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Nová složka\hodice\dodatečné informace\dodatečné informace č. 2\"/>
    </mc:Choice>
  </mc:AlternateContent>
  <bookViews>
    <workbookView xWindow="0" yWindow="0" windowWidth="23040" windowHeight="9120" activeTab="3"/>
  </bookViews>
  <sheets>
    <sheet name="Pokyny pro vyplnění" sheetId="11" r:id="rId1"/>
    <sheet name="Stavba" sheetId="1" r:id="rId2"/>
    <sheet name="VzorPolozky" sheetId="10" state="hidden" r:id="rId3"/>
    <sheet name="00 9991 Naklady" sheetId="12" r:id="rId4"/>
    <sheet name="SO 01 10170201 Pol" sheetId="13" r:id="rId5"/>
    <sheet name="SO 01 101702021 Pol" sheetId="14" r:id="rId6"/>
    <sheet name="SO 01 101702022 Pol" sheetId="15" r:id="rId7"/>
    <sheet name="SO 01 101702031 Pol" sheetId="16" r:id="rId8"/>
    <sheet name="SO 01 101702032 Pol" sheetId="17" r:id="rId9"/>
    <sheet name="SO 01 101702071 Pol" sheetId="18" r:id="rId10"/>
    <sheet name="SO 01 101702072 Pol" sheetId="19" r:id="rId11"/>
    <sheet name="SO 01 101702073 Pol" sheetId="20" r:id="rId12"/>
    <sheet name="SO 01 101702074 Pol" sheetId="21" r:id="rId13"/>
    <sheet name="SO 01 101702076 Pol" sheetId="22" r:id="rId14"/>
    <sheet name="SO 01 101704041 Pol" sheetId="23" r:id="rId15"/>
    <sheet name="SO 01 101704042 Pol" sheetId="24" r:id="rId16"/>
    <sheet name="SO 01 101704075 Pol" sheetId="25" r:id="rId17"/>
  </sheets>
  <externalReferences>
    <externalReference r:id="rId18"/>
  </externalReferences>
  <definedNames>
    <definedName name="CelkemDPHVypocet" localSheetId="1">Stavba!$H$56</definedName>
    <definedName name="CenaCelkem">Stavba!$G$29</definedName>
    <definedName name="CenaCelkemBezDPH">Stavba!$G$28</definedName>
    <definedName name="CenaCelkemVypocet" localSheetId="1">Stavba!$I$56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9991 Naklady'!$1:$7</definedName>
    <definedName name="_xlnm.Print_Titles" localSheetId="4">'SO 01 10170201 Pol'!$1:$7</definedName>
    <definedName name="_xlnm.Print_Titles" localSheetId="5">'SO 01 101702021 Pol'!$1:$7</definedName>
    <definedName name="_xlnm.Print_Titles" localSheetId="6">'SO 01 101702022 Pol'!$1:$7</definedName>
    <definedName name="_xlnm.Print_Titles" localSheetId="7">'SO 01 101702031 Pol'!$1:$7</definedName>
    <definedName name="_xlnm.Print_Titles" localSheetId="8">'SO 01 101702032 Pol'!$1:$7</definedName>
    <definedName name="_xlnm.Print_Titles" localSheetId="9">'SO 01 101702071 Pol'!$1:$7</definedName>
    <definedName name="_xlnm.Print_Titles" localSheetId="10">'SO 01 101702072 Pol'!$1:$7</definedName>
    <definedName name="_xlnm.Print_Titles" localSheetId="11">'SO 01 101702073 Pol'!$1:$7</definedName>
    <definedName name="_xlnm.Print_Titles" localSheetId="12">'SO 01 101702074 Pol'!$1:$7</definedName>
    <definedName name="_xlnm.Print_Titles" localSheetId="13">'SO 01 101702076 Pol'!$1:$7</definedName>
    <definedName name="_xlnm.Print_Titles" localSheetId="14">'SO 01 101704041 Pol'!$1:$7</definedName>
    <definedName name="_xlnm.Print_Titles" localSheetId="15">'SO 01 101704042 Pol'!$1:$7</definedName>
    <definedName name="_xlnm.Print_Titles" localSheetId="16">'SO 01 101704075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9991 Naklady'!$A$1:$W$65</definedName>
    <definedName name="_xlnm.Print_Area" localSheetId="4">'SO 01 10170201 Pol'!$A$1:$W$801</definedName>
    <definedName name="_xlnm.Print_Area" localSheetId="5">'SO 01 101702021 Pol'!$A$1:$W$54</definedName>
    <definedName name="_xlnm.Print_Area" localSheetId="6">'SO 01 101702022 Pol'!$A$1:$W$53</definedName>
    <definedName name="_xlnm.Print_Area" localSheetId="7">'SO 01 101702031 Pol'!$A$1:$W$176</definedName>
    <definedName name="_xlnm.Print_Area" localSheetId="8">'SO 01 101702032 Pol'!$A$1:$W$123</definedName>
    <definedName name="_xlnm.Print_Area" localSheetId="9">'SO 01 101702071 Pol'!$A$1:$W$277</definedName>
    <definedName name="_xlnm.Print_Area" localSheetId="10">'SO 01 101702072 Pol'!$A$1:$W$66</definedName>
    <definedName name="_xlnm.Print_Area" localSheetId="11">'SO 01 101702073 Pol'!$A$1:$W$49</definedName>
    <definedName name="_xlnm.Print_Area" localSheetId="12">'SO 01 101702074 Pol'!$A$1:$W$225</definedName>
    <definedName name="_xlnm.Print_Area" localSheetId="13">'SO 01 101702076 Pol'!$A$1:$W$98</definedName>
    <definedName name="_xlnm.Print_Area" localSheetId="14">'SO 01 101704041 Pol'!$A$1:$W$178</definedName>
    <definedName name="_xlnm.Print_Area" localSheetId="15">'SO 01 101704042 Pol'!$A$1:$W$74</definedName>
    <definedName name="_xlnm.Print_Area" localSheetId="16">'SO 01 101704075 Pol'!$A$1:$W$317</definedName>
    <definedName name="_xlnm.Print_Area" localSheetId="1">Stavba!$A$1:$J$113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Stavba!$F$56</definedName>
    <definedName name="ZakladDPHZakl">Stavba!$G$25</definedName>
    <definedName name="ZakladDPHZaklVypocet" localSheetId="1">Stavba!$G$56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12" i="1" l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16" i="1" s="1"/>
  <c r="I68" i="1"/>
  <c r="I67" i="1"/>
  <c r="I66" i="1"/>
  <c r="I65" i="1"/>
  <c r="I64" i="1"/>
  <c r="I63" i="1"/>
  <c r="G55" i="1"/>
  <c r="F55" i="1"/>
  <c r="G54" i="1"/>
  <c r="F54" i="1"/>
  <c r="G53" i="1"/>
  <c r="F53" i="1"/>
  <c r="G52" i="1"/>
  <c r="F52" i="1"/>
  <c r="G51" i="1"/>
  <c r="F51" i="1"/>
  <c r="G50" i="1"/>
  <c r="F50" i="1"/>
  <c r="I50" i="1" s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16" i="25"/>
  <c r="G9" i="25"/>
  <c r="I9" i="25"/>
  <c r="K9" i="25"/>
  <c r="K8" i="25" s="1"/>
  <c r="M9" i="25"/>
  <c r="M8" i="25" s="1"/>
  <c r="O9" i="25"/>
  <c r="Q9" i="25"/>
  <c r="V9" i="25"/>
  <c r="V8" i="25" s="1"/>
  <c r="G11" i="25"/>
  <c r="G8" i="25" s="1"/>
  <c r="I11" i="25"/>
  <c r="K11" i="25"/>
  <c r="M11" i="25"/>
  <c r="O11" i="25"/>
  <c r="O8" i="25" s="1"/>
  <c r="Q11" i="25"/>
  <c r="V11" i="25"/>
  <c r="G13" i="25"/>
  <c r="M13" i="25" s="1"/>
  <c r="I13" i="25"/>
  <c r="I8" i="25" s="1"/>
  <c r="K13" i="25"/>
  <c r="O13" i="25"/>
  <c r="Q13" i="25"/>
  <c r="Q8" i="25" s="1"/>
  <c r="V13" i="25"/>
  <c r="G15" i="25"/>
  <c r="M15" i="25" s="1"/>
  <c r="I15" i="25"/>
  <c r="K15" i="25"/>
  <c r="O15" i="25"/>
  <c r="Q15" i="25"/>
  <c r="V15" i="25"/>
  <c r="G17" i="25"/>
  <c r="I17" i="25"/>
  <c r="K17" i="25"/>
  <c r="M17" i="25"/>
  <c r="O17" i="25"/>
  <c r="Q17" i="25"/>
  <c r="V17" i="25"/>
  <c r="G19" i="25"/>
  <c r="I19" i="25"/>
  <c r="K19" i="25"/>
  <c r="M19" i="25"/>
  <c r="O19" i="25"/>
  <c r="Q19" i="25"/>
  <c r="V19" i="25"/>
  <c r="G21" i="25"/>
  <c r="M21" i="25" s="1"/>
  <c r="I21" i="25"/>
  <c r="K21" i="25"/>
  <c r="O21" i="25"/>
  <c r="Q21" i="25"/>
  <c r="V21" i="25"/>
  <c r="G23" i="25"/>
  <c r="M23" i="25" s="1"/>
  <c r="I23" i="25"/>
  <c r="K23" i="25"/>
  <c r="O23" i="25"/>
  <c r="Q23" i="25"/>
  <c r="V23" i="25"/>
  <c r="G25" i="25"/>
  <c r="I25" i="25"/>
  <c r="K25" i="25"/>
  <c r="M25" i="25"/>
  <c r="O25" i="25"/>
  <c r="Q25" i="25"/>
  <c r="V25" i="25"/>
  <c r="G27" i="25"/>
  <c r="I27" i="25"/>
  <c r="K27" i="25"/>
  <c r="M27" i="25"/>
  <c r="O27" i="25"/>
  <c r="Q27" i="25"/>
  <c r="V27" i="25"/>
  <c r="G29" i="25"/>
  <c r="M29" i="25" s="1"/>
  <c r="I29" i="25"/>
  <c r="K29" i="25"/>
  <c r="O29" i="25"/>
  <c r="Q29" i="25"/>
  <c r="V29" i="25"/>
  <c r="G31" i="25"/>
  <c r="M31" i="25" s="1"/>
  <c r="I31" i="25"/>
  <c r="K31" i="25"/>
  <c r="O31" i="25"/>
  <c r="Q31" i="25"/>
  <c r="V31" i="25"/>
  <c r="G33" i="25"/>
  <c r="I33" i="25"/>
  <c r="K33" i="25"/>
  <c r="M33" i="25"/>
  <c r="O33" i="25"/>
  <c r="Q33" i="25"/>
  <c r="V33" i="25"/>
  <c r="G35" i="25"/>
  <c r="I35" i="25"/>
  <c r="K35" i="25"/>
  <c r="M35" i="25"/>
  <c r="O35" i="25"/>
  <c r="Q35" i="25"/>
  <c r="V35" i="25"/>
  <c r="G37" i="25"/>
  <c r="M37" i="25" s="1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2" i="25"/>
  <c r="G41" i="25" s="1"/>
  <c r="I42" i="25"/>
  <c r="K42" i="25"/>
  <c r="M42" i="25"/>
  <c r="O42" i="25"/>
  <c r="O41" i="25" s="1"/>
  <c r="Q42" i="25"/>
  <c r="V42" i="25"/>
  <c r="G44" i="25"/>
  <c r="M44" i="25" s="1"/>
  <c r="I44" i="25"/>
  <c r="I41" i="25" s="1"/>
  <c r="K44" i="25"/>
  <c r="O44" i="25"/>
  <c r="Q44" i="25"/>
  <c r="Q41" i="25" s="1"/>
  <c r="V44" i="25"/>
  <c r="G46" i="25"/>
  <c r="M46" i="25" s="1"/>
  <c r="I46" i="25"/>
  <c r="K46" i="25"/>
  <c r="O46" i="25"/>
  <c r="Q46" i="25"/>
  <c r="V46" i="25"/>
  <c r="G48" i="25"/>
  <c r="I48" i="25"/>
  <c r="K48" i="25"/>
  <c r="K41" i="25" s="1"/>
  <c r="M48" i="25"/>
  <c r="O48" i="25"/>
  <c r="Q48" i="25"/>
  <c r="V48" i="25"/>
  <c r="V41" i="25" s="1"/>
  <c r="G50" i="25"/>
  <c r="I50" i="25"/>
  <c r="K50" i="25"/>
  <c r="M50" i="25"/>
  <c r="O50" i="25"/>
  <c r="Q50" i="25"/>
  <c r="V50" i="25"/>
  <c r="G52" i="25"/>
  <c r="M52" i="25" s="1"/>
  <c r="I52" i="25"/>
  <c r="K52" i="25"/>
  <c r="O52" i="25"/>
  <c r="Q52" i="25"/>
  <c r="V52" i="25"/>
  <c r="G54" i="25"/>
  <c r="M54" i="25" s="1"/>
  <c r="I54" i="25"/>
  <c r="K54" i="25"/>
  <c r="O54" i="25"/>
  <c r="Q54" i="25"/>
  <c r="V54" i="25"/>
  <c r="G56" i="25"/>
  <c r="I56" i="25"/>
  <c r="K56" i="25"/>
  <c r="M56" i="25"/>
  <c r="O56" i="25"/>
  <c r="Q56" i="25"/>
  <c r="V56" i="25"/>
  <c r="G58" i="25"/>
  <c r="I58" i="25"/>
  <c r="K58" i="25"/>
  <c r="M58" i="25"/>
  <c r="O58" i="25"/>
  <c r="Q58" i="25"/>
  <c r="V58" i="25"/>
  <c r="G60" i="25"/>
  <c r="M60" i="25" s="1"/>
  <c r="I60" i="25"/>
  <c r="K60" i="25"/>
  <c r="O60" i="25"/>
  <c r="Q60" i="25"/>
  <c r="V60" i="25"/>
  <c r="G62" i="25"/>
  <c r="M62" i="25" s="1"/>
  <c r="I62" i="25"/>
  <c r="K62" i="25"/>
  <c r="O62" i="25"/>
  <c r="Q62" i="25"/>
  <c r="V62" i="25"/>
  <c r="G64" i="25"/>
  <c r="I64" i="25"/>
  <c r="K64" i="25"/>
  <c r="M64" i="25"/>
  <c r="O64" i="25"/>
  <c r="Q64" i="25"/>
  <c r="V64" i="25"/>
  <c r="G66" i="25"/>
  <c r="I66" i="25"/>
  <c r="K66" i="25"/>
  <c r="M66" i="25"/>
  <c r="O66" i="25"/>
  <c r="Q66" i="25"/>
  <c r="V66" i="25"/>
  <c r="G68" i="25"/>
  <c r="M68" i="25" s="1"/>
  <c r="I68" i="25"/>
  <c r="K68" i="25"/>
  <c r="O68" i="25"/>
  <c r="Q68" i="25"/>
  <c r="V68" i="25"/>
  <c r="G70" i="25"/>
  <c r="M70" i="25" s="1"/>
  <c r="I70" i="25"/>
  <c r="K70" i="25"/>
  <c r="O70" i="25"/>
  <c r="Q70" i="25"/>
  <c r="V70" i="25"/>
  <c r="G72" i="25"/>
  <c r="I72" i="25"/>
  <c r="K72" i="25"/>
  <c r="M72" i="25"/>
  <c r="O72" i="25"/>
  <c r="Q72" i="25"/>
  <c r="V72" i="25"/>
  <c r="G74" i="25"/>
  <c r="I74" i="25"/>
  <c r="K74" i="25"/>
  <c r="M74" i="25"/>
  <c r="O74" i="25"/>
  <c r="Q74" i="25"/>
  <c r="V74" i="25"/>
  <c r="G76" i="25"/>
  <c r="M76" i="25" s="1"/>
  <c r="I76" i="25"/>
  <c r="K76" i="25"/>
  <c r="O76" i="25"/>
  <c r="Q76" i="25"/>
  <c r="V76" i="25"/>
  <c r="G78" i="25"/>
  <c r="M78" i="25" s="1"/>
  <c r="I78" i="25"/>
  <c r="K78" i="25"/>
  <c r="O78" i="25"/>
  <c r="Q78" i="25"/>
  <c r="V78" i="25"/>
  <c r="G80" i="25"/>
  <c r="I80" i="25"/>
  <c r="K80" i="25"/>
  <c r="M80" i="25"/>
  <c r="O80" i="25"/>
  <c r="Q80" i="25"/>
  <c r="V80" i="25"/>
  <c r="G82" i="25"/>
  <c r="I82" i="25"/>
  <c r="K82" i="25"/>
  <c r="M82" i="25"/>
  <c r="O82" i="25"/>
  <c r="Q82" i="25"/>
  <c r="V82" i="25"/>
  <c r="G84" i="25"/>
  <c r="M84" i="25" s="1"/>
  <c r="I84" i="25"/>
  <c r="K84" i="25"/>
  <c r="O84" i="25"/>
  <c r="Q84" i="25"/>
  <c r="V84" i="25"/>
  <c r="G86" i="25"/>
  <c r="M86" i="25" s="1"/>
  <c r="I86" i="25"/>
  <c r="K86" i="25"/>
  <c r="O86" i="25"/>
  <c r="Q86" i="25"/>
  <c r="V86" i="25"/>
  <c r="G88" i="25"/>
  <c r="I88" i="25"/>
  <c r="K88" i="25"/>
  <c r="M88" i="25"/>
  <c r="O88" i="25"/>
  <c r="Q88" i="25"/>
  <c r="V88" i="25"/>
  <c r="G90" i="25"/>
  <c r="I90" i="25"/>
  <c r="K90" i="25"/>
  <c r="M90" i="25"/>
  <c r="O90" i="25"/>
  <c r="Q90" i="25"/>
  <c r="V90" i="25"/>
  <c r="G92" i="25"/>
  <c r="M92" i="25" s="1"/>
  <c r="I92" i="25"/>
  <c r="K92" i="25"/>
  <c r="O92" i="25"/>
  <c r="Q92" i="25"/>
  <c r="V92" i="25"/>
  <c r="G94" i="25"/>
  <c r="M94" i="25" s="1"/>
  <c r="I94" i="25"/>
  <c r="K94" i="25"/>
  <c r="O94" i="25"/>
  <c r="Q94" i="25"/>
  <c r="V94" i="25"/>
  <c r="G96" i="25"/>
  <c r="I96" i="25"/>
  <c r="K96" i="25"/>
  <c r="M96" i="25"/>
  <c r="O96" i="25"/>
  <c r="Q96" i="25"/>
  <c r="V96" i="25"/>
  <c r="G98" i="25"/>
  <c r="I98" i="25"/>
  <c r="K98" i="25"/>
  <c r="M98" i="25"/>
  <c r="O98" i="25"/>
  <c r="Q98" i="25"/>
  <c r="V98" i="25"/>
  <c r="G100" i="25"/>
  <c r="M100" i="25" s="1"/>
  <c r="I100" i="25"/>
  <c r="K100" i="25"/>
  <c r="O100" i="25"/>
  <c r="Q100" i="25"/>
  <c r="V100" i="25"/>
  <c r="G102" i="25"/>
  <c r="I102" i="25"/>
  <c r="K102" i="25"/>
  <c r="M102" i="25"/>
  <c r="O102" i="25"/>
  <c r="Q102" i="25"/>
  <c r="V102" i="25"/>
  <c r="G104" i="25"/>
  <c r="I104" i="25"/>
  <c r="K104" i="25"/>
  <c r="M104" i="25"/>
  <c r="O104" i="25"/>
  <c r="Q104" i="25"/>
  <c r="V104" i="25"/>
  <c r="G106" i="25"/>
  <c r="I106" i="25"/>
  <c r="K106" i="25"/>
  <c r="M106" i="25"/>
  <c r="O106" i="25"/>
  <c r="Q106" i="25"/>
  <c r="V106" i="25"/>
  <c r="G108" i="25"/>
  <c r="M108" i="25" s="1"/>
  <c r="I108" i="25"/>
  <c r="K108" i="25"/>
  <c r="O108" i="25"/>
  <c r="Q108" i="25"/>
  <c r="V108" i="25"/>
  <c r="G110" i="25"/>
  <c r="I110" i="25"/>
  <c r="K110" i="25"/>
  <c r="M110" i="25"/>
  <c r="O110" i="25"/>
  <c r="Q110" i="25"/>
  <c r="V110" i="25"/>
  <c r="G112" i="25"/>
  <c r="I112" i="25"/>
  <c r="K112" i="25"/>
  <c r="M112" i="25"/>
  <c r="O112" i="25"/>
  <c r="Q112" i="25"/>
  <c r="V112" i="25"/>
  <c r="G114" i="25"/>
  <c r="I114" i="25"/>
  <c r="K114" i="25"/>
  <c r="M114" i="25"/>
  <c r="O114" i="25"/>
  <c r="Q114" i="25"/>
  <c r="V114" i="25"/>
  <c r="G116" i="25"/>
  <c r="M116" i="25" s="1"/>
  <c r="I116" i="25"/>
  <c r="K116" i="25"/>
  <c r="O116" i="25"/>
  <c r="Q116" i="25"/>
  <c r="V116" i="25"/>
  <c r="G118" i="25"/>
  <c r="I118" i="25"/>
  <c r="K118" i="25"/>
  <c r="M118" i="25"/>
  <c r="O118" i="25"/>
  <c r="Q118" i="25"/>
  <c r="V118" i="25"/>
  <c r="G120" i="25"/>
  <c r="I120" i="25"/>
  <c r="K120" i="25"/>
  <c r="M120" i="25"/>
  <c r="O120" i="25"/>
  <c r="Q120" i="25"/>
  <c r="V120" i="25"/>
  <c r="G122" i="25"/>
  <c r="I122" i="25"/>
  <c r="K122" i="25"/>
  <c r="M122" i="25"/>
  <c r="O122" i="25"/>
  <c r="Q122" i="25"/>
  <c r="V122" i="25"/>
  <c r="G124" i="25"/>
  <c r="M124" i="25" s="1"/>
  <c r="I124" i="25"/>
  <c r="K124" i="25"/>
  <c r="O124" i="25"/>
  <c r="Q124" i="25"/>
  <c r="V124" i="25"/>
  <c r="G126" i="25"/>
  <c r="I126" i="25"/>
  <c r="K126" i="25"/>
  <c r="M126" i="25"/>
  <c r="O126" i="25"/>
  <c r="Q126" i="25"/>
  <c r="V126" i="25"/>
  <c r="G128" i="25"/>
  <c r="I128" i="25"/>
  <c r="K128" i="25"/>
  <c r="M128" i="25"/>
  <c r="O128" i="25"/>
  <c r="Q128" i="25"/>
  <c r="V128" i="25"/>
  <c r="G130" i="25"/>
  <c r="M130" i="25" s="1"/>
  <c r="I130" i="25"/>
  <c r="K130" i="25"/>
  <c r="O130" i="25"/>
  <c r="Q130" i="25"/>
  <c r="V130" i="25"/>
  <c r="G132" i="25"/>
  <c r="M132" i="25" s="1"/>
  <c r="I132" i="25"/>
  <c r="K132" i="25"/>
  <c r="O132" i="25"/>
  <c r="Q132" i="25"/>
  <c r="V132" i="25"/>
  <c r="G134" i="25"/>
  <c r="I134" i="25"/>
  <c r="K134" i="25"/>
  <c r="M134" i="25"/>
  <c r="O134" i="25"/>
  <c r="Q134" i="25"/>
  <c r="V134" i="25"/>
  <c r="G136" i="25"/>
  <c r="I136" i="25"/>
  <c r="K136" i="25"/>
  <c r="M136" i="25"/>
  <c r="O136" i="25"/>
  <c r="Q136" i="25"/>
  <c r="V136" i="25"/>
  <c r="G138" i="25"/>
  <c r="I138" i="25"/>
  <c r="K138" i="25"/>
  <c r="M138" i="25"/>
  <c r="O138" i="25"/>
  <c r="Q138" i="25"/>
  <c r="V138" i="25"/>
  <c r="G140" i="25"/>
  <c r="M140" i="25" s="1"/>
  <c r="I140" i="25"/>
  <c r="K140" i="25"/>
  <c r="O140" i="25"/>
  <c r="Q140" i="25"/>
  <c r="V140" i="25"/>
  <c r="G142" i="25"/>
  <c r="I142" i="25"/>
  <c r="K142" i="25"/>
  <c r="M142" i="25"/>
  <c r="O142" i="25"/>
  <c r="Q142" i="25"/>
  <c r="V142" i="25"/>
  <c r="G144" i="25"/>
  <c r="I144" i="25"/>
  <c r="K144" i="25"/>
  <c r="M144" i="25"/>
  <c r="O144" i="25"/>
  <c r="Q144" i="25"/>
  <c r="V144" i="25"/>
  <c r="G146" i="25"/>
  <c r="M146" i="25" s="1"/>
  <c r="I146" i="25"/>
  <c r="K146" i="25"/>
  <c r="O146" i="25"/>
  <c r="Q146" i="25"/>
  <c r="V146" i="25"/>
  <c r="G148" i="25"/>
  <c r="M148" i="25" s="1"/>
  <c r="I148" i="25"/>
  <c r="K148" i="25"/>
  <c r="O148" i="25"/>
  <c r="Q148" i="25"/>
  <c r="V148" i="25"/>
  <c r="G150" i="25"/>
  <c r="I150" i="25"/>
  <c r="K150" i="25"/>
  <c r="M150" i="25"/>
  <c r="O150" i="25"/>
  <c r="Q150" i="25"/>
  <c r="V150" i="25"/>
  <c r="G152" i="25"/>
  <c r="I152" i="25"/>
  <c r="K152" i="25"/>
  <c r="M152" i="25"/>
  <c r="O152" i="25"/>
  <c r="Q152" i="25"/>
  <c r="V152" i="25"/>
  <c r="G154" i="25"/>
  <c r="I154" i="25"/>
  <c r="K154" i="25"/>
  <c r="M154" i="25"/>
  <c r="O154" i="25"/>
  <c r="Q154" i="25"/>
  <c r="V154" i="25"/>
  <c r="G157" i="25"/>
  <c r="I157" i="25"/>
  <c r="I156" i="25" s="1"/>
  <c r="K157" i="25"/>
  <c r="K156" i="25" s="1"/>
  <c r="M157" i="25"/>
  <c r="O157" i="25"/>
  <c r="Q157" i="25"/>
  <c r="Q156" i="25" s="1"/>
  <c r="V157" i="25"/>
  <c r="V156" i="25" s="1"/>
  <c r="G159" i="25"/>
  <c r="I159" i="25"/>
  <c r="K159" i="25"/>
  <c r="M159" i="25"/>
  <c r="O159" i="25"/>
  <c r="Q159" i="25"/>
  <c r="V159" i="25"/>
  <c r="G161" i="25"/>
  <c r="I161" i="25"/>
  <c r="K161" i="25"/>
  <c r="M161" i="25"/>
  <c r="O161" i="25"/>
  <c r="Q161" i="25"/>
  <c r="V161" i="25"/>
  <c r="G163" i="25"/>
  <c r="M163" i="25" s="1"/>
  <c r="I163" i="25"/>
  <c r="K163" i="25"/>
  <c r="O163" i="25"/>
  <c r="O156" i="25" s="1"/>
  <c r="Q163" i="25"/>
  <c r="V163" i="25"/>
  <c r="G165" i="25"/>
  <c r="I165" i="25"/>
  <c r="K165" i="25"/>
  <c r="M165" i="25"/>
  <c r="O165" i="25"/>
  <c r="Q165" i="25"/>
  <c r="V165" i="25"/>
  <c r="G167" i="25"/>
  <c r="I167" i="25"/>
  <c r="K167" i="25"/>
  <c r="M167" i="25"/>
  <c r="O167" i="25"/>
  <c r="Q167" i="25"/>
  <c r="V167" i="25"/>
  <c r="G169" i="25"/>
  <c r="I169" i="25"/>
  <c r="K169" i="25"/>
  <c r="M169" i="25"/>
  <c r="O169" i="25"/>
  <c r="Q169" i="25"/>
  <c r="V169" i="25"/>
  <c r="G171" i="25"/>
  <c r="M171" i="25" s="1"/>
  <c r="I171" i="25"/>
  <c r="K171" i="25"/>
  <c r="O171" i="25"/>
  <c r="Q171" i="25"/>
  <c r="V171" i="25"/>
  <c r="G173" i="25"/>
  <c r="I173" i="25"/>
  <c r="K173" i="25"/>
  <c r="M173" i="25"/>
  <c r="O173" i="25"/>
  <c r="Q173" i="25"/>
  <c r="V173" i="25"/>
  <c r="G175" i="25"/>
  <c r="I175" i="25"/>
  <c r="K175" i="25"/>
  <c r="M175" i="25"/>
  <c r="O175" i="25"/>
  <c r="Q175" i="25"/>
  <c r="V175" i="25"/>
  <c r="G177" i="25"/>
  <c r="I177" i="25"/>
  <c r="K177" i="25"/>
  <c r="M177" i="25"/>
  <c r="O177" i="25"/>
  <c r="Q177" i="25"/>
  <c r="V177" i="25"/>
  <c r="G179" i="25"/>
  <c r="M179" i="25" s="1"/>
  <c r="I179" i="25"/>
  <c r="K179" i="25"/>
  <c r="O179" i="25"/>
  <c r="Q179" i="25"/>
  <c r="V179" i="25"/>
  <c r="G181" i="25"/>
  <c r="I181" i="25"/>
  <c r="K181" i="25"/>
  <c r="M181" i="25"/>
  <c r="O181" i="25"/>
  <c r="Q181" i="25"/>
  <c r="V181" i="25"/>
  <c r="G183" i="25"/>
  <c r="I183" i="25"/>
  <c r="K183" i="25"/>
  <c r="M183" i="25"/>
  <c r="O183" i="25"/>
  <c r="Q183" i="25"/>
  <c r="V183" i="25"/>
  <c r="G185" i="25"/>
  <c r="I185" i="25"/>
  <c r="K185" i="25"/>
  <c r="M185" i="25"/>
  <c r="O185" i="25"/>
  <c r="Q185" i="25"/>
  <c r="V185" i="25"/>
  <c r="G187" i="25"/>
  <c r="M187" i="25" s="1"/>
  <c r="I187" i="25"/>
  <c r="K187" i="25"/>
  <c r="O187" i="25"/>
  <c r="Q187" i="25"/>
  <c r="V187" i="25"/>
  <c r="G189" i="25"/>
  <c r="I189" i="25"/>
  <c r="K189" i="25"/>
  <c r="M189" i="25"/>
  <c r="O189" i="25"/>
  <c r="Q189" i="25"/>
  <c r="V189" i="25"/>
  <c r="G191" i="25"/>
  <c r="I191" i="25"/>
  <c r="K191" i="25"/>
  <c r="M191" i="25"/>
  <c r="O191" i="25"/>
  <c r="Q191" i="25"/>
  <c r="V191" i="25"/>
  <c r="G193" i="25"/>
  <c r="I193" i="25"/>
  <c r="K193" i="25"/>
  <c r="M193" i="25"/>
  <c r="O193" i="25"/>
  <c r="Q193" i="25"/>
  <c r="V193" i="25"/>
  <c r="G195" i="25"/>
  <c r="M195" i="25" s="1"/>
  <c r="I195" i="25"/>
  <c r="K195" i="25"/>
  <c r="O195" i="25"/>
  <c r="Q195" i="25"/>
  <c r="V195" i="25"/>
  <c r="G197" i="25"/>
  <c r="I197" i="25"/>
  <c r="K197" i="25"/>
  <c r="M197" i="25"/>
  <c r="O197" i="25"/>
  <c r="Q197" i="25"/>
  <c r="V197" i="25"/>
  <c r="G199" i="25"/>
  <c r="I199" i="25"/>
  <c r="K199" i="25"/>
  <c r="M199" i="25"/>
  <c r="O199" i="25"/>
  <c r="Q199" i="25"/>
  <c r="V199" i="25"/>
  <c r="G201" i="25"/>
  <c r="I201" i="25"/>
  <c r="K201" i="25"/>
  <c r="M201" i="25"/>
  <c r="O201" i="25"/>
  <c r="Q201" i="25"/>
  <c r="V201" i="25"/>
  <c r="G203" i="25"/>
  <c r="M203" i="25" s="1"/>
  <c r="I203" i="25"/>
  <c r="K203" i="25"/>
  <c r="O203" i="25"/>
  <c r="Q203" i="25"/>
  <c r="V203" i="25"/>
  <c r="G205" i="25"/>
  <c r="M205" i="25" s="1"/>
  <c r="I205" i="25"/>
  <c r="K205" i="25"/>
  <c r="O205" i="25"/>
  <c r="Q205" i="25"/>
  <c r="V205" i="25"/>
  <c r="G207" i="25"/>
  <c r="I207" i="25"/>
  <c r="K207" i="25"/>
  <c r="M207" i="25"/>
  <c r="O207" i="25"/>
  <c r="Q207" i="25"/>
  <c r="V207" i="25"/>
  <c r="G209" i="25"/>
  <c r="I209" i="25"/>
  <c r="K209" i="25"/>
  <c r="M209" i="25"/>
  <c r="O209" i="25"/>
  <c r="Q209" i="25"/>
  <c r="V209" i="25"/>
  <c r="G211" i="25"/>
  <c r="M211" i="25" s="1"/>
  <c r="I211" i="25"/>
  <c r="K211" i="25"/>
  <c r="O211" i="25"/>
  <c r="Q211" i="25"/>
  <c r="V211" i="25"/>
  <c r="G213" i="25"/>
  <c r="I213" i="25"/>
  <c r="K213" i="25"/>
  <c r="M213" i="25"/>
  <c r="O213" i="25"/>
  <c r="Q213" i="25"/>
  <c r="V213" i="25"/>
  <c r="G215" i="25"/>
  <c r="I215" i="25"/>
  <c r="K215" i="25"/>
  <c r="M215" i="25"/>
  <c r="O215" i="25"/>
  <c r="Q215" i="25"/>
  <c r="V215" i="25"/>
  <c r="G217" i="25"/>
  <c r="I217" i="25"/>
  <c r="K217" i="25"/>
  <c r="M217" i="25"/>
  <c r="O217" i="25"/>
  <c r="Q217" i="25"/>
  <c r="V217" i="25"/>
  <c r="G219" i="25"/>
  <c r="M219" i="25" s="1"/>
  <c r="I219" i="25"/>
  <c r="K219" i="25"/>
  <c r="O219" i="25"/>
  <c r="Q219" i="25"/>
  <c r="V219" i="25"/>
  <c r="G221" i="25"/>
  <c r="M221" i="25" s="1"/>
  <c r="I221" i="25"/>
  <c r="K221" i="25"/>
  <c r="O221" i="25"/>
  <c r="Q221" i="25"/>
  <c r="V221" i="25"/>
  <c r="G223" i="25"/>
  <c r="I223" i="25"/>
  <c r="K223" i="25"/>
  <c r="M223" i="25"/>
  <c r="O223" i="25"/>
  <c r="Q223" i="25"/>
  <c r="V223" i="25"/>
  <c r="G225" i="25"/>
  <c r="I225" i="25"/>
  <c r="K225" i="25"/>
  <c r="M225" i="25"/>
  <c r="O225" i="25"/>
  <c r="Q225" i="25"/>
  <c r="V225" i="25"/>
  <c r="G227" i="25"/>
  <c r="M227" i="25" s="1"/>
  <c r="I227" i="25"/>
  <c r="K227" i="25"/>
  <c r="O227" i="25"/>
  <c r="Q227" i="25"/>
  <c r="V227" i="25"/>
  <c r="G229" i="25"/>
  <c r="M229" i="25" s="1"/>
  <c r="I229" i="25"/>
  <c r="K229" i="25"/>
  <c r="O229" i="25"/>
  <c r="Q229" i="25"/>
  <c r="V229" i="25"/>
  <c r="G231" i="25"/>
  <c r="I231" i="25"/>
  <c r="K231" i="25"/>
  <c r="M231" i="25"/>
  <c r="O231" i="25"/>
  <c r="Q231" i="25"/>
  <c r="V231" i="25"/>
  <c r="G233" i="25"/>
  <c r="I233" i="25"/>
  <c r="K233" i="25"/>
  <c r="M233" i="25"/>
  <c r="O233" i="25"/>
  <c r="Q233" i="25"/>
  <c r="V233" i="25"/>
  <c r="G235" i="25"/>
  <c r="M235" i="25" s="1"/>
  <c r="I235" i="25"/>
  <c r="K235" i="25"/>
  <c r="O235" i="25"/>
  <c r="Q235" i="25"/>
  <c r="V235" i="25"/>
  <c r="G237" i="25"/>
  <c r="M237" i="25" s="1"/>
  <c r="I237" i="25"/>
  <c r="K237" i="25"/>
  <c r="O237" i="25"/>
  <c r="Q237" i="25"/>
  <c r="V237" i="25"/>
  <c r="G239" i="25"/>
  <c r="I239" i="25"/>
  <c r="K239" i="25"/>
  <c r="M239" i="25"/>
  <c r="O239" i="25"/>
  <c r="Q239" i="25"/>
  <c r="V239" i="25"/>
  <c r="G241" i="25"/>
  <c r="I241" i="25"/>
  <c r="K241" i="25"/>
  <c r="M241" i="25"/>
  <c r="O241" i="25"/>
  <c r="Q241" i="25"/>
  <c r="V241" i="25"/>
  <c r="G243" i="25"/>
  <c r="M243" i="25" s="1"/>
  <c r="I243" i="25"/>
  <c r="K243" i="25"/>
  <c r="O243" i="25"/>
  <c r="Q243" i="25"/>
  <c r="V243" i="25"/>
  <c r="G245" i="25"/>
  <c r="M245" i="25" s="1"/>
  <c r="I245" i="25"/>
  <c r="K245" i="25"/>
  <c r="O245" i="25"/>
  <c r="Q245" i="25"/>
  <c r="V245" i="25"/>
  <c r="G247" i="25"/>
  <c r="I247" i="25"/>
  <c r="K247" i="25"/>
  <c r="M247" i="25"/>
  <c r="O247" i="25"/>
  <c r="Q247" i="25"/>
  <c r="V247" i="25"/>
  <c r="G249" i="25"/>
  <c r="I249" i="25"/>
  <c r="K249" i="25"/>
  <c r="M249" i="25"/>
  <c r="O249" i="25"/>
  <c r="Q249" i="25"/>
  <c r="V249" i="25"/>
  <c r="G251" i="25"/>
  <c r="M251" i="25" s="1"/>
  <c r="I251" i="25"/>
  <c r="K251" i="25"/>
  <c r="O251" i="25"/>
  <c r="Q251" i="25"/>
  <c r="V251" i="25"/>
  <c r="G253" i="25"/>
  <c r="M253" i="25" s="1"/>
  <c r="I253" i="25"/>
  <c r="K253" i="25"/>
  <c r="O253" i="25"/>
  <c r="Q253" i="25"/>
  <c r="V253" i="25"/>
  <c r="G255" i="25"/>
  <c r="I255" i="25"/>
  <c r="K255" i="25"/>
  <c r="M255" i="25"/>
  <c r="O255" i="25"/>
  <c r="Q255" i="25"/>
  <c r="V255" i="25"/>
  <c r="G257" i="25"/>
  <c r="I257" i="25"/>
  <c r="K257" i="25"/>
  <c r="M257" i="25"/>
  <c r="O257" i="25"/>
  <c r="Q257" i="25"/>
  <c r="V257" i="25"/>
  <c r="G259" i="25"/>
  <c r="M259" i="25" s="1"/>
  <c r="I259" i="25"/>
  <c r="K259" i="25"/>
  <c r="O259" i="25"/>
  <c r="Q259" i="25"/>
  <c r="V259" i="25"/>
  <c r="G261" i="25"/>
  <c r="M261" i="25" s="1"/>
  <c r="I261" i="25"/>
  <c r="K261" i="25"/>
  <c r="O261" i="25"/>
  <c r="Q261" i="25"/>
  <c r="V261" i="25"/>
  <c r="G263" i="25"/>
  <c r="I263" i="25"/>
  <c r="K263" i="25"/>
  <c r="M263" i="25"/>
  <c r="O263" i="25"/>
  <c r="Q263" i="25"/>
  <c r="V263" i="25"/>
  <c r="G265" i="25"/>
  <c r="I265" i="25"/>
  <c r="K265" i="25"/>
  <c r="M265" i="25"/>
  <c r="O265" i="25"/>
  <c r="Q265" i="25"/>
  <c r="V265" i="25"/>
  <c r="G267" i="25"/>
  <c r="M267" i="25" s="1"/>
  <c r="I267" i="25"/>
  <c r="K267" i="25"/>
  <c r="O267" i="25"/>
  <c r="Q267" i="25"/>
  <c r="V267" i="25"/>
  <c r="G269" i="25"/>
  <c r="M269" i="25" s="1"/>
  <c r="I269" i="25"/>
  <c r="K269" i="25"/>
  <c r="O269" i="25"/>
  <c r="Q269" i="25"/>
  <c r="V269" i="25"/>
  <c r="G271" i="25"/>
  <c r="I271" i="25"/>
  <c r="K271" i="25"/>
  <c r="M271" i="25"/>
  <c r="O271" i="25"/>
  <c r="Q271" i="25"/>
  <c r="V271" i="25"/>
  <c r="G273" i="25"/>
  <c r="I273" i="25"/>
  <c r="K273" i="25"/>
  <c r="M273" i="25"/>
  <c r="O273" i="25"/>
  <c r="Q273" i="25"/>
  <c r="V273" i="25"/>
  <c r="G275" i="25"/>
  <c r="M275" i="25" s="1"/>
  <c r="I275" i="25"/>
  <c r="K275" i="25"/>
  <c r="O275" i="25"/>
  <c r="Q275" i="25"/>
  <c r="V275" i="25"/>
  <c r="G277" i="25"/>
  <c r="M277" i="25" s="1"/>
  <c r="I277" i="25"/>
  <c r="K277" i="25"/>
  <c r="O277" i="25"/>
  <c r="Q277" i="25"/>
  <c r="V277" i="25"/>
  <c r="G279" i="25"/>
  <c r="I279" i="25"/>
  <c r="K279" i="25"/>
  <c r="M279" i="25"/>
  <c r="O279" i="25"/>
  <c r="Q279" i="25"/>
  <c r="V279" i="25"/>
  <c r="G281" i="25"/>
  <c r="I281" i="25"/>
  <c r="K281" i="25"/>
  <c r="M281" i="25"/>
  <c r="O281" i="25"/>
  <c r="Q281" i="25"/>
  <c r="V281" i="25"/>
  <c r="G283" i="25"/>
  <c r="M283" i="25" s="1"/>
  <c r="I283" i="25"/>
  <c r="K283" i="25"/>
  <c r="O283" i="25"/>
  <c r="Q283" i="25"/>
  <c r="V283" i="25"/>
  <c r="G285" i="25"/>
  <c r="M285" i="25" s="1"/>
  <c r="I285" i="25"/>
  <c r="K285" i="25"/>
  <c r="O285" i="25"/>
  <c r="Q285" i="25"/>
  <c r="V285" i="25"/>
  <c r="G287" i="25"/>
  <c r="I287" i="25"/>
  <c r="K287" i="25"/>
  <c r="M287" i="25"/>
  <c r="O287" i="25"/>
  <c r="Q287" i="25"/>
  <c r="V287" i="25"/>
  <c r="G289" i="25"/>
  <c r="I289" i="25"/>
  <c r="K289" i="25"/>
  <c r="M289" i="25"/>
  <c r="O289" i="25"/>
  <c r="Q289" i="25"/>
  <c r="V289" i="25"/>
  <c r="G291" i="25"/>
  <c r="M291" i="25" s="1"/>
  <c r="I291" i="25"/>
  <c r="K291" i="25"/>
  <c r="O291" i="25"/>
  <c r="Q291" i="25"/>
  <c r="V291" i="25"/>
  <c r="G293" i="25"/>
  <c r="M293" i="25" s="1"/>
  <c r="I293" i="25"/>
  <c r="K293" i="25"/>
  <c r="O293" i="25"/>
  <c r="Q293" i="25"/>
  <c r="V293" i="25"/>
  <c r="G295" i="25"/>
  <c r="I295" i="25"/>
  <c r="K295" i="25"/>
  <c r="M295" i="25"/>
  <c r="O295" i="25"/>
  <c r="Q295" i="25"/>
  <c r="V295" i="25"/>
  <c r="G298" i="25"/>
  <c r="M298" i="25" s="1"/>
  <c r="I298" i="25"/>
  <c r="I297" i="25" s="1"/>
  <c r="K298" i="25"/>
  <c r="O298" i="25"/>
  <c r="O297" i="25" s="1"/>
  <c r="Q298" i="25"/>
  <c r="Q297" i="25" s="1"/>
  <c r="V298" i="25"/>
  <c r="G300" i="25"/>
  <c r="M300" i="25" s="1"/>
  <c r="I300" i="25"/>
  <c r="K300" i="25"/>
  <c r="K297" i="25" s="1"/>
  <c r="O300" i="25"/>
  <c r="Q300" i="25"/>
  <c r="V300" i="25"/>
  <c r="V297" i="25" s="1"/>
  <c r="G302" i="25"/>
  <c r="I302" i="25"/>
  <c r="K302" i="25"/>
  <c r="M302" i="25"/>
  <c r="O302" i="25"/>
  <c r="Q302" i="25"/>
  <c r="V302" i="25"/>
  <c r="G305" i="25"/>
  <c r="M305" i="25" s="1"/>
  <c r="I305" i="25"/>
  <c r="I304" i="25" s="1"/>
  <c r="K305" i="25"/>
  <c r="O305" i="25"/>
  <c r="O304" i="25" s="1"/>
  <c r="Q305" i="25"/>
  <c r="Q304" i="25" s="1"/>
  <c r="V305" i="25"/>
  <c r="G307" i="25"/>
  <c r="M307" i="25" s="1"/>
  <c r="I307" i="25"/>
  <c r="K307" i="25"/>
  <c r="K304" i="25" s="1"/>
  <c r="O307" i="25"/>
  <c r="Q307" i="25"/>
  <c r="V307" i="25"/>
  <c r="V304" i="25" s="1"/>
  <c r="G309" i="25"/>
  <c r="I309" i="25"/>
  <c r="K309" i="25"/>
  <c r="M309" i="25"/>
  <c r="O309" i="25"/>
  <c r="Q309" i="25"/>
  <c r="V309" i="25"/>
  <c r="G311" i="25"/>
  <c r="I311" i="25"/>
  <c r="K311" i="25"/>
  <c r="M311" i="25"/>
  <c r="O311" i="25"/>
  <c r="Q311" i="25"/>
  <c r="V311" i="25"/>
  <c r="G313" i="25"/>
  <c r="M313" i="25" s="1"/>
  <c r="I313" i="25"/>
  <c r="K313" i="25"/>
  <c r="O313" i="25"/>
  <c r="Q313" i="25"/>
  <c r="V313" i="25"/>
  <c r="AE316" i="25"/>
  <c r="AF316" i="25"/>
  <c r="G73" i="24"/>
  <c r="BA31" i="24"/>
  <c r="BA19" i="24"/>
  <c r="BA14" i="24"/>
  <c r="BA10" i="24"/>
  <c r="G9" i="24"/>
  <c r="I9" i="24"/>
  <c r="K9" i="24"/>
  <c r="K8" i="24" s="1"/>
  <c r="M9" i="24"/>
  <c r="M8" i="24" s="1"/>
  <c r="O9" i="24"/>
  <c r="Q9" i="24"/>
  <c r="V9" i="24"/>
  <c r="V8" i="24" s="1"/>
  <c r="G13" i="24"/>
  <c r="G8" i="24" s="1"/>
  <c r="I13" i="24"/>
  <c r="K13" i="24"/>
  <c r="M13" i="24"/>
  <c r="O13" i="24"/>
  <c r="O8" i="24" s="1"/>
  <c r="Q13" i="24"/>
  <c r="V13" i="24"/>
  <c r="G18" i="24"/>
  <c r="M18" i="24" s="1"/>
  <c r="I18" i="24"/>
  <c r="I8" i="24" s="1"/>
  <c r="K18" i="24"/>
  <c r="O18" i="24"/>
  <c r="Q18" i="24"/>
  <c r="Q8" i="24" s="1"/>
  <c r="V18" i="24"/>
  <c r="G22" i="24"/>
  <c r="M22" i="24" s="1"/>
  <c r="I22" i="24"/>
  <c r="K22" i="24"/>
  <c r="O22" i="24"/>
  <c r="Q22" i="24"/>
  <c r="V22" i="24"/>
  <c r="G26" i="24"/>
  <c r="I26" i="24"/>
  <c r="K26" i="24"/>
  <c r="M26" i="24"/>
  <c r="O26" i="24"/>
  <c r="Q26" i="24"/>
  <c r="V26" i="24"/>
  <c r="G30" i="24"/>
  <c r="I30" i="24"/>
  <c r="K30" i="24"/>
  <c r="M30" i="24"/>
  <c r="O30" i="24"/>
  <c r="Q30" i="24"/>
  <c r="V30" i="24"/>
  <c r="G34" i="24"/>
  <c r="M34" i="24" s="1"/>
  <c r="I34" i="24"/>
  <c r="K34" i="24"/>
  <c r="O34" i="24"/>
  <c r="Q34" i="24"/>
  <c r="V34" i="24"/>
  <c r="G39" i="24"/>
  <c r="I39" i="24"/>
  <c r="O39" i="24"/>
  <c r="Q39" i="24"/>
  <c r="G40" i="24"/>
  <c r="I40" i="24"/>
  <c r="K40" i="24"/>
  <c r="K39" i="24" s="1"/>
  <c r="M40" i="24"/>
  <c r="M39" i="24" s="1"/>
  <c r="O40" i="24"/>
  <c r="Q40" i="24"/>
  <c r="V40" i="24"/>
  <c r="V39" i="24" s="1"/>
  <c r="G44" i="24"/>
  <c r="M44" i="24" s="1"/>
  <c r="I44" i="24"/>
  <c r="I43" i="24" s="1"/>
  <c r="K44" i="24"/>
  <c r="O44" i="24"/>
  <c r="Q44" i="24"/>
  <c r="Q43" i="24" s="1"/>
  <c r="V44" i="24"/>
  <c r="G47" i="24"/>
  <c r="M47" i="24" s="1"/>
  <c r="I47" i="24"/>
  <c r="K47" i="24"/>
  <c r="K43" i="24" s="1"/>
  <c r="O47" i="24"/>
  <c r="Q47" i="24"/>
  <c r="V47" i="24"/>
  <c r="V43" i="24" s="1"/>
  <c r="G50" i="24"/>
  <c r="I50" i="24"/>
  <c r="K50" i="24"/>
  <c r="M50" i="24"/>
  <c r="O50" i="24"/>
  <c r="Q50" i="24"/>
  <c r="V50" i="24"/>
  <c r="G53" i="24"/>
  <c r="M53" i="24" s="1"/>
  <c r="I53" i="24"/>
  <c r="K53" i="24"/>
  <c r="O53" i="24"/>
  <c r="O43" i="24" s="1"/>
  <c r="Q53" i="24"/>
  <c r="V53" i="24"/>
  <c r="G57" i="24"/>
  <c r="M57" i="24" s="1"/>
  <c r="I57" i="24"/>
  <c r="K57" i="24"/>
  <c r="K56" i="24" s="1"/>
  <c r="O57" i="24"/>
  <c r="Q57" i="24"/>
  <c r="V57" i="24"/>
  <c r="V56" i="24" s="1"/>
  <c r="G60" i="24"/>
  <c r="I60" i="24"/>
  <c r="K60" i="24"/>
  <c r="M60" i="24"/>
  <c r="O60" i="24"/>
  <c r="Q60" i="24"/>
  <c r="V60" i="24"/>
  <c r="G63" i="24"/>
  <c r="M63" i="24" s="1"/>
  <c r="I63" i="24"/>
  <c r="K63" i="24"/>
  <c r="O63" i="24"/>
  <c r="O56" i="24" s="1"/>
  <c r="Q63" i="24"/>
  <c r="V63" i="24"/>
  <c r="G66" i="24"/>
  <c r="M66" i="24" s="1"/>
  <c r="I66" i="24"/>
  <c r="I56" i="24" s="1"/>
  <c r="K66" i="24"/>
  <c r="O66" i="24"/>
  <c r="Q66" i="24"/>
  <c r="Q56" i="24" s="1"/>
  <c r="V66" i="24"/>
  <c r="G69" i="24"/>
  <c r="M69" i="24" s="1"/>
  <c r="I69" i="24"/>
  <c r="K69" i="24"/>
  <c r="O69" i="24"/>
  <c r="Q69" i="24"/>
  <c r="V69" i="24"/>
  <c r="AE73" i="24"/>
  <c r="G177" i="23"/>
  <c r="BA89" i="23"/>
  <c r="BA85" i="23"/>
  <c r="BA81" i="23"/>
  <c r="BA65" i="23"/>
  <c r="BA53" i="23"/>
  <c r="BA48" i="23"/>
  <c r="BA44" i="23"/>
  <c r="G9" i="23"/>
  <c r="AF177" i="23" s="1"/>
  <c r="I9" i="23"/>
  <c r="I8" i="23" s="1"/>
  <c r="K9" i="23"/>
  <c r="O9" i="23"/>
  <c r="O8" i="23" s="1"/>
  <c r="Q9" i="23"/>
  <c r="Q8" i="23" s="1"/>
  <c r="V9" i="23"/>
  <c r="G15" i="23"/>
  <c r="M15" i="23" s="1"/>
  <c r="I15" i="23"/>
  <c r="K15" i="23"/>
  <c r="O15" i="23"/>
  <c r="Q15" i="23"/>
  <c r="V15" i="23"/>
  <c r="G21" i="23"/>
  <c r="I21" i="23"/>
  <c r="K21" i="23"/>
  <c r="K8" i="23" s="1"/>
  <c r="M21" i="23"/>
  <c r="O21" i="23"/>
  <c r="Q21" i="23"/>
  <c r="V21" i="23"/>
  <c r="V8" i="23" s="1"/>
  <c r="G25" i="23"/>
  <c r="I25" i="23"/>
  <c r="K25" i="23"/>
  <c r="M25" i="23"/>
  <c r="O25" i="23"/>
  <c r="Q25" i="23"/>
  <c r="V25" i="23"/>
  <c r="G29" i="23"/>
  <c r="M29" i="23" s="1"/>
  <c r="I29" i="23"/>
  <c r="K29" i="23"/>
  <c r="O29" i="23"/>
  <c r="Q29" i="23"/>
  <c r="V29" i="23"/>
  <c r="G34" i="23"/>
  <c r="M34" i="23" s="1"/>
  <c r="I34" i="23"/>
  <c r="K34" i="23"/>
  <c r="O34" i="23"/>
  <c r="Q34" i="23"/>
  <c r="V34" i="23"/>
  <c r="G38" i="23"/>
  <c r="I38" i="23"/>
  <c r="K38" i="23"/>
  <c r="M38" i="23"/>
  <c r="O38" i="23"/>
  <c r="Q38" i="23"/>
  <c r="V38" i="23"/>
  <c r="G43" i="23"/>
  <c r="G42" i="23" s="1"/>
  <c r="I43" i="23"/>
  <c r="I42" i="23" s="1"/>
  <c r="K43" i="23"/>
  <c r="M43" i="23"/>
  <c r="O43" i="23"/>
  <c r="O42" i="23" s="1"/>
  <c r="Q43" i="23"/>
  <c r="Q42" i="23" s="1"/>
  <c r="V43" i="23"/>
  <c r="G47" i="23"/>
  <c r="M47" i="23" s="1"/>
  <c r="I47" i="23"/>
  <c r="K47" i="23"/>
  <c r="O47" i="23"/>
  <c r="Q47" i="23"/>
  <c r="V47" i="23"/>
  <c r="G52" i="23"/>
  <c r="I52" i="23"/>
  <c r="K52" i="23"/>
  <c r="K42" i="23" s="1"/>
  <c r="M52" i="23"/>
  <c r="O52" i="23"/>
  <c r="Q52" i="23"/>
  <c r="V52" i="23"/>
  <c r="V42" i="23" s="1"/>
  <c r="G56" i="23"/>
  <c r="I56" i="23"/>
  <c r="K56" i="23"/>
  <c r="M56" i="23"/>
  <c r="O56" i="23"/>
  <c r="Q56" i="23"/>
  <c r="V56" i="23"/>
  <c r="G60" i="23"/>
  <c r="I60" i="23"/>
  <c r="K60" i="23"/>
  <c r="M60" i="23"/>
  <c r="O60" i="23"/>
  <c r="Q60" i="23"/>
  <c r="V60" i="23"/>
  <c r="G64" i="23"/>
  <c r="M64" i="23" s="1"/>
  <c r="I64" i="23"/>
  <c r="K64" i="23"/>
  <c r="O64" i="23"/>
  <c r="Q64" i="23"/>
  <c r="V64" i="23"/>
  <c r="G68" i="23"/>
  <c r="I68" i="23"/>
  <c r="K68" i="23"/>
  <c r="M68" i="23"/>
  <c r="O68" i="23"/>
  <c r="Q68" i="23"/>
  <c r="V68" i="23"/>
  <c r="K73" i="23"/>
  <c r="V73" i="23"/>
  <c r="G74" i="23"/>
  <c r="G73" i="23" s="1"/>
  <c r="I74" i="23"/>
  <c r="I73" i="23" s="1"/>
  <c r="K74" i="23"/>
  <c r="M74" i="23"/>
  <c r="M73" i="23" s="1"/>
  <c r="O74" i="23"/>
  <c r="O73" i="23" s="1"/>
  <c r="Q74" i="23"/>
  <c r="Q73" i="23" s="1"/>
  <c r="V74" i="23"/>
  <c r="G80" i="23"/>
  <c r="I80" i="23"/>
  <c r="I79" i="23" s="1"/>
  <c r="K80" i="23"/>
  <c r="K79" i="23" s="1"/>
  <c r="M80" i="23"/>
  <c r="M79" i="23" s="1"/>
  <c r="O80" i="23"/>
  <c r="Q80" i="23"/>
  <c r="Q79" i="23" s="1"/>
  <c r="V80" i="23"/>
  <c r="V79" i="23" s="1"/>
  <c r="G84" i="23"/>
  <c r="I84" i="23"/>
  <c r="K84" i="23"/>
  <c r="M84" i="23"/>
  <c r="O84" i="23"/>
  <c r="Q84" i="23"/>
  <c r="V84" i="23"/>
  <c r="G88" i="23"/>
  <c r="I88" i="23"/>
  <c r="K88" i="23"/>
  <c r="M88" i="23"/>
  <c r="O88" i="23"/>
  <c r="Q88" i="23"/>
  <c r="V88" i="23"/>
  <c r="G97" i="23"/>
  <c r="M97" i="23" s="1"/>
  <c r="I97" i="23"/>
  <c r="K97" i="23"/>
  <c r="O97" i="23"/>
  <c r="O79" i="23" s="1"/>
  <c r="Q97" i="23"/>
  <c r="V97" i="23"/>
  <c r="G101" i="23"/>
  <c r="I101" i="23"/>
  <c r="K101" i="23"/>
  <c r="M101" i="23"/>
  <c r="O101" i="23"/>
  <c r="Q101" i="23"/>
  <c r="V101" i="23"/>
  <c r="G105" i="23"/>
  <c r="I105" i="23"/>
  <c r="K105" i="23"/>
  <c r="M105" i="23"/>
  <c r="O105" i="23"/>
  <c r="Q105" i="23"/>
  <c r="V105" i="23"/>
  <c r="G108" i="23"/>
  <c r="I108" i="23"/>
  <c r="K108" i="23"/>
  <c r="M108" i="23"/>
  <c r="O108" i="23"/>
  <c r="Q108" i="23"/>
  <c r="V108" i="23"/>
  <c r="G111" i="23"/>
  <c r="M111" i="23" s="1"/>
  <c r="I111" i="23"/>
  <c r="K111" i="23"/>
  <c r="O111" i="23"/>
  <c r="Q111" i="23"/>
  <c r="V111" i="23"/>
  <c r="G116" i="23"/>
  <c r="I116" i="23"/>
  <c r="K116" i="23"/>
  <c r="M116" i="23"/>
  <c r="O116" i="23"/>
  <c r="Q116" i="23"/>
  <c r="V116" i="23"/>
  <c r="G121" i="23"/>
  <c r="I121" i="23"/>
  <c r="K121" i="23"/>
  <c r="M121" i="23"/>
  <c r="O121" i="23"/>
  <c r="Q121" i="23"/>
  <c r="V121" i="23"/>
  <c r="G129" i="23"/>
  <c r="I129" i="23"/>
  <c r="K129" i="23"/>
  <c r="M129" i="23"/>
  <c r="O129" i="23"/>
  <c r="Q129" i="23"/>
  <c r="V129" i="23"/>
  <c r="G133" i="23"/>
  <c r="O133" i="23"/>
  <c r="G134" i="23"/>
  <c r="I134" i="23"/>
  <c r="I133" i="23" s="1"/>
  <c r="K134" i="23"/>
  <c r="K133" i="23" s="1"/>
  <c r="M134" i="23"/>
  <c r="M133" i="23" s="1"/>
  <c r="O134" i="23"/>
  <c r="Q134" i="23"/>
  <c r="Q133" i="23" s="1"/>
  <c r="V134" i="23"/>
  <c r="V133" i="23" s="1"/>
  <c r="K137" i="23"/>
  <c r="V137" i="23"/>
  <c r="G138" i="23"/>
  <c r="G137" i="23" s="1"/>
  <c r="I138" i="23"/>
  <c r="I137" i="23" s="1"/>
  <c r="K138" i="23"/>
  <c r="M138" i="23"/>
  <c r="O138" i="23"/>
  <c r="O137" i="23" s="1"/>
  <c r="Q138" i="23"/>
  <c r="Q137" i="23" s="1"/>
  <c r="V138" i="23"/>
  <c r="G141" i="23"/>
  <c r="M141" i="23" s="1"/>
  <c r="I141" i="23"/>
  <c r="K141" i="23"/>
  <c r="O141" i="23"/>
  <c r="Q141" i="23"/>
  <c r="V141" i="23"/>
  <c r="G145" i="23"/>
  <c r="G144" i="23" s="1"/>
  <c r="I145" i="23"/>
  <c r="K145" i="23"/>
  <c r="K144" i="23" s="1"/>
  <c r="M145" i="23"/>
  <c r="O145" i="23"/>
  <c r="O144" i="23" s="1"/>
  <c r="Q145" i="23"/>
  <c r="V145" i="23"/>
  <c r="V144" i="23" s="1"/>
  <c r="G148" i="23"/>
  <c r="I148" i="23"/>
  <c r="K148" i="23"/>
  <c r="M148" i="23"/>
  <c r="O148" i="23"/>
  <c r="Q148" i="23"/>
  <c r="V148" i="23"/>
  <c r="G151" i="23"/>
  <c r="M151" i="23" s="1"/>
  <c r="I151" i="23"/>
  <c r="K151" i="23"/>
  <c r="O151" i="23"/>
  <c r="Q151" i="23"/>
  <c r="V151" i="23"/>
  <c r="G154" i="23"/>
  <c r="I154" i="23"/>
  <c r="I144" i="23" s="1"/>
  <c r="K154" i="23"/>
  <c r="M154" i="23"/>
  <c r="O154" i="23"/>
  <c r="Q154" i="23"/>
  <c r="Q144" i="23" s="1"/>
  <c r="V154" i="23"/>
  <c r="G157" i="23"/>
  <c r="I157" i="23"/>
  <c r="K157" i="23"/>
  <c r="M157" i="23"/>
  <c r="O157" i="23"/>
  <c r="Q157" i="23"/>
  <c r="V157" i="23"/>
  <c r="G160" i="23"/>
  <c r="I160" i="23"/>
  <c r="K160" i="23"/>
  <c r="M160" i="23"/>
  <c r="O160" i="23"/>
  <c r="Q160" i="23"/>
  <c r="V160" i="23"/>
  <c r="G163" i="23"/>
  <c r="M163" i="23" s="1"/>
  <c r="I163" i="23"/>
  <c r="K163" i="23"/>
  <c r="O163" i="23"/>
  <c r="Q163" i="23"/>
  <c r="V163" i="23"/>
  <c r="G167" i="23"/>
  <c r="G166" i="23" s="1"/>
  <c r="I167" i="23"/>
  <c r="K167" i="23"/>
  <c r="K166" i="23" s="1"/>
  <c r="M167" i="23"/>
  <c r="M166" i="23" s="1"/>
  <c r="O167" i="23"/>
  <c r="O166" i="23" s="1"/>
  <c r="Q167" i="23"/>
  <c r="V167" i="23"/>
  <c r="V166" i="23" s="1"/>
  <c r="G170" i="23"/>
  <c r="I170" i="23"/>
  <c r="K170" i="23"/>
  <c r="M170" i="23"/>
  <c r="O170" i="23"/>
  <c r="Q170" i="23"/>
  <c r="V170" i="23"/>
  <c r="G172" i="23"/>
  <c r="M172" i="23" s="1"/>
  <c r="I172" i="23"/>
  <c r="K172" i="23"/>
  <c r="O172" i="23"/>
  <c r="Q172" i="23"/>
  <c r="V172" i="23"/>
  <c r="G174" i="23"/>
  <c r="I174" i="23"/>
  <c r="I166" i="23" s="1"/>
  <c r="K174" i="23"/>
  <c r="M174" i="23"/>
  <c r="O174" i="23"/>
  <c r="Q174" i="23"/>
  <c r="Q166" i="23" s="1"/>
  <c r="V174" i="23"/>
  <c r="AE177" i="23"/>
  <c r="G97" i="22"/>
  <c r="BA23" i="22"/>
  <c r="BA16" i="22"/>
  <c r="BA13" i="22"/>
  <c r="BA10" i="22"/>
  <c r="G9" i="22"/>
  <c r="I9" i="22"/>
  <c r="K9" i="22"/>
  <c r="K8" i="22" s="1"/>
  <c r="M9" i="22"/>
  <c r="M8" i="22" s="1"/>
  <c r="O9" i="22"/>
  <c r="Q9" i="22"/>
  <c r="V9" i="22"/>
  <c r="V8" i="22" s="1"/>
  <c r="G12" i="22"/>
  <c r="G8" i="22" s="1"/>
  <c r="I12" i="22"/>
  <c r="K12" i="22"/>
  <c r="M12" i="22"/>
  <c r="O12" i="22"/>
  <c r="O8" i="22" s="1"/>
  <c r="Q12" i="22"/>
  <c r="V12" i="22"/>
  <c r="G15" i="22"/>
  <c r="M15" i="22" s="1"/>
  <c r="I15" i="22"/>
  <c r="I8" i="22" s="1"/>
  <c r="K15" i="22"/>
  <c r="O15" i="22"/>
  <c r="Q15" i="22"/>
  <c r="Q8" i="22" s="1"/>
  <c r="V15" i="22"/>
  <c r="G18" i="22"/>
  <c r="M18" i="22" s="1"/>
  <c r="I18" i="22"/>
  <c r="K18" i="22"/>
  <c r="O18" i="22"/>
  <c r="Q18" i="22"/>
  <c r="V18" i="22"/>
  <c r="G22" i="22"/>
  <c r="I22" i="22"/>
  <c r="K22" i="22"/>
  <c r="M22" i="22"/>
  <c r="O22" i="22"/>
  <c r="Q22" i="22"/>
  <c r="V22" i="22"/>
  <c r="G25" i="22"/>
  <c r="I25" i="22"/>
  <c r="K25" i="22"/>
  <c r="M25" i="22"/>
  <c r="O25" i="22"/>
  <c r="Q25" i="22"/>
  <c r="V25" i="22"/>
  <c r="G27" i="22"/>
  <c r="M27" i="22" s="1"/>
  <c r="I27" i="22"/>
  <c r="K27" i="22"/>
  <c r="O27" i="22"/>
  <c r="Q27" i="22"/>
  <c r="V27" i="22"/>
  <c r="G29" i="22"/>
  <c r="M29" i="22" s="1"/>
  <c r="I29" i="22"/>
  <c r="K29" i="22"/>
  <c r="O29" i="22"/>
  <c r="Q29" i="22"/>
  <c r="V29" i="22"/>
  <c r="G32" i="22"/>
  <c r="I32" i="22"/>
  <c r="K32" i="22"/>
  <c r="M32" i="22"/>
  <c r="O32" i="22"/>
  <c r="Q32" i="22"/>
  <c r="V32" i="22"/>
  <c r="G35" i="22"/>
  <c r="I35" i="22"/>
  <c r="K35" i="22"/>
  <c r="M35" i="22"/>
  <c r="O35" i="22"/>
  <c r="Q35" i="22"/>
  <c r="V35" i="22"/>
  <c r="G37" i="22"/>
  <c r="O37" i="22"/>
  <c r="G38" i="22"/>
  <c r="M38" i="22" s="1"/>
  <c r="M37" i="22" s="1"/>
  <c r="I38" i="22"/>
  <c r="I37" i="22" s="1"/>
  <c r="K38" i="22"/>
  <c r="K37" i="22" s="1"/>
  <c r="O38" i="22"/>
  <c r="Q38" i="22"/>
  <c r="Q37" i="22" s="1"/>
  <c r="V38" i="22"/>
  <c r="V37" i="22" s="1"/>
  <c r="K41" i="22"/>
  <c r="V41" i="22"/>
  <c r="G42" i="22"/>
  <c r="G41" i="22" s="1"/>
  <c r="I42" i="22"/>
  <c r="K42" i="22"/>
  <c r="M42" i="22"/>
  <c r="O42" i="22"/>
  <c r="O41" i="22" s="1"/>
  <c r="Q42" i="22"/>
  <c r="V42" i="22"/>
  <c r="G45" i="22"/>
  <c r="M45" i="22" s="1"/>
  <c r="I45" i="22"/>
  <c r="I41" i="22" s="1"/>
  <c r="K45" i="22"/>
  <c r="O45" i="22"/>
  <c r="Q45" i="22"/>
  <c r="Q41" i="22" s="1"/>
  <c r="V45" i="22"/>
  <c r="G48" i="22"/>
  <c r="M48" i="22" s="1"/>
  <c r="I48" i="22"/>
  <c r="K48" i="22"/>
  <c r="O48" i="22"/>
  <c r="Q48" i="22"/>
  <c r="V48" i="22"/>
  <c r="I50" i="22"/>
  <c r="K50" i="22"/>
  <c r="Q50" i="22"/>
  <c r="V50" i="22"/>
  <c r="G51" i="22"/>
  <c r="G50" i="22" s="1"/>
  <c r="I51" i="22"/>
  <c r="K51" i="22"/>
  <c r="M51" i="22"/>
  <c r="M50" i="22" s="1"/>
  <c r="O51" i="22"/>
  <c r="O50" i="22" s="1"/>
  <c r="Q51" i="22"/>
  <c r="V51" i="22"/>
  <c r="G53" i="22"/>
  <c r="O53" i="22"/>
  <c r="G54" i="22"/>
  <c r="M54" i="22" s="1"/>
  <c r="M53" i="22" s="1"/>
  <c r="I54" i="22"/>
  <c r="I53" i="22" s="1"/>
  <c r="K54" i="22"/>
  <c r="K53" i="22" s="1"/>
  <c r="O54" i="22"/>
  <c r="Q54" i="22"/>
  <c r="Q53" i="22" s="1"/>
  <c r="V54" i="22"/>
  <c r="V53" i="22" s="1"/>
  <c r="G56" i="22"/>
  <c r="I56" i="22"/>
  <c r="K56" i="22"/>
  <c r="M56" i="22"/>
  <c r="O56" i="22"/>
  <c r="Q56" i="22"/>
  <c r="V56" i="22"/>
  <c r="G59" i="22"/>
  <c r="I59" i="22"/>
  <c r="K59" i="22"/>
  <c r="M59" i="22"/>
  <c r="O59" i="22"/>
  <c r="Q59" i="22"/>
  <c r="V59" i="22"/>
  <c r="G61" i="22"/>
  <c r="O61" i="22"/>
  <c r="G62" i="22"/>
  <c r="M62" i="22" s="1"/>
  <c r="M61" i="22" s="1"/>
  <c r="I62" i="22"/>
  <c r="I61" i="22" s="1"/>
  <c r="K62" i="22"/>
  <c r="K61" i="22" s="1"/>
  <c r="O62" i="22"/>
  <c r="Q62" i="22"/>
  <c r="Q61" i="22" s="1"/>
  <c r="V62" i="22"/>
  <c r="V61" i="22" s="1"/>
  <c r="G64" i="22"/>
  <c r="I64" i="22"/>
  <c r="K64" i="22"/>
  <c r="M64" i="22"/>
  <c r="O64" i="22"/>
  <c r="Q64" i="22"/>
  <c r="V64" i="22"/>
  <c r="G67" i="22"/>
  <c r="M67" i="22" s="1"/>
  <c r="M66" i="22" s="1"/>
  <c r="I67" i="22"/>
  <c r="I66" i="22" s="1"/>
  <c r="K67" i="22"/>
  <c r="O67" i="22"/>
  <c r="O66" i="22" s="1"/>
  <c r="Q67" i="22"/>
  <c r="Q66" i="22" s="1"/>
  <c r="V67" i="22"/>
  <c r="G69" i="22"/>
  <c r="M69" i="22" s="1"/>
  <c r="I69" i="22"/>
  <c r="K69" i="22"/>
  <c r="K66" i="22" s="1"/>
  <c r="O69" i="22"/>
  <c r="Q69" i="22"/>
  <c r="V69" i="22"/>
  <c r="V66" i="22" s="1"/>
  <c r="G72" i="22"/>
  <c r="G71" i="22" s="1"/>
  <c r="I72" i="22"/>
  <c r="K72" i="22"/>
  <c r="M72" i="22"/>
  <c r="O72" i="22"/>
  <c r="O71" i="22" s="1"/>
  <c r="Q72" i="22"/>
  <c r="V72" i="22"/>
  <c r="G74" i="22"/>
  <c r="M74" i="22" s="1"/>
  <c r="I74" i="22"/>
  <c r="I71" i="22" s="1"/>
  <c r="K74" i="22"/>
  <c r="O74" i="22"/>
  <c r="Q74" i="22"/>
  <c r="Q71" i="22" s="1"/>
  <c r="V74" i="22"/>
  <c r="G76" i="22"/>
  <c r="M76" i="22" s="1"/>
  <c r="I76" i="22"/>
  <c r="K76" i="22"/>
  <c r="O76" i="22"/>
  <c r="Q76" i="22"/>
  <c r="V76" i="22"/>
  <c r="G78" i="22"/>
  <c r="I78" i="22"/>
  <c r="K78" i="22"/>
  <c r="K71" i="22" s="1"/>
  <c r="M78" i="22"/>
  <c r="O78" i="22"/>
  <c r="Q78" i="22"/>
  <c r="V78" i="22"/>
  <c r="V71" i="22" s="1"/>
  <c r="G80" i="22"/>
  <c r="I80" i="22"/>
  <c r="K80" i="22"/>
  <c r="M80" i="22"/>
  <c r="O80" i="22"/>
  <c r="Q80" i="22"/>
  <c r="V80" i="22"/>
  <c r="G82" i="22"/>
  <c r="M82" i="22" s="1"/>
  <c r="I82" i="22"/>
  <c r="K82" i="22"/>
  <c r="O82" i="22"/>
  <c r="Q82" i="22"/>
  <c r="V82" i="22"/>
  <c r="G84" i="22"/>
  <c r="M84" i="22" s="1"/>
  <c r="I84" i="22"/>
  <c r="K84" i="22"/>
  <c r="O84" i="22"/>
  <c r="Q84" i="22"/>
  <c r="V84" i="22"/>
  <c r="G86" i="22"/>
  <c r="I86" i="22"/>
  <c r="K86" i="22"/>
  <c r="M86" i="22"/>
  <c r="O86" i="22"/>
  <c r="Q86" i="22"/>
  <c r="V86" i="22"/>
  <c r="G91" i="22"/>
  <c r="M91" i="22" s="1"/>
  <c r="M90" i="22" s="1"/>
  <c r="I91" i="22"/>
  <c r="I90" i="22" s="1"/>
  <c r="K91" i="22"/>
  <c r="O91" i="22"/>
  <c r="O90" i="22" s="1"/>
  <c r="Q91" i="22"/>
  <c r="Q90" i="22" s="1"/>
  <c r="V91" i="22"/>
  <c r="G93" i="22"/>
  <c r="M93" i="22" s="1"/>
  <c r="I93" i="22"/>
  <c r="K93" i="22"/>
  <c r="K90" i="22" s="1"/>
  <c r="O93" i="22"/>
  <c r="Q93" i="22"/>
  <c r="V93" i="22"/>
  <c r="V90" i="22" s="1"/>
  <c r="AE97" i="22"/>
  <c r="G224" i="21"/>
  <c r="G9" i="21"/>
  <c r="I9" i="21"/>
  <c r="K9" i="21"/>
  <c r="K8" i="21" s="1"/>
  <c r="M9" i="21"/>
  <c r="M8" i="21" s="1"/>
  <c r="O9" i="21"/>
  <c r="Q9" i="21"/>
  <c r="V9" i="21"/>
  <c r="V8" i="21" s="1"/>
  <c r="G18" i="21"/>
  <c r="G8" i="21" s="1"/>
  <c r="I18" i="21"/>
  <c r="K18" i="21"/>
  <c r="M18" i="21"/>
  <c r="O18" i="21"/>
  <c r="O8" i="21" s="1"/>
  <c r="Q18" i="21"/>
  <c r="V18" i="21"/>
  <c r="G21" i="21"/>
  <c r="M21" i="21" s="1"/>
  <c r="I21" i="21"/>
  <c r="I8" i="21" s="1"/>
  <c r="K21" i="21"/>
  <c r="O21" i="21"/>
  <c r="Q21" i="21"/>
  <c r="Q8" i="21" s="1"/>
  <c r="V21" i="21"/>
  <c r="G23" i="21"/>
  <c r="M23" i="21" s="1"/>
  <c r="I23" i="21"/>
  <c r="K23" i="21"/>
  <c r="O23" i="21"/>
  <c r="Q23" i="21"/>
  <c r="V23" i="21"/>
  <c r="G27" i="21"/>
  <c r="G26" i="21" s="1"/>
  <c r="I27" i="21"/>
  <c r="K27" i="21"/>
  <c r="M27" i="21"/>
  <c r="O27" i="21"/>
  <c r="O26" i="21" s="1"/>
  <c r="Q27" i="21"/>
  <c r="V27" i="21"/>
  <c r="G30" i="21"/>
  <c r="M30" i="21" s="1"/>
  <c r="I30" i="21"/>
  <c r="I26" i="21" s="1"/>
  <c r="K30" i="21"/>
  <c r="O30" i="21"/>
  <c r="Q30" i="21"/>
  <c r="Q26" i="21" s="1"/>
  <c r="V30" i="21"/>
  <c r="G32" i="21"/>
  <c r="M32" i="21" s="1"/>
  <c r="I32" i="21"/>
  <c r="K32" i="21"/>
  <c r="K26" i="21" s="1"/>
  <c r="O32" i="21"/>
  <c r="Q32" i="21"/>
  <c r="V32" i="21"/>
  <c r="V26" i="21" s="1"/>
  <c r="G34" i="21"/>
  <c r="I34" i="21"/>
  <c r="K34" i="21"/>
  <c r="M34" i="21"/>
  <c r="O34" i="21"/>
  <c r="Q34" i="21"/>
  <c r="V34" i="21"/>
  <c r="G38" i="21"/>
  <c r="I38" i="21"/>
  <c r="K38" i="21"/>
  <c r="M38" i="21"/>
  <c r="O38" i="21"/>
  <c r="Q38" i="21"/>
  <c r="V38" i="21"/>
  <c r="G42" i="21"/>
  <c r="M42" i="21" s="1"/>
  <c r="I42" i="21"/>
  <c r="K42" i="21"/>
  <c r="O42" i="21"/>
  <c r="Q42" i="21"/>
  <c r="V42" i="21"/>
  <c r="G45" i="21"/>
  <c r="M45" i="21" s="1"/>
  <c r="I45" i="21"/>
  <c r="K45" i="21"/>
  <c r="O45" i="21"/>
  <c r="Q45" i="21"/>
  <c r="V45" i="21"/>
  <c r="G48" i="21"/>
  <c r="I48" i="21"/>
  <c r="K48" i="21"/>
  <c r="M48" i="21"/>
  <c r="O48" i="21"/>
  <c r="Q48" i="21"/>
  <c r="V48" i="21"/>
  <c r="G51" i="21"/>
  <c r="I51" i="21"/>
  <c r="K51" i="21"/>
  <c r="M51" i="21"/>
  <c r="O51" i="21"/>
  <c r="Q51" i="21"/>
  <c r="V51" i="21"/>
  <c r="G54" i="21"/>
  <c r="M54" i="21" s="1"/>
  <c r="I54" i="21"/>
  <c r="K54" i="21"/>
  <c r="O54" i="21"/>
  <c r="Q54" i="21"/>
  <c r="V54" i="21"/>
  <c r="G57" i="21"/>
  <c r="I57" i="21"/>
  <c r="K57" i="21"/>
  <c r="K56" i="21" s="1"/>
  <c r="M57" i="21"/>
  <c r="O57" i="21"/>
  <c r="Q57" i="21"/>
  <c r="V57" i="21"/>
  <c r="V56" i="21" s="1"/>
  <c r="G60" i="21"/>
  <c r="G56" i="21" s="1"/>
  <c r="I60" i="21"/>
  <c r="K60" i="21"/>
  <c r="M60" i="21"/>
  <c r="O60" i="21"/>
  <c r="O56" i="21" s="1"/>
  <c r="Q60" i="21"/>
  <c r="V60" i="21"/>
  <c r="G63" i="21"/>
  <c r="M63" i="21" s="1"/>
  <c r="I63" i="21"/>
  <c r="I56" i="21" s="1"/>
  <c r="K63" i="21"/>
  <c r="O63" i="21"/>
  <c r="Q63" i="21"/>
  <c r="Q56" i="21" s="1"/>
  <c r="V63" i="21"/>
  <c r="G67" i="21"/>
  <c r="M67" i="21" s="1"/>
  <c r="I67" i="21"/>
  <c r="K67" i="21"/>
  <c r="O67" i="21"/>
  <c r="Q67" i="21"/>
  <c r="V67" i="21"/>
  <c r="G70" i="21"/>
  <c r="I70" i="21"/>
  <c r="K70" i="21"/>
  <c r="M70" i="21"/>
  <c r="O70" i="21"/>
  <c r="Q70" i="21"/>
  <c r="V70" i="21"/>
  <c r="G73" i="21"/>
  <c r="M73" i="21" s="1"/>
  <c r="I73" i="21"/>
  <c r="I72" i="21" s="1"/>
  <c r="K73" i="21"/>
  <c r="O73" i="21"/>
  <c r="Q73" i="21"/>
  <c r="Q72" i="21" s="1"/>
  <c r="V73" i="21"/>
  <c r="G76" i="21"/>
  <c r="M76" i="21" s="1"/>
  <c r="I76" i="21"/>
  <c r="K76" i="21"/>
  <c r="K72" i="21" s="1"/>
  <c r="O76" i="21"/>
  <c r="Q76" i="21"/>
  <c r="V76" i="21"/>
  <c r="V72" i="21" s="1"/>
  <c r="G80" i="21"/>
  <c r="I80" i="21"/>
  <c r="K80" i="21"/>
  <c r="M80" i="21"/>
  <c r="O80" i="21"/>
  <c r="Q80" i="21"/>
  <c r="V80" i="21"/>
  <c r="G84" i="21"/>
  <c r="M84" i="21" s="1"/>
  <c r="I84" i="21"/>
  <c r="K84" i="21"/>
  <c r="O84" i="21"/>
  <c r="O72" i="21" s="1"/>
  <c r="Q84" i="21"/>
  <c r="V84" i="21"/>
  <c r="G88" i="21"/>
  <c r="M88" i="21" s="1"/>
  <c r="I88" i="21"/>
  <c r="K88" i="21"/>
  <c r="O88" i="21"/>
  <c r="Q88" i="21"/>
  <c r="V88" i="21"/>
  <c r="G92" i="21"/>
  <c r="M92" i="21" s="1"/>
  <c r="I92" i="21"/>
  <c r="K92" i="21"/>
  <c r="O92" i="21"/>
  <c r="Q92" i="21"/>
  <c r="V92" i="21"/>
  <c r="G96" i="21"/>
  <c r="I96" i="21"/>
  <c r="K96" i="21"/>
  <c r="M96" i="21"/>
  <c r="O96" i="21"/>
  <c r="Q96" i="21"/>
  <c r="V96" i="21"/>
  <c r="G99" i="21"/>
  <c r="M99" i="21" s="1"/>
  <c r="I99" i="21"/>
  <c r="K99" i="21"/>
  <c r="O99" i="21"/>
  <c r="Q99" i="21"/>
  <c r="V99" i="21"/>
  <c r="G103" i="21"/>
  <c r="M103" i="21" s="1"/>
  <c r="I103" i="21"/>
  <c r="K103" i="21"/>
  <c r="O103" i="21"/>
  <c r="Q103" i="21"/>
  <c r="V103" i="21"/>
  <c r="G107" i="21"/>
  <c r="M107" i="21" s="1"/>
  <c r="I107" i="21"/>
  <c r="K107" i="21"/>
  <c r="O107" i="21"/>
  <c r="Q107" i="21"/>
  <c r="V107" i="21"/>
  <c r="G110" i="21"/>
  <c r="I110" i="21"/>
  <c r="K110" i="21"/>
  <c r="M110" i="21"/>
  <c r="O110" i="21"/>
  <c r="Q110" i="21"/>
  <c r="V110" i="21"/>
  <c r="G113" i="21"/>
  <c r="M113" i="21" s="1"/>
  <c r="I113" i="21"/>
  <c r="K113" i="21"/>
  <c r="O113" i="21"/>
  <c r="Q113" i="21"/>
  <c r="V113" i="21"/>
  <c r="G116" i="21"/>
  <c r="M116" i="21" s="1"/>
  <c r="I116" i="21"/>
  <c r="K116" i="21"/>
  <c r="O116" i="21"/>
  <c r="Q116" i="21"/>
  <c r="V116" i="21"/>
  <c r="G119" i="21"/>
  <c r="M119" i="21" s="1"/>
  <c r="I119" i="21"/>
  <c r="K119" i="21"/>
  <c r="O119" i="21"/>
  <c r="Q119" i="21"/>
  <c r="V119" i="21"/>
  <c r="G122" i="21"/>
  <c r="I122" i="21"/>
  <c r="K122" i="21"/>
  <c r="M122" i="21"/>
  <c r="O122" i="21"/>
  <c r="Q122" i="21"/>
  <c r="V122" i="21"/>
  <c r="G124" i="21"/>
  <c r="M124" i="21" s="1"/>
  <c r="I124" i="21"/>
  <c r="K124" i="21"/>
  <c r="O124" i="21"/>
  <c r="Q124" i="21"/>
  <c r="V124" i="21"/>
  <c r="G126" i="21"/>
  <c r="M126" i="21" s="1"/>
  <c r="I126" i="21"/>
  <c r="K126" i="21"/>
  <c r="O126" i="21"/>
  <c r="Q126" i="21"/>
  <c r="V126" i="21"/>
  <c r="G128" i="21"/>
  <c r="M128" i="21" s="1"/>
  <c r="I128" i="21"/>
  <c r="K128" i="21"/>
  <c r="O128" i="21"/>
  <c r="Q128" i="21"/>
  <c r="V128" i="21"/>
  <c r="G131" i="21"/>
  <c r="M131" i="21" s="1"/>
  <c r="I131" i="21"/>
  <c r="I130" i="21" s="1"/>
  <c r="K131" i="21"/>
  <c r="O131" i="21"/>
  <c r="O130" i="21" s="1"/>
  <c r="Q131" i="21"/>
  <c r="Q130" i="21" s="1"/>
  <c r="V131" i="21"/>
  <c r="G133" i="21"/>
  <c r="M133" i="21" s="1"/>
  <c r="I133" i="21"/>
  <c r="K133" i="21"/>
  <c r="O133" i="21"/>
  <c r="Q133" i="21"/>
  <c r="V133" i="21"/>
  <c r="G137" i="21"/>
  <c r="I137" i="21"/>
  <c r="K137" i="21"/>
  <c r="K130" i="21" s="1"/>
  <c r="M137" i="21"/>
  <c r="O137" i="21"/>
  <c r="Q137" i="21"/>
  <c r="V137" i="21"/>
  <c r="V130" i="21" s="1"/>
  <c r="G141" i="21"/>
  <c r="I141" i="21"/>
  <c r="K141" i="21"/>
  <c r="M141" i="21"/>
  <c r="O141" i="21"/>
  <c r="Q141" i="21"/>
  <c r="V141" i="21"/>
  <c r="G145" i="21"/>
  <c r="M145" i="21" s="1"/>
  <c r="I145" i="21"/>
  <c r="K145" i="21"/>
  <c r="O145" i="21"/>
  <c r="Q145" i="21"/>
  <c r="V145" i="21"/>
  <c r="G149" i="21"/>
  <c r="M149" i="21" s="1"/>
  <c r="I149" i="21"/>
  <c r="K149" i="21"/>
  <c r="O149" i="21"/>
  <c r="Q149" i="21"/>
  <c r="V149" i="21"/>
  <c r="G153" i="21"/>
  <c r="I153" i="21"/>
  <c r="K153" i="21"/>
  <c r="M153" i="21"/>
  <c r="O153" i="21"/>
  <c r="Q153" i="21"/>
  <c r="V153" i="21"/>
  <c r="G157" i="21"/>
  <c r="I157" i="21"/>
  <c r="K157" i="21"/>
  <c r="M157" i="21"/>
  <c r="O157" i="21"/>
  <c r="Q157" i="21"/>
  <c r="V157" i="21"/>
  <c r="G161" i="21"/>
  <c r="M161" i="21" s="1"/>
  <c r="I161" i="21"/>
  <c r="K161" i="21"/>
  <c r="O161" i="21"/>
  <c r="Q161" i="21"/>
  <c r="V161" i="21"/>
  <c r="G165" i="21"/>
  <c r="M165" i="21" s="1"/>
  <c r="I165" i="21"/>
  <c r="K165" i="21"/>
  <c r="O165" i="21"/>
  <c r="Q165" i="21"/>
  <c r="V165" i="21"/>
  <c r="G169" i="21"/>
  <c r="M169" i="21" s="1"/>
  <c r="I169" i="21"/>
  <c r="K169" i="21"/>
  <c r="O169" i="21"/>
  <c r="Q169" i="21"/>
  <c r="V169" i="21"/>
  <c r="G172" i="21"/>
  <c r="I172" i="21"/>
  <c r="K172" i="21"/>
  <c r="M172" i="21"/>
  <c r="O172" i="21"/>
  <c r="Q172" i="21"/>
  <c r="V172" i="21"/>
  <c r="G175" i="21"/>
  <c r="M175" i="21" s="1"/>
  <c r="I175" i="21"/>
  <c r="K175" i="21"/>
  <c r="O175" i="21"/>
  <c r="Q175" i="21"/>
  <c r="V175" i="21"/>
  <c r="G178" i="21"/>
  <c r="M178" i="21" s="1"/>
  <c r="I178" i="21"/>
  <c r="K178" i="21"/>
  <c r="O178" i="21"/>
  <c r="Q178" i="21"/>
  <c r="V178" i="21"/>
  <c r="G181" i="21"/>
  <c r="I181" i="21"/>
  <c r="K181" i="21"/>
  <c r="M181" i="21"/>
  <c r="O181" i="21"/>
  <c r="Q181" i="21"/>
  <c r="V181" i="21"/>
  <c r="G184" i="21"/>
  <c r="I184" i="21"/>
  <c r="K184" i="21"/>
  <c r="M184" i="21"/>
  <c r="O184" i="21"/>
  <c r="Q184" i="21"/>
  <c r="V184" i="21"/>
  <c r="G187" i="21"/>
  <c r="M187" i="21" s="1"/>
  <c r="I187" i="21"/>
  <c r="K187" i="21"/>
  <c r="O187" i="21"/>
  <c r="Q187" i="21"/>
  <c r="V187" i="21"/>
  <c r="G190" i="21"/>
  <c r="M190" i="21" s="1"/>
  <c r="I190" i="21"/>
  <c r="K190" i="21"/>
  <c r="O190" i="21"/>
  <c r="Q190" i="21"/>
  <c r="V190" i="21"/>
  <c r="G193" i="21"/>
  <c r="M193" i="21" s="1"/>
  <c r="I193" i="21"/>
  <c r="K193" i="21"/>
  <c r="O193" i="21"/>
  <c r="Q193" i="21"/>
  <c r="V193" i="21"/>
  <c r="G196" i="21"/>
  <c r="I196" i="21"/>
  <c r="K196" i="21"/>
  <c r="M196" i="21"/>
  <c r="O196" i="21"/>
  <c r="Q196" i="21"/>
  <c r="V196" i="21"/>
  <c r="G199" i="21"/>
  <c r="M199" i="21" s="1"/>
  <c r="I199" i="21"/>
  <c r="K199" i="21"/>
  <c r="O199" i="21"/>
  <c r="Q199" i="21"/>
  <c r="V199" i="21"/>
  <c r="G202" i="21"/>
  <c r="M202" i="21" s="1"/>
  <c r="I202" i="21"/>
  <c r="K202" i="21"/>
  <c r="O202" i="21"/>
  <c r="Q202" i="21"/>
  <c r="V202" i="21"/>
  <c r="G204" i="21"/>
  <c r="I204" i="21"/>
  <c r="K204" i="21"/>
  <c r="M204" i="21"/>
  <c r="O204" i="21"/>
  <c r="Q204" i="21"/>
  <c r="V204" i="21"/>
  <c r="G207" i="21"/>
  <c r="I207" i="21"/>
  <c r="K207" i="21"/>
  <c r="M207" i="21"/>
  <c r="O207" i="21"/>
  <c r="Q207" i="21"/>
  <c r="V207" i="21"/>
  <c r="G210" i="21"/>
  <c r="M210" i="21" s="1"/>
  <c r="I210" i="21"/>
  <c r="I209" i="21" s="1"/>
  <c r="K210" i="21"/>
  <c r="K209" i="21" s="1"/>
  <c r="O210" i="21"/>
  <c r="Q210" i="21"/>
  <c r="Q209" i="21" s="1"/>
  <c r="V210" i="21"/>
  <c r="V209" i="21" s="1"/>
  <c r="G213" i="21"/>
  <c r="I213" i="21"/>
  <c r="K213" i="21"/>
  <c r="M213" i="21"/>
  <c r="O213" i="21"/>
  <c r="Q213" i="21"/>
  <c r="V213" i="21"/>
  <c r="G216" i="21"/>
  <c r="I216" i="21"/>
  <c r="K216" i="21"/>
  <c r="M216" i="21"/>
  <c r="O216" i="21"/>
  <c r="Q216" i="21"/>
  <c r="V216" i="21"/>
  <c r="G218" i="21"/>
  <c r="G209" i="21" s="1"/>
  <c r="I218" i="21"/>
  <c r="K218" i="21"/>
  <c r="O218" i="21"/>
  <c r="O209" i="21" s="1"/>
  <c r="Q218" i="21"/>
  <c r="V218" i="21"/>
  <c r="G220" i="21"/>
  <c r="I220" i="21"/>
  <c r="O220" i="21"/>
  <c r="Q220" i="21"/>
  <c r="G221" i="21"/>
  <c r="I221" i="21"/>
  <c r="K221" i="21"/>
  <c r="K220" i="21" s="1"/>
  <c r="M221" i="21"/>
  <c r="M220" i="21" s="1"/>
  <c r="O221" i="21"/>
  <c r="Q221" i="21"/>
  <c r="V221" i="21"/>
  <c r="V220" i="21" s="1"/>
  <c r="AE224" i="21"/>
  <c r="G48" i="20"/>
  <c r="BA36" i="20"/>
  <c r="BA35" i="20"/>
  <c r="BA12" i="20"/>
  <c r="G9" i="20"/>
  <c r="G8" i="20" s="1"/>
  <c r="I9" i="20"/>
  <c r="I8" i="20" s="1"/>
  <c r="K9" i="20"/>
  <c r="O9" i="20"/>
  <c r="O8" i="20" s="1"/>
  <c r="Q9" i="20"/>
  <c r="Q8" i="20" s="1"/>
  <c r="V9" i="20"/>
  <c r="G14" i="20"/>
  <c r="M14" i="20" s="1"/>
  <c r="I14" i="20"/>
  <c r="K14" i="20"/>
  <c r="O14" i="20"/>
  <c r="Q14" i="20"/>
  <c r="V14" i="20"/>
  <c r="G16" i="20"/>
  <c r="I16" i="20"/>
  <c r="K16" i="20"/>
  <c r="K8" i="20" s="1"/>
  <c r="M16" i="20"/>
  <c r="O16" i="20"/>
  <c r="Q16" i="20"/>
  <c r="V16" i="20"/>
  <c r="V8" i="20" s="1"/>
  <c r="G18" i="20"/>
  <c r="I18" i="20"/>
  <c r="K18" i="20"/>
  <c r="M18" i="20"/>
  <c r="O18" i="20"/>
  <c r="Q18" i="20"/>
  <c r="V18" i="20"/>
  <c r="G20" i="20"/>
  <c r="M20" i="20" s="1"/>
  <c r="I20" i="20"/>
  <c r="K20" i="20"/>
  <c r="O20" i="20"/>
  <c r="Q20" i="20"/>
  <c r="V20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6" i="20"/>
  <c r="I26" i="20"/>
  <c r="K26" i="20"/>
  <c r="M26" i="20"/>
  <c r="O26" i="20"/>
  <c r="Q26" i="20"/>
  <c r="V26" i="20"/>
  <c r="G28" i="20"/>
  <c r="M28" i="20" s="1"/>
  <c r="I28" i="20"/>
  <c r="K28" i="20"/>
  <c r="O28" i="20"/>
  <c r="Q28" i="20"/>
  <c r="V28" i="20"/>
  <c r="G30" i="20"/>
  <c r="M30" i="20" s="1"/>
  <c r="I30" i="20"/>
  <c r="K30" i="20"/>
  <c r="O30" i="20"/>
  <c r="Q30" i="20"/>
  <c r="V30" i="20"/>
  <c r="G32" i="20"/>
  <c r="I32" i="20"/>
  <c r="K32" i="20"/>
  <c r="M32" i="20"/>
  <c r="O32" i="20"/>
  <c r="Q32" i="20"/>
  <c r="V32" i="20"/>
  <c r="G34" i="20"/>
  <c r="I34" i="20"/>
  <c r="K34" i="20"/>
  <c r="M34" i="20"/>
  <c r="O34" i="20"/>
  <c r="Q34" i="20"/>
  <c r="V34" i="20"/>
  <c r="G38" i="20"/>
  <c r="M38" i="20" s="1"/>
  <c r="I38" i="20"/>
  <c r="K38" i="20"/>
  <c r="O38" i="20"/>
  <c r="Q38" i="20"/>
  <c r="V38" i="20"/>
  <c r="G40" i="20"/>
  <c r="M40" i="20" s="1"/>
  <c r="I40" i="20"/>
  <c r="K40" i="20"/>
  <c r="O40" i="20"/>
  <c r="Q40" i="20"/>
  <c r="V40" i="20"/>
  <c r="G42" i="20"/>
  <c r="I42" i="20"/>
  <c r="K42" i="20"/>
  <c r="M42" i="20"/>
  <c r="O42" i="20"/>
  <c r="Q42" i="20"/>
  <c r="V42" i="20"/>
  <c r="G44" i="20"/>
  <c r="I44" i="20"/>
  <c r="K44" i="20"/>
  <c r="M44" i="20"/>
  <c r="O44" i="20"/>
  <c r="Q44" i="20"/>
  <c r="V44" i="20"/>
  <c r="AE48" i="20"/>
  <c r="G65" i="19"/>
  <c r="BA27" i="19"/>
  <c r="G8" i="19"/>
  <c r="G9" i="19"/>
  <c r="M9" i="19" s="1"/>
  <c r="I9" i="19"/>
  <c r="I8" i="19" s="1"/>
  <c r="K9" i="19"/>
  <c r="K8" i="19" s="1"/>
  <c r="O9" i="19"/>
  <c r="Q9" i="19"/>
  <c r="Q8" i="19" s="1"/>
  <c r="V9" i="19"/>
  <c r="V8" i="19" s="1"/>
  <c r="G11" i="19"/>
  <c r="I11" i="19"/>
  <c r="K11" i="19"/>
  <c r="M11" i="19"/>
  <c r="O11" i="19"/>
  <c r="Q11" i="19"/>
  <c r="V11" i="19"/>
  <c r="G13" i="19"/>
  <c r="AF65" i="19" s="1"/>
  <c r="I13" i="19"/>
  <c r="K13" i="19"/>
  <c r="O13" i="19"/>
  <c r="O8" i="19" s="1"/>
  <c r="Q13" i="19"/>
  <c r="V13" i="19"/>
  <c r="G15" i="19"/>
  <c r="M15" i="19" s="1"/>
  <c r="I15" i="19"/>
  <c r="K15" i="19"/>
  <c r="O15" i="19"/>
  <c r="Q15" i="19"/>
  <c r="V15" i="19"/>
  <c r="G17" i="19"/>
  <c r="M17" i="19" s="1"/>
  <c r="I17" i="19"/>
  <c r="K17" i="19"/>
  <c r="O17" i="19"/>
  <c r="Q17" i="19"/>
  <c r="V17" i="19"/>
  <c r="G19" i="19"/>
  <c r="I19" i="19"/>
  <c r="K19" i="19"/>
  <c r="M19" i="19"/>
  <c r="O19" i="19"/>
  <c r="Q19" i="19"/>
  <c r="V19" i="19"/>
  <c r="G21" i="19"/>
  <c r="M21" i="19" s="1"/>
  <c r="I21" i="19"/>
  <c r="K21" i="19"/>
  <c r="O21" i="19"/>
  <c r="Q21" i="19"/>
  <c r="V21" i="19"/>
  <c r="G23" i="19"/>
  <c r="M23" i="19" s="1"/>
  <c r="I23" i="19"/>
  <c r="K23" i="19"/>
  <c r="O23" i="19"/>
  <c r="Q23" i="19"/>
  <c r="V23" i="19"/>
  <c r="G26" i="19"/>
  <c r="I26" i="19"/>
  <c r="K26" i="19"/>
  <c r="M26" i="19"/>
  <c r="O26" i="19"/>
  <c r="Q26" i="19"/>
  <c r="V26" i="19"/>
  <c r="G29" i="19"/>
  <c r="I29" i="19"/>
  <c r="K29" i="19"/>
  <c r="M29" i="19"/>
  <c r="O29" i="19"/>
  <c r="Q29" i="19"/>
  <c r="V29" i="19"/>
  <c r="G31" i="19"/>
  <c r="M31" i="19" s="1"/>
  <c r="I31" i="19"/>
  <c r="K31" i="19"/>
  <c r="O31" i="19"/>
  <c r="Q31" i="19"/>
  <c r="V31" i="19"/>
  <c r="G33" i="19"/>
  <c r="M33" i="19" s="1"/>
  <c r="I33" i="19"/>
  <c r="K33" i="19"/>
  <c r="O33" i="19"/>
  <c r="Q33" i="19"/>
  <c r="V33" i="19"/>
  <c r="G35" i="19"/>
  <c r="M35" i="19" s="1"/>
  <c r="I35" i="19"/>
  <c r="K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M41" i="19" s="1"/>
  <c r="I41" i="19"/>
  <c r="K41" i="19"/>
  <c r="O41" i="19"/>
  <c r="Q41" i="19"/>
  <c r="V41" i="19"/>
  <c r="G43" i="19"/>
  <c r="M43" i="19" s="1"/>
  <c r="I43" i="19"/>
  <c r="K43" i="19"/>
  <c r="O43" i="19"/>
  <c r="Q43" i="19"/>
  <c r="V43" i="19"/>
  <c r="G45" i="19"/>
  <c r="I45" i="19"/>
  <c r="K45" i="19"/>
  <c r="M45" i="19"/>
  <c r="O45" i="19"/>
  <c r="Q45" i="19"/>
  <c r="V45" i="19"/>
  <c r="G48" i="19"/>
  <c r="O48" i="19"/>
  <c r="G49" i="19"/>
  <c r="M49" i="19" s="1"/>
  <c r="M48" i="19" s="1"/>
  <c r="I49" i="19"/>
  <c r="I48" i="19" s="1"/>
  <c r="K49" i="19"/>
  <c r="K48" i="19" s="1"/>
  <c r="O49" i="19"/>
  <c r="Q49" i="19"/>
  <c r="Q48" i="19" s="1"/>
  <c r="V49" i="19"/>
  <c r="V48" i="19" s="1"/>
  <c r="G53" i="19"/>
  <c r="I53" i="19"/>
  <c r="K53" i="19"/>
  <c r="M53" i="19"/>
  <c r="O53" i="19"/>
  <c r="Q53" i="19"/>
  <c r="V53" i="19"/>
  <c r="G55" i="19"/>
  <c r="G52" i="19" s="1"/>
  <c r="I55" i="19"/>
  <c r="K55" i="19"/>
  <c r="O55" i="19"/>
  <c r="O52" i="19" s="1"/>
  <c r="Q55" i="19"/>
  <c r="V55" i="19"/>
  <c r="G57" i="19"/>
  <c r="M57" i="19" s="1"/>
  <c r="I57" i="19"/>
  <c r="I52" i="19" s="1"/>
  <c r="K57" i="19"/>
  <c r="O57" i="19"/>
  <c r="Q57" i="19"/>
  <c r="Q52" i="19" s="1"/>
  <c r="V57" i="19"/>
  <c r="G59" i="19"/>
  <c r="M59" i="19" s="1"/>
  <c r="I59" i="19"/>
  <c r="K59" i="19"/>
  <c r="K52" i="19" s="1"/>
  <c r="O59" i="19"/>
  <c r="Q59" i="19"/>
  <c r="V59" i="19"/>
  <c r="V52" i="19" s="1"/>
  <c r="G61" i="19"/>
  <c r="I61" i="19"/>
  <c r="K61" i="19"/>
  <c r="M61" i="19"/>
  <c r="O61" i="19"/>
  <c r="Q61" i="19"/>
  <c r="V61" i="19"/>
  <c r="AE65" i="19"/>
  <c r="G276" i="18"/>
  <c r="BA256" i="18"/>
  <c r="BA235" i="18"/>
  <c r="BA232" i="18"/>
  <c r="G9" i="18"/>
  <c r="M9" i="18" s="1"/>
  <c r="I9" i="18"/>
  <c r="I8" i="18" s="1"/>
  <c r="K9" i="18"/>
  <c r="O9" i="18"/>
  <c r="O8" i="18" s="1"/>
  <c r="Q9" i="18"/>
  <c r="Q8" i="18" s="1"/>
  <c r="V9" i="18"/>
  <c r="G12" i="18"/>
  <c r="M12" i="18" s="1"/>
  <c r="I12" i="18"/>
  <c r="K12" i="18"/>
  <c r="O12" i="18"/>
  <c r="Q12" i="18"/>
  <c r="V12" i="18"/>
  <c r="G15" i="18"/>
  <c r="I15" i="18"/>
  <c r="K15" i="18"/>
  <c r="K8" i="18" s="1"/>
  <c r="M15" i="18"/>
  <c r="O15" i="18"/>
  <c r="Q15" i="18"/>
  <c r="V15" i="18"/>
  <c r="V8" i="18" s="1"/>
  <c r="G18" i="18"/>
  <c r="I18" i="18"/>
  <c r="K18" i="18"/>
  <c r="M18" i="18"/>
  <c r="O18" i="18"/>
  <c r="Q18" i="18"/>
  <c r="V18" i="18"/>
  <c r="G21" i="18"/>
  <c r="M21" i="18" s="1"/>
  <c r="I21" i="18"/>
  <c r="K21" i="18"/>
  <c r="O21" i="18"/>
  <c r="Q21" i="18"/>
  <c r="V21" i="18"/>
  <c r="G24" i="18"/>
  <c r="M24" i="18" s="1"/>
  <c r="I24" i="18"/>
  <c r="K24" i="18"/>
  <c r="O24" i="18"/>
  <c r="Q24" i="18"/>
  <c r="V24" i="18"/>
  <c r="G27" i="18"/>
  <c r="I27" i="18"/>
  <c r="K27" i="18"/>
  <c r="M27" i="18"/>
  <c r="O27" i="18"/>
  <c r="Q27" i="18"/>
  <c r="V27" i="18"/>
  <c r="G30" i="18"/>
  <c r="I30" i="18"/>
  <c r="K30" i="18"/>
  <c r="M30" i="18"/>
  <c r="O30" i="18"/>
  <c r="Q30" i="18"/>
  <c r="V30" i="18"/>
  <c r="G33" i="18"/>
  <c r="M33" i="18" s="1"/>
  <c r="I33" i="18"/>
  <c r="K33" i="18"/>
  <c r="O33" i="18"/>
  <c r="Q33" i="18"/>
  <c r="V33" i="18"/>
  <c r="G37" i="18"/>
  <c r="M37" i="18" s="1"/>
  <c r="I37" i="18"/>
  <c r="K37" i="18"/>
  <c r="O37" i="18"/>
  <c r="Q37" i="18"/>
  <c r="V37" i="18"/>
  <c r="G41" i="18"/>
  <c r="I41" i="18"/>
  <c r="K41" i="18"/>
  <c r="M41" i="18"/>
  <c r="O41" i="18"/>
  <c r="Q41" i="18"/>
  <c r="V41" i="18"/>
  <c r="G45" i="18"/>
  <c r="I45" i="18"/>
  <c r="K45" i="18"/>
  <c r="M45" i="18"/>
  <c r="O45" i="18"/>
  <c r="Q45" i="18"/>
  <c r="V45" i="18"/>
  <c r="G47" i="18"/>
  <c r="M47" i="18" s="1"/>
  <c r="I47" i="18"/>
  <c r="K47" i="18"/>
  <c r="O47" i="18"/>
  <c r="Q47" i="18"/>
  <c r="V47" i="18"/>
  <c r="G49" i="18"/>
  <c r="M49" i="18" s="1"/>
  <c r="I49" i="18"/>
  <c r="K49" i="18"/>
  <c r="O49" i="18"/>
  <c r="Q49" i="18"/>
  <c r="V49" i="18"/>
  <c r="G51" i="18"/>
  <c r="I51" i="18"/>
  <c r="K51" i="18"/>
  <c r="M51" i="18"/>
  <c r="O51" i="18"/>
  <c r="Q51" i="18"/>
  <c r="V51" i="18"/>
  <c r="G54" i="18"/>
  <c r="I54" i="18"/>
  <c r="K54" i="18"/>
  <c r="M54" i="18"/>
  <c r="O54" i="18"/>
  <c r="Q54" i="18"/>
  <c r="V54" i="18"/>
  <c r="G57" i="18"/>
  <c r="M57" i="18" s="1"/>
  <c r="I57" i="18"/>
  <c r="K57" i="18"/>
  <c r="O57" i="18"/>
  <c r="Q57" i="18"/>
  <c r="V57" i="18"/>
  <c r="G60" i="18"/>
  <c r="M60" i="18" s="1"/>
  <c r="I60" i="18"/>
  <c r="K60" i="18"/>
  <c r="O60" i="18"/>
  <c r="Q60" i="18"/>
  <c r="V60" i="18"/>
  <c r="G63" i="18"/>
  <c r="I63" i="18"/>
  <c r="K63" i="18"/>
  <c r="M63" i="18"/>
  <c r="O63" i="18"/>
  <c r="Q63" i="18"/>
  <c r="V63" i="18"/>
  <c r="G65" i="18"/>
  <c r="I65" i="18"/>
  <c r="K65" i="18"/>
  <c r="M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Q71" i="18"/>
  <c r="V71" i="18"/>
  <c r="G73" i="18"/>
  <c r="I73" i="18"/>
  <c r="K73" i="18"/>
  <c r="M73" i="18"/>
  <c r="O73" i="18"/>
  <c r="Q73" i="18"/>
  <c r="V73" i="18"/>
  <c r="G77" i="18"/>
  <c r="M77" i="18" s="1"/>
  <c r="I77" i="18"/>
  <c r="I76" i="18" s="1"/>
  <c r="K77" i="18"/>
  <c r="K76" i="18" s="1"/>
  <c r="O77" i="18"/>
  <c r="Q77" i="18"/>
  <c r="Q76" i="18" s="1"/>
  <c r="V77" i="18"/>
  <c r="V76" i="18" s="1"/>
  <c r="G81" i="18"/>
  <c r="I81" i="18"/>
  <c r="K81" i="18"/>
  <c r="M81" i="18"/>
  <c r="O81" i="18"/>
  <c r="Q81" i="18"/>
  <c r="V81" i="18"/>
  <c r="G86" i="18"/>
  <c r="I86" i="18"/>
  <c r="K86" i="18"/>
  <c r="M86" i="18"/>
  <c r="O86" i="18"/>
  <c r="Q86" i="18"/>
  <c r="V86" i="18"/>
  <c r="G91" i="18"/>
  <c r="M91" i="18" s="1"/>
  <c r="I91" i="18"/>
  <c r="K91" i="18"/>
  <c r="O91" i="18"/>
  <c r="O76" i="18" s="1"/>
  <c r="Q91" i="18"/>
  <c r="V91" i="18"/>
  <c r="G96" i="18"/>
  <c r="M96" i="18" s="1"/>
  <c r="I96" i="18"/>
  <c r="K96" i="18"/>
  <c r="O96" i="18"/>
  <c r="Q96" i="18"/>
  <c r="V96" i="18"/>
  <c r="G100" i="18"/>
  <c r="I100" i="18"/>
  <c r="K100" i="18"/>
  <c r="M100" i="18"/>
  <c r="O100" i="18"/>
  <c r="Q100" i="18"/>
  <c r="V100" i="18"/>
  <c r="G103" i="18"/>
  <c r="I103" i="18"/>
  <c r="K103" i="18"/>
  <c r="M103" i="18"/>
  <c r="O103" i="18"/>
  <c r="Q103" i="18"/>
  <c r="V103" i="18"/>
  <c r="G105" i="18"/>
  <c r="M105" i="18" s="1"/>
  <c r="I105" i="18"/>
  <c r="K105" i="18"/>
  <c r="O105" i="18"/>
  <c r="Q105" i="18"/>
  <c r="V105" i="18"/>
  <c r="G108" i="18"/>
  <c r="M108" i="18" s="1"/>
  <c r="I108" i="18"/>
  <c r="K108" i="18"/>
  <c r="O108" i="18"/>
  <c r="Q108" i="18"/>
  <c r="V108" i="18"/>
  <c r="G111" i="18"/>
  <c r="I111" i="18"/>
  <c r="K111" i="18"/>
  <c r="M111" i="18"/>
  <c r="O111" i="18"/>
  <c r="Q111" i="18"/>
  <c r="V111" i="18"/>
  <c r="G114" i="18"/>
  <c r="I114" i="18"/>
  <c r="K114" i="18"/>
  <c r="M114" i="18"/>
  <c r="O114" i="18"/>
  <c r="Q114" i="18"/>
  <c r="V114" i="18"/>
  <c r="G117" i="18"/>
  <c r="M117" i="18" s="1"/>
  <c r="I117" i="18"/>
  <c r="K117" i="18"/>
  <c r="O117" i="18"/>
  <c r="Q117" i="18"/>
  <c r="V117" i="18"/>
  <c r="G120" i="18"/>
  <c r="M120" i="18" s="1"/>
  <c r="I120" i="18"/>
  <c r="K120" i="18"/>
  <c r="O120" i="18"/>
  <c r="Q120" i="18"/>
  <c r="V120" i="18"/>
  <c r="G123" i="18"/>
  <c r="I123" i="18"/>
  <c r="K123" i="18"/>
  <c r="M123" i="18"/>
  <c r="O123" i="18"/>
  <c r="Q123" i="18"/>
  <c r="V123" i="18"/>
  <c r="G126" i="18"/>
  <c r="I126" i="18"/>
  <c r="K126" i="18"/>
  <c r="M126" i="18"/>
  <c r="O126" i="18"/>
  <c r="Q126" i="18"/>
  <c r="V126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I133" i="18"/>
  <c r="K133" i="18"/>
  <c r="M133" i="18"/>
  <c r="O133" i="18"/>
  <c r="Q133" i="18"/>
  <c r="V133" i="18"/>
  <c r="G135" i="18"/>
  <c r="I135" i="18"/>
  <c r="K135" i="18"/>
  <c r="M135" i="18"/>
  <c r="O135" i="18"/>
  <c r="Q135" i="18"/>
  <c r="V135" i="18"/>
  <c r="G137" i="18"/>
  <c r="M137" i="18" s="1"/>
  <c r="I137" i="18"/>
  <c r="K137" i="18"/>
  <c r="O137" i="18"/>
  <c r="Q137" i="18"/>
  <c r="V137" i="18"/>
  <c r="G139" i="18"/>
  <c r="M139" i="18" s="1"/>
  <c r="I139" i="18"/>
  <c r="K139" i="18"/>
  <c r="O139" i="18"/>
  <c r="Q139" i="18"/>
  <c r="V139" i="18"/>
  <c r="G141" i="18"/>
  <c r="I141" i="18"/>
  <c r="K141" i="18"/>
  <c r="M141" i="18"/>
  <c r="O141" i="18"/>
  <c r="Q141" i="18"/>
  <c r="V141" i="18"/>
  <c r="G143" i="18"/>
  <c r="I143" i="18"/>
  <c r="K143" i="18"/>
  <c r="M143" i="18"/>
  <c r="O143" i="18"/>
  <c r="Q143" i="18"/>
  <c r="V143" i="18"/>
  <c r="G145" i="18"/>
  <c r="M145" i="18" s="1"/>
  <c r="I145" i="18"/>
  <c r="K145" i="18"/>
  <c r="O145" i="18"/>
  <c r="Q145" i="18"/>
  <c r="V145" i="18"/>
  <c r="G147" i="18"/>
  <c r="M147" i="18" s="1"/>
  <c r="I147" i="18"/>
  <c r="K147" i="18"/>
  <c r="O147" i="18"/>
  <c r="Q147" i="18"/>
  <c r="V147" i="18"/>
  <c r="G149" i="18"/>
  <c r="I149" i="18"/>
  <c r="K149" i="18"/>
  <c r="M149" i="18"/>
  <c r="O149" i="18"/>
  <c r="Q149" i="18"/>
  <c r="V149" i="18"/>
  <c r="G151" i="18"/>
  <c r="I151" i="18"/>
  <c r="K151" i="18"/>
  <c r="M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I157" i="18"/>
  <c r="K157" i="18"/>
  <c r="M157" i="18"/>
  <c r="O157" i="18"/>
  <c r="Q157" i="18"/>
  <c r="V157" i="18"/>
  <c r="G159" i="18"/>
  <c r="I159" i="18"/>
  <c r="K159" i="18"/>
  <c r="M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6" i="18"/>
  <c r="I166" i="18"/>
  <c r="K166" i="18"/>
  <c r="M166" i="18"/>
  <c r="O166" i="18"/>
  <c r="Q166" i="18"/>
  <c r="V166" i="18"/>
  <c r="G169" i="18"/>
  <c r="I169" i="18"/>
  <c r="K169" i="18"/>
  <c r="M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I175" i="18"/>
  <c r="K175" i="18"/>
  <c r="M175" i="18"/>
  <c r="O175" i="18"/>
  <c r="Q175" i="18"/>
  <c r="V175" i="18"/>
  <c r="G178" i="18"/>
  <c r="I178" i="18"/>
  <c r="K178" i="18"/>
  <c r="M178" i="18"/>
  <c r="O178" i="18"/>
  <c r="Q178" i="18"/>
  <c r="V178" i="18"/>
  <c r="G182" i="18"/>
  <c r="M182" i="18" s="1"/>
  <c r="I182" i="18"/>
  <c r="I181" i="18" s="1"/>
  <c r="K182" i="18"/>
  <c r="K181" i="18" s="1"/>
  <c r="O182" i="18"/>
  <c r="Q182" i="18"/>
  <c r="Q181" i="18" s="1"/>
  <c r="V182" i="18"/>
  <c r="V181" i="18" s="1"/>
  <c r="G184" i="18"/>
  <c r="I184" i="18"/>
  <c r="K184" i="18"/>
  <c r="M184" i="18"/>
  <c r="O184" i="18"/>
  <c r="Q184" i="18"/>
  <c r="V184" i="18"/>
  <c r="G186" i="18"/>
  <c r="I186" i="18"/>
  <c r="K186" i="18"/>
  <c r="M186" i="18"/>
  <c r="O186" i="18"/>
  <c r="Q186" i="18"/>
  <c r="V186" i="18"/>
  <c r="G188" i="18"/>
  <c r="AF276" i="18" s="1"/>
  <c r="I188" i="18"/>
  <c r="K188" i="18"/>
  <c r="O188" i="18"/>
  <c r="O181" i="18" s="1"/>
  <c r="Q188" i="18"/>
  <c r="V188" i="18"/>
  <c r="G190" i="18"/>
  <c r="M190" i="18" s="1"/>
  <c r="I190" i="18"/>
  <c r="K190" i="18"/>
  <c r="O190" i="18"/>
  <c r="Q190" i="18"/>
  <c r="V190" i="18"/>
  <c r="G192" i="18"/>
  <c r="M192" i="18" s="1"/>
  <c r="I192" i="18"/>
  <c r="K192" i="18"/>
  <c r="O192" i="18"/>
  <c r="Q192" i="18"/>
  <c r="V192" i="18"/>
  <c r="G194" i="18"/>
  <c r="I194" i="18"/>
  <c r="K194" i="18"/>
  <c r="M194" i="18"/>
  <c r="O194" i="18"/>
  <c r="Q194" i="18"/>
  <c r="V194" i="18"/>
  <c r="G196" i="18"/>
  <c r="M196" i="18" s="1"/>
  <c r="I196" i="18"/>
  <c r="K196" i="18"/>
  <c r="O196" i="18"/>
  <c r="Q196" i="18"/>
  <c r="V196" i="18"/>
  <c r="G198" i="18"/>
  <c r="M198" i="18" s="1"/>
  <c r="I198" i="18"/>
  <c r="K198" i="18"/>
  <c r="O198" i="18"/>
  <c r="Q198" i="18"/>
  <c r="V198" i="18"/>
  <c r="G200" i="18"/>
  <c r="I200" i="18"/>
  <c r="K200" i="18"/>
  <c r="M200" i="18"/>
  <c r="O200" i="18"/>
  <c r="Q200" i="18"/>
  <c r="V200" i="18"/>
  <c r="G202" i="18"/>
  <c r="I202" i="18"/>
  <c r="K202" i="18"/>
  <c r="M202" i="18"/>
  <c r="O202" i="18"/>
  <c r="Q202" i="18"/>
  <c r="V202" i="18"/>
  <c r="G204" i="18"/>
  <c r="M204" i="18" s="1"/>
  <c r="I204" i="18"/>
  <c r="K204" i="18"/>
  <c r="O204" i="18"/>
  <c r="Q204" i="18"/>
  <c r="V204" i="18"/>
  <c r="G206" i="18"/>
  <c r="M206" i="18" s="1"/>
  <c r="I206" i="18"/>
  <c r="K206" i="18"/>
  <c r="O206" i="18"/>
  <c r="Q206" i="18"/>
  <c r="V206" i="18"/>
  <c r="G208" i="18"/>
  <c r="I208" i="18"/>
  <c r="K208" i="18"/>
  <c r="M208" i="18"/>
  <c r="O208" i="18"/>
  <c r="Q208" i="18"/>
  <c r="V208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5" i="18"/>
  <c r="M215" i="18" s="1"/>
  <c r="I215" i="18"/>
  <c r="K215" i="18"/>
  <c r="O215" i="18"/>
  <c r="Q215" i="18"/>
  <c r="V215" i="18"/>
  <c r="G217" i="18"/>
  <c r="M217" i="18" s="1"/>
  <c r="I217" i="18"/>
  <c r="K217" i="18"/>
  <c r="O217" i="18"/>
  <c r="Q217" i="18"/>
  <c r="V217" i="18"/>
  <c r="G219" i="18"/>
  <c r="I219" i="18"/>
  <c r="K219" i="18"/>
  <c r="M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M223" i="18" s="1"/>
  <c r="I223" i="18"/>
  <c r="K223" i="18"/>
  <c r="O223" i="18"/>
  <c r="Q223" i="18"/>
  <c r="V223" i="18"/>
  <c r="G225" i="18"/>
  <c r="I225" i="18"/>
  <c r="K225" i="18"/>
  <c r="M225" i="18"/>
  <c r="O225" i="18"/>
  <c r="Q225" i="18"/>
  <c r="V225" i="18"/>
  <c r="G227" i="18"/>
  <c r="I227" i="18"/>
  <c r="K227" i="18"/>
  <c r="M227" i="18"/>
  <c r="O227" i="18"/>
  <c r="Q227" i="18"/>
  <c r="V227" i="18"/>
  <c r="G230" i="18"/>
  <c r="G231" i="18"/>
  <c r="M231" i="18" s="1"/>
  <c r="I231" i="18"/>
  <c r="I230" i="18" s="1"/>
  <c r="K231" i="18"/>
  <c r="K230" i="18" s="1"/>
  <c r="O231" i="18"/>
  <c r="Q231" i="18"/>
  <c r="Q230" i="18" s="1"/>
  <c r="V231" i="18"/>
  <c r="V230" i="18" s="1"/>
  <c r="G234" i="18"/>
  <c r="I234" i="18"/>
  <c r="K234" i="18"/>
  <c r="M234" i="18"/>
  <c r="O234" i="18"/>
  <c r="Q234" i="18"/>
  <c r="V234" i="18"/>
  <c r="G237" i="18"/>
  <c r="I237" i="18"/>
  <c r="K237" i="18"/>
  <c r="M237" i="18"/>
  <c r="O237" i="18"/>
  <c r="Q237" i="18"/>
  <c r="V237" i="18"/>
  <c r="G240" i="18"/>
  <c r="M240" i="18" s="1"/>
  <c r="I240" i="18"/>
  <c r="K240" i="18"/>
  <c r="O240" i="18"/>
  <c r="O230" i="18" s="1"/>
  <c r="Q240" i="18"/>
  <c r="V240" i="18"/>
  <c r="G243" i="18"/>
  <c r="M243" i="18" s="1"/>
  <c r="I243" i="18"/>
  <c r="K243" i="18"/>
  <c r="O243" i="18"/>
  <c r="Q243" i="18"/>
  <c r="V243" i="18"/>
  <c r="G247" i="18"/>
  <c r="I247" i="18"/>
  <c r="K247" i="18"/>
  <c r="M247" i="18"/>
  <c r="O247" i="18"/>
  <c r="Q247" i="18"/>
  <c r="V247" i="18"/>
  <c r="G250" i="18"/>
  <c r="I250" i="18"/>
  <c r="K250" i="18"/>
  <c r="M250" i="18"/>
  <c r="O250" i="18"/>
  <c r="Q250" i="18"/>
  <c r="V250" i="18"/>
  <c r="G253" i="18"/>
  <c r="M253" i="18" s="1"/>
  <c r="I253" i="18"/>
  <c r="K253" i="18"/>
  <c r="O253" i="18"/>
  <c r="Q253" i="18"/>
  <c r="V253" i="18"/>
  <c r="G255" i="18"/>
  <c r="M255" i="18" s="1"/>
  <c r="I255" i="18"/>
  <c r="K255" i="18"/>
  <c r="O255" i="18"/>
  <c r="Q255" i="18"/>
  <c r="V255" i="18"/>
  <c r="G258" i="18"/>
  <c r="I258" i="18"/>
  <c r="K258" i="18"/>
  <c r="M258" i="18"/>
  <c r="O258" i="18"/>
  <c r="Q258" i="18"/>
  <c r="V258" i="18"/>
  <c r="G260" i="18"/>
  <c r="I260" i="18"/>
  <c r="K260" i="18"/>
  <c r="M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I266" i="18"/>
  <c r="K266" i="18"/>
  <c r="M266" i="18"/>
  <c r="O266" i="18"/>
  <c r="Q266" i="18"/>
  <c r="V266" i="18"/>
  <c r="G268" i="18"/>
  <c r="I268" i="18"/>
  <c r="K268" i="18"/>
  <c r="M268" i="18"/>
  <c r="O268" i="18"/>
  <c r="Q268" i="18"/>
  <c r="V268" i="18"/>
  <c r="G270" i="18"/>
  <c r="M270" i="18" s="1"/>
  <c r="I270" i="18"/>
  <c r="K270" i="18"/>
  <c r="O270" i="18"/>
  <c r="Q270" i="18"/>
  <c r="V270" i="18"/>
  <c r="G273" i="18"/>
  <c r="M273" i="18" s="1"/>
  <c r="I273" i="18"/>
  <c r="K273" i="18"/>
  <c r="O273" i="18"/>
  <c r="Q273" i="18"/>
  <c r="V273" i="18"/>
  <c r="AE276" i="18"/>
  <c r="G122" i="17"/>
  <c r="BA84" i="17"/>
  <c r="BA24" i="17"/>
  <c r="BA18" i="17"/>
  <c r="G9" i="17"/>
  <c r="G8" i="17" s="1"/>
  <c r="I9" i="17"/>
  <c r="I8" i="17" s="1"/>
  <c r="K9" i="17"/>
  <c r="O9" i="17"/>
  <c r="O8" i="17" s="1"/>
  <c r="Q9" i="17"/>
  <c r="Q8" i="17" s="1"/>
  <c r="V9" i="17"/>
  <c r="G13" i="17"/>
  <c r="M13" i="17" s="1"/>
  <c r="I13" i="17"/>
  <c r="K13" i="17"/>
  <c r="O13" i="17"/>
  <c r="Q13" i="17"/>
  <c r="V13" i="17"/>
  <c r="G17" i="17"/>
  <c r="I17" i="17"/>
  <c r="K17" i="17"/>
  <c r="K8" i="17" s="1"/>
  <c r="M17" i="17"/>
  <c r="O17" i="17"/>
  <c r="Q17" i="17"/>
  <c r="V17" i="17"/>
  <c r="V8" i="17" s="1"/>
  <c r="G23" i="17"/>
  <c r="I23" i="17"/>
  <c r="K23" i="17"/>
  <c r="M23" i="17"/>
  <c r="O23" i="17"/>
  <c r="Q23" i="17"/>
  <c r="V23" i="17"/>
  <c r="G30" i="17"/>
  <c r="M30" i="17" s="1"/>
  <c r="I30" i="17"/>
  <c r="K30" i="17"/>
  <c r="O30" i="17"/>
  <c r="Q30" i="17"/>
  <c r="V30" i="17"/>
  <c r="G34" i="17"/>
  <c r="M34" i="17" s="1"/>
  <c r="I34" i="17"/>
  <c r="K34" i="17"/>
  <c r="O34" i="17"/>
  <c r="Q34" i="17"/>
  <c r="V34" i="17"/>
  <c r="G42" i="17"/>
  <c r="G41" i="17" s="1"/>
  <c r="I42" i="17"/>
  <c r="K42" i="17"/>
  <c r="M42" i="17"/>
  <c r="O42" i="17"/>
  <c r="O41" i="17" s="1"/>
  <c r="Q42" i="17"/>
  <c r="V42" i="17"/>
  <c r="G47" i="17"/>
  <c r="M47" i="17" s="1"/>
  <c r="I47" i="17"/>
  <c r="K47" i="17"/>
  <c r="O47" i="17"/>
  <c r="Q47" i="17"/>
  <c r="V47" i="17"/>
  <c r="G51" i="17"/>
  <c r="M51" i="17" s="1"/>
  <c r="I51" i="17"/>
  <c r="I41" i="17" s="1"/>
  <c r="K51" i="17"/>
  <c r="O51" i="17"/>
  <c r="Q51" i="17"/>
  <c r="Q41" i="17" s="1"/>
  <c r="V51" i="17"/>
  <c r="G54" i="17"/>
  <c r="I54" i="17"/>
  <c r="K54" i="17"/>
  <c r="K41" i="17" s="1"/>
  <c r="M54" i="17"/>
  <c r="O54" i="17"/>
  <c r="Q54" i="17"/>
  <c r="V54" i="17"/>
  <c r="V41" i="17" s="1"/>
  <c r="G57" i="17"/>
  <c r="I57" i="17"/>
  <c r="K57" i="17"/>
  <c r="M57" i="17"/>
  <c r="O57" i="17"/>
  <c r="Q57" i="17"/>
  <c r="V57" i="17"/>
  <c r="G60" i="17"/>
  <c r="M60" i="17" s="1"/>
  <c r="I60" i="17"/>
  <c r="K60" i="17"/>
  <c r="O60" i="17"/>
  <c r="Q60" i="17"/>
  <c r="V60" i="17"/>
  <c r="G63" i="17"/>
  <c r="I63" i="17"/>
  <c r="O63" i="17"/>
  <c r="Q63" i="17"/>
  <c r="G64" i="17"/>
  <c r="I64" i="17"/>
  <c r="K64" i="17"/>
  <c r="K63" i="17" s="1"/>
  <c r="M64" i="17"/>
  <c r="M63" i="17" s="1"/>
  <c r="O64" i="17"/>
  <c r="Q64" i="17"/>
  <c r="V64" i="17"/>
  <c r="V63" i="17" s="1"/>
  <c r="G68" i="17"/>
  <c r="M68" i="17" s="1"/>
  <c r="M67" i="17" s="1"/>
  <c r="I68" i="17"/>
  <c r="I67" i="17" s="1"/>
  <c r="K68" i="17"/>
  <c r="O68" i="17"/>
  <c r="O67" i="17" s="1"/>
  <c r="Q68" i="17"/>
  <c r="Q67" i="17" s="1"/>
  <c r="V68" i="17"/>
  <c r="G71" i="17"/>
  <c r="M71" i="17" s="1"/>
  <c r="I71" i="17"/>
  <c r="K71" i="17"/>
  <c r="O71" i="17"/>
  <c r="Q71" i="17"/>
  <c r="V71" i="17"/>
  <c r="G74" i="17"/>
  <c r="I74" i="17"/>
  <c r="K74" i="17"/>
  <c r="K67" i="17" s="1"/>
  <c r="M74" i="17"/>
  <c r="O74" i="17"/>
  <c r="Q74" i="17"/>
  <c r="V74" i="17"/>
  <c r="V67" i="17" s="1"/>
  <c r="G78" i="17"/>
  <c r="M78" i="17" s="1"/>
  <c r="M77" i="17" s="1"/>
  <c r="I78" i="17"/>
  <c r="I77" i="17" s="1"/>
  <c r="K78" i="17"/>
  <c r="O78" i="17"/>
  <c r="O77" i="17" s="1"/>
  <c r="Q78" i="17"/>
  <c r="Q77" i="17" s="1"/>
  <c r="V78" i="17"/>
  <c r="G83" i="17"/>
  <c r="M83" i="17" s="1"/>
  <c r="I83" i="17"/>
  <c r="K83" i="17"/>
  <c r="O83" i="17"/>
  <c r="Q83" i="17"/>
  <c r="V83" i="17"/>
  <c r="G87" i="17"/>
  <c r="I87" i="17"/>
  <c r="K87" i="17"/>
  <c r="K77" i="17" s="1"/>
  <c r="M87" i="17"/>
  <c r="O87" i="17"/>
  <c r="Q87" i="17"/>
  <c r="V87" i="17"/>
  <c r="V77" i="17" s="1"/>
  <c r="G90" i="17"/>
  <c r="I90" i="17"/>
  <c r="K90" i="17"/>
  <c r="M90" i="17"/>
  <c r="O90" i="17"/>
  <c r="Q90" i="17"/>
  <c r="V90" i="17"/>
  <c r="G93" i="17"/>
  <c r="M93" i="17" s="1"/>
  <c r="I93" i="17"/>
  <c r="K93" i="17"/>
  <c r="O93" i="17"/>
  <c r="Q93" i="17"/>
  <c r="V93" i="17"/>
  <c r="I96" i="17"/>
  <c r="Q96" i="17"/>
  <c r="G97" i="17"/>
  <c r="I97" i="17"/>
  <c r="K97" i="17"/>
  <c r="K96" i="17" s="1"/>
  <c r="M97" i="17"/>
  <c r="O97" i="17"/>
  <c r="Q97" i="17"/>
  <c r="V97" i="17"/>
  <c r="V96" i="17" s="1"/>
  <c r="G102" i="17"/>
  <c r="I102" i="17"/>
  <c r="K102" i="17"/>
  <c r="M102" i="17"/>
  <c r="O102" i="17"/>
  <c r="Q102" i="17"/>
  <c r="V102" i="17"/>
  <c r="G105" i="17"/>
  <c r="G96" i="17" s="1"/>
  <c r="I105" i="17"/>
  <c r="K105" i="17"/>
  <c r="O105" i="17"/>
  <c r="O96" i="17" s="1"/>
  <c r="Q105" i="17"/>
  <c r="V105" i="17"/>
  <c r="I108" i="17"/>
  <c r="Q108" i="17"/>
  <c r="G109" i="17"/>
  <c r="I109" i="17"/>
  <c r="K109" i="17"/>
  <c r="K108" i="17" s="1"/>
  <c r="M109" i="17"/>
  <c r="O109" i="17"/>
  <c r="Q109" i="17"/>
  <c r="V109" i="17"/>
  <c r="V108" i="17" s="1"/>
  <c r="G114" i="17"/>
  <c r="I114" i="17"/>
  <c r="K114" i="17"/>
  <c r="M114" i="17"/>
  <c r="O114" i="17"/>
  <c r="Q114" i="17"/>
  <c r="V114" i="17"/>
  <c r="G118" i="17"/>
  <c r="G108" i="17" s="1"/>
  <c r="I118" i="17"/>
  <c r="K118" i="17"/>
  <c r="O118" i="17"/>
  <c r="O108" i="17" s="1"/>
  <c r="Q118" i="17"/>
  <c r="V118" i="17"/>
  <c r="AE122" i="17"/>
  <c r="AF122" i="17"/>
  <c r="G175" i="16"/>
  <c r="BA135" i="16"/>
  <c r="BA59" i="16"/>
  <c r="BA53" i="16"/>
  <c r="BA25" i="16"/>
  <c r="G9" i="16"/>
  <c r="I9" i="16"/>
  <c r="K9" i="16"/>
  <c r="M9" i="16"/>
  <c r="O9" i="16"/>
  <c r="Q9" i="16"/>
  <c r="V9" i="16"/>
  <c r="V8" i="16" s="1"/>
  <c r="G13" i="16"/>
  <c r="G8" i="16" s="1"/>
  <c r="I13" i="16"/>
  <c r="K13" i="16"/>
  <c r="M13" i="16"/>
  <c r="O13" i="16"/>
  <c r="O8" i="16" s="1"/>
  <c r="Q13" i="16"/>
  <c r="V13" i="16"/>
  <c r="G17" i="16"/>
  <c r="M17" i="16" s="1"/>
  <c r="I17" i="16"/>
  <c r="I8" i="16" s="1"/>
  <c r="K17" i="16"/>
  <c r="O17" i="16"/>
  <c r="Q17" i="16"/>
  <c r="Q8" i="16" s="1"/>
  <c r="V17" i="16"/>
  <c r="G21" i="16"/>
  <c r="M21" i="16" s="1"/>
  <c r="I21" i="16"/>
  <c r="K21" i="16"/>
  <c r="K8" i="16" s="1"/>
  <c r="O21" i="16"/>
  <c r="Q21" i="16"/>
  <c r="V21" i="16"/>
  <c r="G24" i="16"/>
  <c r="I24" i="16"/>
  <c r="K24" i="16"/>
  <c r="M24" i="16"/>
  <c r="O24" i="16"/>
  <c r="Q24" i="16"/>
  <c r="V24" i="16"/>
  <c r="G29" i="16"/>
  <c r="M29" i="16" s="1"/>
  <c r="I29" i="16"/>
  <c r="K29" i="16"/>
  <c r="O29" i="16"/>
  <c r="Q29" i="16"/>
  <c r="V29" i="16"/>
  <c r="G32" i="16"/>
  <c r="M32" i="16" s="1"/>
  <c r="I32" i="16"/>
  <c r="K32" i="16"/>
  <c r="O32" i="16"/>
  <c r="Q32" i="16"/>
  <c r="V32" i="16"/>
  <c r="G36" i="16"/>
  <c r="I36" i="16"/>
  <c r="K36" i="16"/>
  <c r="M36" i="16"/>
  <c r="O36" i="16"/>
  <c r="Q36" i="16"/>
  <c r="V36" i="16"/>
  <c r="G44" i="16"/>
  <c r="G35" i="16" s="1"/>
  <c r="I44" i="16"/>
  <c r="K44" i="16"/>
  <c r="O44" i="16"/>
  <c r="O35" i="16" s="1"/>
  <c r="Q44" i="16"/>
  <c r="V44" i="16"/>
  <c r="G52" i="16"/>
  <c r="M52" i="16" s="1"/>
  <c r="I52" i="16"/>
  <c r="I35" i="16" s="1"/>
  <c r="K52" i="16"/>
  <c r="O52" i="16"/>
  <c r="Q52" i="16"/>
  <c r="Q35" i="16" s="1"/>
  <c r="V52" i="16"/>
  <c r="G58" i="16"/>
  <c r="M58" i="16" s="1"/>
  <c r="I58" i="16"/>
  <c r="K58" i="16"/>
  <c r="K35" i="16" s="1"/>
  <c r="O58" i="16"/>
  <c r="Q58" i="16"/>
  <c r="V58" i="16"/>
  <c r="V35" i="16" s="1"/>
  <c r="G65" i="16"/>
  <c r="I65" i="16"/>
  <c r="K65" i="16"/>
  <c r="M65" i="16"/>
  <c r="O65" i="16"/>
  <c r="Q65" i="16"/>
  <c r="V65" i="16"/>
  <c r="G70" i="16"/>
  <c r="M70" i="16" s="1"/>
  <c r="I70" i="16"/>
  <c r="K70" i="16"/>
  <c r="O70" i="16"/>
  <c r="Q70" i="16"/>
  <c r="V70" i="16"/>
  <c r="G78" i="16"/>
  <c r="M78" i="16" s="1"/>
  <c r="I78" i="16"/>
  <c r="K78" i="16"/>
  <c r="O78" i="16"/>
  <c r="Q78" i="16"/>
  <c r="V78" i="16"/>
  <c r="G88" i="16"/>
  <c r="I88" i="16"/>
  <c r="K88" i="16"/>
  <c r="M88" i="16"/>
  <c r="O88" i="16"/>
  <c r="Q88" i="16"/>
  <c r="V88" i="16"/>
  <c r="G93" i="16"/>
  <c r="G87" i="16" s="1"/>
  <c r="I93" i="16"/>
  <c r="K93" i="16"/>
  <c r="O93" i="16"/>
  <c r="O87" i="16" s="1"/>
  <c r="Q93" i="16"/>
  <c r="V93" i="16"/>
  <c r="G97" i="16"/>
  <c r="M97" i="16" s="1"/>
  <c r="I97" i="16"/>
  <c r="I87" i="16" s="1"/>
  <c r="K97" i="16"/>
  <c r="O97" i="16"/>
  <c r="Q97" i="16"/>
  <c r="Q87" i="16" s="1"/>
  <c r="V97" i="16"/>
  <c r="G100" i="16"/>
  <c r="M100" i="16" s="1"/>
  <c r="I100" i="16"/>
  <c r="K100" i="16"/>
  <c r="K87" i="16" s="1"/>
  <c r="O100" i="16"/>
  <c r="Q100" i="16"/>
  <c r="V100" i="16"/>
  <c r="V87" i="16" s="1"/>
  <c r="G103" i="16"/>
  <c r="I103" i="16"/>
  <c r="K103" i="16"/>
  <c r="M103" i="16"/>
  <c r="O103" i="16"/>
  <c r="Q103" i="16"/>
  <c r="V103" i="16"/>
  <c r="G106" i="16"/>
  <c r="M106" i="16" s="1"/>
  <c r="I106" i="16"/>
  <c r="K106" i="16"/>
  <c r="O106" i="16"/>
  <c r="Q106" i="16"/>
  <c r="V106" i="16"/>
  <c r="G109" i="16"/>
  <c r="I109" i="16"/>
  <c r="O109" i="16"/>
  <c r="Q109" i="16"/>
  <c r="G110" i="16"/>
  <c r="M110" i="16" s="1"/>
  <c r="M109" i="16" s="1"/>
  <c r="I110" i="16"/>
  <c r="K110" i="16"/>
  <c r="K109" i="16" s="1"/>
  <c r="O110" i="16"/>
  <c r="Q110" i="16"/>
  <c r="V110" i="16"/>
  <c r="V109" i="16" s="1"/>
  <c r="I114" i="16"/>
  <c r="K114" i="16"/>
  <c r="Q114" i="16"/>
  <c r="V114" i="16"/>
  <c r="G115" i="16"/>
  <c r="M115" i="16" s="1"/>
  <c r="M114" i="16" s="1"/>
  <c r="I115" i="16"/>
  <c r="K115" i="16"/>
  <c r="O115" i="16"/>
  <c r="O114" i="16" s="1"/>
  <c r="Q115" i="16"/>
  <c r="V115" i="16"/>
  <c r="I118" i="16"/>
  <c r="Q118" i="16"/>
  <c r="G119" i="16"/>
  <c r="M119" i="16" s="1"/>
  <c r="I119" i="16"/>
  <c r="K119" i="16"/>
  <c r="K118" i="16" s="1"/>
  <c r="O119" i="16"/>
  <c r="Q119" i="16"/>
  <c r="V119" i="16"/>
  <c r="V118" i="16" s="1"/>
  <c r="G122" i="16"/>
  <c r="I122" i="16"/>
  <c r="K122" i="16"/>
  <c r="M122" i="16"/>
  <c r="O122" i="16"/>
  <c r="Q122" i="16"/>
  <c r="V122" i="16"/>
  <c r="G125" i="16"/>
  <c r="G118" i="16" s="1"/>
  <c r="I125" i="16"/>
  <c r="K125" i="16"/>
  <c r="O125" i="16"/>
  <c r="O118" i="16" s="1"/>
  <c r="Q125" i="16"/>
  <c r="V125" i="16"/>
  <c r="G129" i="16"/>
  <c r="M129" i="16" s="1"/>
  <c r="I129" i="16"/>
  <c r="K129" i="16"/>
  <c r="K128" i="16" s="1"/>
  <c r="O129" i="16"/>
  <c r="Q129" i="16"/>
  <c r="V129" i="16"/>
  <c r="V128" i="16" s="1"/>
  <c r="G134" i="16"/>
  <c r="I134" i="16"/>
  <c r="K134" i="16"/>
  <c r="M134" i="16"/>
  <c r="O134" i="16"/>
  <c r="Q134" i="16"/>
  <c r="V134" i="16"/>
  <c r="G138" i="16"/>
  <c r="M138" i="16" s="1"/>
  <c r="I138" i="16"/>
  <c r="K138" i="16"/>
  <c r="O138" i="16"/>
  <c r="O128" i="16" s="1"/>
  <c r="Q138" i="16"/>
  <c r="V138" i="16"/>
  <c r="G142" i="16"/>
  <c r="M142" i="16" s="1"/>
  <c r="I142" i="16"/>
  <c r="I128" i="16" s="1"/>
  <c r="K142" i="16"/>
  <c r="O142" i="16"/>
  <c r="Q142" i="16"/>
  <c r="Q128" i="16" s="1"/>
  <c r="V142" i="16"/>
  <c r="G145" i="16"/>
  <c r="M145" i="16" s="1"/>
  <c r="I145" i="16"/>
  <c r="K145" i="16"/>
  <c r="O145" i="16"/>
  <c r="Q145" i="16"/>
  <c r="V145" i="16"/>
  <c r="G149" i="16"/>
  <c r="M149" i="16" s="1"/>
  <c r="I149" i="16"/>
  <c r="K149" i="16"/>
  <c r="O149" i="16"/>
  <c r="O148" i="16" s="1"/>
  <c r="Q149" i="16"/>
  <c r="V149" i="16"/>
  <c r="G154" i="16"/>
  <c r="M154" i="16" s="1"/>
  <c r="I154" i="16"/>
  <c r="I148" i="16" s="1"/>
  <c r="K154" i="16"/>
  <c r="O154" i="16"/>
  <c r="Q154" i="16"/>
  <c r="Q148" i="16" s="1"/>
  <c r="V154" i="16"/>
  <c r="G159" i="16"/>
  <c r="M159" i="16" s="1"/>
  <c r="I159" i="16"/>
  <c r="K159" i="16"/>
  <c r="K148" i="16" s="1"/>
  <c r="O159" i="16"/>
  <c r="Q159" i="16"/>
  <c r="V159" i="16"/>
  <c r="V148" i="16" s="1"/>
  <c r="G163" i="16"/>
  <c r="M163" i="16" s="1"/>
  <c r="I163" i="16"/>
  <c r="K163" i="16"/>
  <c r="O163" i="16"/>
  <c r="O162" i="16" s="1"/>
  <c r="Q163" i="16"/>
  <c r="V163" i="16"/>
  <c r="G168" i="16"/>
  <c r="M168" i="16" s="1"/>
  <c r="I168" i="16"/>
  <c r="I162" i="16" s="1"/>
  <c r="K168" i="16"/>
  <c r="O168" i="16"/>
  <c r="Q168" i="16"/>
  <c r="Q162" i="16" s="1"/>
  <c r="V168" i="16"/>
  <c r="G171" i="16"/>
  <c r="M171" i="16" s="1"/>
  <c r="I171" i="16"/>
  <c r="K171" i="16"/>
  <c r="K162" i="16" s="1"/>
  <c r="O171" i="16"/>
  <c r="Q171" i="16"/>
  <c r="V171" i="16"/>
  <c r="V162" i="16" s="1"/>
  <c r="AE175" i="16"/>
  <c r="G52" i="15"/>
  <c r="BA13" i="15"/>
  <c r="G9" i="15"/>
  <c r="M9" i="15" s="1"/>
  <c r="I9" i="15"/>
  <c r="K9" i="15"/>
  <c r="K8" i="15" s="1"/>
  <c r="O9" i="15"/>
  <c r="Q9" i="15"/>
  <c r="V9" i="15"/>
  <c r="V8" i="15" s="1"/>
  <c r="G12" i="15"/>
  <c r="I12" i="15"/>
  <c r="K12" i="15"/>
  <c r="M12" i="15"/>
  <c r="O12" i="15"/>
  <c r="Q12" i="15"/>
  <c r="V12" i="15"/>
  <c r="G16" i="15"/>
  <c r="G8" i="15" s="1"/>
  <c r="I16" i="15"/>
  <c r="K16" i="15"/>
  <c r="O16" i="15"/>
  <c r="O8" i="15" s="1"/>
  <c r="Q16" i="15"/>
  <c r="V16" i="15"/>
  <c r="G20" i="15"/>
  <c r="M20" i="15" s="1"/>
  <c r="I20" i="15"/>
  <c r="I8" i="15" s="1"/>
  <c r="K20" i="15"/>
  <c r="O20" i="15"/>
  <c r="Q20" i="15"/>
  <c r="Q8" i="15" s="1"/>
  <c r="V20" i="15"/>
  <c r="G24" i="15"/>
  <c r="I24" i="15"/>
  <c r="K24" i="15"/>
  <c r="M24" i="15"/>
  <c r="O24" i="15"/>
  <c r="Q24" i="15"/>
  <c r="V24" i="15"/>
  <c r="G29" i="15"/>
  <c r="I29" i="15"/>
  <c r="K29" i="15"/>
  <c r="M29" i="15"/>
  <c r="O29" i="15"/>
  <c r="Q29" i="15"/>
  <c r="V29" i="15"/>
  <c r="G33" i="15"/>
  <c r="M33" i="15" s="1"/>
  <c r="I33" i="15"/>
  <c r="K33" i="15"/>
  <c r="O33" i="15"/>
  <c r="Q33" i="15"/>
  <c r="V33" i="15"/>
  <c r="G36" i="15"/>
  <c r="M36" i="15" s="1"/>
  <c r="I36" i="15"/>
  <c r="K36" i="15"/>
  <c r="O36" i="15"/>
  <c r="Q36" i="15"/>
  <c r="V36" i="15"/>
  <c r="G39" i="15"/>
  <c r="I39" i="15"/>
  <c r="K39" i="15"/>
  <c r="M39" i="15"/>
  <c r="O39" i="15"/>
  <c r="Q39" i="15"/>
  <c r="V39" i="15"/>
  <c r="G42" i="15"/>
  <c r="I42" i="15"/>
  <c r="K42" i="15"/>
  <c r="M42" i="15"/>
  <c r="O42" i="15"/>
  <c r="Q42" i="15"/>
  <c r="V42" i="15"/>
  <c r="G45" i="15"/>
  <c r="M45" i="15" s="1"/>
  <c r="I45" i="15"/>
  <c r="K45" i="15"/>
  <c r="O45" i="15"/>
  <c r="Q45" i="15"/>
  <c r="V45" i="15"/>
  <c r="G48" i="15"/>
  <c r="M48" i="15" s="1"/>
  <c r="I48" i="15"/>
  <c r="K48" i="15"/>
  <c r="O48" i="15"/>
  <c r="Q48" i="15"/>
  <c r="V48" i="15"/>
  <c r="AE52" i="15"/>
  <c r="G53" i="14"/>
  <c r="BA13" i="14"/>
  <c r="G9" i="14"/>
  <c r="M9" i="14" s="1"/>
  <c r="I9" i="14"/>
  <c r="K9" i="14"/>
  <c r="K8" i="14" s="1"/>
  <c r="O9" i="14"/>
  <c r="Q9" i="14"/>
  <c r="V9" i="14"/>
  <c r="V8" i="14" s="1"/>
  <c r="G12" i="14"/>
  <c r="I12" i="14"/>
  <c r="K12" i="14"/>
  <c r="M12" i="14"/>
  <c r="O12" i="14"/>
  <c r="Q12" i="14"/>
  <c r="V12" i="14"/>
  <c r="G16" i="14"/>
  <c r="G8" i="14" s="1"/>
  <c r="I16" i="14"/>
  <c r="K16" i="14"/>
  <c r="O16" i="14"/>
  <c r="O8" i="14" s="1"/>
  <c r="Q16" i="14"/>
  <c r="V16" i="14"/>
  <c r="G20" i="14"/>
  <c r="M20" i="14" s="1"/>
  <c r="I20" i="14"/>
  <c r="I8" i="14" s="1"/>
  <c r="K20" i="14"/>
  <c r="O20" i="14"/>
  <c r="Q20" i="14"/>
  <c r="Q8" i="14" s="1"/>
  <c r="V20" i="14"/>
  <c r="G24" i="14"/>
  <c r="I24" i="14"/>
  <c r="K24" i="14"/>
  <c r="M24" i="14"/>
  <c r="O24" i="14"/>
  <c r="Q24" i="14"/>
  <c r="V24" i="14"/>
  <c r="G30" i="14"/>
  <c r="I30" i="14"/>
  <c r="K30" i="14"/>
  <c r="M30" i="14"/>
  <c r="O30" i="14"/>
  <c r="Q30" i="14"/>
  <c r="V30" i="14"/>
  <c r="G34" i="14"/>
  <c r="M34" i="14" s="1"/>
  <c r="I34" i="14"/>
  <c r="K34" i="14"/>
  <c r="O34" i="14"/>
  <c r="Q34" i="14"/>
  <c r="V34" i="14"/>
  <c r="G37" i="14"/>
  <c r="M37" i="14" s="1"/>
  <c r="I37" i="14"/>
  <c r="K37" i="14"/>
  <c r="O37" i="14"/>
  <c r="Q37" i="14"/>
  <c r="V37" i="14"/>
  <c r="G40" i="14"/>
  <c r="M40" i="14" s="1"/>
  <c r="I40" i="14"/>
  <c r="K40" i="14"/>
  <c r="O40" i="14"/>
  <c r="Q40" i="14"/>
  <c r="V40" i="14"/>
  <c r="G43" i="14"/>
  <c r="I43" i="14"/>
  <c r="K43" i="14"/>
  <c r="M43" i="14"/>
  <c r="O43" i="14"/>
  <c r="Q43" i="14"/>
  <c r="V43" i="14"/>
  <c r="G46" i="14"/>
  <c r="M46" i="14" s="1"/>
  <c r="I46" i="14"/>
  <c r="K46" i="14"/>
  <c r="O46" i="14"/>
  <c r="Q46" i="14"/>
  <c r="V46" i="14"/>
  <c r="G49" i="14"/>
  <c r="M49" i="14" s="1"/>
  <c r="I49" i="14"/>
  <c r="K49" i="14"/>
  <c r="O49" i="14"/>
  <c r="Q49" i="14"/>
  <c r="V49" i="14"/>
  <c r="AE53" i="14"/>
  <c r="G800" i="13"/>
  <c r="BA610" i="13"/>
  <c r="BA487" i="13"/>
  <c r="BA439" i="13"/>
  <c r="BA413" i="13"/>
  <c r="BA406" i="13"/>
  <c r="BA401" i="13"/>
  <c r="BA394" i="13"/>
  <c r="BA330" i="13"/>
  <c r="BA324" i="13"/>
  <c r="BA288" i="13"/>
  <c r="BA144" i="13"/>
  <c r="BA135" i="13"/>
  <c r="BA48" i="13"/>
  <c r="G9" i="13"/>
  <c r="M9" i="13" s="1"/>
  <c r="I9" i="13"/>
  <c r="I8" i="13" s="1"/>
  <c r="K9" i="13"/>
  <c r="K8" i="13" s="1"/>
  <c r="O9" i="13"/>
  <c r="Q9" i="13"/>
  <c r="Q8" i="13" s="1"/>
  <c r="V9" i="13"/>
  <c r="V8" i="13" s="1"/>
  <c r="G13" i="13"/>
  <c r="I13" i="13"/>
  <c r="K13" i="13"/>
  <c r="M13" i="13"/>
  <c r="O13" i="13"/>
  <c r="Q13" i="13"/>
  <c r="V13" i="13"/>
  <c r="G17" i="13"/>
  <c r="I17" i="13"/>
  <c r="K17" i="13"/>
  <c r="M17" i="13"/>
  <c r="O17" i="13"/>
  <c r="Q17" i="13"/>
  <c r="V17" i="13"/>
  <c r="G25" i="13"/>
  <c r="M25" i="13" s="1"/>
  <c r="I25" i="13"/>
  <c r="K25" i="13"/>
  <c r="O25" i="13"/>
  <c r="O8" i="13" s="1"/>
  <c r="Q25" i="13"/>
  <c r="V25" i="13"/>
  <c r="G34" i="13"/>
  <c r="M34" i="13" s="1"/>
  <c r="I34" i="13"/>
  <c r="K34" i="13"/>
  <c r="O34" i="13"/>
  <c r="Q34" i="13"/>
  <c r="V34" i="13"/>
  <c r="G40" i="13"/>
  <c r="I40" i="13"/>
  <c r="K40" i="13"/>
  <c r="M40" i="13"/>
  <c r="O40" i="13"/>
  <c r="Q40" i="13"/>
  <c r="V40" i="13"/>
  <c r="G44" i="13"/>
  <c r="I44" i="13"/>
  <c r="K44" i="13"/>
  <c r="M44" i="13"/>
  <c r="O44" i="13"/>
  <c r="Q44" i="13"/>
  <c r="V44" i="13"/>
  <c r="G47" i="13"/>
  <c r="M47" i="13" s="1"/>
  <c r="I47" i="13"/>
  <c r="K47" i="13"/>
  <c r="O47" i="13"/>
  <c r="Q47" i="13"/>
  <c r="V47" i="13"/>
  <c r="G52" i="13"/>
  <c r="I52" i="13"/>
  <c r="K52" i="13"/>
  <c r="M52" i="13"/>
  <c r="O52" i="13"/>
  <c r="Q52" i="13"/>
  <c r="V52" i="13"/>
  <c r="G64" i="13"/>
  <c r="I64" i="13"/>
  <c r="K64" i="13"/>
  <c r="M64" i="13"/>
  <c r="O64" i="13"/>
  <c r="Q64" i="13"/>
  <c r="V64" i="13"/>
  <c r="G67" i="13"/>
  <c r="I67" i="13"/>
  <c r="K67" i="13"/>
  <c r="M67" i="13"/>
  <c r="O67" i="13"/>
  <c r="Q67" i="13"/>
  <c r="V67" i="13"/>
  <c r="G70" i="13"/>
  <c r="O70" i="13"/>
  <c r="G71" i="13"/>
  <c r="I71" i="13"/>
  <c r="I70" i="13" s="1"/>
  <c r="K71" i="13"/>
  <c r="K70" i="13" s="1"/>
  <c r="M71" i="13"/>
  <c r="M70" i="13" s="1"/>
  <c r="O71" i="13"/>
  <c r="Q71" i="13"/>
  <c r="Q70" i="13" s="1"/>
  <c r="V71" i="13"/>
  <c r="V70" i="13" s="1"/>
  <c r="G76" i="13"/>
  <c r="I76" i="13"/>
  <c r="K76" i="13"/>
  <c r="M76" i="13"/>
  <c r="O76" i="13"/>
  <c r="Q76" i="13"/>
  <c r="V76" i="13"/>
  <c r="G80" i="13"/>
  <c r="M80" i="13" s="1"/>
  <c r="I80" i="13"/>
  <c r="I79" i="13" s="1"/>
  <c r="K80" i="13"/>
  <c r="K79" i="13" s="1"/>
  <c r="O80" i="13"/>
  <c r="O79" i="13" s="1"/>
  <c r="Q80" i="13"/>
  <c r="Q79" i="13" s="1"/>
  <c r="V80" i="13"/>
  <c r="V79" i="13" s="1"/>
  <c r="G84" i="13"/>
  <c r="I84" i="13"/>
  <c r="K84" i="13"/>
  <c r="M84" i="13"/>
  <c r="O84" i="13"/>
  <c r="Q84" i="13"/>
  <c r="V84" i="13"/>
  <c r="G87" i="13"/>
  <c r="I87" i="13"/>
  <c r="K87" i="13"/>
  <c r="M87" i="13"/>
  <c r="O87" i="13"/>
  <c r="Q87" i="13"/>
  <c r="V87" i="13"/>
  <c r="G92" i="13"/>
  <c r="I92" i="13"/>
  <c r="K92" i="13"/>
  <c r="M92" i="13"/>
  <c r="O92" i="13"/>
  <c r="Q92" i="13"/>
  <c r="V92" i="13"/>
  <c r="G98" i="13"/>
  <c r="M98" i="13" s="1"/>
  <c r="I98" i="13"/>
  <c r="K98" i="13"/>
  <c r="O98" i="13"/>
  <c r="Q98" i="13"/>
  <c r="V98" i="13"/>
  <c r="G104" i="13"/>
  <c r="I104" i="13"/>
  <c r="K104" i="13"/>
  <c r="M104" i="13"/>
  <c r="O104" i="13"/>
  <c r="Q104" i="13"/>
  <c r="V104" i="13"/>
  <c r="G109" i="13"/>
  <c r="I109" i="13"/>
  <c r="K109" i="13"/>
  <c r="M109" i="13"/>
  <c r="O109" i="13"/>
  <c r="Q109" i="13"/>
  <c r="V109" i="13"/>
  <c r="G114" i="13"/>
  <c r="I114" i="13"/>
  <c r="K114" i="13"/>
  <c r="M114" i="13"/>
  <c r="O114" i="13"/>
  <c r="Q114" i="13"/>
  <c r="V114" i="13"/>
  <c r="G119" i="13"/>
  <c r="M119" i="13" s="1"/>
  <c r="I119" i="13"/>
  <c r="K119" i="13"/>
  <c r="O119" i="13"/>
  <c r="Q119" i="13"/>
  <c r="V119" i="13"/>
  <c r="G123" i="13"/>
  <c r="I123" i="13"/>
  <c r="K123" i="13"/>
  <c r="M123" i="13"/>
  <c r="O123" i="13"/>
  <c r="Q123" i="13"/>
  <c r="V123" i="13"/>
  <c r="G129" i="13"/>
  <c r="I129" i="13"/>
  <c r="K129" i="13"/>
  <c r="M129" i="13"/>
  <c r="O129" i="13"/>
  <c r="Q129" i="13"/>
  <c r="V129" i="13"/>
  <c r="G134" i="13"/>
  <c r="I134" i="13"/>
  <c r="K134" i="13"/>
  <c r="M134" i="13"/>
  <c r="O134" i="13"/>
  <c r="Q134" i="13"/>
  <c r="V134" i="13"/>
  <c r="G143" i="13"/>
  <c r="M143" i="13" s="1"/>
  <c r="I143" i="13"/>
  <c r="K143" i="13"/>
  <c r="O143" i="13"/>
  <c r="Q143" i="13"/>
  <c r="V143" i="13"/>
  <c r="G152" i="13"/>
  <c r="I152" i="13"/>
  <c r="K152" i="13"/>
  <c r="M152" i="13"/>
  <c r="O152" i="13"/>
  <c r="Q152" i="13"/>
  <c r="V152" i="13"/>
  <c r="G155" i="13"/>
  <c r="I155" i="13"/>
  <c r="K155" i="13"/>
  <c r="M155" i="13"/>
  <c r="O155" i="13"/>
  <c r="Q155" i="13"/>
  <c r="V155" i="13"/>
  <c r="G162" i="13"/>
  <c r="I162" i="13"/>
  <c r="K162" i="13"/>
  <c r="M162" i="13"/>
  <c r="O162" i="13"/>
  <c r="Q162" i="13"/>
  <c r="V162" i="13"/>
  <c r="G166" i="13"/>
  <c r="M166" i="13" s="1"/>
  <c r="I166" i="13"/>
  <c r="K166" i="13"/>
  <c r="O166" i="13"/>
  <c r="Q166" i="13"/>
  <c r="V166" i="13"/>
  <c r="G170" i="13"/>
  <c r="I170" i="13"/>
  <c r="K170" i="13"/>
  <c r="M170" i="13"/>
  <c r="O170" i="13"/>
  <c r="Q170" i="13"/>
  <c r="V170" i="13"/>
  <c r="G174" i="13"/>
  <c r="G173" i="13" s="1"/>
  <c r="I174" i="13"/>
  <c r="I173" i="13" s="1"/>
  <c r="K174" i="13"/>
  <c r="M174" i="13"/>
  <c r="O174" i="13"/>
  <c r="O173" i="13" s="1"/>
  <c r="Q174" i="13"/>
  <c r="Q173" i="13" s="1"/>
  <c r="V174" i="13"/>
  <c r="G178" i="13"/>
  <c r="M178" i="13" s="1"/>
  <c r="I178" i="13"/>
  <c r="K178" i="13"/>
  <c r="O178" i="13"/>
  <c r="Q178" i="13"/>
  <c r="V178" i="13"/>
  <c r="G182" i="13"/>
  <c r="I182" i="13"/>
  <c r="K182" i="13"/>
  <c r="M182" i="13"/>
  <c r="O182" i="13"/>
  <c r="Q182" i="13"/>
  <c r="V182" i="13"/>
  <c r="G189" i="13"/>
  <c r="I189" i="13"/>
  <c r="K189" i="13"/>
  <c r="K173" i="13" s="1"/>
  <c r="M189" i="13"/>
  <c r="O189" i="13"/>
  <c r="Q189" i="13"/>
  <c r="V189" i="13"/>
  <c r="V173" i="13" s="1"/>
  <c r="G194" i="13"/>
  <c r="I194" i="13"/>
  <c r="K194" i="13"/>
  <c r="M194" i="13"/>
  <c r="O194" i="13"/>
  <c r="Q194" i="13"/>
  <c r="V194" i="13"/>
  <c r="G198" i="13"/>
  <c r="M198" i="13" s="1"/>
  <c r="I198" i="13"/>
  <c r="K198" i="13"/>
  <c r="O198" i="13"/>
  <c r="Q198" i="13"/>
  <c r="V198" i="13"/>
  <c r="G201" i="13"/>
  <c r="I201" i="13"/>
  <c r="K201" i="13"/>
  <c r="M201" i="13"/>
  <c r="O201" i="13"/>
  <c r="Q201" i="13"/>
  <c r="V201" i="13"/>
  <c r="G205" i="13"/>
  <c r="I205" i="13"/>
  <c r="K205" i="13"/>
  <c r="M205" i="13"/>
  <c r="O205" i="13"/>
  <c r="Q205" i="13"/>
  <c r="V205" i="13"/>
  <c r="G210" i="13"/>
  <c r="I210" i="13"/>
  <c r="K210" i="13"/>
  <c r="M210" i="13"/>
  <c r="O210" i="13"/>
  <c r="Q210" i="13"/>
  <c r="V210" i="13"/>
  <c r="G212" i="13"/>
  <c r="M212" i="13" s="1"/>
  <c r="I212" i="13"/>
  <c r="K212" i="13"/>
  <c r="O212" i="13"/>
  <c r="Q212" i="13"/>
  <c r="V212" i="13"/>
  <c r="G215" i="13"/>
  <c r="I215" i="13"/>
  <c r="K215" i="13"/>
  <c r="M215" i="13"/>
  <c r="O215" i="13"/>
  <c r="Q215" i="13"/>
  <c r="V215" i="13"/>
  <c r="K218" i="13"/>
  <c r="V218" i="13"/>
  <c r="G219" i="13"/>
  <c r="G218" i="13" s="1"/>
  <c r="I219" i="13"/>
  <c r="I218" i="13" s="1"/>
  <c r="K219" i="13"/>
  <c r="M219" i="13"/>
  <c r="O219" i="13"/>
  <c r="O218" i="13" s="1"/>
  <c r="Q219" i="13"/>
  <c r="Q218" i="13" s="1"/>
  <c r="V219" i="13"/>
  <c r="G222" i="13"/>
  <c r="M222" i="13" s="1"/>
  <c r="I222" i="13"/>
  <c r="K222" i="13"/>
  <c r="O222" i="13"/>
  <c r="Q222" i="13"/>
  <c r="V222" i="13"/>
  <c r="I227" i="13"/>
  <c r="Q227" i="13"/>
  <c r="G228" i="13"/>
  <c r="G227" i="13" s="1"/>
  <c r="I228" i="13"/>
  <c r="K228" i="13"/>
  <c r="K227" i="13" s="1"/>
  <c r="M228" i="13"/>
  <c r="M227" i="13" s="1"/>
  <c r="O228" i="13"/>
  <c r="O227" i="13" s="1"/>
  <c r="Q228" i="13"/>
  <c r="V228" i="13"/>
  <c r="V227" i="13" s="1"/>
  <c r="G234" i="13"/>
  <c r="I234" i="13"/>
  <c r="K234" i="13"/>
  <c r="M234" i="13"/>
  <c r="O234" i="13"/>
  <c r="Q234" i="13"/>
  <c r="V234" i="13"/>
  <c r="G257" i="13"/>
  <c r="I257" i="13"/>
  <c r="I256" i="13" s="1"/>
  <c r="K257" i="13"/>
  <c r="K256" i="13" s="1"/>
  <c r="M257" i="13"/>
  <c r="M256" i="13" s="1"/>
  <c r="O257" i="13"/>
  <c r="Q257" i="13"/>
  <c r="Q256" i="13" s="1"/>
  <c r="V257" i="13"/>
  <c r="V256" i="13" s="1"/>
  <c r="G262" i="13"/>
  <c r="I262" i="13"/>
  <c r="K262" i="13"/>
  <c r="M262" i="13"/>
  <c r="O262" i="13"/>
  <c r="Q262" i="13"/>
  <c r="V262" i="13"/>
  <c r="G273" i="13"/>
  <c r="I273" i="13"/>
  <c r="K273" i="13"/>
  <c r="M273" i="13"/>
  <c r="O273" i="13"/>
  <c r="Q273" i="13"/>
  <c r="V273" i="13"/>
  <c r="G277" i="13"/>
  <c r="M277" i="13" s="1"/>
  <c r="I277" i="13"/>
  <c r="K277" i="13"/>
  <c r="O277" i="13"/>
  <c r="O256" i="13" s="1"/>
  <c r="Q277" i="13"/>
  <c r="V277" i="13"/>
  <c r="G287" i="13"/>
  <c r="I287" i="13"/>
  <c r="K287" i="13"/>
  <c r="M287" i="13"/>
  <c r="O287" i="13"/>
  <c r="Q287" i="13"/>
  <c r="V287" i="13"/>
  <c r="G298" i="13"/>
  <c r="I298" i="13"/>
  <c r="K298" i="13"/>
  <c r="M298" i="13"/>
  <c r="O298" i="13"/>
  <c r="Q298" i="13"/>
  <c r="V298" i="13"/>
  <c r="G308" i="13"/>
  <c r="I308" i="13"/>
  <c r="K308" i="13"/>
  <c r="M308" i="13"/>
  <c r="O308" i="13"/>
  <c r="Q308" i="13"/>
  <c r="V308" i="13"/>
  <c r="G323" i="13"/>
  <c r="I323" i="13"/>
  <c r="K323" i="13"/>
  <c r="K322" i="13" s="1"/>
  <c r="M323" i="13"/>
  <c r="O323" i="13"/>
  <c r="Q323" i="13"/>
  <c r="V323" i="13"/>
  <c r="V322" i="13" s="1"/>
  <c r="G329" i="13"/>
  <c r="I329" i="13"/>
  <c r="K329" i="13"/>
  <c r="M329" i="13"/>
  <c r="O329" i="13"/>
  <c r="Q329" i="13"/>
  <c r="V329" i="13"/>
  <c r="G335" i="13"/>
  <c r="I335" i="13"/>
  <c r="K335" i="13"/>
  <c r="M335" i="13"/>
  <c r="O335" i="13"/>
  <c r="Q335" i="13"/>
  <c r="V335" i="13"/>
  <c r="G343" i="13"/>
  <c r="I343" i="13"/>
  <c r="K343" i="13"/>
  <c r="O343" i="13"/>
  <c r="Q343" i="13"/>
  <c r="V343" i="13"/>
  <c r="G346" i="13"/>
  <c r="I346" i="13"/>
  <c r="K346" i="13"/>
  <c r="M346" i="13"/>
  <c r="O346" i="13"/>
  <c r="Q346" i="13"/>
  <c r="V346" i="13"/>
  <c r="G348" i="13"/>
  <c r="I348" i="13"/>
  <c r="K348" i="13"/>
  <c r="M348" i="13"/>
  <c r="O348" i="13"/>
  <c r="Q348" i="13"/>
  <c r="V348" i="13"/>
  <c r="G352" i="13"/>
  <c r="I352" i="13"/>
  <c r="K352" i="13"/>
  <c r="M352" i="13"/>
  <c r="O352" i="13"/>
  <c r="Q352" i="13"/>
  <c r="V352" i="13"/>
  <c r="G358" i="13"/>
  <c r="M358" i="13" s="1"/>
  <c r="I358" i="13"/>
  <c r="K358" i="13"/>
  <c r="O358" i="13"/>
  <c r="Q358" i="13"/>
  <c r="V358" i="13"/>
  <c r="G362" i="13"/>
  <c r="I362" i="13"/>
  <c r="K362" i="13"/>
  <c r="M362" i="13"/>
  <c r="O362" i="13"/>
  <c r="Q362" i="13"/>
  <c r="V362" i="13"/>
  <c r="K370" i="13"/>
  <c r="V370" i="13"/>
  <c r="G371" i="13"/>
  <c r="G370" i="13" s="1"/>
  <c r="I371" i="13"/>
  <c r="I370" i="13" s="1"/>
  <c r="K371" i="13"/>
  <c r="M371" i="13"/>
  <c r="M370" i="13" s="1"/>
  <c r="O371" i="13"/>
  <c r="O370" i="13" s="1"/>
  <c r="Q371" i="13"/>
  <c r="Q370" i="13" s="1"/>
  <c r="V371" i="13"/>
  <c r="G376" i="13"/>
  <c r="O376" i="13"/>
  <c r="G377" i="13"/>
  <c r="I377" i="13"/>
  <c r="I376" i="13" s="1"/>
  <c r="K377" i="13"/>
  <c r="K376" i="13" s="1"/>
  <c r="M377" i="13"/>
  <c r="M376" i="13" s="1"/>
  <c r="O377" i="13"/>
  <c r="Q377" i="13"/>
  <c r="Q376" i="13" s="1"/>
  <c r="V377" i="13"/>
  <c r="V376" i="13" s="1"/>
  <c r="G380" i="13"/>
  <c r="I380" i="13"/>
  <c r="K380" i="13"/>
  <c r="M380" i="13"/>
  <c r="O380" i="13"/>
  <c r="Q380" i="13"/>
  <c r="V380" i="13"/>
  <c r="G384" i="13"/>
  <c r="I384" i="13"/>
  <c r="K384" i="13"/>
  <c r="M384" i="13"/>
  <c r="O384" i="13"/>
  <c r="Q384" i="13"/>
  <c r="V384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G393" i="13"/>
  <c r="I393" i="13"/>
  <c r="K393" i="13"/>
  <c r="M393" i="13"/>
  <c r="O393" i="13"/>
  <c r="Q393" i="13"/>
  <c r="V393" i="13"/>
  <c r="G400" i="13"/>
  <c r="M400" i="13" s="1"/>
  <c r="I400" i="13"/>
  <c r="K400" i="13"/>
  <c r="O400" i="13"/>
  <c r="Q400" i="13"/>
  <c r="V400" i="13"/>
  <c r="G405" i="13"/>
  <c r="I405" i="13"/>
  <c r="K405" i="13"/>
  <c r="M405" i="13"/>
  <c r="O405" i="13"/>
  <c r="Q405" i="13"/>
  <c r="V405" i="13"/>
  <c r="G412" i="13"/>
  <c r="I412" i="13"/>
  <c r="K412" i="13"/>
  <c r="K392" i="13" s="1"/>
  <c r="M412" i="13"/>
  <c r="O412" i="13"/>
  <c r="Q412" i="13"/>
  <c r="V412" i="13"/>
  <c r="G417" i="13"/>
  <c r="I417" i="13"/>
  <c r="K417" i="13"/>
  <c r="M417" i="13"/>
  <c r="O417" i="13"/>
  <c r="Q417" i="13"/>
  <c r="V417" i="13"/>
  <c r="G422" i="13"/>
  <c r="M422" i="13" s="1"/>
  <c r="I422" i="13"/>
  <c r="K422" i="13"/>
  <c r="O422" i="13"/>
  <c r="Q422" i="13"/>
  <c r="V422" i="13"/>
  <c r="G426" i="13"/>
  <c r="I426" i="13"/>
  <c r="K426" i="13"/>
  <c r="M426" i="13"/>
  <c r="O426" i="13"/>
  <c r="Q426" i="13"/>
  <c r="V426" i="13"/>
  <c r="G432" i="13"/>
  <c r="I432" i="13"/>
  <c r="K432" i="13"/>
  <c r="M432" i="13"/>
  <c r="O432" i="13"/>
  <c r="Q432" i="13"/>
  <c r="V432" i="13"/>
  <c r="G435" i="13"/>
  <c r="I435" i="13"/>
  <c r="K435" i="13"/>
  <c r="M435" i="13"/>
  <c r="O435" i="13"/>
  <c r="Q435" i="13"/>
  <c r="V435" i="13"/>
  <c r="G438" i="13"/>
  <c r="M438" i="13" s="1"/>
  <c r="I438" i="13"/>
  <c r="K438" i="13"/>
  <c r="O438" i="13"/>
  <c r="Q438" i="13"/>
  <c r="V438" i="13"/>
  <c r="G442" i="13"/>
  <c r="I442" i="13"/>
  <c r="K442" i="13"/>
  <c r="M442" i="13"/>
  <c r="O442" i="13"/>
  <c r="Q442" i="13"/>
  <c r="V442" i="13"/>
  <c r="G445" i="13"/>
  <c r="I445" i="13"/>
  <c r="K445" i="13"/>
  <c r="M445" i="13"/>
  <c r="O445" i="13"/>
  <c r="Q445" i="13"/>
  <c r="V445" i="13"/>
  <c r="G448" i="13"/>
  <c r="I448" i="13"/>
  <c r="K448" i="13"/>
  <c r="M448" i="13"/>
  <c r="O448" i="13"/>
  <c r="Q448" i="13"/>
  <c r="V448" i="13"/>
  <c r="G452" i="13"/>
  <c r="M452" i="13" s="1"/>
  <c r="I452" i="13"/>
  <c r="K452" i="13"/>
  <c r="O452" i="13"/>
  <c r="Q452" i="13"/>
  <c r="V452" i="13"/>
  <c r="G455" i="13"/>
  <c r="I455" i="13"/>
  <c r="K455" i="13"/>
  <c r="M455" i="13"/>
  <c r="O455" i="13"/>
  <c r="Q455" i="13"/>
  <c r="V455" i="13"/>
  <c r="G458" i="13"/>
  <c r="I458" i="13"/>
  <c r="K458" i="13"/>
  <c r="M458" i="13"/>
  <c r="O458" i="13"/>
  <c r="Q458" i="13"/>
  <c r="V458" i="13"/>
  <c r="V392" i="13" s="1"/>
  <c r="G461" i="13"/>
  <c r="I461" i="13"/>
  <c r="K461" i="13"/>
  <c r="M461" i="13"/>
  <c r="O461" i="13"/>
  <c r="Q461" i="13"/>
  <c r="V461" i="13"/>
  <c r="G464" i="13"/>
  <c r="M464" i="13" s="1"/>
  <c r="I464" i="13"/>
  <c r="K464" i="13"/>
  <c r="O464" i="13"/>
  <c r="Q464" i="13"/>
  <c r="V464" i="13"/>
  <c r="I476" i="13"/>
  <c r="Q476" i="13"/>
  <c r="G477" i="13"/>
  <c r="G476" i="13" s="1"/>
  <c r="I477" i="13"/>
  <c r="K477" i="13"/>
  <c r="K476" i="13" s="1"/>
  <c r="M477" i="13"/>
  <c r="M476" i="13" s="1"/>
  <c r="O477" i="13"/>
  <c r="O476" i="13" s="1"/>
  <c r="Q477" i="13"/>
  <c r="V477" i="13"/>
  <c r="V476" i="13" s="1"/>
  <c r="G481" i="13"/>
  <c r="I481" i="13"/>
  <c r="K481" i="13"/>
  <c r="O481" i="13"/>
  <c r="O480" i="13" s="1"/>
  <c r="Q481" i="13"/>
  <c r="V481" i="13"/>
  <c r="G486" i="13"/>
  <c r="I486" i="13"/>
  <c r="K486" i="13"/>
  <c r="M486" i="13"/>
  <c r="O486" i="13"/>
  <c r="Q486" i="13"/>
  <c r="V486" i="13"/>
  <c r="G490" i="13"/>
  <c r="I490" i="13"/>
  <c r="K490" i="13"/>
  <c r="M490" i="13"/>
  <c r="O490" i="13"/>
  <c r="Q490" i="13"/>
  <c r="V490" i="13"/>
  <c r="G494" i="13"/>
  <c r="M494" i="13" s="1"/>
  <c r="I494" i="13"/>
  <c r="K494" i="13"/>
  <c r="O494" i="13"/>
  <c r="O493" i="13" s="1"/>
  <c r="Q494" i="13"/>
  <c r="Q493" i="13" s="1"/>
  <c r="V494" i="13"/>
  <c r="G498" i="13"/>
  <c r="I498" i="13"/>
  <c r="K498" i="13"/>
  <c r="M498" i="13"/>
  <c r="O498" i="13"/>
  <c r="Q498" i="13"/>
  <c r="V498" i="13"/>
  <c r="G503" i="13"/>
  <c r="I503" i="13"/>
  <c r="K503" i="13"/>
  <c r="M503" i="13"/>
  <c r="O503" i="13"/>
  <c r="Q503" i="13"/>
  <c r="V503" i="13"/>
  <c r="G508" i="13"/>
  <c r="M508" i="13" s="1"/>
  <c r="I508" i="13"/>
  <c r="K508" i="13"/>
  <c r="O508" i="13"/>
  <c r="Q508" i="13"/>
  <c r="V508" i="13"/>
  <c r="G514" i="13"/>
  <c r="M514" i="13" s="1"/>
  <c r="I514" i="13"/>
  <c r="K514" i="13"/>
  <c r="O514" i="13"/>
  <c r="Q514" i="13"/>
  <c r="V514" i="13"/>
  <c r="G518" i="13"/>
  <c r="I518" i="13"/>
  <c r="K518" i="13"/>
  <c r="M518" i="13"/>
  <c r="O518" i="13"/>
  <c r="Q518" i="13"/>
  <c r="V518" i="13"/>
  <c r="K521" i="13"/>
  <c r="G522" i="13"/>
  <c r="G521" i="13" s="1"/>
  <c r="I522" i="13"/>
  <c r="I521" i="13" s="1"/>
  <c r="K522" i="13"/>
  <c r="O522" i="13"/>
  <c r="O521" i="13" s="1"/>
  <c r="Q522" i="13"/>
  <c r="Q521" i="13" s="1"/>
  <c r="V522" i="13"/>
  <c r="G527" i="13"/>
  <c r="M527" i="13" s="1"/>
  <c r="I527" i="13"/>
  <c r="K527" i="13"/>
  <c r="O527" i="13"/>
  <c r="Q527" i="13"/>
  <c r="V527" i="13"/>
  <c r="G530" i="13"/>
  <c r="I530" i="13"/>
  <c r="K530" i="13"/>
  <c r="M530" i="13"/>
  <c r="O530" i="13"/>
  <c r="Q530" i="13"/>
  <c r="V530" i="13"/>
  <c r="V521" i="13" s="1"/>
  <c r="K533" i="13"/>
  <c r="G534" i="13"/>
  <c r="G533" i="13" s="1"/>
  <c r="I534" i="13"/>
  <c r="K534" i="13"/>
  <c r="O534" i="13"/>
  <c r="Q534" i="13"/>
  <c r="V534" i="13"/>
  <c r="G538" i="13"/>
  <c r="M538" i="13" s="1"/>
  <c r="I538" i="13"/>
  <c r="K538" i="13"/>
  <c r="O538" i="13"/>
  <c r="Q538" i="13"/>
  <c r="V538" i="13"/>
  <c r="G541" i="13"/>
  <c r="I541" i="13"/>
  <c r="K541" i="13"/>
  <c r="M541" i="13"/>
  <c r="O541" i="13"/>
  <c r="Q541" i="13"/>
  <c r="V541" i="13"/>
  <c r="V533" i="13" s="1"/>
  <c r="G545" i="13"/>
  <c r="I545" i="13"/>
  <c r="K545" i="13"/>
  <c r="M545" i="13"/>
  <c r="O545" i="13"/>
  <c r="Q545" i="13"/>
  <c r="V545" i="13"/>
  <c r="G548" i="13"/>
  <c r="M548" i="13" s="1"/>
  <c r="I548" i="13"/>
  <c r="K548" i="13"/>
  <c r="O548" i="13"/>
  <c r="Q548" i="13"/>
  <c r="V548" i="13"/>
  <c r="G552" i="13"/>
  <c r="I552" i="13"/>
  <c r="K552" i="13"/>
  <c r="K544" i="13" s="1"/>
  <c r="M552" i="13"/>
  <c r="O552" i="13"/>
  <c r="Q552" i="13"/>
  <c r="V552" i="13"/>
  <c r="V544" i="13" s="1"/>
  <c r="G557" i="13"/>
  <c r="I557" i="13"/>
  <c r="K557" i="13"/>
  <c r="M557" i="13"/>
  <c r="O557" i="13"/>
  <c r="Q557" i="13"/>
  <c r="V557" i="13"/>
  <c r="G562" i="13"/>
  <c r="M562" i="13" s="1"/>
  <c r="I562" i="13"/>
  <c r="K562" i="13"/>
  <c r="O562" i="13"/>
  <c r="Q562" i="13"/>
  <c r="V562" i="13"/>
  <c r="G565" i="13"/>
  <c r="M565" i="13" s="1"/>
  <c r="I565" i="13"/>
  <c r="K565" i="13"/>
  <c r="O565" i="13"/>
  <c r="Q565" i="13"/>
  <c r="V565" i="13"/>
  <c r="G569" i="13"/>
  <c r="I569" i="13"/>
  <c r="K569" i="13"/>
  <c r="M569" i="13"/>
  <c r="O569" i="13"/>
  <c r="Q569" i="13"/>
  <c r="V569" i="13"/>
  <c r="G572" i="13"/>
  <c r="I572" i="13"/>
  <c r="K572" i="13"/>
  <c r="M572" i="13"/>
  <c r="O572" i="13"/>
  <c r="Q572" i="13"/>
  <c r="V572" i="13"/>
  <c r="G576" i="13"/>
  <c r="M576" i="13" s="1"/>
  <c r="I576" i="13"/>
  <c r="K576" i="13"/>
  <c r="O576" i="13"/>
  <c r="O575" i="13" s="1"/>
  <c r="Q576" i="13"/>
  <c r="V576" i="13"/>
  <c r="G579" i="13"/>
  <c r="M579" i="13" s="1"/>
  <c r="M575" i="13" s="1"/>
  <c r="I579" i="13"/>
  <c r="K579" i="13"/>
  <c r="O579" i="13"/>
  <c r="Q579" i="13"/>
  <c r="V579" i="13"/>
  <c r="G583" i="13"/>
  <c r="I583" i="13"/>
  <c r="K583" i="13"/>
  <c r="M583" i="13"/>
  <c r="O583" i="13"/>
  <c r="Q583" i="13"/>
  <c r="V583" i="13"/>
  <c r="G586" i="13"/>
  <c r="I586" i="13"/>
  <c r="K586" i="13"/>
  <c r="M586" i="13"/>
  <c r="O586" i="13"/>
  <c r="Q586" i="13"/>
  <c r="V586" i="13"/>
  <c r="G588" i="13"/>
  <c r="M588" i="13" s="1"/>
  <c r="I588" i="13"/>
  <c r="K588" i="13"/>
  <c r="O588" i="13"/>
  <c r="Q588" i="13"/>
  <c r="V588" i="13"/>
  <c r="G591" i="13"/>
  <c r="M591" i="13" s="1"/>
  <c r="I591" i="13"/>
  <c r="K591" i="13"/>
  <c r="O591" i="13"/>
  <c r="Q591" i="13"/>
  <c r="V591" i="13"/>
  <c r="G593" i="13"/>
  <c r="I593" i="13"/>
  <c r="K593" i="13"/>
  <c r="M593" i="13"/>
  <c r="O593" i="13"/>
  <c r="Q593" i="13"/>
  <c r="V593" i="13"/>
  <c r="G596" i="13"/>
  <c r="I596" i="13"/>
  <c r="K596" i="13"/>
  <c r="M596" i="13"/>
  <c r="O596" i="13"/>
  <c r="Q596" i="13"/>
  <c r="V596" i="13"/>
  <c r="O599" i="13"/>
  <c r="G600" i="13"/>
  <c r="M600" i="13" s="1"/>
  <c r="I600" i="13"/>
  <c r="I599" i="13" s="1"/>
  <c r="K600" i="13"/>
  <c r="O600" i="13"/>
  <c r="Q600" i="13"/>
  <c r="Q599" i="13" s="1"/>
  <c r="V600" i="13"/>
  <c r="G609" i="13"/>
  <c r="I609" i="13"/>
  <c r="K609" i="13"/>
  <c r="M609" i="13"/>
  <c r="O609" i="13"/>
  <c r="Q609" i="13"/>
  <c r="V609" i="13"/>
  <c r="G613" i="13"/>
  <c r="I613" i="13"/>
  <c r="K613" i="13"/>
  <c r="M613" i="13"/>
  <c r="O613" i="13"/>
  <c r="Q613" i="13"/>
  <c r="V613" i="13"/>
  <c r="G621" i="13"/>
  <c r="M621" i="13" s="1"/>
  <c r="I621" i="13"/>
  <c r="K621" i="13"/>
  <c r="O621" i="13"/>
  <c r="Q621" i="13"/>
  <c r="V621" i="13"/>
  <c r="G627" i="13"/>
  <c r="M627" i="13" s="1"/>
  <c r="I627" i="13"/>
  <c r="K627" i="13"/>
  <c r="O627" i="13"/>
  <c r="Q627" i="13"/>
  <c r="V627" i="13"/>
  <c r="G635" i="13"/>
  <c r="I635" i="13"/>
  <c r="K635" i="13"/>
  <c r="M635" i="13"/>
  <c r="O635" i="13"/>
  <c r="Q635" i="13"/>
  <c r="V635" i="13"/>
  <c r="G638" i="13"/>
  <c r="I638" i="13"/>
  <c r="K638" i="13"/>
  <c r="M638" i="13"/>
  <c r="O638" i="13"/>
  <c r="Q638" i="13"/>
  <c r="V638" i="13"/>
  <c r="G641" i="13"/>
  <c r="M641" i="13" s="1"/>
  <c r="I641" i="13"/>
  <c r="K641" i="13"/>
  <c r="O641" i="13"/>
  <c r="Q641" i="13"/>
  <c r="V641" i="13"/>
  <c r="G644" i="13"/>
  <c r="M644" i="13" s="1"/>
  <c r="I644" i="13"/>
  <c r="K644" i="13"/>
  <c r="O644" i="13"/>
  <c r="Q644" i="13"/>
  <c r="V644" i="13"/>
  <c r="G647" i="13"/>
  <c r="I647" i="13"/>
  <c r="K647" i="13"/>
  <c r="M647" i="13"/>
  <c r="O647" i="13"/>
  <c r="Q647" i="13"/>
  <c r="V647" i="13"/>
  <c r="G650" i="13"/>
  <c r="I650" i="13"/>
  <c r="K650" i="13"/>
  <c r="M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G659" i="13"/>
  <c r="I659" i="13"/>
  <c r="K659" i="13"/>
  <c r="M659" i="13"/>
  <c r="O659" i="13"/>
  <c r="Q659" i="13"/>
  <c r="V659" i="13"/>
  <c r="G662" i="13"/>
  <c r="I662" i="13"/>
  <c r="K662" i="13"/>
  <c r="M662" i="13"/>
  <c r="O662" i="13"/>
  <c r="Q662" i="13"/>
  <c r="V662" i="13"/>
  <c r="G665" i="13"/>
  <c r="M665" i="13" s="1"/>
  <c r="I665" i="13"/>
  <c r="K665" i="13"/>
  <c r="O665" i="13"/>
  <c r="Q665" i="13"/>
  <c r="V665" i="13"/>
  <c r="G668" i="13"/>
  <c r="M668" i="13" s="1"/>
  <c r="I668" i="13"/>
  <c r="K668" i="13"/>
  <c r="O668" i="13"/>
  <c r="Q668" i="13"/>
  <c r="V668" i="13"/>
  <c r="G671" i="13"/>
  <c r="I671" i="13"/>
  <c r="K671" i="13"/>
  <c r="M671" i="13"/>
  <c r="O671" i="13"/>
  <c r="Q671" i="13"/>
  <c r="V671" i="13"/>
  <c r="G674" i="13"/>
  <c r="I674" i="13"/>
  <c r="K674" i="13"/>
  <c r="M674" i="13"/>
  <c r="O674" i="13"/>
  <c r="Q674" i="13"/>
  <c r="V674" i="13"/>
  <c r="G677" i="13"/>
  <c r="M677" i="13" s="1"/>
  <c r="I677" i="13"/>
  <c r="K677" i="13"/>
  <c r="O677" i="13"/>
  <c r="Q677" i="13"/>
  <c r="V677" i="13"/>
  <c r="G680" i="13"/>
  <c r="M680" i="13" s="1"/>
  <c r="I680" i="13"/>
  <c r="K680" i="13"/>
  <c r="O680" i="13"/>
  <c r="Q680" i="13"/>
  <c r="V680" i="13"/>
  <c r="G684" i="13"/>
  <c r="I684" i="13"/>
  <c r="I683" i="13" s="1"/>
  <c r="K684" i="13"/>
  <c r="M684" i="13"/>
  <c r="M683" i="13" s="1"/>
  <c r="O684" i="13"/>
  <c r="Q684" i="13"/>
  <c r="V684" i="13"/>
  <c r="G687" i="13"/>
  <c r="M687" i="13" s="1"/>
  <c r="I687" i="13"/>
  <c r="K687" i="13"/>
  <c r="O687" i="13"/>
  <c r="Q687" i="13"/>
  <c r="V687" i="13"/>
  <c r="G691" i="13"/>
  <c r="I691" i="13"/>
  <c r="K691" i="13"/>
  <c r="K683" i="13" s="1"/>
  <c r="M691" i="13"/>
  <c r="O691" i="13"/>
  <c r="Q691" i="13"/>
  <c r="V691" i="13"/>
  <c r="V683" i="13" s="1"/>
  <c r="G693" i="13"/>
  <c r="I693" i="13"/>
  <c r="K693" i="13"/>
  <c r="M693" i="13"/>
  <c r="O693" i="13"/>
  <c r="Q693" i="13"/>
  <c r="V693" i="13"/>
  <c r="G696" i="13"/>
  <c r="G697" i="13"/>
  <c r="M697" i="13" s="1"/>
  <c r="M696" i="13" s="1"/>
  <c r="I697" i="13"/>
  <c r="I696" i="13" s="1"/>
  <c r="K697" i="13"/>
  <c r="O697" i="13"/>
  <c r="O696" i="13" s="1"/>
  <c r="Q697" i="13"/>
  <c r="V697" i="13"/>
  <c r="V696" i="13" s="1"/>
  <c r="G701" i="13"/>
  <c r="I701" i="13"/>
  <c r="K701" i="13"/>
  <c r="M701" i="13"/>
  <c r="O701" i="13"/>
  <c r="Q701" i="13"/>
  <c r="V701" i="13"/>
  <c r="G704" i="13"/>
  <c r="I704" i="13"/>
  <c r="K704" i="13"/>
  <c r="M704" i="13"/>
  <c r="O704" i="13"/>
  <c r="Q704" i="13"/>
  <c r="V704" i="13"/>
  <c r="G708" i="13"/>
  <c r="M708" i="13" s="1"/>
  <c r="I708" i="13"/>
  <c r="K708" i="13"/>
  <c r="O708" i="13"/>
  <c r="O707" i="13" s="1"/>
  <c r="Q708" i="13"/>
  <c r="V708" i="13"/>
  <c r="G713" i="13"/>
  <c r="M713" i="13" s="1"/>
  <c r="M707" i="13" s="1"/>
  <c r="I713" i="13"/>
  <c r="K713" i="13"/>
  <c r="O713" i="13"/>
  <c r="Q713" i="13"/>
  <c r="V713" i="13"/>
  <c r="G719" i="13"/>
  <c r="I719" i="13"/>
  <c r="K719" i="13"/>
  <c r="M719" i="13"/>
  <c r="O719" i="13"/>
  <c r="Q719" i="13"/>
  <c r="V719" i="13"/>
  <c r="G724" i="13"/>
  <c r="I724" i="13"/>
  <c r="K724" i="13"/>
  <c r="M724" i="13"/>
  <c r="O724" i="13"/>
  <c r="Q724" i="13"/>
  <c r="V724" i="13"/>
  <c r="G727" i="13"/>
  <c r="M727" i="13" s="1"/>
  <c r="I727" i="13"/>
  <c r="K727" i="13"/>
  <c r="O727" i="13"/>
  <c r="Q727" i="13"/>
  <c r="V727" i="13"/>
  <c r="G733" i="13"/>
  <c r="M733" i="13" s="1"/>
  <c r="I733" i="13"/>
  <c r="K733" i="13"/>
  <c r="O733" i="13"/>
  <c r="Q733" i="13"/>
  <c r="V733" i="13"/>
  <c r="G736" i="13"/>
  <c r="I736" i="13"/>
  <c r="K736" i="13"/>
  <c r="M736" i="13"/>
  <c r="O736" i="13"/>
  <c r="Q736" i="13"/>
  <c r="V736" i="13"/>
  <c r="G740" i="13"/>
  <c r="M740" i="13" s="1"/>
  <c r="I740" i="13"/>
  <c r="I739" i="13" s="1"/>
  <c r="K740" i="13"/>
  <c r="O740" i="13"/>
  <c r="O739" i="13" s="1"/>
  <c r="Q740" i="13"/>
  <c r="V740" i="13"/>
  <c r="G744" i="13"/>
  <c r="M744" i="13" s="1"/>
  <c r="I744" i="13"/>
  <c r="K744" i="13"/>
  <c r="O744" i="13"/>
  <c r="Q744" i="13"/>
  <c r="V744" i="13"/>
  <c r="G748" i="13"/>
  <c r="I748" i="13"/>
  <c r="K748" i="13"/>
  <c r="M748" i="13"/>
  <c r="O748" i="13"/>
  <c r="Q748" i="13"/>
  <c r="V748" i="13"/>
  <c r="G753" i="13"/>
  <c r="I753" i="13"/>
  <c r="K753" i="13"/>
  <c r="M753" i="13"/>
  <c r="M739" i="13" s="1"/>
  <c r="O753" i="13"/>
  <c r="Q753" i="13"/>
  <c r="V753" i="13"/>
  <c r="G756" i="13"/>
  <c r="M756" i="13" s="1"/>
  <c r="I756" i="13"/>
  <c r="K756" i="13"/>
  <c r="O756" i="13"/>
  <c r="Q756" i="13"/>
  <c r="V756" i="13"/>
  <c r="I758" i="13"/>
  <c r="Q758" i="13"/>
  <c r="G759" i="13"/>
  <c r="I759" i="13"/>
  <c r="K759" i="13"/>
  <c r="K758" i="13" s="1"/>
  <c r="M759" i="13"/>
  <c r="O759" i="13"/>
  <c r="Q759" i="13"/>
  <c r="V759" i="13"/>
  <c r="V758" i="13" s="1"/>
  <c r="G784" i="13"/>
  <c r="G758" i="13" s="1"/>
  <c r="I784" i="13"/>
  <c r="K784" i="13"/>
  <c r="M784" i="13"/>
  <c r="O784" i="13"/>
  <c r="O758" i="13" s="1"/>
  <c r="Q784" i="13"/>
  <c r="V784" i="13"/>
  <c r="G787" i="13"/>
  <c r="O787" i="13"/>
  <c r="G788" i="13"/>
  <c r="M788" i="13" s="1"/>
  <c r="I788" i="13"/>
  <c r="I787" i="13" s="1"/>
  <c r="K788" i="13"/>
  <c r="O788" i="13"/>
  <c r="Q788" i="13"/>
  <c r="Q787" i="13" s="1"/>
  <c r="V788" i="13"/>
  <c r="G791" i="13"/>
  <c r="I791" i="13"/>
  <c r="K791" i="13"/>
  <c r="M791" i="13"/>
  <c r="O791" i="13"/>
  <c r="Q791" i="13"/>
  <c r="V791" i="13"/>
  <c r="G793" i="13"/>
  <c r="I793" i="13"/>
  <c r="K793" i="13"/>
  <c r="M793" i="13"/>
  <c r="O793" i="13"/>
  <c r="Q793" i="13"/>
  <c r="V793" i="13"/>
  <c r="G795" i="13"/>
  <c r="M795" i="13" s="1"/>
  <c r="I795" i="13"/>
  <c r="K795" i="13"/>
  <c r="O795" i="13"/>
  <c r="Q795" i="13"/>
  <c r="V795" i="13"/>
  <c r="G797" i="13"/>
  <c r="M797" i="13" s="1"/>
  <c r="I797" i="13"/>
  <c r="K797" i="13"/>
  <c r="O797" i="13"/>
  <c r="Q797" i="13"/>
  <c r="V797" i="13"/>
  <c r="AE800" i="13"/>
  <c r="G64" i="12"/>
  <c r="BA61" i="12"/>
  <c r="BA58" i="12"/>
  <c r="BA55" i="12"/>
  <c r="BA49" i="12"/>
  <c r="BA45" i="12"/>
  <c r="BA39" i="12"/>
  <c r="BA38" i="12"/>
  <c r="BA35" i="12"/>
  <c r="BA30" i="12"/>
  <c r="BA28" i="12"/>
  <c r="BA24" i="12"/>
  <c r="BA22" i="12"/>
  <c r="BA17" i="12"/>
  <c r="BA10" i="12"/>
  <c r="G8" i="12"/>
  <c r="G9" i="12"/>
  <c r="M9" i="12" s="1"/>
  <c r="I9" i="12"/>
  <c r="I8" i="12" s="1"/>
  <c r="K9" i="12"/>
  <c r="K8" i="12" s="1"/>
  <c r="O9" i="12"/>
  <c r="Q9" i="12"/>
  <c r="Q8" i="12" s="1"/>
  <c r="V9" i="12"/>
  <c r="V8" i="12" s="1"/>
  <c r="G12" i="12"/>
  <c r="I12" i="12"/>
  <c r="K12" i="12"/>
  <c r="M12" i="12"/>
  <c r="O12" i="12"/>
  <c r="Q12" i="12"/>
  <c r="V12" i="12"/>
  <c r="G15" i="12"/>
  <c r="I15" i="12"/>
  <c r="K15" i="12"/>
  <c r="M15" i="12"/>
  <c r="O15" i="12"/>
  <c r="Q15" i="12"/>
  <c r="V15" i="12"/>
  <c r="G26" i="12"/>
  <c r="M26" i="12" s="1"/>
  <c r="I26" i="12"/>
  <c r="K26" i="12"/>
  <c r="O26" i="12"/>
  <c r="O8" i="12" s="1"/>
  <c r="Q26" i="12"/>
  <c r="V26" i="12"/>
  <c r="G33" i="12"/>
  <c r="M33" i="12" s="1"/>
  <c r="I33" i="12"/>
  <c r="K33" i="12"/>
  <c r="O33" i="12"/>
  <c r="Q33" i="12"/>
  <c r="V33" i="12"/>
  <c r="G44" i="12"/>
  <c r="I44" i="12"/>
  <c r="K44" i="12"/>
  <c r="M44" i="12"/>
  <c r="O44" i="12"/>
  <c r="Q44" i="12"/>
  <c r="V44" i="12"/>
  <c r="G48" i="12"/>
  <c r="G43" i="12" s="1"/>
  <c r="I48" i="12"/>
  <c r="K48" i="12"/>
  <c r="O48" i="12"/>
  <c r="O43" i="12" s="1"/>
  <c r="Q48" i="12"/>
  <c r="V48" i="12"/>
  <c r="G51" i="12"/>
  <c r="M51" i="12" s="1"/>
  <c r="I51" i="12"/>
  <c r="I43" i="12" s="1"/>
  <c r="K51" i="12"/>
  <c r="O51" i="12"/>
  <c r="Q51" i="12"/>
  <c r="Q43" i="12" s="1"/>
  <c r="V51" i="12"/>
  <c r="G54" i="12"/>
  <c r="M54" i="12" s="1"/>
  <c r="I54" i="12"/>
  <c r="K54" i="12"/>
  <c r="K43" i="12" s="1"/>
  <c r="O54" i="12"/>
  <c r="Q54" i="12"/>
  <c r="V54" i="12"/>
  <c r="V43" i="12" s="1"/>
  <c r="G57" i="12"/>
  <c r="I57" i="12"/>
  <c r="K57" i="12"/>
  <c r="M57" i="12"/>
  <c r="O57" i="12"/>
  <c r="Q57" i="12"/>
  <c r="V57" i="12"/>
  <c r="G60" i="12"/>
  <c r="M60" i="12" s="1"/>
  <c r="I60" i="12"/>
  <c r="K60" i="12"/>
  <c r="O60" i="12"/>
  <c r="Q60" i="12"/>
  <c r="V60" i="12"/>
  <c r="AE64" i="12"/>
  <c r="AF64" i="12"/>
  <c r="I20" i="1"/>
  <c r="I19" i="1"/>
  <c r="I18" i="1"/>
  <c r="I17" i="1"/>
  <c r="F56" i="1"/>
  <c r="G23" i="1" s="1"/>
  <c r="G56" i="1"/>
  <c r="G25" i="1" s="1"/>
  <c r="H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40" i="1"/>
  <c r="I39" i="1"/>
  <c r="I56" i="1" s="1"/>
  <c r="I113" i="1" l="1"/>
  <c r="J63" i="1" s="1"/>
  <c r="A27" i="1"/>
  <c r="A28" i="1" s="1"/>
  <c r="G28" i="1" s="1"/>
  <c r="G27" i="1" s="1"/>
  <c r="G29" i="1" s="1"/>
  <c r="M41" i="25"/>
  <c r="M297" i="25"/>
  <c r="M304" i="25"/>
  <c r="M156" i="25"/>
  <c r="G304" i="25"/>
  <c r="G297" i="25"/>
  <c r="G156" i="25"/>
  <c r="M56" i="24"/>
  <c r="M43" i="24"/>
  <c r="G43" i="24"/>
  <c r="G56" i="24"/>
  <c r="AF73" i="24"/>
  <c r="M42" i="23"/>
  <c r="M144" i="23"/>
  <c r="M137" i="23"/>
  <c r="G8" i="23"/>
  <c r="G79" i="23"/>
  <c r="M9" i="23"/>
  <c r="M8" i="23" s="1"/>
  <c r="M71" i="22"/>
  <c r="M41" i="22"/>
  <c r="G90" i="22"/>
  <c r="G66" i="22"/>
  <c r="AF97" i="22"/>
  <c r="M56" i="21"/>
  <c r="M26" i="21"/>
  <c r="M130" i="21"/>
  <c r="M72" i="21"/>
  <c r="M218" i="21"/>
  <c r="M209" i="21" s="1"/>
  <c r="G130" i="21"/>
  <c r="G72" i="21"/>
  <c r="AF224" i="21"/>
  <c r="M9" i="20"/>
  <c r="M8" i="20" s="1"/>
  <c r="AF48" i="20"/>
  <c r="M55" i="19"/>
  <c r="M52" i="19" s="1"/>
  <c r="M13" i="19"/>
  <c r="M8" i="19" s="1"/>
  <c r="M76" i="18"/>
  <c r="M8" i="18"/>
  <c r="M230" i="18"/>
  <c r="M181" i="18"/>
  <c r="M188" i="18"/>
  <c r="G8" i="18"/>
  <c r="G181" i="18"/>
  <c r="G76" i="18"/>
  <c r="M41" i="17"/>
  <c r="M118" i="17"/>
  <c r="M108" i="17" s="1"/>
  <c r="M105" i="17"/>
  <c r="M96" i="17" s="1"/>
  <c r="M9" i="17"/>
  <c r="M8" i="17" s="1"/>
  <c r="G77" i="17"/>
  <c r="G67" i="17"/>
  <c r="M8" i="16"/>
  <c r="M162" i="16"/>
  <c r="M148" i="16"/>
  <c r="M128" i="16"/>
  <c r="G128" i="16"/>
  <c r="G162" i="16"/>
  <c r="G148" i="16"/>
  <c r="G114" i="16"/>
  <c r="M93" i="16"/>
  <c r="M87" i="16" s="1"/>
  <c r="M125" i="16"/>
  <c r="M118" i="16" s="1"/>
  <c r="M44" i="16"/>
  <c r="M35" i="16" s="1"/>
  <c r="AF175" i="16"/>
  <c r="AF52" i="15"/>
  <c r="M16" i="15"/>
  <c r="M8" i="15" s="1"/>
  <c r="AF53" i="14"/>
  <c r="M16" i="14"/>
  <c r="M8" i="14" s="1"/>
  <c r="M544" i="13"/>
  <c r="M493" i="13"/>
  <c r="M787" i="13"/>
  <c r="M392" i="13"/>
  <c r="G739" i="13"/>
  <c r="V707" i="13"/>
  <c r="I707" i="13"/>
  <c r="G707" i="13"/>
  <c r="Q696" i="13"/>
  <c r="V599" i="13"/>
  <c r="V575" i="13"/>
  <c r="I575" i="13"/>
  <c r="G575" i="13"/>
  <c r="Q533" i="13"/>
  <c r="I533" i="13"/>
  <c r="K480" i="13"/>
  <c r="M218" i="13"/>
  <c r="M173" i="13"/>
  <c r="M79" i="13"/>
  <c r="K707" i="13"/>
  <c r="Q739" i="13"/>
  <c r="Q707" i="13"/>
  <c r="Q683" i="13"/>
  <c r="M599" i="13"/>
  <c r="G599" i="13"/>
  <c r="Q575" i="13"/>
  <c r="Q544" i="13"/>
  <c r="I544" i="13"/>
  <c r="O533" i="13"/>
  <c r="M522" i="13"/>
  <c r="M521" i="13" s="1"/>
  <c r="K493" i="13"/>
  <c r="V480" i="13"/>
  <c r="I480" i="13"/>
  <c r="Q392" i="13"/>
  <c r="I392" i="13"/>
  <c r="M343" i="13"/>
  <c r="AF800" i="13"/>
  <c r="G322" i="13"/>
  <c r="Q322" i="13"/>
  <c r="I322" i="13"/>
  <c r="M8" i="13"/>
  <c r="K599" i="13"/>
  <c r="K575" i="13"/>
  <c r="M322" i="13"/>
  <c r="K787" i="13"/>
  <c r="K739" i="13"/>
  <c r="V787" i="13"/>
  <c r="M758" i="13"/>
  <c r="V739" i="13"/>
  <c r="K696" i="13"/>
  <c r="O683" i="13"/>
  <c r="G683" i="13"/>
  <c r="O544" i="13"/>
  <c r="G544" i="13"/>
  <c r="M534" i="13"/>
  <c r="M533" i="13" s="1"/>
  <c r="V493" i="13"/>
  <c r="I493" i="13"/>
  <c r="G493" i="13"/>
  <c r="Q480" i="13"/>
  <c r="M481" i="13"/>
  <c r="M480" i="13" s="1"/>
  <c r="G480" i="13"/>
  <c r="O392" i="13"/>
  <c r="G392" i="13"/>
  <c r="O322" i="13"/>
  <c r="G79" i="13"/>
  <c r="G256" i="13"/>
  <c r="G8" i="13"/>
  <c r="M8" i="12"/>
  <c r="M48" i="12"/>
  <c r="M43" i="12" s="1"/>
  <c r="J55" i="1"/>
  <c r="J53" i="1"/>
  <c r="J51" i="1"/>
  <c r="J49" i="1"/>
  <c r="J47" i="1"/>
  <c r="J45" i="1"/>
  <c r="J43" i="1"/>
  <c r="J41" i="1"/>
  <c r="J39" i="1"/>
  <c r="J56" i="1" s="1"/>
  <c r="J54" i="1"/>
  <c r="J52" i="1"/>
  <c r="J50" i="1"/>
  <c r="J48" i="1"/>
  <c r="J46" i="1"/>
  <c r="J44" i="1"/>
  <c r="J42" i="1"/>
  <c r="J40" i="1"/>
  <c r="I21" i="1"/>
  <c r="J28" i="1"/>
  <c r="J26" i="1"/>
  <c r="G38" i="1"/>
  <c r="F38" i="1"/>
  <c r="H32" i="1"/>
  <c r="J23" i="1"/>
  <c r="J24" i="1"/>
  <c r="J25" i="1"/>
  <c r="J27" i="1"/>
  <c r="E24" i="1"/>
  <c r="G24" i="1"/>
  <c r="E26" i="1"/>
  <c r="G26" i="1"/>
  <c r="J99" i="1" l="1"/>
  <c r="J77" i="1"/>
  <c r="J91" i="1"/>
  <c r="J69" i="1"/>
  <c r="J109" i="1"/>
  <c r="J89" i="1"/>
  <c r="J67" i="1"/>
  <c r="J101" i="1"/>
  <c r="J81" i="1"/>
  <c r="J72" i="1"/>
  <c r="J96" i="1"/>
  <c r="J100" i="1"/>
  <c r="J68" i="1"/>
  <c r="J107" i="1"/>
  <c r="J97" i="1"/>
  <c r="J85" i="1"/>
  <c r="J75" i="1"/>
  <c r="J65" i="1"/>
  <c r="J82" i="1"/>
  <c r="J64" i="1"/>
  <c r="J105" i="1"/>
  <c r="J93" i="1"/>
  <c r="J83" i="1"/>
  <c r="J73" i="1"/>
  <c r="J104" i="1"/>
  <c r="J74" i="1"/>
  <c r="J78" i="1"/>
  <c r="J106" i="1"/>
  <c r="J92" i="1"/>
  <c r="J70" i="1"/>
  <c r="J88" i="1"/>
  <c r="J98" i="1"/>
  <c r="J66" i="1"/>
  <c r="J84" i="1"/>
  <c r="J102" i="1"/>
  <c r="J94" i="1"/>
  <c r="J111" i="1"/>
  <c r="J103" i="1"/>
  <c r="J95" i="1"/>
  <c r="J87" i="1"/>
  <c r="J79" i="1"/>
  <c r="J71" i="1"/>
  <c r="J112" i="1"/>
  <c r="J80" i="1"/>
  <c r="J90" i="1"/>
  <c r="J108" i="1"/>
  <c r="J76" i="1"/>
  <c r="J110" i="1"/>
  <c r="J86" i="1"/>
  <c r="J113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<sst xmlns="http://schemas.openxmlformats.org/spreadsheetml/2006/main" count="8364" uniqueCount="2031">
  <si>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</si>
  <si>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</si>
  <si>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</si>
  <si>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</si>
  <si>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</si>
  <si>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</si>
  <si>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</si>
  <si>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</si>
  <si>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</si>
  <si>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</si>
  <si>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</si>
  <si>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</si>
  <si>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</si>
  <si>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</si>
  <si>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</si>
  <si>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</si>
  <si>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</si>
  <si>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</si>
  <si>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</si>
  <si>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</si>
  <si>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</si>
  <si>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</si>
  <si>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</si>
  <si>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</si>
  <si>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</si>
  <si>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</si>
  <si>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</si>
  <si>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</si>
  <si>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</si>
  <si>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</si>
  <si>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</si>
  <si>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</si>
  <si>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</si>
  <si>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</si>
  <si>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</si>
  <si>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</si>
  <si>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</si>
  <si>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</si>
  <si>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</si>
  <si>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</si>
  <si>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</si>
  <si>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</si>
  <si>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</si>
  <si>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A. Dvořáková</t>
  </si>
  <si>
    <t>sdfsdf</t>
  </si>
  <si>
    <t>101702</t>
  </si>
  <si>
    <t>Adaptace objektu bývalé prodejny č. p. 86 na obecní dům v obci Hodice</t>
  </si>
  <si>
    <t>Ing.arch. NYTRA MILAN</t>
  </si>
  <si>
    <t>Pekařská 432/64</t>
  </si>
  <si>
    <t>Brno-Staré Brno</t>
  </si>
  <si>
    <t>60200</t>
  </si>
  <si>
    <t>63362767</t>
  </si>
  <si>
    <t>Stavba</t>
  </si>
  <si>
    <t>00</t>
  </si>
  <si>
    <t>Vedlejší a ostatní náklady</t>
  </si>
  <si>
    <t>9991</t>
  </si>
  <si>
    <t>SO 01</t>
  </si>
  <si>
    <t>10170201</t>
  </si>
  <si>
    <t>Stavební práce</t>
  </si>
  <si>
    <t>101702021</t>
  </si>
  <si>
    <t>Zateplení stávajícího objektu podlahy+střecha - způsobilé náklady</t>
  </si>
  <si>
    <t>101702022</t>
  </si>
  <si>
    <t>Zateplení přístavby-podlaha+střecha - nezpůsobilé náklady</t>
  </si>
  <si>
    <t>101702031</t>
  </si>
  <si>
    <t>Zateplením stávajícího objektu - fasády - způsobilé náklady</t>
  </si>
  <si>
    <t>101702032</t>
  </si>
  <si>
    <t>Zateplení přístavby - fasády - nezpůsobilé náklady</t>
  </si>
  <si>
    <t>101702071</t>
  </si>
  <si>
    <t>Zdravotechnická instalace</t>
  </si>
  <si>
    <t>101702072</t>
  </si>
  <si>
    <t>Vnitřní plynovod</t>
  </si>
  <si>
    <t>101702073</t>
  </si>
  <si>
    <t>Vzduchotechnika</t>
  </si>
  <si>
    <t>101702074</t>
  </si>
  <si>
    <t>Ústřední vytápění</t>
  </si>
  <si>
    <t>101702076</t>
  </si>
  <si>
    <t>Přípojka plynu STL</t>
  </si>
  <si>
    <t>101704041</t>
  </si>
  <si>
    <t>Výměna výplní otvorů ve stávajícím objektu - náklady způsobilé</t>
  </si>
  <si>
    <t>101704042</t>
  </si>
  <si>
    <t>Výměna výplní otvorů ve stávajícím objektu - náklady nezpůsobilé</t>
  </si>
  <si>
    <t>101704075</t>
  </si>
  <si>
    <t>Elektromontáže</t>
  </si>
  <si>
    <t>Celkem za stavbu</t>
  </si>
  <si>
    <t>CZK</t>
  </si>
  <si>
    <t>Rekapitulace dílů</t>
  </si>
  <si>
    <t>Typ dílu</t>
  </si>
  <si>
    <t>1</t>
  </si>
  <si>
    <t>Zemní práce</t>
  </si>
  <si>
    <t>132</t>
  </si>
  <si>
    <t>Zemní práce pro ležatou kanalizaci a vodovod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</si>
  <si>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</si>
  <si>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</si>
  <si>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</si>
  <si>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</si>
  <si>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</si>
  <si>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</si>
  <si>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</si>
  <si>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</si>
  <si>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</si>
  <si>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</si>
  <si>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</si>
  <si>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</si>
  <si>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</si>
  <si>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</si>
  <si>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</si>
  <si>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</si>
  <si>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</si>
  <si>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</si>
  <si>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</si>
  <si>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</si>
  <si>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</si>
  <si>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</si>
  <si>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</si>
  <si>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</si>
  <si>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</si>
  <si>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</si>
  <si>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</si>
  <si>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</si>
  <si>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</si>
  <si>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</si>
  <si>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</si>
  <si>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</si>
  <si>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</si>
  <si>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</si>
  <si>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</si>
  <si>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</si>
  <si>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</si>
  <si>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</si>
  <si>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</si>
  <si>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725</t>
  </si>
  <si>
    <t>Zařizovací předměty</t>
  </si>
  <si>
    <t>728</t>
  </si>
  <si>
    <t>730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</si>
  <si>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</si>
  <si>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</si>
  <si>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</si>
  <si>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</si>
  <si>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</si>
  <si>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</si>
  <si>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</si>
  <si>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</si>
  <si>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</si>
  <si>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</si>
  <si>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</si>
  <si>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</si>
  <si>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</si>
  <si>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</si>
  <si>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</si>
  <si>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</si>
  <si>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</si>
  <si>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</si>
  <si>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</si>
  <si>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</si>
  <si>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7677</t>
  </si>
  <si>
    <t>Hliníkové výplně otvorů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</si>
  <si>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</si>
  <si>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</si>
  <si>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</si>
  <si>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</si>
  <si>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</si>
  <si>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</si>
  <si>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</si>
  <si>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</si>
  <si>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</si>
  <si>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</si>
  <si>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M21</t>
  </si>
  <si>
    <t>M2101</t>
  </si>
  <si>
    <t>Silnoproud - Dodávky zařízení</t>
  </si>
  <si>
    <t>M2102</t>
  </si>
  <si>
    <t>Silnoproud - Materiál elektromontážní</t>
  </si>
  <si>
    <t>M2103</t>
  </si>
  <si>
    <t>Silnoproud - Ostatní náklady</t>
  </si>
  <si>
    <t>M23</t>
  </si>
  <si>
    <t>Montáže potrubí</t>
  </si>
  <si>
    <t>M46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</si>
  <si>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</si>
  <si>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</si>
  <si>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</si>
  <si>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</si>
  <si>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</si>
  <si>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</si>
  <si>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</si>
  <si>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</si>
  <si>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</si>
  <si>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</si>
  <si>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</si>
  <si>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</si>
  <si>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</si>
  <si>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</si>
  <si>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</si>
  <si>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</si>
  <si>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</si>
  <si>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</si>
  <si>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</si>
  <si>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</si>
  <si>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</si>
  <si>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</si>
  <si>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</si>
  <si>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</si>
  <si>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</si>
  <si>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</si>
  <si>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</si>
  <si>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</si>
  <si>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</si>
  <si>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</si>
  <si>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</si>
  <si>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</si>
  <si>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</si>
  <si>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005111021R</t>
  </si>
  <si>
    <t>Vytyčení inženýrských sítí</t>
  </si>
  <si>
    <t>Soubor</t>
  </si>
  <si>
    <t>RTS 18/ I</t>
  </si>
  <si>
    <t>Indiv</t>
  </si>
  <si>
    <t>POL99_8</t>
  </si>
  <si>
    <t>Zaměření a vytýčení stávajících inženýrských sítí v místě stavby z hlediska jejich ochrany při provádění stavby.</t>
  </si>
  <si>
    <t>POP</t>
  </si>
  <si>
    <t>SPU</t>
  </si>
  <si>
    <t>005124010R</t>
  </si>
  <si>
    <t>Koordinační činnost</t>
  </si>
  <si>
    <t>POL99_2</t>
  </si>
  <si>
    <t>Koordinace stavebních a technologických dodávek stavby.</t>
  </si>
  <si>
    <t>005121011R</t>
  </si>
  <si>
    <t>Vybudování zařízení staveniště pro JKSO 801 až 803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</si>
  <si>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</si>
  <si>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</si>
  <si>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</si>
  <si>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ZS situováno na pozemku ve vlastníctví investora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</si>
  <si>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</si>
  <si>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</si>
  <si>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</si>
  <si>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</si>
  <si>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</si>
  <si>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005121021R</t>
  </si>
  <si>
    <t>Provoz zařízení staveniště pro JKSO 801 až 803</t>
  </si>
  <si>
    <t>Opotřebení nebo pronájem skladovacích kontejnerů.</t>
  </si>
  <si>
    <t>Opotřebení a údržba nebo pronájem sociálního zařízení – umývárny, toalety, šatny. Opotřebení nebo pronájem dočasného oplocení staveniště.</t>
  </si>
  <si>
    <t>Opotřebení nebo pronájem kanceláří stavby a technického dozoru.</t>
  </si>
  <si>
    <t>Spotřeba vody a elektrické energie pro potřebu sociálních zařízení a kanceláří stavby. Pronájem, opotřebení a spotřeba pohonných hmot náhradního zdroje elektrické energie.</t>
  </si>
  <si>
    <t>Úklid v prostorách sociálního zařízení a kanceláří stavby.</t>
  </si>
  <si>
    <t>005121031R</t>
  </si>
  <si>
    <t>Odstranění zařízení staveniště pro JKSO 801 až 803</t>
  </si>
  <si>
    <t>Odvoz kontejnerů pro skladování a uvedení zpevněných ploch pro skladování do původního stavu.</t>
  </si>
  <si>
    <t>Uvedení zpevněných ploch pro objekty sociálního zařízení staveniště a kanceláří stavby do původního stavu. Případné ohumusování.</t>
  </si>
  <si>
    <t>Odvoz mobilních buněk sociálního zařízení, nebo uvedení do původního stavu prostor pronajatých.</t>
  </si>
  <si>
    <t>Odvoz dočasného oplocení staveniště.</t>
  </si>
  <si>
    <t>Odvoz mobilních kanceláří stavby a technického dozoru, nebo uvedení do původního stavu prostor pronajatých.</t>
  </si>
  <si>
    <t>Zrušení vnitrostaveništního rozvodu energie včetně rozvaděčů a osvětlení staveniště (včetně stožárů a osvětlovacích těles).</t>
  </si>
  <si>
    <t>Odstranění základů a opěrných konstrukcí pro stavební stroje.</t>
  </si>
  <si>
    <t>Zrušení přípojky elektrické energie a vody.</t>
  </si>
  <si>
    <t>004111010R</t>
  </si>
  <si>
    <t xml:space="preserve">Průzkumné práce 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</si>
  <si>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</si>
  <si>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Sondy, ověření založení stavby : 1</t>
  </si>
  <si>
    <t>VV</t>
  </si>
  <si>
    <t>005281010R</t>
  </si>
  <si>
    <t>Propagace</t>
  </si>
  <si>
    <t>Náklady spojené s povinnou publicitou, pokud ji objednatel požaduje. Zahrnuje zejména náklady na propagační a informační billboardy, tabule, internetovou propagaci, tiskoviny apod.</t>
  </si>
  <si>
    <t>005211010R</t>
  </si>
  <si>
    <t>Předání a převzetí staveniště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</si>
  <si>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</si>
  <si>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</si>
  <si>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</si>
  <si>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</si>
  <si>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005231040R</t>
  </si>
  <si>
    <t>Provozní řády</t>
  </si>
  <si>
    <t>Náklady zhotovitele na vypracování provozních řádů pro zkušební či trvalý provoz včetně nákladů na předání všech návodů k obsluze a údržbě pro technologická zařízení a včetně zaškolení obsluhy objednatele.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</si>
  <si>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</si>
  <si>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</si>
  <si>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</si>
  <si>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SUM</t>
  </si>
  <si>
    <t>END</t>
  </si>
  <si>
    <t>Položkový soupis prací a dodávek</t>
  </si>
  <si>
    <t>122201101R00</t>
  </si>
  <si>
    <t>Odkopávky a  prokopávky nezapažené v hornině 3_x000D_
 do 100 m3</t>
  </si>
  <si>
    <t>m3</t>
  </si>
  <si>
    <t>800-1</t>
  </si>
  <si>
    <t>RTS 17/ II</t>
  </si>
  <si>
    <t>POL1_</t>
  </si>
  <si>
    <t>s přehozením výkopku na vzdálenost do 3 m nebo s naložením na dopravní prostředek,</t>
  </si>
  <si>
    <t>SPI</t>
  </si>
  <si>
    <t>Skladba SE1 : 90*0,3</t>
  </si>
  <si>
    <t>122201109R00</t>
  </si>
  <si>
    <t>Odkopávky a  prokopávky nezapažené v hornině 3_x000D_
 příplatek k cenám za lepivost horniny</t>
  </si>
  <si>
    <t>Položka pořadí 1 : 27,00000*0,5</t>
  </si>
  <si>
    <t>139601102R00</t>
  </si>
  <si>
    <t>Ruční výkop jam, rýh a šachet v hornině 3</t>
  </si>
  <si>
    <t>s přehozením na vzdálenost do 5 m nebo s naložením na ruční dopravní prostředek</t>
  </si>
  <si>
    <t>Jáma : (0,395-0,23)*(11,05+0,75*2)*(4,44+0,75)</t>
  </si>
  <si>
    <t>Rýhy : (0,8+1,25)*0,5*(1,3-0,395)*(3,92*2+11,05+0,8)</t>
  </si>
  <si>
    <t>(0,9-0,395)*0,31*3,92</t>
  </si>
  <si>
    <t>0,6*0,2*0,2*12</t>
  </si>
  <si>
    <t>120 - skladba SE2 : 50*0,15</t>
  </si>
  <si>
    <t>139711101R00</t>
  </si>
  <si>
    <t>Vykopávka v uzavřených prostorách v hornině 1-4</t>
  </si>
  <si>
    <t>s naložením výkopku na dopravní prostředek</t>
  </si>
  <si>
    <t>Začátek provozního součtu</t>
  </si>
  <si>
    <t xml:space="preserve">  Odbourání bet podhlad a podkl. bet na -0,205 : 13,8*4,62*2</t>
  </si>
  <si>
    <t xml:space="preserve">  odpočat stávající základy : -(0,4*(3,85+4,3+0,9+4,1+2,95*2+4,62+2,575)+0,5*0,95+0,15*(12,9+0,2))</t>
  </si>
  <si>
    <t xml:space="preserve">  Mezisoučet</t>
  </si>
  <si>
    <t>Konec provozního součtu</t>
  </si>
  <si>
    <t>114,57*(0,395-0,305)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</si>
  <si>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</si>
  <si>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</si>
  <si>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</si>
  <si>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Položka pořadí 3 : 37,41380</t>
  </si>
  <si>
    <t>Položka pořadí 4 : 10,31130</t>
  </si>
  <si>
    <t>Položka pořadí 1 : 27,00000</t>
  </si>
  <si>
    <t>162701109R00</t>
  </si>
  <si>
    <t>Vodorovné přemístění výkopku příplatek k ceně za každých dalších i započatých 1 000 m přes 10 000 m_x000D_
 z horniny 1 až 4</t>
  </si>
  <si>
    <t>Položka pořadí 5 : 74,72511*10</t>
  </si>
  <si>
    <t>171201201R00</t>
  </si>
  <si>
    <t>Uložení sypaniny na dočasnou skládku tak, že na 1 m2 plochy připadá přes 2 m3 výkopku nebo ornice</t>
  </si>
  <si>
    <t>Položka pořadí 5 : 74,72510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</si>
  <si>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</si>
  <si>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</si>
  <si>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</si>
  <si>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>Rýhy : (0,75+0,3)*0,5*(1,3-0,23)*(3,92*2+11,05+0,8)</t>
  </si>
  <si>
    <t>Odpočet zateplení : -0,1*0,75*(11,19+4,44*2)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</si>
  <si>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</si>
  <si>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</si>
  <si>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</si>
  <si>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</si>
  <si>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>114,57</t>
  </si>
  <si>
    <t>3,92*(4,67+5,01)</t>
  </si>
  <si>
    <t>Skladba SE1 : 90</t>
  </si>
  <si>
    <t>120 - skladba SE2 : 50</t>
  </si>
  <si>
    <t>199000002R00</t>
  </si>
  <si>
    <t>Poplatky za skládku horniny 1- 4</t>
  </si>
  <si>
    <t>58337332R</t>
  </si>
  <si>
    <t>štěrkopísek frakce 0,0 až 22,0 mm; třída C</t>
  </si>
  <si>
    <t>t</t>
  </si>
  <si>
    <t>SPCM</t>
  </si>
  <si>
    <t>RTS 17/ I</t>
  </si>
  <si>
    <t>POL3_</t>
  </si>
  <si>
    <t>Položka pořadí 8 : 9,55561*1,83</t>
  </si>
  <si>
    <t>274313621R00</t>
  </si>
  <si>
    <t>Beton základových pasů prostý třídy C 20/25</t>
  </si>
  <si>
    <t>801-1</t>
  </si>
  <si>
    <t>Včetně dodávky a uložení betonu a kamene.</t>
  </si>
  <si>
    <t>(1,3-0,295)*(0,53*3,92*2+0,52*11,05)</t>
  </si>
  <si>
    <t>(0,9-0,295)*0,31*3,92</t>
  </si>
  <si>
    <t>275313621R00</t>
  </si>
  <si>
    <t>Beton základových patek prostý třídy C 20/25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</si>
  <si>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</si>
  <si>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</si>
  <si>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</si>
  <si>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</si>
  <si>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104/108 : 2,56*0,9*0,47</t>
  </si>
  <si>
    <t>311237412R00</t>
  </si>
  <si>
    <t xml:space="preserve">Zdivo nosné z cihel a tvarovek pálených tloušťky 175 mm,  , charakteristická pevnost v tlaku fk = 3,0 MPa, součinitel prostupu tepla U=1,07 W/m2.K,  </t>
  </si>
  <si>
    <t>101/114 : (2,94+0,205)*2,87-0,5*0,5</t>
  </si>
  <si>
    <t>317167122R00</t>
  </si>
  <si>
    <t>Překlady keramické montáž a dodávka nenosné, délky 1250 mm, šířky 115 mm, výšky 71 mm</t>
  </si>
  <si>
    <t>kus</t>
  </si>
  <si>
    <t>Včetně:</t>
  </si>
  <si>
    <t>- podepření plochých překladů v montážním stavu,</t>
  </si>
  <si>
    <t>- dodávky překladů.</t>
  </si>
  <si>
    <t>317167124R00</t>
  </si>
  <si>
    <t>Překlady keramické montáž a dodávka nenosné, délky 1750 mm, šířky 115 mm, výšky 71 mm</t>
  </si>
  <si>
    <t>317167126R00</t>
  </si>
  <si>
    <t>Překlady keramické montáž a dodávka nenosné, délky 2250 mm, šířky 115 mm, výšky 71 mm</t>
  </si>
  <si>
    <t>317167131R00</t>
  </si>
  <si>
    <t>Překlady keramické montáž a dodávka nenosné, délky 1000 mm, šířky 145 mm, výšky 71 mm</t>
  </si>
  <si>
    <t>317167132R00</t>
  </si>
  <si>
    <t>Překlady keramické montáž a dodávka nenosné, délky 1250 mm, šířky 145 mm, výšky 71 mm</t>
  </si>
  <si>
    <t>317167220R00</t>
  </si>
  <si>
    <t>Překlady keramické montáž a dodávka nosné, délky 3500 mm, šířky 70 mm, výšky 238 mm</t>
  </si>
  <si>
    <t>317941121R00</t>
  </si>
  <si>
    <t>Osazení ocelových válcovaných nosníků na zdivu bez dodávky materiálu, výšky do 120 mm</t>
  </si>
  <si>
    <t>profilu I, nebo IE, nebo U, nebo UE, nebo L</t>
  </si>
  <si>
    <t>L 50/50 : (1,0+2,1*2)*3,77*0,001</t>
  </si>
  <si>
    <t>340239212RT2</t>
  </si>
  <si>
    <t>Zazdívka otvorů o ploše přes 1 m2 do 4 m2 v příčkách nebo stěnách cihlami  pálenými  tloušťky nad 100 mm</t>
  </si>
  <si>
    <t>101/103 : 2,56*(0,55+0,81)</t>
  </si>
  <si>
    <t>101/102 : 2,56*0,45</t>
  </si>
  <si>
    <t>110/109 : 0,9*2,02</t>
  </si>
  <si>
    <t>340271405R00</t>
  </si>
  <si>
    <t>Zazdívka otvorů příček z pórobetonových tvárnic plochy do 0,25 m2, tloušťka zdiva 50 mm</t>
  </si>
  <si>
    <t>příčky v oknech ks : 2</t>
  </si>
  <si>
    <t>101-zazdívka hydrant ks : 1</t>
  </si>
  <si>
    <t>342247532R00</t>
  </si>
  <si>
    <t>Příčky z tvárnic pálených Příčky z tvárnic pálených tloušťky 115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</si>
  <si>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</si>
  <si>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104/107 : 2,56*3,04-1,97*0,8*2</t>
  </si>
  <si>
    <t>105-107 : (2,94+0,205)*(2,095+3,99)</t>
  </si>
  <si>
    <t>-0,8*2,56</t>
  </si>
  <si>
    <t>109/108 : (2,94+0,205)*1,615</t>
  </si>
  <si>
    <t>115 : (2,94+0,205)*3,19*2</t>
  </si>
  <si>
    <t>-1,97*(0,8+0,7*3)</t>
  </si>
  <si>
    <t>342247542R00</t>
  </si>
  <si>
    <t>Příčky z tvárnic pálených Příčky z tvárnic pálených tloušťky 140 mm, z děrovaných příčkovek, P 10, zděných na tenkovrstvou maltu</t>
  </si>
  <si>
    <t>103 : (2,94+0,205)*4,85*2</t>
  </si>
  <si>
    <t>109/108 : (2,94+0,205)*(3,25-1,9)-0,7*1,97</t>
  </si>
  <si>
    <t>101/119 : (2,94+0,205)*(8,685-2,87)</t>
  </si>
  <si>
    <t>-0,9*2,56</t>
  </si>
  <si>
    <t>108/107 : (2,94+0,205)*3,97</t>
  </si>
  <si>
    <t>-2,56*3,0</t>
  </si>
  <si>
    <t>342241192R00</t>
  </si>
  <si>
    <t>Příplatky za vyzdívání do ocelové kostry</t>
  </si>
  <si>
    <t>Zazdívka předstěnového systému pro závěsné WC : 1,5</t>
  </si>
  <si>
    <t>342255020RT2</t>
  </si>
  <si>
    <t>Příčky z cihel a tvárnic nepálených příčky z příčkovek pórobetonových tloušťky 50 mm</t>
  </si>
  <si>
    <t>včetně pomocného lešení</t>
  </si>
  <si>
    <t>110-119 : 2,94*(1,52*2+1,555+3,77)</t>
  </si>
  <si>
    <t>-1,97*0,7*3</t>
  </si>
  <si>
    <t>2,94*(0,65+3,485+1,6*2)</t>
  </si>
  <si>
    <t>-1,97*0,7*2</t>
  </si>
  <si>
    <t>342255024RT1</t>
  </si>
  <si>
    <t>Příčky z cihel a tvárnic nepálených příčky z příčkovek pórobetonových tloušťky 100 mm</t>
  </si>
  <si>
    <t>342255028RT1</t>
  </si>
  <si>
    <t>Příčky z cihel a tvárnic nepálených příčky z příčkovek pórobetonových tloušťky 150 mm</t>
  </si>
  <si>
    <t>Atika : 0,75*(18,876+0,05*2+9,75+0,2*2)*2</t>
  </si>
  <si>
    <t>13331512R</t>
  </si>
  <si>
    <t>tyč ocelová  L (úhelník) válcovaná za tepla 11373 (S 235JR); rovnoramenná; tl = 5,00 mm; a = 50,0 mm; b = 50,0 mm</t>
  </si>
  <si>
    <t>Položka pořadí 22 : 0,01960*1,08</t>
  </si>
  <si>
    <t>411122111R00</t>
  </si>
  <si>
    <t>Montáž stropních panelů dl. do 480 cm, do 3 t</t>
  </si>
  <si>
    <t>Spiroly : 9</t>
  </si>
  <si>
    <t>Stávající panely : 27</t>
  </si>
  <si>
    <t>413941123R00</t>
  </si>
  <si>
    <t>Osazení ocelových válcovaných nosníků ve stropech bez materiálu, výšky přes 120 do 220 mm</t>
  </si>
  <si>
    <t>I , IE, U , UE nebo L</t>
  </si>
  <si>
    <t>4,475*50,5*0,001</t>
  </si>
  <si>
    <t>416021121R00</t>
  </si>
  <si>
    <t>Podhledy na kovové konstrukci opláštěné deskami sádrokartonovými nosná konstrukce z profilů CD s přímým uchycením 1x deska, tloušťky 12,5 mm, standard</t>
  </si>
  <si>
    <t>s úpravou rohů, koutů a hran konstrukcí, přebroušení a tmelení spár,</t>
  </si>
  <si>
    <t>8,7*(1,5+3,19)</t>
  </si>
  <si>
    <t>9,595*4,84</t>
  </si>
  <si>
    <t>4,85*(3,4+3,35+6,945+3,93)</t>
  </si>
  <si>
    <t>Položka pořadí 140 : 32,70000*-1</t>
  </si>
  <si>
    <t>417321315R00</t>
  </si>
  <si>
    <t>Železobeton ztužujících pásů a věnců třídy C 20/25</t>
  </si>
  <si>
    <t>Jižní trakt : 0,28*0,215*(14,86+4,83*2-7,8-3,5)</t>
  </si>
  <si>
    <t>Přístavba : 0,28*0,215*((19,27-14,86)*2+10,5-(9,8+3,2))</t>
  </si>
  <si>
    <t>Věnec příčný u přístavby zalití mezi stropy : 0,22*0,28*12,29</t>
  </si>
  <si>
    <t>417351115R00</t>
  </si>
  <si>
    <t>Bednění bočnic ztužujících pásů a věnců včetně vzpěr zřízení</t>
  </si>
  <si>
    <t>Jižní trakt : 2*0,215*(14,86+4,83*2-7,8-3,5)</t>
  </si>
  <si>
    <t>Přístavba : 2*0,215*((19,27-14,86)*2+10,5-(9,8+3,2))</t>
  </si>
  <si>
    <t>417351116R00</t>
  </si>
  <si>
    <t>Bednění bočnic ztužujících pásů a věnců včetně vzpěr odstranění</t>
  </si>
  <si>
    <t>Položka pořadí 36 : 8,40220</t>
  </si>
  <si>
    <t>417361821R00</t>
  </si>
  <si>
    <t>Výztuž ztužujících pásů a věnců z betonářské oceli 10 505(R)</t>
  </si>
  <si>
    <t>Včetně distančních prvků.</t>
  </si>
  <si>
    <t>Položka pořadí 35 : 1,93340*0,1</t>
  </si>
  <si>
    <t>625981114R00</t>
  </si>
  <si>
    <t>Obklad vnějších konstrukcí polystyrenem tloušťky 80 mm</t>
  </si>
  <si>
    <t>prováděný současně s betonováním (vložený do bednění stěn nebo dna),</t>
  </si>
  <si>
    <t>Jižní trakt : 0,215*(14,86+4,83*2-7,8-3,5)</t>
  </si>
  <si>
    <t>Přístavba : 0,215*((19,27-14,86)*2+10,5-(9,8+3,2))</t>
  </si>
  <si>
    <t>963090242000</t>
  </si>
  <si>
    <t>Demontáž strop. panelů dl. 600 cm, do 2 t, H 24 m, pro zpětné osazení</t>
  </si>
  <si>
    <t>Vlastní</t>
  </si>
  <si>
    <t>13486320R</t>
  </si>
  <si>
    <t>tyč ocelová profilová válcovaná za tepla 11375 (S235JR); průřez HEA; výška 220 mm</t>
  </si>
  <si>
    <t>Položka pořadí 33 : 0,22599*1,08</t>
  </si>
  <si>
    <t>59346755R</t>
  </si>
  <si>
    <t>panel stropní železobetonový; vylehčený; předpjatý; PPD; délka 200 až 700 cm; š = 119,0 cm; h = 16,0 cm; lana 5/9,3; stálé zatížení 1,5 kN/m</t>
  </si>
  <si>
    <t>m</t>
  </si>
  <si>
    <t>9*4,35*1,01</t>
  </si>
  <si>
    <t>564861115RT2</t>
  </si>
  <si>
    <t>Podklad ze štěrkodrti s rozprostřením a zhutněním frakce 0-32 mm, tloušťka po zhutnění 240 mm</t>
  </si>
  <si>
    <t>822-1</t>
  </si>
  <si>
    <t>Skladba SE1 tl. 200+30-40 mm : 90</t>
  </si>
  <si>
    <t>564951111R00</t>
  </si>
  <si>
    <t>Podsyp, podklad nebo kryt z pálených jílů tloušťka po zhutnění 150 mm</t>
  </si>
  <si>
    <t>s rozprostřením a zhutněním</t>
  </si>
  <si>
    <t>srovnatelně jílovitá zemina s jemným kamenivem 1:1</t>
  </si>
  <si>
    <t>611421122R00</t>
  </si>
  <si>
    <t>Omítky vnitřní stropů vápenné, vápenocementové omítky vnitřní vápenné, vápenocementové stropů rovných hladké</t>
  </si>
  <si>
    <t>s pomocným lešením o výšce podlahy do 1900 mm a pro zatížení do 1,5 kPa,</t>
  </si>
  <si>
    <t>Skladba S2 : 8,7*(1,5+3,19)</t>
  </si>
  <si>
    <t>(9,595-3,97)*4,84</t>
  </si>
  <si>
    <t>4,85*(3,4+3,35+6,945)</t>
  </si>
  <si>
    <t>612421637R00</t>
  </si>
  <si>
    <t>Omítky vnitřní stěn vápenné nebo vápenocementové v podlaží i ve schodišti štukové</t>
  </si>
  <si>
    <t xml:space="preserve">  104 : 23,59</t>
  </si>
  <si>
    <t xml:space="preserve">  108 : 28,9</t>
  </si>
  <si>
    <t xml:space="preserve">  101-103 : 20,4+16,5+16,4</t>
  </si>
  <si>
    <t xml:space="preserve">  105-107 : 8,74+7,36+13,9</t>
  </si>
  <si>
    <t xml:space="preserve">  109 : 8,86</t>
  </si>
  <si>
    <t xml:space="preserve">  115 : 8,38</t>
  </si>
  <si>
    <t>2,94*153,03</t>
  </si>
  <si>
    <t>110-114 : (2,94-2,1)*(4,98+4,9+5,14+8,74)</t>
  </si>
  <si>
    <t>116-119 : (2,94-2,1)*(6,37+5,0*2+11,35)</t>
  </si>
  <si>
    <t>odpočet otovrů : -(3,88+4,05*4+2,7+3,6+9,58+9,0+1,75+2,7+1,75)</t>
  </si>
  <si>
    <t>Dopočet ostění dveře : 0,3*(2,7*2+3,51)</t>
  </si>
  <si>
    <t>0,3*(2,7*2+0,9)*2</t>
  </si>
  <si>
    <t>0,3*(2,7*2+1,5)</t>
  </si>
  <si>
    <t>Dopočet ostění okna : 0,3*(7,6+8,25*4+15,0+6,4+6,4)</t>
  </si>
  <si>
    <t>Odpočet vnitřní dveře : -2,56*(1,0*3+1,305+2,0+1,5+0,9+0,8)*2</t>
  </si>
  <si>
    <t>-1,97*(0,7*2+0,8*4)</t>
  </si>
  <si>
    <t>Dopočet ostění dveře : 0,33*(2,56*10+7,65-0,64-0,63+2,0+3,04)</t>
  </si>
  <si>
    <t>631312621R00</t>
  </si>
  <si>
    <t>Mazanina z betonu prostého tl. přes 50 do 80 mm třídy C 20/25</t>
  </si>
  <si>
    <t>(z kameniva) hlazená dřevěným hladítkem</t>
  </si>
  <si>
    <t>Včetně vytvoření dilatačních spár, bez zaplnění.</t>
  </si>
  <si>
    <t>Zalití stropu Spiroll : 10,15*4,15*0,05</t>
  </si>
  <si>
    <t>631313611R00</t>
  </si>
  <si>
    <t xml:space="preserve">Mazanina z betonu prostého tl. přes 80 do 120 mm třídy C 16/20 </t>
  </si>
  <si>
    <t xml:space="preserve">  odpočet stávající základy : -(0,4*(3,85+4,3+0,9+4,1+2,95*2+4,62+2,575)+0,5*0,95+0,15*(12,9+0,2))</t>
  </si>
  <si>
    <t>114,57*0,1</t>
  </si>
  <si>
    <t>4,44*11,05*0,1</t>
  </si>
  <si>
    <t>631319173R00</t>
  </si>
  <si>
    <t>Příplatek za stržení povrchu tloušťka mazaniny od 80 mm do 120 mm</t>
  </si>
  <si>
    <t>spodní vrstvy mazaniny latí před vložením výztuže nebo pletiva pro tloušťku obou vrstev mazaniny</t>
  </si>
  <si>
    <t>Položka pořadí 48 : 16,36320</t>
  </si>
  <si>
    <t>631361921RT4</t>
  </si>
  <si>
    <t>Výztuž mazanin z betonů a z lehkých betonů ze svařovaných sítí průměr drátu 6 mm, velikost oka 100/100 mm</t>
  </si>
  <si>
    <t>včetně distančních prvků</t>
  </si>
  <si>
    <t>114,57*4,4*0,001</t>
  </si>
  <si>
    <t>4,44*11,05*4,4*0,001</t>
  </si>
  <si>
    <t>631571003R00</t>
  </si>
  <si>
    <t>Násyp pod podlahy z kameniva z kameniva_x000D_
 ze štěrkopísku 0-32 pro zpevnění podkladu</t>
  </si>
  <si>
    <t>pod mazaniny a dlažby, popř. na plochých střechách, vodorovný nebo ve spádu, s udusáním a urovnáním povrchu,</t>
  </si>
  <si>
    <t>3,92*(4,67+5,01)*0,1</t>
  </si>
  <si>
    <t>632443111R00</t>
  </si>
  <si>
    <t>Potěr litý cementový pevnost v tlaku 20 MPa, pokládaná plocha do 100 m2, tloušťky 50 mm</t>
  </si>
  <si>
    <t>dovoz směsi, doprava pomocí šnekového čerpadla, lití hadicí na plochu, srovnání latí do roviny</t>
  </si>
  <si>
    <t>Skladba S1 : 8,7*1,5+3,19*(3,485+1,2+3,77)</t>
  </si>
  <si>
    <t>0,33*(7,65-0,55*2)+0,47*2,0+0,34*3,04+0,45*(1,2+1,5)</t>
  </si>
  <si>
    <t>9,595*4,84-2,93*1,755+2,815*1,615</t>
  </si>
  <si>
    <t>0,44*(3,55+1,0)</t>
  </si>
  <si>
    <t>-2,21*2,4+2,085*2,285</t>
  </si>
  <si>
    <t>0,15*1,5</t>
  </si>
  <si>
    <t>632443112R00</t>
  </si>
  <si>
    <t>Potěr litý cementový pevnost v tlaku 20 MPa, pokládaná plocha do 100 m2, příplatek za každých 5 mm tloušťky</t>
  </si>
  <si>
    <t xml:space="preserve">  Skladba S1 : 8,7*1,5+3,19*(3,485+1,2+3,77)</t>
  </si>
  <si>
    <t xml:space="preserve">  0,33*(7,65-0,55*2)+0,47*2,0+0,34*3,04+0,45*(1,2+1,5)</t>
  </si>
  <si>
    <t xml:space="preserve">  9,595*4,84-2,93*1,755+2,815*1,615</t>
  </si>
  <si>
    <t xml:space="preserve">  4,85*(3,4+3,35+6,945+3,93)</t>
  </si>
  <si>
    <t xml:space="preserve">  0,44*(3,55+1,0)</t>
  </si>
  <si>
    <t xml:space="preserve">  -2,21*2,4+2,085*2,285</t>
  </si>
  <si>
    <t xml:space="preserve">  0,15*1,5</t>
  </si>
  <si>
    <t>178,38*3</t>
  </si>
  <si>
    <t>642952110RT3</t>
  </si>
  <si>
    <t>Osazení zárubní dveřních dřevěných dodávka a osazení zárubní dveřních dřevěných obložkových_x000D_
 pro dveře jednokřídlové, dýha buk, dub, jasan nebo mahagon, 1970 x 700/70÷190 mm</t>
  </si>
  <si>
    <t>hrubých, hoblovaných i leštěných, měkkých i tvrdých, na jakoukoliv cementovou maltu, s kotvením rámu do zdiva,</t>
  </si>
  <si>
    <t>6/T : 3</t>
  </si>
  <si>
    <t>7/T : 5</t>
  </si>
  <si>
    <t>14/T : 1</t>
  </si>
  <si>
    <t>642952110RT4</t>
  </si>
  <si>
    <t>Osazení zárubní dveřních dřevěných dodávka a osazení zárubní dveřních dřevěných obložkových_x000D_
 pro dveře jednokřídlové, dýha buk, dub, jasan nebo mahagon, 1970 x 800/70÷190 mm</t>
  </si>
  <si>
    <t>8/T : 1</t>
  </si>
  <si>
    <t>12/T : 1</t>
  </si>
  <si>
    <t>13/T : 1</t>
  </si>
  <si>
    <t>648922441R00</t>
  </si>
  <si>
    <t>Osazení parapetních desek ŽB nebo teracových Osazení parapetních desek teracových na jakoukoliv cementovou maltu tl. 20 až 30 mm různých délek</t>
  </si>
  <si>
    <t xml:space="preserve">parapet pro okna: : </t>
  </si>
  <si>
    <t>2/AL : 4*2</t>
  </si>
  <si>
    <t>4/AL : 1*2</t>
  </si>
  <si>
    <t>6/Al : 1*6</t>
  </si>
  <si>
    <t>7/Al : 1*2,5</t>
  </si>
  <si>
    <t>9/Al : 1*2,5</t>
  </si>
  <si>
    <t>642941111333</t>
  </si>
  <si>
    <t>Pouzdro pro posuvné dveře jednostranné, na stěnu, jednostranné pouzdro 820/2560 mm</t>
  </si>
  <si>
    <t>T/11 : 1</t>
  </si>
  <si>
    <t>642941111777</t>
  </si>
  <si>
    <t>Pouzdro pro posuvné dveře jednostranné, do zdiva, jednostranné pouzdro 1350/2560 mm</t>
  </si>
  <si>
    <t>642952110444</t>
  </si>
  <si>
    <t>Osazení zárubní dveřních dřevěných, pl. do 2,5 m2, včetně dodávky obložkové zárubně 1000/2560 pro dveře 197 x 80/7 - 19 buk</t>
  </si>
  <si>
    <t xml:space="preserve">Pro dveře : </t>
  </si>
  <si>
    <t>1/T : 1</t>
  </si>
  <si>
    <t>642952110555</t>
  </si>
  <si>
    <t>Osazení zárubní dveřních dřevěných, pl. do 2,5 m2, včetně dodávky obložkové zárubně 1000/2560 pro dveře 197 x 90/7 - 19 buk</t>
  </si>
  <si>
    <t>2/T : 1</t>
  </si>
  <si>
    <t>3/T : 1</t>
  </si>
  <si>
    <t>5/T : 1</t>
  </si>
  <si>
    <t>642953221333</t>
  </si>
  <si>
    <t>Dodatečné osaz.dřev.zárubní leštěných,nad 2,5 m2, včetně dodávky obložkové zárubně 1305/2560 pro dveře 197 x 90/7 - 19 buk</t>
  </si>
  <si>
    <t>59241361.AR</t>
  </si>
  <si>
    <t>parapet vnější š = 350 mm; materiál - jádro teraco; l = 1000,0 mm; tl = 30,0 mm</t>
  </si>
  <si>
    <t>7/Al : 1*3</t>
  </si>
  <si>
    <t>9/Al : 1*3</t>
  </si>
  <si>
    <t>941955001R00</t>
  </si>
  <si>
    <t>Lešení lehké pracovní pomocné pomocné, o výšce lešeňové podlahy do 1,2 m</t>
  </si>
  <si>
    <t>800-3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</si>
  <si>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</si>
  <si>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</si>
  <si>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19,605*11,029</t>
  </si>
  <si>
    <t>953943112R00</t>
  </si>
  <si>
    <t>Osazování jiných kovových výrobků do vynechaných nebo vysekaných kapes zdiva, se zajištěním polohy, se zalitím cementovou maltou_x000D_
 přes 1 kg do 5 kg/kus</t>
  </si>
  <si>
    <t>osazování výrobků ostatních jinde neuvedených, bez dodání</t>
  </si>
  <si>
    <t>Kotvy pro pergolu ks : 9</t>
  </si>
  <si>
    <t>953943122R00</t>
  </si>
  <si>
    <t>Osazování jiných kovových výrobků do betonu (např. kotev) se zajištěním polohy k bednění nebo k výztuži před zabetonováním_x000D_
 přes 1 kg do 5 kg/kus</t>
  </si>
  <si>
    <t>Kotvy pro pergolu ks : 10</t>
  </si>
  <si>
    <t>553PPS761</t>
  </si>
  <si>
    <t>Kotvení pergoly do zdiva</t>
  </si>
  <si>
    <t>ks</t>
  </si>
  <si>
    <t>553PPS762</t>
  </si>
  <si>
    <t>Kotvení pergoly do základů 200/200/8</t>
  </si>
  <si>
    <t>962031143R00</t>
  </si>
  <si>
    <t>Bourání příček z tvárnic pórobetonových, tloušťky 100 mm</t>
  </si>
  <si>
    <t>801-3</t>
  </si>
  <si>
    <t>nebo vybourání otvorů průřezové plochy přes 4 m2 v příčkách, včetně pomocného lešení o výšce podlahy do 1900 mm a pro zatížení do 1,5 kPa  (150 kg/m2),</t>
  </si>
  <si>
    <t>3,07*1,44-1,97*0,9</t>
  </si>
  <si>
    <t>2,82*(1,4*2-0,35+2,35+1,65)</t>
  </si>
  <si>
    <t>-1,97*0,6*2</t>
  </si>
  <si>
    <t>2,82*(1,45+2,3)-1,97*0,8</t>
  </si>
  <si>
    <t>962031145R00</t>
  </si>
  <si>
    <t>Bourání příček z tvárnic pórobetonových, tloušťky 150 mm</t>
  </si>
  <si>
    <t>3,07*(3,27+2,89+(2,97+2,89)*2)-1,97*0,8</t>
  </si>
  <si>
    <t>2,82*(3,78+3,25)-1,97*0,8*2</t>
  </si>
  <si>
    <t>962032254R00</t>
  </si>
  <si>
    <t>Bourání zdiva nadzákladového cihelného z cihel cementových, na maltu cementovou</t>
  </si>
  <si>
    <t>nebo vybourání otvorů průřezové plochy přes 4 m2 ve zdivu nadzákladovém, včetně pomocného lešení o výšce podlahy do 1900 mm a pro zatížení do 1,5 kPa  (150 kg/m2)</t>
  </si>
  <si>
    <t>108 : 0,45*(4,1*4,84-0,6*0,59)</t>
  </si>
  <si>
    <t>Atiky : (1,2+1,0)*0,5*5,3*2*0,45</t>
  </si>
  <si>
    <t>0,75*5,3*0,45*2</t>
  </si>
  <si>
    <t>0,7*14,85*0,45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</si>
  <si>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</si>
  <si>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</si>
  <si>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</si>
  <si>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Odbourání žb. věnce - jižní trakt : 0,3*0,35*(14,86+4,83*2)</t>
  </si>
  <si>
    <t>Odbourání žb. věnce-odpočet fasáda : -0,3*0,35*(7,8+3,5)</t>
  </si>
  <si>
    <t>965042141RT4</t>
  </si>
  <si>
    <t>Bourání podkladů pod dlažby nebo litých celistvých dlažeb a mazanin  betonových nebo z litého asfaltu, tloušťky do 100 mm, plochy přes 4 m2</t>
  </si>
  <si>
    <t>dobourání bet. pod. na nosných pasech : 0,1*(14,0*0,1*2+4,62*0,1*4)</t>
  </si>
  <si>
    <t>0,1*(14,0*0,75-((14,0-2,3)*0,47-(0,37*(2,65+2,3)-2,3*0,32)))</t>
  </si>
  <si>
    <t>Bourání střešních konstrucí : 5,7*2*13,95*0,1</t>
  </si>
  <si>
    <t>965042221RT2</t>
  </si>
  <si>
    <t>Bourání podkladů pod dlažby nebo litých celistvých dlažeb a mazanin  betonových nebo z litého asfaltu, tloušťky přes 100 mm, plochy do 1 m2</t>
  </si>
  <si>
    <t>Odbourání bet podhlad a podkl. bet na -0,205 : 13,8*4,62*2*0,205</t>
  </si>
  <si>
    <t>0,5*0,15*(0,95+0,5)*2*0,3</t>
  </si>
  <si>
    <t>965082923R00</t>
  </si>
  <si>
    <t>Odstranění násypu pod podlahami a ochranného na střechách tloušťky do 100 mm, plochy přes 2 m2</t>
  </si>
  <si>
    <t>Odbourání bet podhlad a podkl. bet na -0,205 : 13,8*4,62*2*0,1</t>
  </si>
  <si>
    <t>odpočat stávající základy : -(0,4*(3,85+4,3+0,9+4,1+2,95*2+4,62+2,575)+0,5*0,95+0,15*(12,9+0,2))*0,1</t>
  </si>
  <si>
    <t>Bourání střešních konstrucí : 4,85*13,95*0,1</t>
  </si>
  <si>
    <t>965082941R00</t>
  </si>
  <si>
    <t>Odstranění násypu pod podlahami a ochranného na střechách tloušťky přes 200 mm, jakékoliv plochy</t>
  </si>
  <si>
    <t>Bourání střešních konstrucí : (0,45+0,25)*0,5*13,95*4,85</t>
  </si>
  <si>
    <t>966031313R00</t>
  </si>
  <si>
    <t>Vybourání částí říms z cihel vyložených do 25 cm tloušťky do 300 mm</t>
  </si>
  <si>
    <t>14,85*2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</si>
  <si>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</si>
  <si>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</si>
  <si>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</si>
  <si>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0,45*(3,04+2,58*2)</t>
  </si>
  <si>
    <t>968061112R00</t>
  </si>
  <si>
    <t>Vyvěšení nebo zavěšení dřevěných křídel oken, plochy do 1,5 m2</t>
  </si>
  <si>
    <t>oken, dveří a vrat, s uložením a opětovným zavěšením po provedení stavebních změn,</t>
  </si>
  <si>
    <t>968061125R00</t>
  </si>
  <si>
    <t>Vyvěšení nebo zavěšení dřevěných křídel dveří, plochy do 2 m2</t>
  </si>
  <si>
    <t>968062354R00</t>
  </si>
  <si>
    <t>Vybourání dřevěných rámů oken dvojitých nebo zdvojených, plochy do 1 m2</t>
  </si>
  <si>
    <t>včetně pomocného lešení o výšce podlahy do 1900 mm a pro zatížení do 1,5 kPa  (150 kg/m2),</t>
  </si>
  <si>
    <t>0,575*0,58</t>
  </si>
  <si>
    <t>968071136R00</t>
  </si>
  <si>
    <t>Vyvěšení nebo zavěšení kovových křídel vrat, plochy do 4 m2</t>
  </si>
  <si>
    <t>s případným uložením a opětovným zavěšením po provedení stavebních změn,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</si>
  <si>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</si>
  <si>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</si>
  <si>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1,97*(0,9+0,8*4+0,6*2)</t>
  </si>
  <si>
    <t>968072559R00</t>
  </si>
  <si>
    <t>Vybourání a vyjmutí kovových rámů a rolet rámů, včetně pomocného lešení o výšce podlahy do 1900 mm a pro zatížení do 1,5 kPa  (150 kg/m2) vrat, plochy přes 5 m2</t>
  </si>
  <si>
    <t>3,04*2,58</t>
  </si>
  <si>
    <t>978011191R00</t>
  </si>
  <si>
    <t>Otlučení omítek vápenných nebo vápenocementových vnitřních s vyškrabáním spár, s očištěním zdiva stropů, v rozsahu do 100 %</t>
  </si>
  <si>
    <t>101-104 : 4,85*13,975</t>
  </si>
  <si>
    <t>978013191R00</t>
  </si>
  <si>
    <t>Otlučení omítek vápenných nebo vápenocementových vnitřních s vyškrabáním spár, s očištěním zdiva stěn, v rozsahu do 100 %</t>
  </si>
  <si>
    <t>101-104 : 3,07*(4,85+13,975)*2</t>
  </si>
  <si>
    <t>-3,04*2,58</t>
  </si>
  <si>
    <t>-1,935*2,17*3-1,1*2,17-0,9*2,67</t>
  </si>
  <si>
    <t>-2,56*(1,3+2,3+2,2)*2</t>
  </si>
  <si>
    <t>-0,9*2,02*2</t>
  </si>
  <si>
    <t>103-110 : 2,82*(4,85+13,975*2+(4,85-1,1+1,3)*2)</t>
  </si>
  <si>
    <t>otory ve fasádě jižní : -(7,2*0,7+(2,7-0,7)*1,2)-(1,6*2,02-0,4*2,02)</t>
  </si>
  <si>
    <t>-3,1*1,5</t>
  </si>
  <si>
    <t>-0,6*(0,875+0,88)</t>
  </si>
  <si>
    <t>otory v západní fasádě : -1,5*2,59</t>
  </si>
  <si>
    <t>999281105R00</t>
  </si>
  <si>
    <t xml:space="preserve">Přesun hmot pro opravy a údržbu objektů pro opravy a údržbu dosavadních objektů včetně vnějších plášťů_x000D_
 výšky do 6 m,  </t>
  </si>
  <si>
    <t>POL7_</t>
  </si>
  <si>
    <t>oborů 801, 803, 811 a 812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</si>
  <si>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</si>
  <si>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</si>
  <si>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</si>
  <si>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Skladba S1 : 11,05*19,27</t>
  </si>
  <si>
    <t>Vytažení : (11,05+19,27)*2*0,2</t>
  </si>
  <si>
    <t>Okolo stávajících zákl. pasů : 0,1*(13,8*2+4,62*4+5,01+4,67)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</si>
  <si>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</si>
  <si>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</si>
  <si>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</si>
  <si>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>Položka pořadí 88 : 230,63750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</si>
  <si>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</si>
  <si>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</si>
  <si>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</si>
  <si>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712372121RU1</t>
  </si>
  <si>
    <t>Povlakové krytiny střech do 10° termoplasty kotvené do profilovaného plechu nebo do bednění, 4 kotvy/m2, tl. izolace do 250 mm, bez dodávky fólie, bez rozlišení tloušťky fólie</t>
  </si>
  <si>
    <t>včetně ukotvení k podkladu hmoždinkami, svaření všech spojů a překrytí kotev fólií.</t>
  </si>
  <si>
    <t>S02 : 18,87*9,75</t>
  </si>
  <si>
    <t>712378006R00</t>
  </si>
  <si>
    <t>Doplňkové konstrukce k povlakovým krytinám z fólií rohová lišta vnější, RŠ 100 mm, z pozinkovaného plechu s povrchovou úpravou PVC</t>
  </si>
  <si>
    <t>včetně dodávek výrobků</t>
  </si>
  <si>
    <t>Úprava délky a připevnění rohové lišty natloukacími hmoždinkami včetně dodávky lišty.</t>
  </si>
  <si>
    <t>S02 : (18,87+9,75)*2</t>
  </si>
  <si>
    <t>712378007R00</t>
  </si>
  <si>
    <t>Doplňkové konstrukce k povlakovým krytinám z fólií rohová lišta vnitřní, RŠ 100 mm, z pozinkovaného plechu s povrchovou úpravou PVC</t>
  </si>
  <si>
    <t>Položka pořadí 92 : 57,24000</t>
  </si>
  <si>
    <t>712871801RT1</t>
  </si>
  <si>
    <t>Samostatné vytažení izolačního povlaku termoplasty 1 vrstva, materiál ve specifikaci, bez rozlišení tloušťky fólie</t>
  </si>
  <si>
    <t>na konstrukce převyšující úroveň střechy,</t>
  </si>
  <si>
    <t>vytažení folie : 0,55*(18,87+9,75)*2</t>
  </si>
  <si>
    <t>Folie na atice : 0,36*(19,605*2+12,29-0,36*2)</t>
  </si>
  <si>
    <t>0,415*(12,29-0,36*2)</t>
  </si>
  <si>
    <t>28322103R</t>
  </si>
  <si>
    <t>fólie izolační střešní hydroizolační; tloušťka 2,00 mm; plošná hmotnost 1 450 g/m2; PVC-P; kašírování netkaná textilie; pro opracování detailů</t>
  </si>
  <si>
    <t>Položka pořadí 91 : 183,98250*1,13</t>
  </si>
  <si>
    <t>Položka pořadí 94 : 54,56435*1,17</t>
  </si>
  <si>
    <t>998712201R00</t>
  </si>
  <si>
    <t>Přesun hmot pro povlakové krytiny v objektech výšky do 6 m</t>
  </si>
  <si>
    <t>50 m vodorovně</t>
  </si>
  <si>
    <t>713111231R00</t>
  </si>
  <si>
    <t>Montáž tepelné izolace stropů parotěsná zábrana stropů shora s přelepením spojů, bez dodávky fólie</t>
  </si>
  <si>
    <t>800-713</t>
  </si>
  <si>
    <t>Položka obsahuje pouze montážní práce a spojovací prostředky.</t>
  </si>
  <si>
    <t>vytažení parozábrany : 0,75*(18,87+9,75)*2</t>
  </si>
  <si>
    <t>628523660</t>
  </si>
  <si>
    <t>Pás z SBS modifikovaného asfaltu s nosnou vložkou z AL folie kašírovanou skleněnými vlákny</t>
  </si>
  <si>
    <t>D</t>
  </si>
  <si>
    <t>Položka pořadí 97 : 226,91250*1,15</t>
  </si>
  <si>
    <t>998713201R00</t>
  </si>
  <si>
    <t>Přesun hmot pro izolace tepelné v objektech výšky do 6 m</t>
  </si>
  <si>
    <t>762441111RT3</t>
  </si>
  <si>
    <t>Obložení atiky s dodávkou dřevoštěpkových desek, tloušťky 22 mm, 1 vrstva, upevnění přibíjením</t>
  </si>
  <si>
    <t>800-762</t>
  </si>
  <si>
    <t>0,36*(19,605*2+12,29-0,36*2)</t>
  </si>
  <si>
    <t>60725014R</t>
  </si>
  <si>
    <t>deska dřevoštěpková třívrstvá pro prostředí vlhké; strana nebroušená; hrana rovná; tl = 18,0 mm</t>
  </si>
  <si>
    <t>Položka pořadí 100 : 23,08235*1,08</t>
  </si>
  <si>
    <t>998762202R00</t>
  </si>
  <si>
    <t>Přesun hmot pro konstrukce tesařské v objektech výšky do 12 m</t>
  </si>
  <si>
    <t>762343101R00</t>
  </si>
  <si>
    <t>Bednění a laťování montáž_x000D_
 rošt pro tepelnou izolaci</t>
  </si>
  <si>
    <t>S02 stojny roštu : 18,87*15</t>
  </si>
  <si>
    <t>762395000R00</t>
  </si>
  <si>
    <t>Spojovací a ochranné prostředky svory, prkna, hřebíky, pásová ocel, vruty, impregnace</t>
  </si>
  <si>
    <t>Položka pořadí 107 : 198,70083*0,012</t>
  </si>
  <si>
    <t>Položka pořadí 108 : 280,07778*0,018</t>
  </si>
  <si>
    <t>763611121R00</t>
  </si>
  <si>
    <t>Montáž opláštění z aglomerovaných desek  bednění střech, z desek tl. do 18 mm, na sraz, přibíjené</t>
  </si>
  <si>
    <t>800-763</t>
  </si>
  <si>
    <t>vč. dodávky a montáže spojovacího materiálu</t>
  </si>
  <si>
    <t>S02 základ roštu : 18,87*9,75</t>
  </si>
  <si>
    <t>S02 spád roštu : 18,87*9,75</t>
  </si>
  <si>
    <t>763611232R00</t>
  </si>
  <si>
    <t>Montáž opláštění z aglomerovaných desek  bednění střech, z desek tl. nad 18 mm, na P+D, šroubované</t>
  </si>
  <si>
    <t>Skladba S6 : 1,0*3,0</t>
  </si>
  <si>
    <t>0,1*(1,0*2+3,0)</t>
  </si>
  <si>
    <t>60725010R</t>
  </si>
  <si>
    <t>deska dřevoštěpková třívrstvá pro prostředí vlhké; strana nebroušená; hrana rovná; tl = 12,0 mm</t>
  </si>
  <si>
    <t>Položka pořadí 105 : 367,96500*0,54</t>
  </si>
  <si>
    <t>Položka pořadí 107 : 198,70110</t>
  </si>
  <si>
    <t>S02 stojny roštu : 18,87*15*0,25*1,15</t>
  </si>
  <si>
    <t>60725039R</t>
  </si>
  <si>
    <t>deska dřevoštěpková třívrstvá pro prostředí vlhké; strana nebroušená; hrana pero/drážka; tl = 22,0 mm</t>
  </si>
  <si>
    <t>Položka pořadí 106 : 3,50000*1,08</t>
  </si>
  <si>
    <t>998763201R00</t>
  </si>
  <si>
    <t>Přesun hmot dřevostaveb v objektech výšky do 6 m</t>
  </si>
  <si>
    <t>764211442RT1</t>
  </si>
  <si>
    <t>Krytiny z titanzinkového plechu výroba a montáž hladké střešní krytiny s úpravou krytiny u okapů, prostupů a výčnělků_x000D_
 ze svitků rš. 670 mm, tl. 0,7 mm, sklonu přes 30° do 45°</t>
  </si>
  <si>
    <t>800-764</t>
  </si>
  <si>
    <t>Položka pořadí 106 : 3,50000</t>
  </si>
  <si>
    <t>764918331R00</t>
  </si>
  <si>
    <t>Lemování na plochých střechách včetně spojů, rohů, lišt a dilatací, z lakovaného pozinkovaného plechu, rš 250 mm, výroba (zhotovení) a montáž</t>
  </si>
  <si>
    <t>včetně zednické výpomoci.</t>
  </si>
  <si>
    <t>K/5 : 59,8</t>
  </si>
  <si>
    <t>764352810R00</t>
  </si>
  <si>
    <t>Demontáž žlabů podokapních půlkruhových rovných, rš 330 mm, sklonu do 30°</t>
  </si>
  <si>
    <t>764359810R00</t>
  </si>
  <si>
    <t>Demontáž žlabů kotlíku kónického,  , sklonu do 30°</t>
  </si>
  <si>
    <t>764410850R00</t>
  </si>
  <si>
    <t>Demontáž oplechování parapetů rš od 100 do 330 mm</t>
  </si>
  <si>
    <t>POL1_7</t>
  </si>
  <si>
    <t>0,6</t>
  </si>
  <si>
    <t>764454802R00</t>
  </si>
  <si>
    <t>Demontáž odpadních trub nebo součástí trub kruhových , o průměru 120 mm</t>
  </si>
  <si>
    <t>13814183R</t>
  </si>
  <si>
    <t>plech ocelový válcovaný za studena tvar plechu hladký; tl.  0,55 mm; povrchová úprava pozinkovaný, povlak 275 g/m2</t>
  </si>
  <si>
    <t>K/5 : 59,8*0,2*1,1*0,0044</t>
  </si>
  <si>
    <t>998764201R00</t>
  </si>
  <si>
    <t>Přesun hmot pro konstrukce klempířské v objektech výšky do 6 m</t>
  </si>
  <si>
    <t>766412123R00</t>
  </si>
  <si>
    <t>Montáž obložení stěn, sloupů a pilířů o ploše přes 1 m2, palubkami pro pero a drážku, modřínovými, šířky přes 80 do 100 mm</t>
  </si>
  <si>
    <t>800-766</t>
  </si>
  <si>
    <t>Včetně našroubování soklu.</t>
  </si>
  <si>
    <t xml:space="preserve">  Skladba S5 : 3,2*1,0*4</t>
  </si>
  <si>
    <t xml:space="preserve">  Skladba S6 : 1,0*3,0</t>
  </si>
  <si>
    <t>15,8</t>
  </si>
  <si>
    <t>766441111R00</t>
  </si>
  <si>
    <t>Montáž dřevěných a kompozitních podlah teras z prken, včetně podkladního roštu</t>
  </si>
  <si>
    <t>včetně položení podkladního roštu do štěrkového lože, nebo na rovný pevný povrch, položení palubek a upevnění nerezovými šrouby skrytým spojem. Bez povrchové úpravy nátěrem.</t>
  </si>
  <si>
    <t>120 : 50</t>
  </si>
  <si>
    <t>766661512R00</t>
  </si>
  <si>
    <t>Montáž dveřních křídel kompletizovaných otevíravých , z tvrdého dřeva nebo modřínu s polodrážkou, do ocelové nebo fošnové zárubně, jednokřídlových, šířky do 800 mm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</si>
  <si>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</si>
  <si>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</si>
  <si>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</si>
  <si>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9/T : 1</t>
  </si>
  <si>
    <t>10/T : 1</t>
  </si>
  <si>
    <t>11/T : 1</t>
  </si>
  <si>
    <t>60756007R</t>
  </si>
  <si>
    <t>deska fasádní HPL laminát vytvrzený pryskyřicí; l = 2 800 mm; š = 1 300 mm; tl. 7,0 mm; dekor uni; pevnost v ohybu od 90,0 MPa; pevnost v tahu 80,0 MPa</t>
  </si>
  <si>
    <t>15,8*1,1</t>
  </si>
  <si>
    <t>611981811R</t>
  </si>
  <si>
    <t>prkno terasové dřevěné; bangkirai balau; tl = 25 mm; š = 145,0 mm; l = 1 800 až 5 700 mm; povrch jemně/hrubě drážkovaný</t>
  </si>
  <si>
    <t>Položka pořadí 120 : 50,00000*1,08</t>
  </si>
  <si>
    <t>766_T01</t>
  </si>
  <si>
    <t>Interiérové dveře plné s pevným nadsvětlíkem, plné, lakované-polomat, zárubeň samostatně, 900/2560</t>
  </si>
  <si>
    <t>podrobný popis výrobku viz výpis "Truhlářské výrobky"</t>
  </si>
  <si>
    <t>766_T02</t>
  </si>
  <si>
    <t>Interiérové dveře plné s pevným nadsvětlíkem, plné, lakované-polomat, zárubeň samostatně, 1000/2560</t>
  </si>
  <si>
    <t>766_T03</t>
  </si>
  <si>
    <t>766_T04</t>
  </si>
  <si>
    <t>Interiérové dveře plné s pevným nadsvětlíkem, plné, lakované-polomat, zárubeň samostatně, 1305/2560</t>
  </si>
  <si>
    <t>766_T05</t>
  </si>
  <si>
    <t>766_T06</t>
  </si>
  <si>
    <t>Interiérové dveře plné lakované-polomat, zárubeň samostatně, 700/1970, pravé</t>
  </si>
  <si>
    <t>766_T07</t>
  </si>
  <si>
    <t>Interiérové dveře plné lakované-polomat, zárubeň samostatně, 700/1970, levé</t>
  </si>
  <si>
    <t>766_T08</t>
  </si>
  <si>
    <t>Interiérové dveře plné lakované-polomat, zárubeň samostatně, WC zámek, 800/1970, pravé</t>
  </si>
  <si>
    <t>766_T09</t>
  </si>
  <si>
    <t>Interiérové dveře posuvné na stěnu plné lakované-polomat, zárubeň vložena do otvoru, 2000/2560</t>
  </si>
  <si>
    <t>766_T10</t>
  </si>
  <si>
    <t>Interiérové dveře posuvné dop pouzdra plné lakované-polomat, zárubeň samostatně, 1500/2560</t>
  </si>
  <si>
    <t>766_T11</t>
  </si>
  <si>
    <t>Interiérové dveře posuvné dop pouzdra plné lakované-polomat, zárubeň samostatně, 800/2560</t>
  </si>
  <si>
    <t>766_T12</t>
  </si>
  <si>
    <t>Interiérové dveře plné lakované-polomat, zárubeň samostatně, 800/1970, levé</t>
  </si>
  <si>
    <t>766_T13</t>
  </si>
  <si>
    <t>Interiérové dveře plné lakované-polomat, zárubeň samostatně, 800/1970, pravé</t>
  </si>
  <si>
    <t>766_T14</t>
  </si>
  <si>
    <t>998766201R00</t>
  </si>
  <si>
    <t>Přesun hmot pro konstrukce truhlářské v objektech výšky do 6 m</t>
  </si>
  <si>
    <t>767586201RT3</t>
  </si>
  <si>
    <t>Montáž podhledů lamelových a kazetových Podhledy podhled minerální, s rovnou hranou</t>
  </si>
  <si>
    <t>800-767</t>
  </si>
  <si>
    <t>102, 103 : 16,5+16,2</t>
  </si>
  <si>
    <t>767995106R00</t>
  </si>
  <si>
    <t>Výroba a montáž atypických kovovových doplňků staveb hmotnosti přes 100 do 250 kg</t>
  </si>
  <si>
    <t>kg</t>
  </si>
  <si>
    <t xml:space="preserve"> konstr. pergoly : </t>
  </si>
  <si>
    <t>Skladba S5 tenkostěnné profily  kg : 66,87+18</t>
  </si>
  <si>
    <t>553PPS</t>
  </si>
  <si>
    <t>Dodávka konstr. pergoly - tenkostěnné profily pro konstrukci zádveří, žárově zinkováno</t>
  </si>
  <si>
    <t>998767201R00</t>
  </si>
  <si>
    <t>Přesun hmot pro kovové stavební doplňk. konstrukce v objektech výšky do 6 m</t>
  </si>
  <si>
    <t>771575109R00</t>
  </si>
  <si>
    <t>Montáž podlah z dlaždic keramických 300 x 300 mm, režných nebo glazovaných, hladkých, kladených do flexibilního tmele</t>
  </si>
  <si>
    <t>800-771</t>
  </si>
  <si>
    <t>110-114 : 1,5+2,7+1,4+1,6+4,6</t>
  </si>
  <si>
    <t>116-119 : 2,6+1,4*2+5,5</t>
  </si>
  <si>
    <t>59764210R</t>
  </si>
  <si>
    <t>dlažba keramická š = 300 mm; l = 300 mm; h = 9,0 mm; povch hladký, protiskluzová úprava; pro interiér i exteriér</t>
  </si>
  <si>
    <t>Položka pořadí 144 : 22,70000*1,1</t>
  </si>
  <si>
    <t>998771201R00</t>
  </si>
  <si>
    <t>Přesun hmot pro podlahy z dlaždic v objektech výšky do 6 m</t>
  </si>
  <si>
    <t>776101121R00</t>
  </si>
  <si>
    <t>Přípravné práce penetrace podkladu</t>
  </si>
  <si>
    <t>800-775</t>
  </si>
  <si>
    <t>položky neobsahují žádný materiál</t>
  </si>
  <si>
    <t>Položka pořadí 150 : 76,40000</t>
  </si>
  <si>
    <t>Položka pořadí 151 : 77,20000</t>
  </si>
  <si>
    <t>776421100RU1</t>
  </si>
  <si>
    <t>Lepení soklíků PVC a napojení krytiny na stěnu lepení podlahových soklíků z PVC a vinylu včetně dodávky soklíku</t>
  </si>
  <si>
    <t>101-103 : 20,4+16,5+16,4</t>
  </si>
  <si>
    <t>105-107 : 8,74+7,36+13,9</t>
  </si>
  <si>
    <t>109 : 8,86</t>
  </si>
  <si>
    <t>115 : 8,38</t>
  </si>
  <si>
    <t>776422110R00</t>
  </si>
  <si>
    <t>Lepení soklíků PVC a napojení krytiny na stěnu ukončení krytiny u stěny lepeným soklíkem</t>
  </si>
  <si>
    <t>včetně soklové lišty.</t>
  </si>
  <si>
    <t>104 : 23,59</t>
  </si>
  <si>
    <t>108 : 28,9</t>
  </si>
  <si>
    <t>776521100RT1</t>
  </si>
  <si>
    <t xml:space="preserve">Lepení povlakových podlah z plastů  Lepení povlakových podlah z plastů - pásy z PVC, montáž,  </t>
  </si>
  <si>
    <t>104, 108 : 35,6+40,8</t>
  </si>
  <si>
    <t>776521100RU2</t>
  </si>
  <si>
    <t>Lepení povlakových podlah z plastů  Lepení povlakových podlah z plastů - pásy z PVC, montáž včetně dodávky podlahoviny, tl. 2,0 mm</t>
  </si>
  <si>
    <t>101-103 : 15,6+16,5+16,2</t>
  </si>
  <si>
    <t>105-107 : 4,8+3,4+11,9</t>
  </si>
  <si>
    <t>109 : 4,5</t>
  </si>
  <si>
    <t>115 : 4,3</t>
  </si>
  <si>
    <t>28416030.AR</t>
  </si>
  <si>
    <t>podlahovina PVC vsyp SiC; s výzt. vrstvou; v rolích; š = 2 000,0 mm; l = 20 000 mm; tl. 2,00 mm; heterogenní; protiskluzná; oblast komerční, průmyslová</t>
  </si>
  <si>
    <t>Položka pořadí 150 : 76,40000*1,1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</si>
  <si>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</si>
  <si>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</si>
  <si>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</si>
  <si>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</si>
  <si>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</si>
  <si>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</si>
  <si>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Položka pořadí 155 : 87,31800</t>
  </si>
  <si>
    <t>781475116R00</t>
  </si>
  <si>
    <t>Montáž obkladů vnitřních z dlaždic keramických kladených do tmele 300 x 300 mm,  , kladených do flexibilního tmele</t>
  </si>
  <si>
    <t>110-114 : 2,1*(4,98+4,9+5,14+8,74-0,7*8)</t>
  </si>
  <si>
    <t>116-119 : 2,1*(6,37+5,0*2+11,35-0,7*5-0,8)</t>
  </si>
  <si>
    <t>781497111RS3</t>
  </si>
  <si>
    <t xml:space="preserve">Lišty k obkladům profil ukončovací leštěný hliník, uložení do tmele, výška profilu 10 mm,  </t>
  </si>
  <si>
    <t>110-114 : (4,98+4,9+5,14+8,74-0,7*8)</t>
  </si>
  <si>
    <t>116-119 : (6,37+5,0*2+11,35-0,7*5-0,8)</t>
  </si>
  <si>
    <t>2,1*2</t>
  </si>
  <si>
    <t>597623141R</t>
  </si>
  <si>
    <t>dlažba keramická š = 298 mm; l = 298 mm; h = 8,0 mm; pro interiér; barva bílá; mat; PEI 4</t>
  </si>
  <si>
    <t>Položka pořadí 155 : 87,31800*1,1</t>
  </si>
  <si>
    <t>998781201R00</t>
  </si>
  <si>
    <t>Přesun hmot pro obklady keramické v objektech výšky do 6 m</t>
  </si>
  <si>
    <t>784191201R00</t>
  </si>
  <si>
    <t>Příprava povrchu Penetrace (napouštění) podkladu disperzní, jednonásobná</t>
  </si>
  <si>
    <t>800-784</t>
  </si>
  <si>
    <t xml:space="preserve">Podhledy : </t>
  </si>
  <si>
    <t>Položka pořadí 34 : 140,02405</t>
  </si>
  <si>
    <t/>
  </si>
  <si>
    <t xml:space="preserve">Stěny : </t>
  </si>
  <si>
    <t>odpočet otovrů : -(4,05*4-4,0*4+9,58+9,0-4,0*2)</t>
  </si>
  <si>
    <t>Odpočet vnitřní dveře : -2,56*2,0*2+4,0*2</t>
  </si>
  <si>
    <t>784195212R00</t>
  </si>
  <si>
    <t>Malby z malířských směsí otěruvzdorných,  , bělost 82 %, dvojnásobné</t>
  </si>
  <si>
    <t>Položka pořadí 159 : 661,41505</t>
  </si>
  <si>
    <t>979081111R00</t>
  </si>
  <si>
    <t>Odvoz suti a vybouraných hmot na skládku do 1 km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</si>
  <si>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</si>
  <si>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</si>
  <si>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</si>
  <si>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</si>
  <si>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</si>
  <si>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</si>
  <si>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</si>
  <si>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</si>
  <si>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979990001R00</t>
  </si>
  <si>
    <t>Poplatek za skládku stavební suti</t>
  </si>
  <si>
    <t>713121111R00</t>
  </si>
  <si>
    <t>Montáž tepelné izolace podlah  jednovrstvá, bez dodávky materiálu</t>
  </si>
  <si>
    <t>Položka pořadí 5 : 138,42138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</si>
  <si>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</si>
  <si>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</si>
  <si>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</si>
  <si>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Izolace atiky : 0,75*((19,24-4,44)*2+11,19)</t>
  </si>
  <si>
    <t>713141151R00</t>
  </si>
  <si>
    <t>Montáž tepelné izolace střech na plný podklad kladená na sucho, jednovrstvá</t>
  </si>
  <si>
    <t xml:space="preserve">skladba S2, S2b : </t>
  </si>
  <si>
    <t>Izolace střechy : (18,876-3,928)*9,75</t>
  </si>
  <si>
    <t>713191100RT9</t>
  </si>
  <si>
    <t>Izolace tepelné běžných konstrukcí - doplňky položení izolační fólie, včetně dodávky materiálu</t>
  </si>
  <si>
    <t>(9,595-3,97)*4,84-2,93*1,755+2,815*1,615</t>
  </si>
  <si>
    <t>713141151000</t>
  </si>
  <si>
    <t>Izolace tepelná střech kladená na sucho spádové klíny mezi spádový rošt</t>
  </si>
  <si>
    <t>28375460R</t>
  </si>
  <si>
    <t>deska izolační tepelně izol.; extrudovaný polystyren; povrch hladký; součinitel tepelné vodivosti 0,035 W/mK; obj. hmotnost 40,00 kg/m3</t>
  </si>
  <si>
    <t>Položka pořadí 2 : 30,59255*0,051</t>
  </si>
  <si>
    <t>28375856R</t>
  </si>
  <si>
    <t>deska izolační EPS 150; pěnový polystyren s grafitem; povrch hladký; rovná hrana; tl. 100,0 mm; součinitel tepelné vodivosti 0,030 W/mK; R = 3,330 m2K/W; obj. hmotnost 25,00 kg/m3</t>
  </si>
  <si>
    <t>Položka pořadí 1 : 138,42137*1,02</t>
  </si>
  <si>
    <t>28376913R</t>
  </si>
  <si>
    <t>deska izolační střešní; PIR; pero a drážka; tl. 100,0 mm; kašírování Al fólie, polymerbitumenová hydroiz. fólie; součinitel tepelné vodivosti 0,022 W/mK; R = 4,550 m2K/W; U = 0,220 W/m2K; obj. hmotnost 35,00 kg/m3</t>
  </si>
  <si>
    <t>Položka pořadí 4 : 145,74300*1,02</t>
  </si>
  <si>
    <t>63151368R</t>
  </si>
  <si>
    <t>deska spádová, klín minerální vlákno; tl. 60,0 mm; / 80,0 mm; obj. hmotnost 140,00 kg/m3; součinitel tepelné vodivosti 0,039 W/mK; hydrofobizováno</t>
  </si>
  <si>
    <t>Položka pořadí 6 : 145,74300*2,04</t>
  </si>
  <si>
    <t>63151543R</t>
  </si>
  <si>
    <t>deska izolační fasádní; minerální vlákno; orientace vláken rovnoběžná; tl. 100,0 mm; součinitel tepelné vodivosti 0,036 W/mK; R = 2,750 m2K/W; obj. hmotnost 150,00 kg/m3; hydrofobizováno</t>
  </si>
  <si>
    <t>Položka pořadí 3 : 145,74300*1,02</t>
  </si>
  <si>
    <t>Položka pořadí 5 : 39,96253</t>
  </si>
  <si>
    <t>Izolace atiky : 0,75*((0,05+3,928)*2+9,75)</t>
  </si>
  <si>
    <t>Izolace střechy : 3,928*9,75</t>
  </si>
  <si>
    <t>Skladba S1 : 3,97*4,84+0,44*(3,55+1,0)</t>
  </si>
  <si>
    <t>4,85*3,93-2,21*2,4+2,085*2,285</t>
  </si>
  <si>
    <t>Položka pořadí 2 : 13,27941*0,051</t>
  </si>
  <si>
    <t>Položka pořadí 1 : 39,96253*1,02</t>
  </si>
  <si>
    <t>Položka pořadí 4 : 38,29800*1,02</t>
  </si>
  <si>
    <t>Položka pořadí 6 : 38,29800*2,04</t>
  </si>
  <si>
    <t>Položka pořadí 3 : 38,29800*1,02</t>
  </si>
  <si>
    <t>Rýhy okolo stávajícího obj. : (0,75+0,3)*0,5*(1,3-0,23)*(10,99+0,75+14,8*2)</t>
  </si>
  <si>
    <t>Položka pořadí 1 : 23,22275</t>
  </si>
  <si>
    <t>Položka pořadí 2 : 23,22275*10</t>
  </si>
  <si>
    <t>Položka pořadí 2 : 23,22275</t>
  </si>
  <si>
    <t>Odpočet zateplení : -0,1*0,75*((19,24-4,44)*2+11,19*2)</t>
  </si>
  <si>
    <t>Položka pořadí 5 : 19,32425*1,83</t>
  </si>
  <si>
    <t>602021218RT3</t>
  </si>
  <si>
    <t xml:space="preserve">Omítky stěn z hotových směsí vrstva jádrová lehčená, vápenocementová, lehčená, tloušťka vrstvy 15 mm,  </t>
  </si>
  <si>
    <t>po jednotlivých vrstvách</t>
  </si>
  <si>
    <t>Dopočet ostění dveře : 0,1*(2,7*2+0,9)</t>
  </si>
  <si>
    <t>0,1*(2,7*2+1,5)</t>
  </si>
  <si>
    <t>Dopočet ostění okna : 0,1*(1,95+2,18)*2*4</t>
  </si>
  <si>
    <t>0,1*(2,5+0,7)*2*2</t>
  </si>
  <si>
    <t>0,1*((6,0-2,9)*2+1,5)</t>
  </si>
  <si>
    <t>602021230RT1</t>
  </si>
  <si>
    <t xml:space="preserve">Omítky stěn z hotových směsí omítka jednovrstvá, vápenocementová, lehčená, hlazená, tloušťka vrstvy 10 mm,  </t>
  </si>
  <si>
    <t>622311333RT3</t>
  </si>
  <si>
    <t>Zateplení fasády  , expandovaným polystyrénem s grafitem, tloušťky 120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</si>
  <si>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</si>
  <si>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</si>
  <si>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>4,0*((19,24+0,12-4,44)*2+11,19)</t>
  </si>
  <si>
    <t>odpočet otovrů : -(3,88+4,05*4+9,0/2+1,75+2,7+1,75)</t>
  </si>
  <si>
    <t>622311732RV1</t>
  </si>
  <si>
    <t xml:space="preserve">Zateplení fasády  , minerálními deskami s kolmým vláknem, tloušťky 100 mm, zakončené stěrkou s výztužnou tkaninou,  </t>
  </si>
  <si>
    <t>Položka neobsahuje kontaktní nátěr a povrchovou úpravu omítkou.</t>
  </si>
  <si>
    <t xml:space="preserve">Pohled severní : </t>
  </si>
  <si>
    <t>Skladba S8 : (12,5-1,935*4)*2,18</t>
  </si>
  <si>
    <t>622421131R00</t>
  </si>
  <si>
    <t>Omítky vnější stěn vápenné nebo vápenocementové hladké, složitost 1÷ 2</t>
  </si>
  <si>
    <t>2,8*((19,24-4,44)*2+11,19)</t>
  </si>
  <si>
    <t>-12,5*2,18</t>
  </si>
  <si>
    <t>odpočet otovrů : -(3,88+9,0/2+1,75+2,7+1,75)</t>
  </si>
  <si>
    <t>622481113R00</t>
  </si>
  <si>
    <t>Potažení vnějších ploch pletivem výztužnou  tkaninou_x000D_
 skelnou</t>
  </si>
  <si>
    <t>v ploše nebo pruzích na plném podkladě (pod omítku),</t>
  </si>
  <si>
    <t>622904112R00</t>
  </si>
  <si>
    <t>Očištění fasád tlakovou vodou, složitost fasády 1 - 2</t>
  </si>
  <si>
    <t>4,0*((19,24-4,44)*2+11,19)</t>
  </si>
  <si>
    <t>941941041R00</t>
  </si>
  <si>
    <t>Montáž lešení lehkého pracovního řadového s podlahami šířky od 1,00 do 1,20 m, výšky do 10 m</t>
  </si>
  <si>
    <t>včetně kotvení</t>
  </si>
  <si>
    <t>Včetně kotvení lešení.</t>
  </si>
  <si>
    <t>(4,2-1,8)*((19,24+0,12-4,44+1,2)*2+11,29+1,2*2)</t>
  </si>
  <si>
    <t>941941291R00</t>
  </si>
  <si>
    <t>Montáž lešení lehkého pracovního řadového s podlahami příplatek za každý další i započatý měsíc použití lešení_x000D_
 šířky od 1,00 do 1,20 m a výšky do 10 m</t>
  </si>
  <si>
    <t>Položka pořadí 15 : 110,23200*2</t>
  </si>
  <si>
    <t>941941841R00</t>
  </si>
  <si>
    <t>Demontáž lešení lehkého řadového s podlahami šířky přes 1 do 1,2 m, výšky do 10 m</t>
  </si>
  <si>
    <t>Položka pořadí 15 : 110,23200</t>
  </si>
  <si>
    <t>944944011R00</t>
  </si>
  <si>
    <t xml:space="preserve">Montáž ochranné sítě z umělých vláken </t>
  </si>
  <si>
    <t>944944031R00</t>
  </si>
  <si>
    <t>Montáž ochranné sítě příplatek k ceně za každý další i započatý měsíc použití ochranných sítí_x000D_
 z umělých vláken</t>
  </si>
  <si>
    <t>Položka pořadí 16 : 220,46400</t>
  </si>
  <si>
    <t>944944081R00</t>
  </si>
  <si>
    <t xml:space="preserve">Demontáž ochranné sítě z umělých vláken </t>
  </si>
  <si>
    <t>978015291R00</t>
  </si>
  <si>
    <t>Otlučení omítek vápenných nebo vápenocementových vnějších s vyškrabáním spár, s očištěním zdiva_x000D_
 1. až 4. stupni složitosti, v rozsahu do 100 %</t>
  </si>
  <si>
    <t>711132311R00</t>
  </si>
  <si>
    <t>Provedení izolace proti zemní vlhkosti pásy na sucho svislá,  , nopovou fólií včetně uchycovacích prvků</t>
  </si>
  <si>
    <t>Překrytí zateplení soklu : 1,4*((19,44-4,54)*2+11,19)</t>
  </si>
  <si>
    <t>28323113R</t>
  </si>
  <si>
    <t>fólie izolační zemní drenážní; tloušťka 1,00 mm; výška nopů 20,0 mm; plošná hmotnost 1 000 g/m2; HDPE</t>
  </si>
  <si>
    <t>Položka pořadí 23 : 57,38600*1,15</t>
  </si>
  <si>
    <t>713131130R00</t>
  </si>
  <si>
    <t>Montáž tepelné izolace stěn vložením do nosné rámové konstrukce</t>
  </si>
  <si>
    <t>Včetně pomocného lešení o výšce podlahy do 1900 mm a pro zatížení do 1,5 kPa.</t>
  </si>
  <si>
    <t>Položka pořadí 11 : 10,37680</t>
  </si>
  <si>
    <t>Zateplení soklu pod terénem : 0,75*((19,24-4,44)*2+11,19)</t>
  </si>
  <si>
    <t>Položka pořadí 27 : 30,59255*0,102</t>
  </si>
  <si>
    <t>Hodnota z bývalého odkazu. : 1,5202845</t>
  </si>
  <si>
    <t>63151381R</t>
  </si>
  <si>
    <t>deska izolační skelná vlna; rovná hrana; tl. 30,0 mm; součinitel tepelné vodivosti 0,030 W/mK; R = 1,000 m2K/W; hydrofobizováno</t>
  </si>
  <si>
    <t>Položka pořadí 26 : 10,37680*1,05</t>
  </si>
  <si>
    <t>Skladba S8 : (12,5-1,935*4)*2+2,18*3*3</t>
  </si>
  <si>
    <t>60510058R</t>
  </si>
  <si>
    <t>lať průřez 48 cm2; jakost II; l = 3000,0 mm</t>
  </si>
  <si>
    <t>Skladba S8 : ((12,5-1,935*4)*2+2,18*3*3)*1,1</t>
  </si>
  <si>
    <t>611917411T</t>
  </si>
  <si>
    <t>Palubka obkladová MD tloušťka 12,5 mm, Sibiřský modřín</t>
  </si>
  <si>
    <t>D 2018</t>
  </si>
  <si>
    <t>Položka pořadí 34 : 10,37680*1,1</t>
  </si>
  <si>
    <t>Nařezání izolace na potřebný rouzměr. Vložení izolace do stěny bez dodávky tepelné izolace.</t>
  </si>
  <si>
    <t>Skladba S8 : 4,0*4,625*2</t>
  </si>
  <si>
    <t>odpočet otovrů : -9,0/2</t>
  </si>
  <si>
    <t>622311733RV1</t>
  </si>
  <si>
    <t xml:space="preserve">Zateplení fasády  , minerálními deskami s kolmým vláknem, tloušťky 120 mm, zakončené stěrkou s výztužnou tkaninou,  </t>
  </si>
  <si>
    <t>Skladba S4 : 4,0*11,19</t>
  </si>
  <si>
    <t>odpočet otovrů : -(2,7+3,6+9,58)</t>
  </si>
  <si>
    <t>4,0*(4,44*2+11,19)</t>
  </si>
  <si>
    <t>odpočet otovrů : -(2,7+3,6+9,58+9,0/2)</t>
  </si>
  <si>
    <t>Dopočet ostění dveře : 0,1*(2,7*2+3,51)</t>
  </si>
  <si>
    <t>0,1*(2,7*2+1,0)</t>
  </si>
  <si>
    <t>Dopočet ostění okna : 0,1*(2,9*2+1,5)</t>
  </si>
  <si>
    <t>(4,2-1,8)*((4,625+1,2)*2+11,29+1,2*2)</t>
  </si>
  <si>
    <t>Položka pořadí 7 : 60,81600*2</t>
  </si>
  <si>
    <t>Položka pořadí 7 : 60,81600</t>
  </si>
  <si>
    <t>Položka pořadí 8 : 121,63200</t>
  </si>
  <si>
    <t>Překrytí zateplení soklu : 1,4*(4,54*2+11,25)</t>
  </si>
  <si>
    <t>Položka pořadí 14 : 28,46200*1,15</t>
  </si>
  <si>
    <t>Položka pořadí 4 : 28,88000</t>
  </si>
  <si>
    <t>Zateplení soklu : 0,75*(4,44*2+11,25)</t>
  </si>
  <si>
    <t>Položka pořadí 18 : 15,09755*0,102</t>
  </si>
  <si>
    <t>63151383R</t>
  </si>
  <si>
    <t>deska izolační skelná vlna; rovná hrana; tl. 50,0 mm; součinitel tepelné vodivosti 0,030 W/mK; R = 1,650 m2K/W; hydrofobizováno</t>
  </si>
  <si>
    <t>Položka pořadí 17 : 28,88000*1,05</t>
  </si>
  <si>
    <t xml:space="preserve">Pohled východní : </t>
  </si>
  <si>
    <t>Skladba S7 : 11,29*4+4,0*8+1,3*6+0,875*2+1,32*3+1,4*3</t>
  </si>
  <si>
    <t>Položka pořadí 22 : 94,87000*1,1</t>
  </si>
  <si>
    <t>611981855R</t>
  </si>
  <si>
    <t>prkno terasové dřevěné; borovice; tl = 26 mm; š = 140,0 mm; l = 4 200 mm; povrch jemně drážkovaný</t>
  </si>
  <si>
    <t>srovnatelně, ale v š. 68 mm, ase skosenou hranou</t>
  </si>
  <si>
    <t>Položka pořadí 25 : 28,88000*1,1</t>
  </si>
  <si>
    <t>721176222R00</t>
  </si>
  <si>
    <t>Potrubí z plastových trub polyvinylchloridové (PVC), svodné (ležaté) v zemi, D 110 mm, s 3,2 mm, DN 100</t>
  </si>
  <si>
    <t>800-721</t>
  </si>
  <si>
    <t>Potrubí včetně tvarovek. Bez zednických výpomocí.</t>
  </si>
  <si>
    <t>721176223R00</t>
  </si>
  <si>
    <t>Potrubí z plastových trub polyvinylchloridové (PVC), svodné (ležaté) v zemi, D 125 mm, s 3,2 mm, DN 125</t>
  </si>
  <si>
    <t>721176224R00</t>
  </si>
  <si>
    <t>Potrubí z plastových trub polyvinylchloridové (PVC), svodné (ležaté) v zemi, D 160 mm, s 4,0 mm, DN 150</t>
  </si>
  <si>
    <t>721176101R00</t>
  </si>
  <si>
    <t>Potrubí z plastových trub polypropylenové (PP), připojovací, D 32 mm, s 1,8 mm, DN 30</t>
  </si>
  <si>
    <t>721176102R00</t>
  </si>
  <si>
    <t>Potrubí z plastových trub polypropylenové (PP), připojovací, D 40 mm, s 1,8 mm, DN 40</t>
  </si>
  <si>
    <t>721176103R00</t>
  </si>
  <si>
    <t>Potrubí z plastových trub polypropylenové (PP), připojovací, D 50 mm, s 1,8 mm, DN 50</t>
  </si>
  <si>
    <t>721176104R00</t>
  </si>
  <si>
    <t>Potrubí z plastových trub polypropylenové (PP), připojovací, D 75 mm, s 1,9 mm, DN 70</t>
  </si>
  <si>
    <t>721176105R00</t>
  </si>
  <si>
    <t>Potrubí z plastových trub polypropylenové (PP), připojovací, D 110 mm, s 2,7 mm, DN 100</t>
  </si>
  <si>
    <t>721176113R00</t>
  </si>
  <si>
    <t>Potrubí z plastových trub polypropylenové (PP), odpadní (svislé), D 50 mm, s 1,8 mm, DN 50</t>
  </si>
  <si>
    <t>Potrubí včetně tvarovek, objímek a vložek pro tlumení hluku. Bez zednických výpomocí.</t>
  </si>
  <si>
    <t>Včetně zřízení a demontáže pomocného lešení.</t>
  </si>
  <si>
    <t>721176114R00</t>
  </si>
  <si>
    <t>Potrubí z plastových trub polypropylenové (PP), odpadní (svislé), D 75 mm, s 1,9 mm, DN 70</t>
  </si>
  <si>
    <t>721176115R00</t>
  </si>
  <si>
    <t>Potrubí z plastových trub polypropylenové (PP), odpadní (svislé), D 110 mm, s 2,7 mm, DN 100</t>
  </si>
  <si>
    <t>721273145R00</t>
  </si>
  <si>
    <t>Ventilační hlavice DN 100, z PVC, s posuvným mezikružím, povrch stabilizován proti UV záření</t>
  </si>
  <si>
    <t>721273150RT1</t>
  </si>
  <si>
    <t xml:space="preserve">Ventilační hlavice D 50, 75, 110 mm, přivzdušňovací ventil D 50/75/110 mm s dvojitou izolační stěnou, s masivní pryžovou membránou, s odnímatelnou mřížkou proti hmyzu a pro čištění, mat. </t>
  </si>
  <si>
    <t>721178126R00</t>
  </si>
  <si>
    <t>čisticí kus pro svislé potrubí, vícevrstvé, D 110 mm, DN 100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</si>
  <si>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</si>
  <si>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</si>
  <si>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</si>
  <si>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</si>
  <si>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</si>
  <si>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</si>
  <si>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</si>
  <si>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</si>
  <si>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>Zřízení přípojek na potrubí D 110  mm, materiál ve specifikaci</t>
  </si>
  <si>
    <t>721242116R00</t>
  </si>
  <si>
    <t>Lapače střešních splavenin DN 125, litina</t>
  </si>
  <si>
    <t>2861482R12</t>
  </si>
  <si>
    <t>Připojení parozábrany pro vtok D56, 12 l/s</t>
  </si>
  <si>
    <t>55156112</t>
  </si>
  <si>
    <t>Poklop revizní šachty  600/600</t>
  </si>
  <si>
    <t>POL3_0</t>
  </si>
  <si>
    <t>554842R12</t>
  </si>
  <si>
    <t>Tepelná izolace na kan potrubí, vč.povrch úpr.Al folie</t>
  </si>
  <si>
    <t>721290112R00</t>
  </si>
  <si>
    <t>Zkouška těsnosti kanalizace v objektech vodou, DN 200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</si>
  <si>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</si>
  <si>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</si>
  <si>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</si>
  <si>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722178711R00</t>
  </si>
  <si>
    <t>Potrubí vícevrstvé polypropylen, polypropylen s čedičovými vlákny, polypropylen vícevrstvé polypropylenové potrubí s čedičovými vlákny, D 20 mm, s 2,8 mm, S 3,2, polyfúzně svařované</t>
  </si>
  <si>
    <t>včetně tvarovek, bez zednických výpomocí,</t>
  </si>
  <si>
    <t>722178712R00</t>
  </si>
  <si>
    <t>Potrubí vícevrstvé polypropylen, polypropylen s čedičovými vlákny, polypropylen vícevrstvé polypropylenové potrubí s čedičovými vlákny, D 25 mm, s 3,5 mm, S 3,2, polyfúzně svařované</t>
  </si>
  <si>
    <t>Potrubí včetně tvarovek a zednických výpomocí.</t>
  </si>
  <si>
    <t>722178713R00</t>
  </si>
  <si>
    <t>Potrubí vícevrstvé polypropylen, polypropylen s čedičovými vlákny, polypropylen vícevrstvé polypropylenové potrubí s čedičovými vlákny, D 32 mm, s 4,4 mm, S 3,2, polyfúzně svařované</t>
  </si>
  <si>
    <t>722178714R00</t>
  </si>
  <si>
    <t>Potrubí vícevrstvé polypropylen, polypropylen s čedičovými vlákny, polypropylen vícevrstvé polypropylenové potrubí s čedičovými vlákny, D 40 mm, s 5,5 mm, S 3,2, polyfúzně svařované</t>
  </si>
  <si>
    <t>722171214R00</t>
  </si>
  <si>
    <t>Potrubí z plastických hmot polyetylenové potrubí PE-HD, D 40 mm, s 3,7 mm, PN 10, svěrné spojky, včetně zednických výpomocí</t>
  </si>
  <si>
    <t>Potrubí včetně tvarovek, rozebiratelných svěrných spojek a zednických výpomocí.</t>
  </si>
  <si>
    <t>722130233R00</t>
  </si>
  <si>
    <t xml:space="preserve">Potrubí z ocelových trubek závitových pozinkovaných DN 25, svařovaných 11 343,  </t>
  </si>
  <si>
    <t>722181118R00</t>
  </si>
  <si>
    <t>Izolace vodovodního potrubí ochrana potrubí plstěnými pásy, DN 100</t>
  </si>
  <si>
    <t>722181213RT7</t>
  </si>
  <si>
    <t>Izolace vodovodního potrubí návleková trubice z pěnového polyetylenu, tloušťka stěny 13 mm, d 22 mm</t>
  </si>
  <si>
    <t>V položce je kalkulována dodávka izolační trubice, spon a lepicí pásky.</t>
  </si>
  <si>
    <t>722181213RT8</t>
  </si>
  <si>
    <t>Izolace vodovodního potrubí návleková trubice z pěnového polyetylenu, tloušťka stěny 13 mm, d 25 mm</t>
  </si>
  <si>
    <t>722181213RU1</t>
  </si>
  <si>
    <t>Izolace vodovodního potrubí návleková trubice z pěnového polyetylenu, tloušťka stěny 13 mm, d 32 mm</t>
  </si>
  <si>
    <t>722181213RV9</t>
  </si>
  <si>
    <t>Izolace vodovodního potrubí návleková trubice z pěnového polyetylenu, tloušťka stěny 13 mm, d 40 mm</t>
  </si>
  <si>
    <t>722181215RT7</t>
  </si>
  <si>
    <t>Izolace vodovodního potrubí návleková trubice z pěnového polyetylenu, tloušťka stěny 25 mm, d 22 mm</t>
  </si>
  <si>
    <t>722181215RT8</t>
  </si>
  <si>
    <t>Izolace vodovodního potrubí návleková trubice z pěnového polyetylenu, tloušťka stěny 25 mm, d 25 mm</t>
  </si>
  <si>
    <t>722181215RU1</t>
  </si>
  <si>
    <t>Izolace vodovodního potrubí návleková trubice z pěnového polyetylenu, tloušťka stěny 25 mm, d 32 mm</t>
  </si>
  <si>
    <t>722181215RV9</t>
  </si>
  <si>
    <t>Izolace vodovodního potrubí návleková trubice z pěnového polyetylenu, tloušťka stěny 25 mm, d 40 mm</t>
  </si>
  <si>
    <t>55282642R</t>
  </si>
  <si>
    <t>objímka</t>
  </si>
  <si>
    <t>RTS 15/ I</t>
  </si>
  <si>
    <t>55282644R</t>
  </si>
  <si>
    <t>55282646R</t>
  </si>
  <si>
    <t>55282648R</t>
  </si>
  <si>
    <t>55282650R</t>
  </si>
  <si>
    <t>722190401R00</t>
  </si>
  <si>
    <t>Přípojky ke strojům a zařízením vyvedení a připojení výpustek, DN 15</t>
  </si>
  <si>
    <t>722190402R00</t>
  </si>
  <si>
    <t>Přípojky ke strojům a zařízením vyvedení a připojení výpustek, DN 20</t>
  </si>
  <si>
    <t>722223131R00</t>
  </si>
  <si>
    <t>Armatury závitové s jedním závitem včetně dodávky materiálu kulový kohout vypouštěcí a napouštěcí, vnější závit, DN 15, PN 10, mosaz</t>
  </si>
  <si>
    <t>722237221R00</t>
  </si>
  <si>
    <t>Armatury závitové se dvěma závity včetně dodávky materiálu kulový kohout, vnitřní-vnitřní závit, DN 15, PN 42, mosaz</t>
  </si>
  <si>
    <t>722237222R00</t>
  </si>
  <si>
    <t>Armatury závitové se dvěma závity včetně dodávky materiálu kulový kohout, vnitřní-vnitřní závit, DN 20, PN 42, mosaz</t>
  </si>
  <si>
    <t>722237223R00</t>
  </si>
  <si>
    <t>Armatury závitové se dvěma závity včetně dodávky materiálu kulový kohout, vnitřní-vnitřní závit, DN 25, PN 35, mosaz</t>
  </si>
  <si>
    <t>722237225R00</t>
  </si>
  <si>
    <t>Armatury závitové se dvěma závity včetně dodávky materiálu kulový kohout, vnitřní-vnitřní závit, DN 40, PN 35, mosaz</t>
  </si>
  <si>
    <t>722237132R00</t>
  </si>
  <si>
    <t>Armatury závitové se dvěma závity včetně dodávky materiálu kulový kohout s vypouštěním, vnitřní-vnitřní závit, DN 20, PN 42, mosaz</t>
  </si>
  <si>
    <t>722237133R00</t>
  </si>
  <si>
    <t>Armatury závitové se dvěma závity včetně dodávky materiálu kulový kohout s vypouštěním, vnitřní-vnitřní závit, DN 25, PN 35, mosaz</t>
  </si>
  <si>
    <t>722237163R00</t>
  </si>
  <si>
    <t>Armatury závitové se dvěma závity včetně dodávky materiálu kulový kohout, vnitřní-šroubení, DN 20 x 20, PN 42, mosaz</t>
  </si>
  <si>
    <t>722237661R00</t>
  </si>
  <si>
    <t>Armatury závitové se dvěma závity včetně dodávky materiálu zpětná klapka, vnitřní-vnitřní závit, DN 15, PN 16, mosaz</t>
  </si>
  <si>
    <t>722237663R00</t>
  </si>
  <si>
    <t>Armatury závitové se dvěma závity včetně dodávky materiálu zpětná klapka, vnitřní-vnitřní závit, DN 25, PN 16, mosaz</t>
  </si>
  <si>
    <t>722290234R00</t>
  </si>
  <si>
    <t>Proplach a dezinfekce vodovodního potrubí do DN 80</t>
  </si>
  <si>
    <t>Včetně dodání desinfekčního prostředku.</t>
  </si>
  <si>
    <t>734255135R00</t>
  </si>
  <si>
    <t xml:space="preserve">Ventily pojistné závitové včetně dodávky materiálu pojistný ventil, DN 25, 6,0 bar, mosaz, vnitřní-vnitřní závit </t>
  </si>
  <si>
    <t>800-731</t>
  </si>
  <si>
    <t>nízkozdvižné pružinové</t>
  </si>
  <si>
    <t>552968015</t>
  </si>
  <si>
    <t>Průtokový el.ohřívač vody PO-10,  objem 10 litrů</t>
  </si>
  <si>
    <t>722254211RT2</t>
  </si>
  <si>
    <t>Požární příslušenství hydrantový systém D 25, box s plnými dveřmi + HP, stálotvará hadice, průměr 25/30</t>
  </si>
  <si>
    <t>722259201R00</t>
  </si>
  <si>
    <t>Montáž požárního příslušenství hydrantového systému D 25</t>
  </si>
  <si>
    <t>722280108R00</t>
  </si>
  <si>
    <t>Tlakové zkoušky vodovodního potrubí přes DN 40 do DN 50</t>
  </si>
  <si>
    <t>Včetně dodávky vody, uzavření a zabezpečení konců potrubí.</t>
  </si>
  <si>
    <t>998722201R00</t>
  </si>
  <si>
    <t>Přesun hmot pro vnitřní vodovod v objektech výšky do 6 m</t>
  </si>
  <si>
    <t>725013132R00</t>
  </si>
  <si>
    <t>Klozetové mísy Klozet kombi OLYMP,nádrž s armat. odpad šikmý,bar</t>
  </si>
  <si>
    <t>soubor</t>
  </si>
  <si>
    <t>RTS 15/ II</t>
  </si>
  <si>
    <t>725013169R11</t>
  </si>
  <si>
    <t>Klozetová mísa program pro invalidy, vč. ventilu, připojovací trubky a záchodového sedadla  WC inv</t>
  </si>
  <si>
    <t>725019103R00</t>
  </si>
  <si>
    <t>Výlevky diturvitové výlevka s plastovou mřížkou, závěsná</t>
  </si>
  <si>
    <t>725017134R00</t>
  </si>
  <si>
    <t>Umyvadlo na šrouby, bílé, šířka 600 mm, hloubka 450 mm</t>
  </si>
  <si>
    <t>725017198R11</t>
  </si>
  <si>
    <t>Umyvadlo diturvitové program pro invalidy, s pochromovanou zápachovou uzávěrkou</t>
  </si>
  <si>
    <t>725122111R00</t>
  </si>
  <si>
    <t>Pisoárové záchodky Pisoáry (urinály) diturvit, bílý, přívod vnější</t>
  </si>
  <si>
    <t>725121612R00</t>
  </si>
  <si>
    <t>Pisoárové záchodky splachovače pisoárů automatický splachovač pisoáru s montážní krabicí a integrovaným zdrojem</t>
  </si>
  <si>
    <t>55146001R</t>
  </si>
  <si>
    <t>zdroj napájecí 24 V ss; napájení umyv. baterií a sprch max. 4 ventily; napájení splachovačů a pisoárů max. 5 ventily; výkon 50 W</t>
  </si>
  <si>
    <t>28654731R01</t>
  </si>
  <si>
    <t>Sifon kondenzační DN 32</t>
  </si>
  <si>
    <t>28654733R01</t>
  </si>
  <si>
    <t>Sifon kondenzační DN 50</t>
  </si>
  <si>
    <t>725823111R00</t>
  </si>
  <si>
    <t>Baterie umyvadlové a dřezové baterie umyvadlová, stojánková, ruční ovládání bez otvírání odpadu, standardní</t>
  </si>
  <si>
    <t>55145016R</t>
  </si>
  <si>
    <t>baterie dřezová nástěnná; rozteč 133 až 173 mm; ovládání pákové; povrch chrom; ramínko ploché ústí; 180 mm</t>
  </si>
  <si>
    <t>55144228</t>
  </si>
  <si>
    <t>Baterie pro výlevku</t>
  </si>
  <si>
    <t>725119306R00</t>
  </si>
  <si>
    <t>Klozetové mísy montáž  závěsné</t>
  </si>
  <si>
    <t>725219401R00</t>
  </si>
  <si>
    <t>Umyvadlo montáž na šrouby do zdiva</t>
  </si>
  <si>
    <t>Včetně dodání zápachové uzávěrky.</t>
  </si>
  <si>
    <t>725319101R00</t>
  </si>
  <si>
    <t>Dřezy jednoduché montáž_x000D_
 dřezů jednoduchých</t>
  </si>
  <si>
    <t>725339101R00</t>
  </si>
  <si>
    <t>Výlevky diturvitové montáž_x000D_
 diturvitové, bez nádrže a armatur</t>
  </si>
  <si>
    <t>725829301R00</t>
  </si>
  <si>
    <t>Baterie umyvadlové a dřezové Montáž baterií umyvadlových a dřezových umyvadlové a dřezové stojánkové</t>
  </si>
  <si>
    <t>5514698633</t>
  </si>
  <si>
    <t>Rohový připojovací ventil RV 80 - 15</t>
  </si>
  <si>
    <t>5514825262</t>
  </si>
  <si>
    <t>Dvířka plastová PH 150/150 mm</t>
  </si>
  <si>
    <t>5514825274</t>
  </si>
  <si>
    <t>Dvířka plastová PH 150/300 mm</t>
  </si>
  <si>
    <t>998725201R00</t>
  </si>
  <si>
    <t>Přesun hmot pro zařizovací předměty v objektech výšky do 6 m</t>
  </si>
  <si>
    <t>132201210R00</t>
  </si>
  <si>
    <t xml:space="preserve">Hloubení rýh šířky přes 60 do 200 cm do 50 m3, v hornině 3, hloubení strojně </t>
  </si>
  <si>
    <t>POL1_1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</si>
  <si>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</si>
  <si>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</si>
  <si>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</si>
  <si>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</si>
  <si>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151101101R00</t>
  </si>
  <si>
    <t>Zřízení pažení a rozepření stěn rýh příložné  pro jakoukoliv mezerovitost, hloubky do 2 m</t>
  </si>
  <si>
    <t>pro podzemní vedení pro všechny šířky rýhy,</t>
  </si>
  <si>
    <t>151101111R00</t>
  </si>
  <si>
    <t>Odstranění pažení a rozepření rýh příložné , hloubky do 2 m</t>
  </si>
  <si>
    <t>pro podzemní vedení s uložením materiálu na vzdálenost do 3 m od kraje výkopu,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</si>
  <si>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</si>
  <si>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</si>
  <si>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</si>
  <si>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</si>
  <si>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162701105R14</t>
  </si>
  <si>
    <t>115101201R00</t>
  </si>
  <si>
    <t>Čerpání vody na dopravní výšku do 10 m_x000D_
 s uvažovaným průměrným přítokem do 500 l/min</t>
  </si>
  <si>
    <t>h</t>
  </si>
  <si>
    <t>na vzdálenost od hladiny vody v jímce po výšku roviny proložené osou nejvyššího bodu výtlačného potrubí. Včetně odpadní potrubí v délce do 20 m.</t>
  </si>
  <si>
    <t>59224366A</t>
  </si>
  <si>
    <t>Dno šachetní 1000/1000</t>
  </si>
  <si>
    <t>sb</t>
  </si>
  <si>
    <t>894421111R24</t>
  </si>
  <si>
    <t>Zhotovení šachty 1000/1000/ do 1,8m vč. osazení betonových dílců šachet , obetonování, dodávka +, montáž</t>
  </si>
  <si>
    <t>894421112R24</t>
  </si>
  <si>
    <t>Zhotovení šachty 1000/1000/do 1,5m vč. osazení betonových dílců šachty, obetonování, dodávka +, montáž</t>
  </si>
  <si>
    <t>899502111R00</t>
  </si>
  <si>
    <t>Stupadla do šachet a drobných objektů kapsová osazovaná při zdění a betonáži</t>
  </si>
  <si>
    <t>827-1</t>
  </si>
  <si>
    <t>RM010131R00</t>
  </si>
  <si>
    <t>Šachta plastová revizní, průměr 450</t>
  </si>
  <si>
    <t>892275432R18</t>
  </si>
  <si>
    <t>Čistění potrubí vodo do DN 50</t>
  </si>
  <si>
    <t>871241121R00</t>
  </si>
  <si>
    <t>Montáž potrubí z plastických hmot z tlakových trubek polyetylenových, vnějšího průměru 90 mm</t>
  </si>
  <si>
    <t>v otevřeném výkopu,</t>
  </si>
  <si>
    <t>899721112R00</t>
  </si>
  <si>
    <t>Výstražné fólie výstražná fólie pro vodovod, šířka 30 cm</t>
  </si>
  <si>
    <t>723110203R00</t>
  </si>
  <si>
    <t>Potrubí z trubek černých spojovaných na závit běžných, DN 20</t>
  </si>
  <si>
    <t>723110204R00</t>
  </si>
  <si>
    <t>Potrubí z trubek černých spojovaných na závit běžných, DN 25</t>
  </si>
  <si>
    <t>723150369R00</t>
  </si>
  <si>
    <t>Potrubí ocel. černé svařované - chráničky D 89 mm, s 3,6 mm</t>
  </si>
  <si>
    <t>723237214R00</t>
  </si>
  <si>
    <t>Armatury závitové se dvěma závity včetně materiálu kulový kohout, vnitřní-vnitřní, DN 20, PN 5, mosaz</t>
  </si>
  <si>
    <t>723237215R00</t>
  </si>
  <si>
    <t>Armatury závitové se dvěma závity včetně materiálu kulový kohout, vnitřní-vnitřní, DN 25, PN 5, mosaz</t>
  </si>
  <si>
    <t>734265313R00</t>
  </si>
  <si>
    <t>Šroubení včetně dodávky materiálu topenářské šroubení, DN 20, přímé, PN 16, mosaz</t>
  </si>
  <si>
    <t>723160334R00</t>
  </si>
  <si>
    <t>Rozpěrka přípojky plynoměru G 1"</t>
  </si>
  <si>
    <t>723160204R00</t>
  </si>
  <si>
    <t>Přípojky k plynoměrům G 1", bez ochozu</t>
  </si>
  <si>
    <t>včetně uzavíracích armatur, tvarovek, upevňovacího a těsnícího materiálu,</t>
  </si>
  <si>
    <t>723190203R00</t>
  </si>
  <si>
    <t>Přípojky ke strojům a zařízením přípojky ke strojům a zařízením_x000D_
 DN 20</t>
  </si>
  <si>
    <t>plynovodní z ocelových trubek závitových černých spojovaných na závit, bezešvých, běžných - jakost 11 353.0,</t>
  </si>
  <si>
    <t>230230016R00</t>
  </si>
  <si>
    <t>Hlavní tlaková zkouška vzduchem 0,6 MPa, DN 50</t>
  </si>
  <si>
    <t>723150352R00</t>
  </si>
  <si>
    <t>Zhotovení redukce kováním 2 DN, DN 50/20</t>
  </si>
  <si>
    <t>48485210R</t>
  </si>
  <si>
    <t>objímka na trubky tlustostěnná,ocelová; vel. 3/4", DN 20</t>
  </si>
  <si>
    <t>48485215R</t>
  </si>
  <si>
    <t>objímka na trubky tlustostěnná,ocelová; vel. 1", DN 25</t>
  </si>
  <si>
    <t>48481972</t>
  </si>
  <si>
    <t>Příslušenství kotlů odkouření typové  potrubí 80/125 - 2,0m</t>
  </si>
  <si>
    <t>48481965</t>
  </si>
  <si>
    <t>Odkouření sada pro kaskádu 80/125</t>
  </si>
  <si>
    <t>48481984</t>
  </si>
  <si>
    <t>Koleno koaxiální typové 80/125</t>
  </si>
  <si>
    <t>48481987</t>
  </si>
  <si>
    <t>Ukončení střešní hlaviceí typové 80/125</t>
  </si>
  <si>
    <t>998723101R00</t>
  </si>
  <si>
    <t>Přesun hmot pro vnitřní plynovod v objektech výšky do 6 m</t>
  </si>
  <si>
    <t>783425350R00</t>
  </si>
  <si>
    <t>Nátěry potrubí a armatur syntetické potrubí, do DN 100 mm, dvojnásobné s 1x emailováním a základním nátěrem</t>
  </si>
  <si>
    <t>800-783</t>
  </si>
  <si>
    <t>na vzduchu schnoucí</t>
  </si>
  <si>
    <t>58005068M</t>
  </si>
  <si>
    <t>Revize instalace domovního plynovodu NTL vč.revizní zprávy</t>
  </si>
  <si>
    <t>POL1_9</t>
  </si>
  <si>
    <t>58005063M</t>
  </si>
  <si>
    <t>Provedení tlakové zkoušky plynodovu NTL vč.revizní zprávy</t>
  </si>
  <si>
    <t>58005078M</t>
  </si>
  <si>
    <t>Revize spalinových cest vč.revizní zprávy</t>
  </si>
  <si>
    <t>58005084M</t>
  </si>
  <si>
    <t>Vpuštění plynu a zaškolení obsluhy vč.písemného protokolu</t>
  </si>
  <si>
    <t>58005092M</t>
  </si>
  <si>
    <t>Uvedení plyn.spotřebiče do provozu</t>
  </si>
  <si>
    <t>Celkem za vnitřní plynovod</t>
  </si>
  <si>
    <t>728010001</t>
  </si>
  <si>
    <t>Diagonální ventilátory do kruhového potrubí</t>
  </si>
  <si>
    <t>Diagonální ventilátory do kruhového potrubí pr.125, 110m3.h-1 při 70Pa, 36dB(A)</t>
  </si>
  <si>
    <t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t>
  </si>
  <si>
    <t>728010002</t>
  </si>
  <si>
    <t>časový  doběh</t>
  </si>
  <si>
    <t>728010003</t>
  </si>
  <si>
    <t>DN 125 spojovací manžeta</t>
  </si>
  <si>
    <t>728010005</t>
  </si>
  <si>
    <t>kondenzační jímka  Ř160 zateplená</t>
  </si>
  <si>
    <t>728010007</t>
  </si>
  <si>
    <t>zpětná klapka plastová , těsná  s gumovým břitem pr.160</t>
  </si>
  <si>
    <t>728010009</t>
  </si>
  <si>
    <t>VHO 2160 zateplený  + oplechování</t>
  </si>
  <si>
    <t>728010011</t>
  </si>
  <si>
    <t>pozink kruhové spiro potrubí, tvarovky v systému safe click, včetně  tvarovek</t>
  </si>
  <si>
    <t>728010013</t>
  </si>
  <si>
    <t>Ř160+60%tvarovek</t>
  </si>
  <si>
    <t>728010014</t>
  </si>
  <si>
    <t>Ř125+25%tvarovek</t>
  </si>
  <si>
    <t>728010016</t>
  </si>
  <si>
    <t>tepelná kaučuková izolace s AL-polepem tl.30mm</t>
  </si>
  <si>
    <t>728010018</t>
  </si>
  <si>
    <t>Talířový ventil kovový, odvodní včetně zděře 125</t>
  </si>
  <si>
    <t>728010020</t>
  </si>
  <si>
    <t>požární stěnový uzávěr</t>
  </si>
  <si>
    <t>Požární stěnový uzávěr velikost  300.100 , Provedení s tepelnou tavnou pojistkou, která při dosažení jmenovité spouštěcí teploty + 72°C</t>
  </si>
  <si>
    <t>uvede v činnost uzavírací zařízení a uzávěr se přestaví do polohy "ZAVŘENO",  doplněno koncovým spínačem signalizujícím polohu listů "ZAVŘENO"., bnude dodáno v souladu s PBŘ stavby</t>
  </si>
  <si>
    <t>728010022</t>
  </si>
  <si>
    <t>požární ucpávky</t>
  </si>
  <si>
    <t>kpl</t>
  </si>
  <si>
    <t>728010024</t>
  </si>
  <si>
    <t>montáž</t>
  </si>
  <si>
    <t>728010026</t>
  </si>
  <si>
    <t>doprava</t>
  </si>
  <si>
    <t>POL13_0</t>
  </si>
  <si>
    <t>998728201R00</t>
  </si>
  <si>
    <t>Přesun hmot pro vzduchotechniku v objektech výšky do 6 m</t>
  </si>
  <si>
    <t>800-728</t>
  </si>
  <si>
    <t>Kalkul</t>
  </si>
  <si>
    <t>45333000-0</t>
  </si>
  <si>
    <t xml:space="preserve">sam.dodávka plynového zdroje tepla pro objekt v rozsahu dle VD </t>
  </si>
  <si>
    <t>Předmětem nabídky je komplexní dodávka plynového zdroje s podstavným 120l ohřívačem TV</t>
  </si>
  <si>
    <t>o modulovaném výkonu (4,4-20 kW) – závěsné provedení uzavřeného spotřebiče typu C</t>
  </si>
  <si>
    <t>Součástí plnění díla bude doprava kotle na místo v ČR a předepsané zkoušky a dokumentace</t>
  </si>
  <si>
    <t>kotel bude dodán včetně regulačního systému (ekvit.řízení vytápění+ ohřev TV)</t>
  </si>
  <si>
    <t>kotel 18,9/22,2kW(80/60°C – UT/TV) v sestavě s ohřevem TV a regulací</t>
  </si>
  <si>
    <t>Pozn.: úsporná čerpadla, 3cest a poj.ventily, základní exp.nád. jsou součástí dodávky kotlů</t>
  </si>
  <si>
    <t>Přívod spal.vzduchu a odkouření nad střešní konstrukci - systémové řešení</t>
  </si>
  <si>
    <t>292310007</t>
  </si>
  <si>
    <t>1komplet - odkouření pro typ C33x 60/100 dle ČSN EN 14471 pro H=3m T120 (viz VD)</t>
  </si>
  <si>
    <t>kotel bude zprovozněn včetně nastavení funkčního systému MaR</t>
  </si>
  <si>
    <t>453311100</t>
  </si>
  <si>
    <t>montáž kotlů závěsných do 50 kW</t>
  </si>
  <si>
    <t>998731201R00</t>
  </si>
  <si>
    <t>Přesun hmot pro kotelny umístěné ve výšce (hloubce) do 6 m</t>
  </si>
  <si>
    <t>453312204</t>
  </si>
  <si>
    <t>NAPUSTENI VODY DO SOUSTAVY</t>
  </si>
  <si>
    <t>ltr</t>
  </si>
  <si>
    <t>všechny okruhy</t>
  </si>
  <si>
    <t>453311007</t>
  </si>
  <si>
    <t>výroba orientačních štítků</t>
  </si>
  <si>
    <t>453311008</t>
  </si>
  <si>
    <t>MTZ ORIENTACNICH STITKU</t>
  </si>
  <si>
    <t>385510002</t>
  </si>
  <si>
    <t>Kompaktní MT 0,6m3/h, vod. i svislá montáž, 90°C PN16 DN15, provedení teplo</t>
  </si>
  <si>
    <t>měřiče spotřeby tepla</t>
  </si>
  <si>
    <t>komerční prost.</t>
  </si>
  <si>
    <t>385510003</t>
  </si>
  <si>
    <t>Kompaktní MT 2,5m3/h, vod. i svislá montáž, 90°C PN16 DN20, provedení teplo</t>
  </si>
  <si>
    <t>UT, ohřev TV</t>
  </si>
  <si>
    <t>453300009</t>
  </si>
  <si>
    <t>montáž měřiče spotřeby DN15- DN20</t>
  </si>
  <si>
    <t>soub.</t>
  </si>
  <si>
    <t>297152202</t>
  </si>
  <si>
    <t>elektronická úpravna 4VA 230V 5m3/h na potrubí 10-50mm</t>
  </si>
  <si>
    <t>čerpadla teplovodní – součástí dodávky zdroje</t>
  </si>
  <si>
    <t>446100009</t>
  </si>
  <si>
    <t>pojistná nádoba 18l s membr. a přípojnou armaturou</t>
  </si>
  <si>
    <t>252121001</t>
  </si>
  <si>
    <t>plastové svody od PojV do odpadu</t>
  </si>
  <si>
    <t>komplet</t>
  </si>
  <si>
    <t>998732201R00</t>
  </si>
  <si>
    <t>v objektech výšky do 6 m</t>
  </si>
  <si>
    <t>288642101</t>
  </si>
  <si>
    <t>POTRUBI CU POLOTVRDE-MEK PAJENI 22x1</t>
  </si>
  <si>
    <t>Potrubí z trubek měděných polotvrdých a tvrdých</t>
  </si>
  <si>
    <t>288642102</t>
  </si>
  <si>
    <t>POTRUBI CU POLOTVRDE-MEK PAJENI 28x1,5</t>
  </si>
  <si>
    <t>292412325</t>
  </si>
  <si>
    <t>ODVZDUS NADOBA Z TRUBEK OCEL -DN 50</t>
  </si>
  <si>
    <t>vč.rezervy</t>
  </si>
  <si>
    <t>TLAK ZKOUSKA POTRUBI MEDENE</t>
  </si>
  <si>
    <t>998733201R00</t>
  </si>
  <si>
    <t>453312205</t>
  </si>
  <si>
    <t>MTZ ARMATURA 2ZAVITY G 1/2 – 1</t>
  </si>
  <si>
    <t>Armatury závitové</t>
  </si>
  <si>
    <t>292412318</t>
  </si>
  <si>
    <t>filtr závitový standardní síto DN25</t>
  </si>
  <si>
    <t>hlavní vrat</t>
  </si>
  <si>
    <t>291311100</t>
  </si>
  <si>
    <t>dvojitý kulový kohout Vekolux rohový kvs=1,27</t>
  </si>
  <si>
    <t>tělesa DOT</t>
  </si>
  <si>
    <t>291311101</t>
  </si>
  <si>
    <t>radiátorová hlavice ruční</t>
  </si>
  <si>
    <t>zajištění min.průt.</t>
  </si>
  <si>
    <t>421311007</t>
  </si>
  <si>
    <t>radiátorový termostatický ventil DN15 rohový</t>
  </si>
  <si>
    <t>k VOT</t>
  </si>
  <si>
    <t>421311008</t>
  </si>
  <si>
    <t>regulační šroubení rohové s vypouštěním DN15</t>
  </si>
  <si>
    <t>421311306</t>
  </si>
  <si>
    <t>termostatická hlavice kapalinová</t>
  </si>
  <si>
    <t>291312400</t>
  </si>
  <si>
    <t>Kulový kohout DN10 (k odvzd.nádobám)</t>
  </si>
  <si>
    <t>rezerva pro přizp.trasy</t>
  </si>
  <si>
    <t>291312401</t>
  </si>
  <si>
    <t>Kulový kohout DN20-DN25</t>
  </si>
  <si>
    <t>filtr</t>
  </si>
  <si>
    <t>291300009</t>
  </si>
  <si>
    <t>KOHOUT PLNICI VYPOUS CSN137061 G1/2</t>
  </si>
  <si>
    <t>332512006</t>
  </si>
  <si>
    <t>TEPLOMER PRIMY POUZDRO 160MM</t>
  </si>
  <si>
    <t>Teploměry</t>
  </si>
  <si>
    <t>453312206</t>
  </si>
  <si>
    <t>MTZ TEPLOMERU</t>
  </si>
  <si>
    <t>332514008</t>
  </si>
  <si>
    <t>TLAKOMER DEFORMACNI  0-400 kPa</t>
  </si>
  <si>
    <t>Tlakoměry</t>
  </si>
  <si>
    <t>297152006</t>
  </si>
  <si>
    <t>NAVARKY TRUBKOVY ZAVIT G 3/4  (předpokl.počet)</t>
  </si>
  <si>
    <t>453312208</t>
  </si>
  <si>
    <t>MTZ NAVARKU M 20X1,5</t>
  </si>
  <si>
    <t>453312209</t>
  </si>
  <si>
    <t>hydronické vyregulování průtoků</t>
  </si>
  <si>
    <t>998734201R00</t>
  </si>
  <si>
    <t>VYREGUL VENTIL,KOH TERMOSTAT OVLAD</t>
  </si>
  <si>
    <t>POL12_1</t>
  </si>
  <si>
    <t>282211101</t>
  </si>
  <si>
    <t>OT provedení 21 výška=900mm délka 600mm</t>
  </si>
  <si>
    <t>DOT - desková otopná tělesa s integrovaným ventilem</t>
  </si>
  <si>
    <t>sklad bufetu</t>
  </si>
  <si>
    <t>282211102</t>
  </si>
  <si>
    <t>OT provedení 22 výška=400mm délka 1800mm</t>
  </si>
  <si>
    <t>herna západ</t>
  </si>
  <si>
    <t>282211103</t>
  </si>
  <si>
    <t>OT provedení 22 výška=900mm délka 600mm</t>
  </si>
  <si>
    <t>zádveří chodby v nice, WC</t>
  </si>
  <si>
    <t>282211104</t>
  </si>
  <si>
    <t>OT provedení 33 výška=400mm délka 1400mm</t>
  </si>
  <si>
    <t>komerce, knihovna</t>
  </si>
  <si>
    <t>282211105</t>
  </si>
  <si>
    <t>OT provedení 33 výška=400mm délka 1600mm</t>
  </si>
  <si>
    <t>komerce</t>
  </si>
  <si>
    <t>282211106</t>
  </si>
  <si>
    <t>OT provedení 33 výška=500mm délka 600mm</t>
  </si>
  <si>
    <t>pod stolem WC</t>
  </si>
  <si>
    <t>282211107</t>
  </si>
  <si>
    <t>OT provedení 33 výška=600mm délka 600mm</t>
  </si>
  <si>
    <t>v nábytku herny</t>
  </si>
  <si>
    <t>282211108</t>
  </si>
  <si>
    <t>OT provedení 33 výška=600mm délka 1000mm</t>
  </si>
  <si>
    <t>bufet</t>
  </si>
  <si>
    <t>282211109</t>
  </si>
  <si>
    <t>OT provedení 20 výška=2000mm délka 366mm</t>
  </si>
  <si>
    <t>VOT – vertikální lamelová otopná tělesa</t>
  </si>
  <si>
    <t>vstup u WC</t>
  </si>
  <si>
    <t>441643103</t>
  </si>
  <si>
    <t>komplet.rozdělovače 1“ pro podl. přív.  - 12 větví s uzávěry a přechody + MST</t>
  </si>
  <si>
    <t>PODLAHOVÉ PŘÍVODY K OT VRSTVENÝM POTRUBÍM</t>
  </si>
  <si>
    <t>441643111</t>
  </si>
  <si>
    <t>skříňka pro podomítkovou instalaci do 12 okruhů</t>
  </si>
  <si>
    <t>441643112</t>
  </si>
  <si>
    <t>komplet.rozdělovače 1“ pro podl. přív.  - 2 větví s uzávěry a přechody + MST</t>
  </si>
  <si>
    <t>441643113</t>
  </si>
  <si>
    <t>skříňka pro podomítkovou instalaci do 2 okruhů s měřiči ST</t>
  </si>
  <si>
    <t>441643114</t>
  </si>
  <si>
    <t>adaptéry pro připojení OT na potrubí a rozdělovače</t>
  </si>
  <si>
    <t>441643115</t>
  </si>
  <si>
    <t>VRSTVENÉ potrubí s kyslíkovou bariérou 16x2</t>
  </si>
  <si>
    <t>bm</t>
  </si>
  <si>
    <t>241350009</t>
  </si>
  <si>
    <t>ochranné oblouky</t>
  </si>
  <si>
    <t>441643116</t>
  </si>
  <si>
    <t>průchody dilatační sparou</t>
  </si>
  <si>
    <t>441643117</t>
  </si>
  <si>
    <t>kotevní spony pro přívody</t>
  </si>
  <si>
    <t>452311123</t>
  </si>
  <si>
    <t>funkční zkouška odpovídající rozsahu dle ČSN 060310</t>
  </si>
  <si>
    <t>HZS</t>
  </si>
  <si>
    <t>453311997</t>
  </si>
  <si>
    <t>TLAK ZKOUSKA POTRUBI PLAST</t>
  </si>
  <si>
    <t>998735201R00</t>
  </si>
  <si>
    <t>450000007</t>
  </si>
  <si>
    <t>vyregulování větví na rozdělovačích PP a PDL</t>
  </si>
  <si>
    <t>POL10_</t>
  </si>
  <si>
    <t>453210003</t>
  </si>
  <si>
    <t>metráž izolovaného potrubí DN20</t>
  </si>
  <si>
    <t>kašírované vláknité izolace pro volně vedené potrubí tl.iz.25mm dle optimalizačního výpočtu</t>
  </si>
  <si>
    <t>453210004</t>
  </si>
  <si>
    <t>metráž izolovaného potrubí DN25</t>
  </si>
  <si>
    <t>453200006</t>
  </si>
  <si>
    <t>montáž izolací</t>
  </si>
  <si>
    <t>132201219R00</t>
  </si>
  <si>
    <t xml:space="preserve">Hloubení rýh šířky přes 60 do 200 cm příplatek za lepivost, v hornině 3,  </t>
  </si>
  <si>
    <t>113107221RAC</t>
  </si>
  <si>
    <t>Odstranění krytů a podkladů vozovek odstranění vozovek s asfaltobetonovým krytem, do plochy 200 m2, bez odvozu na skládku</t>
  </si>
  <si>
    <t>AP-HSV</t>
  </si>
  <si>
    <t>POL2_1</t>
  </si>
  <si>
    <t>Řezání živičného krytu, odstranění asfaltbetonového krytu tl. 10 cm, odstranění kameniva obalovaného asfaltem tl. 20 cm, odstranění hrubého štěrku tl. 20 cm, odstranění štěrkopísku tl. 10 cm.</t>
  </si>
  <si>
    <t>113107123R00</t>
  </si>
  <si>
    <t>Odstranění podkladů nebo krytů z kameniva hrubého drceného, v ploše jednotlivě do 200 m2, o tloušťce vrstvy přes 200 do 300 mm</t>
  </si>
  <si>
    <t>113107244R00</t>
  </si>
  <si>
    <t>Odstranění podkladů nebo krytů živičných, v ploše jednotlivě přes 200 m2, o tloušťce vrstvy přes 150 do 200 mm</t>
  </si>
  <si>
    <t>451541111R00</t>
  </si>
  <si>
    <t>Lože pod potrubí, stoky a drobné objekty ze štěrkodrtě 0÷63 mm</t>
  </si>
  <si>
    <t>566901111R00</t>
  </si>
  <si>
    <t>Vyspravení podkladu po překopech kamenivem těženým nebo štěrkopískem</t>
  </si>
  <si>
    <t>pro inženýrské sítě, se zhutněním</t>
  </si>
  <si>
    <t>565171111R00</t>
  </si>
  <si>
    <t>Podklad z kameniva obaleného asfaltem ACP 22+, v pruhu šířky do 3 m, třídy 1, tloušťka po zhutnění 100 mm</t>
  </si>
  <si>
    <t>572942112R00</t>
  </si>
  <si>
    <t>Vyspravení krytu po překopech pro inženýrské sítě litým asfaltem, po zhutnění tloušťky přes  40 do  60 mm</t>
  </si>
  <si>
    <t>914991001R00</t>
  </si>
  <si>
    <t>Dočasné dopravní značení montáž , dopravní značky včetně stojanu</t>
  </si>
  <si>
    <t>919735114R00</t>
  </si>
  <si>
    <t>Řezání stávajících krytů nebo podkladů živičných, hloubky přes 150 do 200 mm</t>
  </si>
  <si>
    <t>včetně spotřeby vody</t>
  </si>
  <si>
    <t>914992001R00</t>
  </si>
  <si>
    <t>Dočasné dopravní značení vlastní nájem, dopravní značky včetně stojanu</t>
  </si>
  <si>
    <t>723237216R00</t>
  </si>
  <si>
    <t>Armatury závitové se dvěma závity včetně materiálu kulový kohout, vnitřní-vnitřní, DN 32, PN 5, mosaz</t>
  </si>
  <si>
    <t>35714520</t>
  </si>
  <si>
    <t>Skříň ocelová na plyn - HUP 500/500/250</t>
  </si>
  <si>
    <t>210800525RT1</t>
  </si>
  <si>
    <t>Vodiče a lana nn a vn vodiče a lana nn a vn CY, 2,5 mm2, volně uložený včetně dodávky materiálu</t>
  </si>
  <si>
    <t>210100502R00</t>
  </si>
  <si>
    <t>Ukončení vodičů, soubory pro kabely ukončení kabelů páskou SL nebo smršťovací záklopkou, celoplastových , do průřezu 3x1 mm2</t>
  </si>
  <si>
    <t>230170001R00</t>
  </si>
  <si>
    <t>Příprava pro zkoušku těsnosti, DN do 40</t>
  </si>
  <si>
    <t>sada</t>
  </si>
  <si>
    <t>230200005R00</t>
  </si>
  <si>
    <t>Montáž plynovod.přípojek svařováním DN 1 1/2"/40/</t>
  </si>
  <si>
    <t>42243410M</t>
  </si>
  <si>
    <t>Regulátor tlaku plynu  10 m3/hod</t>
  </si>
  <si>
    <t>230230074R00</t>
  </si>
  <si>
    <t>Čištění potrubí, DN 50</t>
  </si>
  <si>
    <t>28613608R</t>
  </si>
  <si>
    <t>trubka plastová plynovodní hladká; PE 100+; SDR 11,0; PN 16; D = 46,0 mm; l = 6000,0 mm</t>
  </si>
  <si>
    <t>28614005A</t>
  </si>
  <si>
    <t>Trubka ochranná plyn D 60 x 3,5 x 6000 mm PEHD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</si>
  <si>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</si>
  <si>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</si>
  <si>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</si>
  <si>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</si>
  <si>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VN005231010R</t>
  </si>
  <si>
    <t>Revize plynovodu</t>
  </si>
  <si>
    <t>VN005241020R</t>
  </si>
  <si>
    <t>Geodetické zaměření skutečného provedení</t>
  </si>
  <si>
    <t>CELKEM PLYNOVODNÍ PŘÍPOJKA</t>
  </si>
  <si>
    <t>310271520R00</t>
  </si>
  <si>
    <t>Zazdívka otvorů z pórobetonových tvárnic plochy od 0,25 m2 do 1 m2 , tloušťka zdiva 200 mm</t>
  </si>
  <si>
    <t>ve zdivu nadzákladovém, včetně pomocného pracovního lešení</t>
  </si>
  <si>
    <t>0,6*(0,875+0,88*3)*0,2</t>
  </si>
  <si>
    <t>otory ve fasádě jižní : 0,6*0,7*2*0,2</t>
  </si>
  <si>
    <t>Severní fa : (0,9*2,67+1,1*2,17-1,935*2,18)*0,2</t>
  </si>
  <si>
    <t>310271525R00</t>
  </si>
  <si>
    <t>Zazdívka otvorů z pórobetonových tvárnic plochy od 0,25 m2 do 1 m2 , tloušťka zdiva 250 mm</t>
  </si>
  <si>
    <t>0,6*(0,875+0,88*3)*0,25</t>
  </si>
  <si>
    <t>otory ve fasádě jižní : 0,6*0,7*2*0,25</t>
  </si>
  <si>
    <t>Severní fa : (0,9*2,67+1,1*2,17-1,935*2,18)*0,25</t>
  </si>
  <si>
    <t>310271620R00</t>
  </si>
  <si>
    <t>Zazdívka otvorů z pórobetonových tvárnic plochy od 1 m2 do 4 m2, tloušťka zdiva 200 mm</t>
  </si>
  <si>
    <t>Jižní fa : 2,02*(1,6-0,4)*0,2</t>
  </si>
  <si>
    <t>310271625R00</t>
  </si>
  <si>
    <t>Zazdívka otvorů z pórobetonových tvárnic plochy od 1 m2 do 4 m2, tloušťka zdiva 250 mm</t>
  </si>
  <si>
    <t>2,02*(1,6-0,4)*0,25</t>
  </si>
  <si>
    <t>317234410RT2</t>
  </si>
  <si>
    <t>Vyzdívka mezi nosníky cementovou</t>
  </si>
  <si>
    <t>jakýmikoliv cihlami pálenými na jakoukoliv maltu,</t>
  </si>
  <si>
    <t>pro okna AL/7, AL/9 : 3,0*2*0,45*0,2</t>
  </si>
  <si>
    <t>Pozn. 2 : 2,0*0,45*0,2</t>
  </si>
  <si>
    <t>317941123RT2</t>
  </si>
  <si>
    <t>Osazení ocelových válcovaných nosníků na zdivu profil I, výšky 140 mm</t>
  </si>
  <si>
    <t>Pozn. 2 : 3*2,0*14,3*0,001</t>
  </si>
  <si>
    <t>317941123RT4</t>
  </si>
  <si>
    <t>Osazení ocelových válcovaných nosníků na zdivu profil I, výšky 180 mm</t>
  </si>
  <si>
    <t>pro okna AL/7, AL/9 : 3,0*3*21,9*0,001</t>
  </si>
  <si>
    <t>413321212R00</t>
  </si>
  <si>
    <t>Beton nosníků železový třídy C 12/15</t>
  </si>
  <si>
    <t>včetně stěnových, nosníků jeřábových drah, volných trámů, průvlaků, rámových příčlí, ztužidel, konzol, vodorovných táhel a podobných tyčových konstrukcí,</t>
  </si>
  <si>
    <t>Nosník nad otvory : (7,8+3,4)*(0,45*0,595-0,09*0,09)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</si>
  <si>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</si>
  <si>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</si>
  <si>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</si>
  <si>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Nosník nad otvory : (7,8+3,4)*0,595*2</t>
  </si>
  <si>
    <t>0,45*(2,5*2+1,2+3,1)</t>
  </si>
  <si>
    <t>413351108R00</t>
  </si>
  <si>
    <t>Bednění nosníků odstranění</t>
  </si>
  <si>
    <t>Položka pořadí 7 : 17,51300</t>
  </si>
  <si>
    <t>413351213R00</t>
  </si>
  <si>
    <t>Podpěrná konstrukce bednění nosníků přes 5 do 10 kPa, - zřízení</t>
  </si>
  <si>
    <t>a jiných tyčových konstrukcí výšky do 4 m a se zesílením dna bednění, na plochu půdorysu</t>
  </si>
  <si>
    <t>Nosník nad otvory : 0,45*(2,5*2+1,2+3,1)</t>
  </si>
  <si>
    <t>413351214R00</t>
  </si>
  <si>
    <t>Podpěrná konstrukce bednění nosníků přes 5 do 10 kPa, odstranění</t>
  </si>
  <si>
    <t>Položka pořadí 9 : 4,18500</t>
  </si>
  <si>
    <t>413361821R00</t>
  </si>
  <si>
    <t>Výztuž nosníků z betonářské oceli 10 505(R)</t>
  </si>
  <si>
    <t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t>
  </si>
  <si>
    <t>Položka pořadí 6 : 2,90807*0,15</t>
  </si>
  <si>
    <t>Nosník nad otvory : (7,8+3,4)*0,595</t>
  </si>
  <si>
    <t>615481111R00</t>
  </si>
  <si>
    <t>Potažení válcovaných nosníků rabicovým pletivem jakékoliv výšky nosníků</t>
  </si>
  <si>
    <t>s postřikem cementovou maltou (s dodáním hmot),</t>
  </si>
  <si>
    <t>pro okna AL/7, AL/9 : 2*3,0*(0,45+2*0,2)</t>
  </si>
  <si>
    <t>Pozn. 2 : 2,0*(0,45+2*0,2)</t>
  </si>
  <si>
    <t>Odbourání žb. věnce : 0,3*0,35*(7,8+3,5)</t>
  </si>
  <si>
    <t>964011211R00</t>
  </si>
  <si>
    <t>Vybourání železobetonových prefabrikovaných překladů délky do 3 mm, hmotnosti do 50 kg/m</t>
  </si>
  <si>
    <t>uložených ve zdivu, včetně pomocného lešení o výšce podlahy do 1900 mm a pro zatížení do 1,5 kPa  (150 kg/m2),</t>
  </si>
  <si>
    <t>0,15*0,45*(0,9*2+2,4*3+2,0)</t>
  </si>
  <si>
    <t>0,45*0,6*6</t>
  </si>
  <si>
    <t>0,45*(3,0+2,17*2)</t>
  </si>
  <si>
    <t>0,45*(1,935+2,17)*2*3</t>
  </si>
  <si>
    <t>otory ve fasádě jižní : (7,2+2*0,7+(2,7-0,7)*2)*0,47</t>
  </si>
  <si>
    <t>(3,1+1,5)*0,47</t>
  </si>
  <si>
    <t>otory v západní fasádě : 2*2,59*0,435</t>
  </si>
  <si>
    <t>1*4</t>
  </si>
  <si>
    <t>968061113R00</t>
  </si>
  <si>
    <t>Vyvěšení nebo zavěšení dřevěných křídel oken, plochy přes 1,5 m2</t>
  </si>
  <si>
    <t>1+2*3</t>
  </si>
  <si>
    <t>968061126R00</t>
  </si>
  <si>
    <t>Vyvěšení nebo zavěšení dřevěných křídel dveří, plochy přes 2 m2</t>
  </si>
  <si>
    <t>0,88*0,6*6</t>
  </si>
  <si>
    <t>968062357R00</t>
  </si>
  <si>
    <t>Vybourání dřevěných rámů oken dvojitých nebo zdvojených, plochy přes 4 m2</t>
  </si>
  <si>
    <t>1,935*2,17*3</t>
  </si>
  <si>
    <t>3,0*2,17</t>
  </si>
  <si>
    <t>971033651R00</t>
  </si>
  <si>
    <t>Vybourání otvorů ve zdivu cihelném z jakýchkoliv cihel pálených_x000D_
 na jakoukoliv maltu vápenou nebo vápenocementovou, plochy do 4 m2, tloušťky do 600 mm</t>
  </si>
  <si>
    <t>základovém nebo nadzákladovém,</t>
  </si>
  <si>
    <t>Včetně pomocného lešení o výšce podlahy do 1900 mm a pro zatížení do 1,5 kPa  (150 kg/m2).</t>
  </si>
  <si>
    <t>Srovnatelně zdivo pórobetonové</t>
  </si>
  <si>
    <t>otory ve fasádě jižní : (7,2*0,7+(2,7-0,7)*1,2-0,4*2,02)*0,47</t>
  </si>
  <si>
    <t>(3,1*1,5-0,6*(0,89+0,78)-0,15*2,4)*0,47</t>
  </si>
  <si>
    <t>otory v západní fasádě : (1,5*2,59-0,575*0,58-0,15*0,9)*0,435</t>
  </si>
  <si>
    <t>974031664R00</t>
  </si>
  <si>
    <t>Vysekání rýh v jakémkoliv zdivu cihelném pro vtahování nosníků do zdí, před vybouráním otvorů_x000D_
 do hloubky 150 mm, při výšce nosníku do 150 mm</t>
  </si>
  <si>
    <t>Pozn. 2 : 3*2,2</t>
  </si>
  <si>
    <t>Ostat otvory : 3*3,0*2+3*1,7</t>
  </si>
  <si>
    <t>764510450RT2</t>
  </si>
  <si>
    <t>Oplechování parapetů z titanzinkového plechu výroba a montáž včetně rohů a spojovacích prostředků _x000D_
 rš 330 mm</t>
  </si>
  <si>
    <t>K/3 : 6,0-3,1+1,8</t>
  </si>
  <si>
    <t>7677_AL01</t>
  </si>
  <si>
    <t>Vstupní dveře hliníkové dvoukř., izol trojsklo, 1310/2485</t>
  </si>
  <si>
    <t>podrobný popis výrobku viz výpis "Hliníkové výrobky"</t>
  </si>
  <si>
    <t>7677_AL02</t>
  </si>
  <si>
    <t>Okno hliníkové dvoukř., izol trojsklo, pevné + OS, 1935/2180</t>
  </si>
  <si>
    <t>7677_AL06</t>
  </si>
  <si>
    <t>Okno hliníkové čtyřkř., izol trojsklo, pevné + OS, 6000/1500</t>
  </si>
  <si>
    <t>7677_AL07</t>
  </si>
  <si>
    <t>Okno hliníkové dvoukř., izol trojsklo, pevné s výsuvem + OS, 2500/700</t>
  </si>
  <si>
    <t>7677_AL08</t>
  </si>
  <si>
    <t>Vstupní dveře hliníkové jednokř., plné, s pevným nadsvětlíkem, 1000/2700</t>
  </si>
  <si>
    <t>7677_AL09</t>
  </si>
  <si>
    <t>Nosník nad otvory : (9,8+3,2)*(0,45*0,595-0,09*0,09)</t>
  </si>
  <si>
    <t>Nosník nad otvory : (9,8+3,2)*0,595*2</t>
  </si>
  <si>
    <t>0,45*(3,55+2,0+1,0+6,0-3,1)</t>
  </si>
  <si>
    <t>Položka pořadí 2 : 19,72250</t>
  </si>
  <si>
    <t>Nosník nad otvory : 0,45*(3,55+2,0+1,0+6,0-3,1)</t>
  </si>
  <si>
    <t>Položka pořadí 4 : 4,25250</t>
  </si>
  <si>
    <t>Položka pořadí 1 : 3,37547*0,15</t>
  </si>
  <si>
    <t>627991038T00</t>
  </si>
  <si>
    <t>Utěsnění spár samoexpandující těsnící páska</t>
  </si>
  <si>
    <t>0,15*13</t>
  </si>
  <si>
    <t>K/3-1 : 3,1+1,8+2,5*2+1,93*4</t>
  </si>
  <si>
    <t>0,9*6+1,95*4+0,6</t>
  </si>
  <si>
    <t>7677_AL03</t>
  </si>
  <si>
    <t>7677_AL04</t>
  </si>
  <si>
    <t>Okno hliníkové dvoukř., izol trojsklo, pevné s výsuvem + OS, 2000/1800</t>
  </si>
  <si>
    <t>7677_AL05</t>
  </si>
  <si>
    <t>Okno hliníkové dvoukř., izol trojsklo, pevné + OS s posuvem do strany, 3500/2700</t>
  </si>
  <si>
    <t>731311</t>
  </si>
  <si>
    <t>elektrický ohřívač TUV 50 l 3kW</t>
  </si>
  <si>
    <t>509201</t>
  </si>
  <si>
    <t>(A) sv.vestavné LED 52W/3000K opál, l=1491mm</t>
  </si>
  <si>
    <t>509202</t>
  </si>
  <si>
    <t>(AN) sv.vestavné LED 52W/3000K opál,1491mm,nouzový</t>
  </si>
  <si>
    <t>509101</t>
  </si>
  <si>
    <t>(B) sv.příložné LED liniové 75x55mm 14W/m 3000K</t>
  </si>
  <si>
    <t>509203</t>
  </si>
  <si>
    <t>(C) sv.vestavné LED 92x92mm 7.5W 3000K</t>
  </si>
  <si>
    <t>509401</t>
  </si>
  <si>
    <t>(D) sv.přisazené LED 225x225mm 15,5W opál kryt</t>
  </si>
  <si>
    <t>509404</t>
  </si>
  <si>
    <t>(E) sv.vestavné LED 600x600 do SDK 45W 3000K +rám</t>
  </si>
  <si>
    <t>509142</t>
  </si>
  <si>
    <t>(F) sv.vestavné LED 595x595 do kazet 45W 3000K</t>
  </si>
  <si>
    <t>509161</t>
  </si>
  <si>
    <t>(GN) sv.vest.LED 100W 3000K liniové 2976mm,nouzové</t>
  </si>
  <si>
    <t>509162</t>
  </si>
  <si>
    <t>(H) sv.vest. LED 420W 3000K liniové š.53mm l=15m</t>
  </si>
  <si>
    <t>552411</t>
  </si>
  <si>
    <t>(N) nouzové svítidlo přisazené LED 1hod +piktogram</t>
  </si>
  <si>
    <t>519292</t>
  </si>
  <si>
    <t>(V) sv.venk. zář přisaz 155x155x100 18W EVG IP65</t>
  </si>
  <si>
    <t>731110</t>
  </si>
  <si>
    <t>rozvaděč RE 600x1200x250mm IP54 4xET</t>
  </si>
  <si>
    <t>731121</t>
  </si>
  <si>
    <t>rozvaděč R1 OCEP zapuštěný  600x900x200 IP40</t>
  </si>
  <si>
    <t>731122</t>
  </si>
  <si>
    <t>rozvaděč R2,R3 zapuštěný plast 3X12modulů  IP40</t>
  </si>
  <si>
    <t>731131</t>
  </si>
  <si>
    <t>skříňový RACK nástěnný 600x600x500</t>
  </si>
  <si>
    <t>171109</t>
  </si>
  <si>
    <t>vodič CY 10  /H07V-U/</t>
  </si>
  <si>
    <t>101005</t>
  </si>
  <si>
    <t>kabel CYKY-o 2x1,5</t>
  </si>
  <si>
    <t>101105</t>
  </si>
  <si>
    <t>kabel CYKY-o 3x1,5</t>
  </si>
  <si>
    <t>101106</t>
  </si>
  <si>
    <t>kabel CYKY 3x2,5</t>
  </si>
  <si>
    <t>101305</t>
  </si>
  <si>
    <t>kabel CYKY 5x1,5</t>
  </si>
  <si>
    <t>101307</t>
  </si>
  <si>
    <t>kabel CYKY 5x4</t>
  </si>
  <si>
    <t>101309</t>
  </si>
  <si>
    <t>kabel CYKY 5x10</t>
  </si>
  <si>
    <t>203301</t>
  </si>
  <si>
    <t>kabel JYTY 2x1</t>
  </si>
  <si>
    <t>209403</t>
  </si>
  <si>
    <t>kabel U/UTP Cat.5e 4x2xAWG24 PVC plášť šedý</t>
  </si>
  <si>
    <t>209440</t>
  </si>
  <si>
    <t>kabel UTP Cat5 RJ45-RJ45/ 1m</t>
  </si>
  <si>
    <t>295001</t>
  </si>
  <si>
    <t>vedení FeZn 30/4 (0,96kg/m)</t>
  </si>
  <si>
    <t>295011</t>
  </si>
  <si>
    <t>vedení FeZn pr.10mm(0,63kg/m)</t>
  </si>
  <si>
    <t>295072</t>
  </si>
  <si>
    <t>svorka pásku zemnící SR2d 2šrouby FeZn</t>
  </si>
  <si>
    <t>295073</t>
  </si>
  <si>
    <t>svorka pásku drátu zemnící SR3a 2šrouby FeZn</t>
  </si>
  <si>
    <t>295601</t>
  </si>
  <si>
    <t>drát AlMgSi pr.8mm polotvrdý 0,135kg/m</t>
  </si>
  <si>
    <t>295612</t>
  </si>
  <si>
    <t>jímací tyč hladká JR1,5 AlMgSi pr.19/1500mm</t>
  </si>
  <si>
    <t>295251</t>
  </si>
  <si>
    <t>ochranná stříška jímače OSH FeZn horní</t>
  </si>
  <si>
    <t>295252</t>
  </si>
  <si>
    <t>ochranná stříška jímače OSD FeZn dolní</t>
  </si>
  <si>
    <t>295635</t>
  </si>
  <si>
    <t>svorka k jímači/zkuš SJ1/SZ 16/8mm 2šrou Al 221330</t>
  </si>
  <si>
    <t>295891</t>
  </si>
  <si>
    <t>podstavec k jímací tyči beton/M16 16kg  22103101</t>
  </si>
  <si>
    <t>295894</t>
  </si>
  <si>
    <t>podložka plast kruhová k podstavci JT  22103102</t>
  </si>
  <si>
    <t>295895</t>
  </si>
  <si>
    <t>podstavec k jímací tyči beton 16kg hranol 22103191</t>
  </si>
  <si>
    <t>295896</t>
  </si>
  <si>
    <t>podložka plast čtvercová k podstavci JT  22103188</t>
  </si>
  <si>
    <t>295314</t>
  </si>
  <si>
    <t>podpěra vedení do zdiva PV1a25 250mm FeZn</t>
  </si>
  <si>
    <t>295351</t>
  </si>
  <si>
    <t>podpěra vedení na ploché střechy PV21c 0,9kg plast</t>
  </si>
  <si>
    <t>295404</t>
  </si>
  <si>
    <t>svorka spojovací SS FeZn</t>
  </si>
  <si>
    <t>295406</t>
  </si>
  <si>
    <t>svorka křížová SK FeZn</t>
  </si>
  <si>
    <t>295432</t>
  </si>
  <si>
    <t>svorka zkušební SZb 2třmeny FeZn litá</t>
  </si>
  <si>
    <t>295413</t>
  </si>
  <si>
    <t>svorka připojovací SP 1šroub FeZn</t>
  </si>
  <si>
    <t>295451</t>
  </si>
  <si>
    <t>ochranný úhelník svodu OU délka 1,7m</t>
  </si>
  <si>
    <t>295463</t>
  </si>
  <si>
    <t>držák úhelníku DOUa 250mm FeZn středový do zdiva</t>
  </si>
  <si>
    <t>295882</t>
  </si>
  <si>
    <t>označovací štítek zemního svodu</t>
  </si>
  <si>
    <t>311215</t>
  </si>
  <si>
    <t>krabice přístrojová pr.68</t>
  </si>
  <si>
    <t>311116</t>
  </si>
  <si>
    <t>krabice univerzální/odbočná pr.68 vč.víčka</t>
  </si>
  <si>
    <t>311117</t>
  </si>
  <si>
    <t>krabice univerz/rozvodka pr.68,vč. víčka a svork.</t>
  </si>
  <si>
    <t>311316</t>
  </si>
  <si>
    <t>krabicová rozvodka pr.97 vč.víčka a svork.</t>
  </si>
  <si>
    <t>311325</t>
  </si>
  <si>
    <t>krabice odbočná 125x125 vč.víčka</t>
  </si>
  <si>
    <t>315122</t>
  </si>
  <si>
    <t>krabice pancéř plast  95x95x50 IP54 +Svorkovnice</t>
  </si>
  <si>
    <t>199092</t>
  </si>
  <si>
    <t>ekvipotenciální svorkovnice bez krytu</t>
  </si>
  <si>
    <t>321124</t>
  </si>
  <si>
    <t>trubka ohebná PVC DN25</t>
  </si>
  <si>
    <t>321125</t>
  </si>
  <si>
    <t>trubka ohebná PVC DN32</t>
  </si>
  <si>
    <t>409011</t>
  </si>
  <si>
    <t>spínač 10A/250Vstř řaz.1</t>
  </si>
  <si>
    <t>409021</t>
  </si>
  <si>
    <t>přepínač 10A/250Vstř řaz.5</t>
  </si>
  <si>
    <t>409023</t>
  </si>
  <si>
    <t>přepínač 10A/250Vstř řaz.6</t>
  </si>
  <si>
    <t>409024</t>
  </si>
  <si>
    <t>přepínač 10A/250Vstř řaz.6+6</t>
  </si>
  <si>
    <t>409026</t>
  </si>
  <si>
    <t>přepínač 10A/250Vstř řaz.7</t>
  </si>
  <si>
    <t>409018</t>
  </si>
  <si>
    <t>spínač autom+snímač pohybu IP44</t>
  </si>
  <si>
    <t>410139</t>
  </si>
  <si>
    <t>spínač 16A/400Vstř  ř.3P +krabice</t>
  </si>
  <si>
    <t>419100</t>
  </si>
  <si>
    <t>zásuvka 16A/250Vstř</t>
  </si>
  <si>
    <t>419105</t>
  </si>
  <si>
    <t>zásuvka 16A/250Vstř chráněná</t>
  </si>
  <si>
    <t>423002</t>
  </si>
  <si>
    <t>zásuvka 16A/250Vstř IP44</t>
  </si>
  <si>
    <t>433163</t>
  </si>
  <si>
    <t>pojistková patrona PNA000(25-80A)gG</t>
  </si>
  <si>
    <t>101210</t>
  </si>
  <si>
    <t>kabel CYKY 4x16</t>
  </si>
  <si>
    <t>191510</t>
  </si>
  <si>
    <t>smršťovací trubice 4X/6-16(4x16)</t>
  </si>
  <si>
    <t>190110</t>
  </si>
  <si>
    <t>kabelové oko Cu lisovací 16x8 KU</t>
  </si>
  <si>
    <t>592273</t>
  </si>
  <si>
    <t>zářivka 1-paticová(G24q2) /18W</t>
  </si>
  <si>
    <t>210800006</t>
  </si>
  <si>
    <t>vodič Cu(-CY) pod omítkou do 1x16</t>
  </si>
  <si>
    <t>210800103</t>
  </si>
  <si>
    <t>kabel Cu(-CYKY) pod omítkou do 2x4/3x2,5/5x1,5</t>
  </si>
  <si>
    <t>210800112</t>
  </si>
  <si>
    <t>kabel Cu(-CYKY) pod omítkou do 5x6</t>
  </si>
  <si>
    <t>210800113</t>
  </si>
  <si>
    <t>kabel Cu(-CYKY) pod omítkou do 5x10</t>
  </si>
  <si>
    <t>210100001</t>
  </si>
  <si>
    <t>ukončení v rozvaděči vč.zapojení vodiče do 2,5mm2</t>
  </si>
  <si>
    <t>210100003</t>
  </si>
  <si>
    <t>ukončení v rozvaděči vč.zapojení vodiče do 16mm2</t>
  </si>
  <si>
    <t>210850030</t>
  </si>
  <si>
    <t>kabel NCEY/JYTY pevně uložený do 19x1</t>
  </si>
  <si>
    <t>210950341</t>
  </si>
  <si>
    <t>vodič/kabel v trubce jednotková hmotnost do 0,4kg</t>
  </si>
  <si>
    <t>210950301</t>
  </si>
  <si>
    <t>kabel volně uložený jednotková hmotnost do 0,4kg</t>
  </si>
  <si>
    <t>210990015</t>
  </si>
  <si>
    <t>ukončení kabelu UTP - zařezání RJ45</t>
  </si>
  <si>
    <t>210990016</t>
  </si>
  <si>
    <t>proměření trasy UTP cat.5E</t>
  </si>
  <si>
    <t>210220021</t>
  </si>
  <si>
    <t>uzemňov.vedení v zemi úplná mtž FeZn do 120mm2</t>
  </si>
  <si>
    <t>210220022</t>
  </si>
  <si>
    <t>uzemňov.vedení v zemi úplná mtž FeZn pr.8-10mm</t>
  </si>
  <si>
    <t>210220101</t>
  </si>
  <si>
    <t>svod vč.podpěr drát do pr.10mm</t>
  </si>
  <si>
    <t>210220231</t>
  </si>
  <si>
    <t>jímací tyč do 3m montáž na stojan</t>
  </si>
  <si>
    <t>210220301</t>
  </si>
  <si>
    <t>svorka hromosvodová do 2 šroubů</t>
  </si>
  <si>
    <t>210220302</t>
  </si>
  <si>
    <t>svorka hromosvodová do 4 šroubů</t>
  </si>
  <si>
    <t>210220372</t>
  </si>
  <si>
    <t>ochranný úhelník nebo trubka/ držáky do zdiva</t>
  </si>
  <si>
    <t>210220401</t>
  </si>
  <si>
    <t>označení svodu štítkem</t>
  </si>
  <si>
    <t>210010301</t>
  </si>
  <si>
    <t>krabice přístrojová bez zapojení</t>
  </si>
  <si>
    <t>210010311</t>
  </si>
  <si>
    <t>krabice odbočná bez svorkovnice a zapojení(-KO68)</t>
  </si>
  <si>
    <t>210010321</t>
  </si>
  <si>
    <t>krabicová rozvodka vč.svorkovn.a zapojení(-KR68)</t>
  </si>
  <si>
    <t>210010322</t>
  </si>
  <si>
    <t>krabicová rozvodka vč.svorkovn.a zapojení(-KR97)</t>
  </si>
  <si>
    <t>210010313</t>
  </si>
  <si>
    <t>krabice odbočná bez svorkovnice a zapojení(-KO125)</t>
  </si>
  <si>
    <t>210010453</t>
  </si>
  <si>
    <t>krabice plast pro P rozvod vč.zapojení 8111</t>
  </si>
  <si>
    <t>210192562</t>
  </si>
  <si>
    <t>ochranná svorkovnice(nulový můstek)vč.zapoj.do 63A</t>
  </si>
  <si>
    <t>210010004</t>
  </si>
  <si>
    <t>trubka plast ohebná,pod omítkou,typ 2329/pr.29</t>
  </si>
  <si>
    <t>210010005</t>
  </si>
  <si>
    <t>trubka plast ohebná,pod omítkou,typ 2336/pr.36</t>
  </si>
  <si>
    <t>210110041</t>
  </si>
  <si>
    <t>spínač zapuštěný vč.zapojení 1pólový/řazení 1</t>
  </si>
  <si>
    <t>210110043</t>
  </si>
  <si>
    <t>přepínač zapuštěný vč.zapojení sériový/řazení 5-5A</t>
  </si>
  <si>
    <t>210110045</t>
  </si>
  <si>
    <t>přepínač zapuštěný vč.zapojení střídavý/řazení 6</t>
  </si>
  <si>
    <t>210110044</t>
  </si>
  <si>
    <t>přepínač zapuštěný vč.zapojení 2-střídavý/řazení5B</t>
  </si>
  <si>
    <t>210110046</t>
  </si>
  <si>
    <t>přepínač zapuštěný vč.zapojení křížový/řazení 7</t>
  </si>
  <si>
    <t>210110091</t>
  </si>
  <si>
    <t>spínač zapuštěný vč.zapojení s plynulou regulací</t>
  </si>
  <si>
    <t>210110006</t>
  </si>
  <si>
    <t>spínač nástěnný do IP.1 vč.zapojení 3pólový/25A</t>
  </si>
  <si>
    <t>210111012</t>
  </si>
  <si>
    <t>zásuvka domovní zapuštěná vč.zapojení průběžně</t>
  </si>
  <si>
    <t>210120103</t>
  </si>
  <si>
    <t>patrona nožové pojistky do 630A</t>
  </si>
  <si>
    <t>210810101</t>
  </si>
  <si>
    <t>kabel Cu(-1kV CYKY) pevně uložený do 3x35/4x25</t>
  </si>
  <si>
    <t>210100252</t>
  </si>
  <si>
    <t>ukončení kabelu smršťovací trubicí do 4x25</t>
  </si>
  <si>
    <t>210990025</t>
  </si>
  <si>
    <t>montáž teplotního čidla</t>
  </si>
  <si>
    <t>210990029</t>
  </si>
  <si>
    <t>montáž termostatu</t>
  </si>
  <si>
    <t>210990027</t>
  </si>
  <si>
    <t>zapojení a nastavení ekvitermní regulace topení</t>
  </si>
  <si>
    <t>210990044</t>
  </si>
  <si>
    <t>zapojení čerpadla</t>
  </si>
  <si>
    <t>210990051</t>
  </si>
  <si>
    <t>zapojení elektrického ohřívače vody</t>
  </si>
  <si>
    <t>210990053</t>
  </si>
  <si>
    <t>zapojení ventilátoru</t>
  </si>
  <si>
    <t>210990064</t>
  </si>
  <si>
    <t>montáž datového rozvaděče</t>
  </si>
  <si>
    <t>210190051</t>
  </si>
  <si>
    <t>montáž elektrického ohřívače TUV do 100 l</t>
  </si>
  <si>
    <t>210200032</t>
  </si>
  <si>
    <t>(A) svítidlo LED vestavné</t>
  </si>
  <si>
    <t>(AN) svítidlo LED vestavné</t>
  </si>
  <si>
    <t>210201001</t>
  </si>
  <si>
    <t>(B) svítidlo zářivkové bytové stropní/1 zdroj</t>
  </si>
  <si>
    <t>(C) svítidlo LED vestavné</t>
  </si>
  <si>
    <t>210201002</t>
  </si>
  <si>
    <t>(D) svítidlo LED bytové stropní</t>
  </si>
  <si>
    <t>210201022</t>
  </si>
  <si>
    <t>(E) svítidlo LED vestavné</t>
  </si>
  <si>
    <t>210201023</t>
  </si>
  <si>
    <t>(F) svítidlo LED vestavné</t>
  </si>
  <si>
    <t>210201024</t>
  </si>
  <si>
    <t>(GN) svítidlo LED vestavné</t>
  </si>
  <si>
    <t>210201025</t>
  </si>
  <si>
    <t>(H) svítidlo LED vestavné</t>
  </si>
  <si>
    <t>210201026</t>
  </si>
  <si>
    <t>(N) nouzové orientační svítidlo zářivkové</t>
  </si>
  <si>
    <t>210201027</t>
  </si>
  <si>
    <t>(V) svítidlo zářivkové příložné kompaktní</t>
  </si>
  <si>
    <t>210190003</t>
  </si>
  <si>
    <t>rozvodnice do hmotnosti 100kg</t>
  </si>
  <si>
    <t>460200143</t>
  </si>
  <si>
    <t>výkop kabel.rýhy šířka 35/hloubka 60cm tz.3/ko1.0</t>
  </si>
  <si>
    <t>460560143</t>
  </si>
  <si>
    <t>zához kabelové rýhy šířka 35/hloubka 60cm tz.3</t>
  </si>
  <si>
    <t>460620013</t>
  </si>
  <si>
    <t>provizorní úprava terénu třída zeminy 3</t>
  </si>
  <si>
    <t>218009001</t>
  </si>
  <si>
    <t>poplatek za recyklaci svítidla</t>
  </si>
  <si>
    <t>218009011</t>
  </si>
  <si>
    <t>poplatek za recyklaci světelného zdroje</t>
  </si>
  <si>
    <t>218009012</t>
  </si>
  <si>
    <t>doprava dodávek</t>
  </si>
  <si>
    <t>kompl</t>
  </si>
  <si>
    <t>218009013</t>
  </si>
  <si>
    <t>přesun dodávek</t>
  </si>
  <si>
    <t>218009014</t>
  </si>
  <si>
    <t>PPV pro elektromontáže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</si>
</sst>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28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3" fillId="0" borderId="32" xfId="0" applyNumberFormat="1" applyFont="1" applyBorder="1" applyAlignment="1">
      <alignment horizontal="right" vertical="center" wrapText="1" shrinkToFit="1"/>
    </xf>
    <xf numFmtId="3" fontId="3" fillId="0" borderId="32" xfId="0" applyNumberFormat="1" applyFont="1" applyBorder="1" applyAlignment="1">
      <alignment horizontal="right" vertical="center" shrinkToFit="1"/>
    </xf>
    <xf numFmtId="3" fontId="0" fillId="0" borderId="32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8" fillId="0" borderId="31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 wrapText="1" shrinkToFit="1"/>
    </xf>
    <xf numFmtId="3" fontId="8" fillId="0" borderId="32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2" xfId="0" applyNumberFormat="1" applyBorder="1" applyAlignment="1">
      <alignment vertical="center" wrapText="1" shrinkToFit="1"/>
    </xf>
    <xf numFmtId="3" fontId="15" fillId="3" borderId="35" xfId="0" applyNumberFormat="1" applyFont="1" applyFill="1" applyBorder="1" applyAlignment="1">
      <alignment vertical="center" wrapText="1" shrinkToFit="1"/>
    </xf>
    <xf numFmtId="3" fontId="15" fillId="3" borderId="35" xfId="0" applyNumberFormat="1" applyFon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5" xfId="0" applyFont="1" applyFill="1" applyBorder="1" applyAlignment="1">
      <alignment vertical="center"/>
    </xf>
    <xf numFmtId="3" fontId="7" fillId="0" borderId="33" xfId="0" applyNumberFormat="1" applyFont="1" applyBorder="1" applyAlignment="1">
      <alignment vertical="center"/>
    </xf>
    <xf numFmtId="3" fontId="7" fillId="3" borderId="36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4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20" fillId="0" borderId="0" xfId="0" applyNumberFormat="1" applyFont="1" applyAlignment="1">
      <alignment wrapText="1"/>
    </xf>
    <xf numFmtId="164" fontId="17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164" fontId="22" fillId="0" borderId="0" xfId="0" applyNumberFormat="1" applyFont="1" applyBorder="1" applyAlignment="1">
      <alignment horizontal="center" vertical="top" wrapText="1" shrinkToFit="1"/>
    </xf>
    <xf numFmtId="164" fontId="22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2" fillId="0" borderId="0" xfId="0" quotePrefix="1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8" fillId="0" borderId="32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7" fillId="4" borderId="0" xfId="0" applyNumberFormat="1" applyFont="1" applyFill="1" applyBorder="1" applyAlignment="1" applyProtection="1">
      <alignment horizontal="left" vertical="top" wrapText="1"/>
      <protection locked="0"/>
    </xf>
    <xf numFmtId="49" fontId="17" fillId="4" borderId="0" xfId="0" applyNumberFormat="1" applyFont="1" applyFill="1" applyBorder="1" applyAlignment="1" applyProtection="1">
      <alignment vertical="top"/>
      <protection locked="0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49" fontId="17" fillId="4" borderId="18" xfId="0" applyNumberFormat="1" applyFont="1" applyFill="1" applyBorder="1" applyAlignment="1" applyProtection="1">
      <alignment horizontal="left" vertical="top" wrapText="1"/>
      <protection locked="0"/>
    </xf>
    <xf numFmtId="49" fontId="17" fillId="4" borderId="18" xfId="0" applyNumberFormat="1" applyFont="1" applyFill="1" applyBorder="1" applyAlignment="1" applyProtection="1">
      <alignment vertical="top"/>
      <protection locked="0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workbookViewId="0">
      <selection activeCell="A2" sqref="A2:G2"/>
    </sheetView>
  </sheetViews>
  <sheetFormatPr defaultRowHeight="12.3" x14ac:dyDescent="0.4"/>
  <sheetData>
    <row r="1" spans="1:7" x14ac:dyDescent="0.4">
      <c r="A1" s="34" t="s">
        <v>38</v>
      </c>
    </row>
    <row r="2" spans="1:7" ht="57.75" customHeight="1" x14ac:dyDescent="0.4">
      <c r="A2" s="203" t="s">
        <v>39</v>
      </c>
      <c r="B2" s="203"/>
      <c r="C2" s="203"/>
      <c r="D2" s="203"/>
      <c r="E2" s="203"/>
      <c r="F2" s="203"/>
      <c r="G2" s="203"/>
    </row>
  </sheetData>
  <sheetProtection algorithmName="SHA-512" hashValue="feqytOtHzbTFymUGVdQ/YIr9+gnb+IQcvCqGDwWJGh0PvOSv8KL2I9JV0FeAia1pbNBUPTOjn9ljMD+VNhPx0A==" saltValue="tcIDiMCExsECOGNvLY1Prg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67</v>
      </c>
      <c r="C4" s="262" t="s">
        <v>68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125</v>
      </c>
      <c r="C8" s="188" t="s">
        <v>126</v>
      </c>
      <c r="D8" s="174"/>
      <c r="E8" s="175"/>
      <c r="F8" s="176"/>
      <c r="G8" s="176">
        <f>SUMIF(AG9:AG75,"&lt;&gt;NOR",G9:G75)</f>
        <v>0</v>
      </c>
      <c r="H8" s="176"/>
      <c r="I8" s="176">
        <f>SUM(I9:I75)</f>
        <v>0</v>
      </c>
      <c r="J8" s="176"/>
      <c r="K8" s="176">
        <f>SUM(K9:K75)</f>
        <v>0</v>
      </c>
      <c r="L8" s="176"/>
      <c r="M8" s="176">
        <f>SUM(M9:M75)</f>
        <v>0</v>
      </c>
      <c r="N8" s="176"/>
      <c r="O8" s="176">
        <f>SUM(O9:O75)</f>
        <v>0.56000000000000005</v>
      </c>
      <c r="P8" s="176"/>
      <c r="Q8" s="176">
        <f>SUM(Q9:Q75)</f>
        <v>0</v>
      </c>
      <c r="R8" s="176"/>
      <c r="S8" s="176"/>
      <c r="T8" s="177"/>
      <c r="U8" s="171"/>
      <c r="V8" s="171">
        <f>SUM(V9:V75)</f>
        <v>163.10999999999999</v>
      </c>
      <c r="W8" s="171"/>
      <c r="AG8" t="s">
        <v>208</v>
      </c>
    </row>
    <row r="9" spans="1:60" ht="20.399999999999999" outlineLevel="1" x14ac:dyDescent="0.4">
      <c r="A9" s="178">
        <v>1</v>
      </c>
      <c r="B9" s="179" t="s">
        <v>1091</v>
      </c>
      <c r="C9" s="189" t="s">
        <v>1092</v>
      </c>
      <c r="D9" s="180" t="s">
        <v>460</v>
      </c>
      <c r="E9" s="181">
        <v>46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2.1000000000000003E-3</v>
      </c>
      <c r="O9" s="183">
        <f>ROUND(E9*N9,2)</f>
        <v>0.1</v>
      </c>
      <c r="P9" s="183">
        <v>0</v>
      </c>
      <c r="Q9" s="183">
        <f>ROUND(E9*P9,2)</f>
        <v>0</v>
      </c>
      <c r="R9" s="183" t="s">
        <v>1093</v>
      </c>
      <c r="S9" s="183" t="s">
        <v>212</v>
      </c>
      <c r="T9" s="184" t="s">
        <v>213</v>
      </c>
      <c r="U9" s="164">
        <v>0.8</v>
      </c>
      <c r="V9" s="164">
        <f>ROUND(E9*U9,2)</f>
        <v>36.799999999999997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54" t="s">
        <v>1094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216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217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ht="20.399999999999999" outlineLevel="1" x14ac:dyDescent="0.4">
      <c r="A12" s="178">
        <v>2</v>
      </c>
      <c r="B12" s="179" t="s">
        <v>1095</v>
      </c>
      <c r="C12" s="189" t="s">
        <v>1096</v>
      </c>
      <c r="D12" s="180" t="s">
        <v>460</v>
      </c>
      <c r="E12" s="181">
        <v>36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2.5200000000000001E-3</v>
      </c>
      <c r="O12" s="183">
        <f>ROUND(E12*N12,2)</f>
        <v>0.09</v>
      </c>
      <c r="P12" s="183">
        <v>0</v>
      </c>
      <c r="Q12" s="183">
        <f>ROUND(E12*P12,2)</f>
        <v>0</v>
      </c>
      <c r="R12" s="183" t="s">
        <v>1093</v>
      </c>
      <c r="S12" s="183" t="s">
        <v>212</v>
      </c>
      <c r="T12" s="184" t="s">
        <v>213</v>
      </c>
      <c r="U12" s="164">
        <v>0.8</v>
      </c>
      <c r="V12" s="164">
        <f>ROUND(E12*U12,2)</f>
        <v>28.8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778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4" t="s">
        <v>1094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0.399999999999999" outlineLevel="1" x14ac:dyDescent="0.4">
      <c r="A15" s="178">
        <v>3</v>
      </c>
      <c r="B15" s="179" t="s">
        <v>1097</v>
      </c>
      <c r="C15" s="189" t="s">
        <v>1098</v>
      </c>
      <c r="D15" s="180" t="s">
        <v>460</v>
      </c>
      <c r="E15" s="181">
        <v>54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3.5700000000000003E-3</v>
      </c>
      <c r="O15" s="183">
        <f>ROUND(E15*N15,2)</f>
        <v>0.19</v>
      </c>
      <c r="P15" s="183">
        <v>0</v>
      </c>
      <c r="Q15" s="183">
        <f>ROUND(E15*P15,2)</f>
        <v>0</v>
      </c>
      <c r="R15" s="183" t="s">
        <v>1093</v>
      </c>
      <c r="S15" s="183" t="s">
        <v>212</v>
      </c>
      <c r="T15" s="184" t="s">
        <v>213</v>
      </c>
      <c r="U15" s="164">
        <v>0.55000000000000004</v>
      </c>
      <c r="V15" s="164">
        <f>ROUND(E15*U15,2)</f>
        <v>29.7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778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4" t="s">
        <v>1094</v>
      </c>
      <c r="D16" s="255"/>
      <c r="E16" s="255"/>
      <c r="F16" s="255"/>
      <c r="G16" s="255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216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217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78">
        <v>4</v>
      </c>
      <c r="B18" s="179" t="s">
        <v>1099</v>
      </c>
      <c r="C18" s="189" t="s">
        <v>1100</v>
      </c>
      <c r="D18" s="180" t="s">
        <v>460</v>
      </c>
      <c r="E18" s="181">
        <v>4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3.4000000000000002E-4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1093</v>
      </c>
      <c r="S18" s="183" t="s">
        <v>212</v>
      </c>
      <c r="T18" s="184" t="s">
        <v>213</v>
      </c>
      <c r="U18" s="164">
        <v>0.32</v>
      </c>
      <c r="V18" s="164">
        <f>ROUND(E18*U18,2)</f>
        <v>1.28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778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54" t="s">
        <v>1094</v>
      </c>
      <c r="D19" s="255"/>
      <c r="E19" s="255"/>
      <c r="F19" s="255"/>
      <c r="G19" s="255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216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78">
        <v>5</v>
      </c>
      <c r="B21" s="179" t="s">
        <v>1101</v>
      </c>
      <c r="C21" s="189" t="s">
        <v>1102</v>
      </c>
      <c r="D21" s="180" t="s">
        <v>460</v>
      </c>
      <c r="E21" s="181">
        <v>6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3.8000000000000002E-4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1093</v>
      </c>
      <c r="S21" s="183" t="s">
        <v>212</v>
      </c>
      <c r="T21" s="184" t="s">
        <v>213</v>
      </c>
      <c r="U21" s="164">
        <v>0.32</v>
      </c>
      <c r="V21" s="164">
        <f>ROUND(E21*U21,2)</f>
        <v>1.92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778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54" t="s">
        <v>1094</v>
      </c>
      <c r="D22" s="255"/>
      <c r="E22" s="255"/>
      <c r="F22" s="255"/>
      <c r="G22" s="255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216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78">
        <v>6</v>
      </c>
      <c r="B24" s="179" t="s">
        <v>1103</v>
      </c>
      <c r="C24" s="189" t="s">
        <v>1104</v>
      </c>
      <c r="D24" s="180" t="s">
        <v>460</v>
      </c>
      <c r="E24" s="181">
        <v>14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4.7000000000000004E-4</v>
      </c>
      <c r="O24" s="183">
        <f>ROUND(E24*N24,2)</f>
        <v>0.01</v>
      </c>
      <c r="P24" s="183">
        <v>0</v>
      </c>
      <c r="Q24" s="183">
        <f>ROUND(E24*P24,2)</f>
        <v>0</v>
      </c>
      <c r="R24" s="183" t="s">
        <v>1093</v>
      </c>
      <c r="S24" s="183" t="s">
        <v>212</v>
      </c>
      <c r="T24" s="184" t="s">
        <v>213</v>
      </c>
      <c r="U24" s="164">
        <v>0.35900000000000004</v>
      </c>
      <c r="V24" s="164">
        <f>ROUND(E24*U24,2)</f>
        <v>5.03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778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54" t="s">
        <v>1094</v>
      </c>
      <c r="D25" s="255"/>
      <c r="E25" s="255"/>
      <c r="F25" s="255"/>
      <c r="G25" s="255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216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52"/>
      <c r="D26" s="253"/>
      <c r="E26" s="253"/>
      <c r="F26" s="253"/>
      <c r="G26" s="253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217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78">
        <v>7</v>
      </c>
      <c r="B27" s="179" t="s">
        <v>1105</v>
      </c>
      <c r="C27" s="189" t="s">
        <v>1106</v>
      </c>
      <c r="D27" s="180" t="s">
        <v>460</v>
      </c>
      <c r="E27" s="181">
        <v>12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7.000000000000001E-4</v>
      </c>
      <c r="O27" s="183">
        <f>ROUND(E27*N27,2)</f>
        <v>0.01</v>
      </c>
      <c r="P27" s="183">
        <v>0</v>
      </c>
      <c r="Q27" s="183">
        <f>ROUND(E27*P27,2)</f>
        <v>0</v>
      </c>
      <c r="R27" s="183" t="s">
        <v>1093</v>
      </c>
      <c r="S27" s="183" t="s">
        <v>212</v>
      </c>
      <c r="T27" s="184" t="s">
        <v>213</v>
      </c>
      <c r="U27" s="164">
        <v>0.45200000000000001</v>
      </c>
      <c r="V27" s="164">
        <f>ROUND(E27*U27,2)</f>
        <v>5.42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778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4" t="s">
        <v>1094</v>
      </c>
      <c r="D28" s="255"/>
      <c r="E28" s="255"/>
      <c r="F28" s="255"/>
      <c r="G28" s="255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216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78">
        <v>8</v>
      </c>
      <c r="B30" s="179" t="s">
        <v>1107</v>
      </c>
      <c r="C30" s="189" t="s">
        <v>1108</v>
      </c>
      <c r="D30" s="180" t="s">
        <v>460</v>
      </c>
      <c r="E30" s="181">
        <v>12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1.5200000000000001E-3</v>
      </c>
      <c r="O30" s="183">
        <f>ROUND(E30*N30,2)</f>
        <v>0.02</v>
      </c>
      <c r="P30" s="183">
        <v>0</v>
      </c>
      <c r="Q30" s="183">
        <f>ROUND(E30*P30,2)</f>
        <v>0</v>
      </c>
      <c r="R30" s="183" t="s">
        <v>1093</v>
      </c>
      <c r="S30" s="183" t="s">
        <v>212</v>
      </c>
      <c r="T30" s="184" t="s">
        <v>213</v>
      </c>
      <c r="U30" s="164">
        <v>1.173</v>
      </c>
      <c r="V30" s="164">
        <f>ROUND(E30*U30,2)</f>
        <v>14.08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778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54" t="s">
        <v>1094</v>
      </c>
      <c r="D31" s="255"/>
      <c r="E31" s="255"/>
      <c r="F31" s="255"/>
      <c r="G31" s="255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216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217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78">
        <v>9</v>
      </c>
      <c r="B33" s="179" t="s">
        <v>1109</v>
      </c>
      <c r="C33" s="189" t="s">
        <v>1110</v>
      </c>
      <c r="D33" s="180" t="s">
        <v>460</v>
      </c>
      <c r="E33" s="181">
        <v>12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5.2000000000000006E-4</v>
      </c>
      <c r="O33" s="183">
        <f>ROUND(E33*N33,2)</f>
        <v>0.01</v>
      </c>
      <c r="P33" s="183">
        <v>0</v>
      </c>
      <c r="Q33" s="183">
        <f>ROUND(E33*P33,2)</f>
        <v>0</v>
      </c>
      <c r="R33" s="183" t="s">
        <v>1093</v>
      </c>
      <c r="S33" s="183" t="s">
        <v>212</v>
      </c>
      <c r="T33" s="184" t="s">
        <v>213</v>
      </c>
      <c r="U33" s="164">
        <v>0.52900000000000003</v>
      </c>
      <c r="V33" s="164">
        <f>ROUND(E33*U33,2)</f>
        <v>6.35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778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54" t="s">
        <v>1111</v>
      </c>
      <c r="D34" s="255"/>
      <c r="E34" s="255"/>
      <c r="F34" s="255"/>
      <c r="G34" s="255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216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56" t="s">
        <v>1112</v>
      </c>
      <c r="D35" s="257"/>
      <c r="E35" s="257"/>
      <c r="F35" s="257"/>
      <c r="G35" s="257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216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52"/>
      <c r="D36" s="253"/>
      <c r="E36" s="253"/>
      <c r="F36" s="253"/>
      <c r="G36" s="253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78">
        <v>10</v>
      </c>
      <c r="B37" s="179" t="s">
        <v>1113</v>
      </c>
      <c r="C37" s="189" t="s">
        <v>1114</v>
      </c>
      <c r="D37" s="180" t="s">
        <v>460</v>
      </c>
      <c r="E37" s="181">
        <v>8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7.8000000000000009E-4</v>
      </c>
      <c r="O37" s="183">
        <f>ROUND(E37*N37,2)</f>
        <v>0.01</v>
      </c>
      <c r="P37" s="183">
        <v>0</v>
      </c>
      <c r="Q37" s="183">
        <f>ROUND(E37*P37,2)</f>
        <v>0</v>
      </c>
      <c r="R37" s="183" t="s">
        <v>1093</v>
      </c>
      <c r="S37" s="183" t="s">
        <v>212</v>
      </c>
      <c r="T37" s="184" t="s">
        <v>213</v>
      </c>
      <c r="U37" s="164">
        <v>0.81900000000000006</v>
      </c>
      <c r="V37" s="164">
        <f>ROUND(E37*U37,2)</f>
        <v>6.55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778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54" t="s">
        <v>1111</v>
      </c>
      <c r="D38" s="255"/>
      <c r="E38" s="255"/>
      <c r="F38" s="255"/>
      <c r="G38" s="255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216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56" t="s">
        <v>1112</v>
      </c>
      <c r="D39" s="257"/>
      <c r="E39" s="257"/>
      <c r="F39" s="257"/>
      <c r="G39" s="257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216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ht="20.399999999999999" outlineLevel="1" x14ac:dyDescent="0.4">
      <c r="A41" s="178">
        <v>11</v>
      </c>
      <c r="B41" s="179" t="s">
        <v>1115</v>
      </c>
      <c r="C41" s="189" t="s">
        <v>1116</v>
      </c>
      <c r="D41" s="180" t="s">
        <v>460</v>
      </c>
      <c r="E41" s="181">
        <v>12</v>
      </c>
      <c r="F41" s="182"/>
      <c r="G41" s="183">
        <f>ROUND(E41*F41,2)</f>
        <v>0</v>
      </c>
      <c r="H41" s="182"/>
      <c r="I41" s="183">
        <f>ROUND(E41*H41,2)</f>
        <v>0</v>
      </c>
      <c r="J41" s="182"/>
      <c r="K41" s="183">
        <f>ROUND(E41*J41,2)</f>
        <v>0</v>
      </c>
      <c r="L41" s="183">
        <v>21</v>
      </c>
      <c r="M41" s="183">
        <f>G41*(1+L41/100)</f>
        <v>0</v>
      </c>
      <c r="N41" s="183">
        <v>1.3100000000000002E-3</v>
      </c>
      <c r="O41" s="183">
        <f>ROUND(E41*N41,2)</f>
        <v>0.02</v>
      </c>
      <c r="P41" s="183">
        <v>0</v>
      </c>
      <c r="Q41" s="183">
        <f>ROUND(E41*P41,2)</f>
        <v>0</v>
      </c>
      <c r="R41" s="183" t="s">
        <v>1093</v>
      </c>
      <c r="S41" s="183" t="s">
        <v>212</v>
      </c>
      <c r="T41" s="184" t="s">
        <v>213</v>
      </c>
      <c r="U41" s="164">
        <v>0.79700000000000004</v>
      </c>
      <c r="V41" s="164">
        <f>ROUND(E41*U41,2)</f>
        <v>9.56</v>
      </c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778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254" t="s">
        <v>1111</v>
      </c>
      <c r="D42" s="255"/>
      <c r="E42" s="255"/>
      <c r="F42" s="255"/>
      <c r="G42" s="255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216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56" t="s">
        <v>1112</v>
      </c>
      <c r="D43" s="257"/>
      <c r="E43" s="257"/>
      <c r="F43" s="257"/>
      <c r="G43" s="257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216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20.399999999999999" outlineLevel="1" x14ac:dyDescent="0.4">
      <c r="A45" s="178">
        <v>12</v>
      </c>
      <c r="B45" s="179" t="s">
        <v>1117</v>
      </c>
      <c r="C45" s="189" t="s">
        <v>1118</v>
      </c>
      <c r="D45" s="180" t="s">
        <v>354</v>
      </c>
      <c r="E45" s="181">
        <v>1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3.8000000000000004E-3</v>
      </c>
      <c r="O45" s="183">
        <f>ROUND(E45*N45,2)</f>
        <v>0</v>
      </c>
      <c r="P45" s="183">
        <v>0</v>
      </c>
      <c r="Q45" s="183">
        <f>ROUND(E45*P45,2)</f>
        <v>0</v>
      </c>
      <c r="R45" s="183" t="s">
        <v>1093</v>
      </c>
      <c r="S45" s="183" t="s">
        <v>212</v>
      </c>
      <c r="T45" s="184" t="s">
        <v>213</v>
      </c>
      <c r="U45" s="164">
        <v>0.33300000000000002</v>
      </c>
      <c r="V45" s="164">
        <f>ROUND(E45*U45,2)</f>
        <v>0.33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778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65"/>
      <c r="D46" s="266"/>
      <c r="E46" s="266"/>
      <c r="F46" s="266"/>
      <c r="G46" s="266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0.6" outlineLevel="1" x14ac:dyDescent="0.4">
      <c r="A47" s="178">
        <v>13</v>
      </c>
      <c r="B47" s="179" t="s">
        <v>1119</v>
      </c>
      <c r="C47" s="189" t="s">
        <v>1120</v>
      </c>
      <c r="D47" s="180" t="s">
        <v>354</v>
      </c>
      <c r="E47" s="181">
        <v>3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4.9000000000000009E-4</v>
      </c>
      <c r="O47" s="183">
        <f>ROUND(E47*N47,2)</f>
        <v>0</v>
      </c>
      <c r="P47" s="183">
        <v>0</v>
      </c>
      <c r="Q47" s="183">
        <f>ROUND(E47*P47,2)</f>
        <v>0</v>
      </c>
      <c r="R47" s="183" t="s">
        <v>1093</v>
      </c>
      <c r="S47" s="183" t="s">
        <v>212</v>
      </c>
      <c r="T47" s="184" t="s">
        <v>213</v>
      </c>
      <c r="U47" s="164">
        <v>0.13300000000000001</v>
      </c>
      <c r="V47" s="164">
        <f>ROUND(E47*U47,2)</f>
        <v>0.4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778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265"/>
      <c r="D48" s="266"/>
      <c r="E48" s="266"/>
      <c r="F48" s="266"/>
      <c r="G48" s="266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217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78">
        <v>14</v>
      </c>
      <c r="B49" s="179" t="s">
        <v>1121</v>
      </c>
      <c r="C49" s="189" t="s">
        <v>1122</v>
      </c>
      <c r="D49" s="180" t="s">
        <v>354</v>
      </c>
      <c r="E49" s="181">
        <v>2</v>
      </c>
      <c r="F49" s="182"/>
      <c r="G49" s="183">
        <f>ROUND(E49*F49,2)</f>
        <v>0</v>
      </c>
      <c r="H49" s="182"/>
      <c r="I49" s="183">
        <f>ROUND(E49*H49,2)</f>
        <v>0</v>
      </c>
      <c r="J49" s="182"/>
      <c r="K49" s="183">
        <f>ROUND(E49*J49,2)</f>
        <v>0</v>
      </c>
      <c r="L49" s="183">
        <v>21</v>
      </c>
      <c r="M49" s="183">
        <f>G49*(1+L49/100)</f>
        <v>0</v>
      </c>
      <c r="N49" s="183">
        <v>7.5000000000000002E-4</v>
      </c>
      <c r="O49" s="183">
        <f>ROUND(E49*N49,2)</f>
        <v>0</v>
      </c>
      <c r="P49" s="183">
        <v>0</v>
      </c>
      <c r="Q49" s="183">
        <f>ROUND(E49*P49,2)</f>
        <v>0</v>
      </c>
      <c r="R49" s="183"/>
      <c r="S49" s="183" t="s">
        <v>212</v>
      </c>
      <c r="T49" s="184" t="s">
        <v>213</v>
      </c>
      <c r="U49" s="164">
        <v>0.36700000000000005</v>
      </c>
      <c r="V49" s="164">
        <f>ROUND(E49*U49,2)</f>
        <v>0.73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778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65"/>
      <c r="D50" s="266"/>
      <c r="E50" s="266"/>
      <c r="F50" s="266"/>
      <c r="G50" s="266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78">
        <v>15</v>
      </c>
      <c r="B51" s="179" t="s">
        <v>1123</v>
      </c>
      <c r="C51" s="189" t="s">
        <v>1124</v>
      </c>
      <c r="D51" s="180" t="s">
        <v>354</v>
      </c>
      <c r="E51" s="181">
        <v>12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1093</v>
      </c>
      <c r="S51" s="183" t="s">
        <v>212</v>
      </c>
      <c r="T51" s="184" t="s">
        <v>213</v>
      </c>
      <c r="U51" s="164">
        <v>0.157</v>
      </c>
      <c r="V51" s="164">
        <f>ROUND(E51*U51,2)</f>
        <v>1.88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778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269" t="s">
        <v>1125</v>
      </c>
      <c r="D52" s="270"/>
      <c r="E52" s="270"/>
      <c r="F52" s="270"/>
      <c r="G52" s="270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280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78">
        <v>16</v>
      </c>
      <c r="B54" s="179" t="s">
        <v>1126</v>
      </c>
      <c r="C54" s="189" t="s">
        <v>1127</v>
      </c>
      <c r="D54" s="180" t="s">
        <v>354</v>
      </c>
      <c r="E54" s="181">
        <v>8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 t="s">
        <v>1093</v>
      </c>
      <c r="S54" s="183" t="s">
        <v>212</v>
      </c>
      <c r="T54" s="184" t="s">
        <v>213</v>
      </c>
      <c r="U54" s="164">
        <v>0.17400000000000002</v>
      </c>
      <c r="V54" s="164">
        <f>ROUND(E54*U54,2)</f>
        <v>1.39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778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69" t="s">
        <v>1125</v>
      </c>
      <c r="D55" s="270"/>
      <c r="E55" s="270"/>
      <c r="F55" s="270"/>
      <c r="G55" s="270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280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217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78">
        <v>17</v>
      </c>
      <c r="B57" s="179" t="s">
        <v>1128</v>
      </c>
      <c r="C57" s="189" t="s">
        <v>1129</v>
      </c>
      <c r="D57" s="180" t="s">
        <v>354</v>
      </c>
      <c r="E57" s="181">
        <v>2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 t="s">
        <v>1093</v>
      </c>
      <c r="S57" s="183" t="s">
        <v>212</v>
      </c>
      <c r="T57" s="184" t="s">
        <v>213</v>
      </c>
      <c r="U57" s="164">
        <v>0.21100000000000002</v>
      </c>
      <c r="V57" s="164">
        <f>ROUND(E57*U57,2)</f>
        <v>0.42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778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269" t="s">
        <v>1125</v>
      </c>
      <c r="D58" s="270"/>
      <c r="E58" s="270"/>
      <c r="F58" s="270"/>
      <c r="G58" s="270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280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18</v>
      </c>
      <c r="B60" s="179" t="s">
        <v>1130</v>
      </c>
      <c r="C60" s="189" t="s">
        <v>1131</v>
      </c>
      <c r="D60" s="180" t="s">
        <v>354</v>
      </c>
      <c r="E60" s="181">
        <v>7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1093</v>
      </c>
      <c r="S60" s="183" t="s">
        <v>212</v>
      </c>
      <c r="T60" s="184" t="s">
        <v>213</v>
      </c>
      <c r="U60" s="164">
        <v>0.25900000000000001</v>
      </c>
      <c r="V60" s="164">
        <f>ROUND(E60*U60,2)</f>
        <v>1.81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778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69" t="s">
        <v>1125</v>
      </c>
      <c r="D61" s="270"/>
      <c r="E61" s="270"/>
      <c r="F61" s="270"/>
      <c r="G61" s="270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280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217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78">
        <v>19</v>
      </c>
      <c r="B63" s="179" t="s">
        <v>1132</v>
      </c>
      <c r="C63" s="189" t="s">
        <v>1133</v>
      </c>
      <c r="D63" s="180" t="s">
        <v>354</v>
      </c>
      <c r="E63" s="181">
        <v>4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2.52E-2</v>
      </c>
      <c r="O63" s="183">
        <f>ROUND(E63*N63,2)</f>
        <v>0.1</v>
      </c>
      <c r="P63" s="183">
        <v>0</v>
      </c>
      <c r="Q63" s="183">
        <f>ROUND(E63*P63,2)</f>
        <v>0</v>
      </c>
      <c r="R63" s="183" t="s">
        <v>1093</v>
      </c>
      <c r="S63" s="183" t="s">
        <v>212</v>
      </c>
      <c r="T63" s="184" t="s">
        <v>213</v>
      </c>
      <c r="U63" s="164">
        <v>0.66</v>
      </c>
      <c r="V63" s="164">
        <f>ROUND(E63*U63,2)</f>
        <v>2.64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778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61"/>
      <c r="B64" s="162"/>
      <c r="C64" s="265"/>
      <c r="D64" s="266"/>
      <c r="E64" s="266"/>
      <c r="F64" s="266"/>
      <c r="G64" s="266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217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78">
        <v>20</v>
      </c>
      <c r="B65" s="179" t="s">
        <v>1134</v>
      </c>
      <c r="C65" s="189" t="s">
        <v>1135</v>
      </c>
      <c r="D65" s="180" t="s">
        <v>591</v>
      </c>
      <c r="E65" s="181">
        <v>10</v>
      </c>
      <c r="F65" s="182"/>
      <c r="G65" s="183">
        <f>ROUND(E65*F65,2)</f>
        <v>0</v>
      </c>
      <c r="H65" s="182"/>
      <c r="I65" s="183">
        <f>ROUND(E65*H65,2)</f>
        <v>0</v>
      </c>
      <c r="J65" s="182"/>
      <c r="K65" s="183">
        <f>ROUND(E65*J65,2)</f>
        <v>0</v>
      </c>
      <c r="L65" s="183">
        <v>21</v>
      </c>
      <c r="M65" s="183">
        <f>G65*(1+L65/100)</f>
        <v>0</v>
      </c>
      <c r="N65" s="183">
        <v>0</v>
      </c>
      <c r="O65" s="183">
        <f>ROUND(E65*N65,2)</f>
        <v>0</v>
      </c>
      <c r="P65" s="183">
        <v>0</v>
      </c>
      <c r="Q65" s="183">
        <f>ROUND(E65*P65,2)</f>
        <v>0</v>
      </c>
      <c r="R65" s="183"/>
      <c r="S65" s="183" t="s">
        <v>454</v>
      </c>
      <c r="T65" s="184" t="s">
        <v>213</v>
      </c>
      <c r="U65" s="164">
        <v>0</v>
      </c>
      <c r="V65" s="164">
        <f>ROUND(E65*U65,2)</f>
        <v>0</v>
      </c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778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265"/>
      <c r="D66" s="266"/>
      <c r="E66" s="266"/>
      <c r="F66" s="266"/>
      <c r="G66" s="266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217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78">
        <v>21</v>
      </c>
      <c r="B67" s="179" t="s">
        <v>1136</v>
      </c>
      <c r="C67" s="189" t="s">
        <v>1137</v>
      </c>
      <c r="D67" s="180" t="s">
        <v>354</v>
      </c>
      <c r="E67" s="181">
        <v>2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0</v>
      </c>
      <c r="O67" s="183">
        <f>ROUND(E67*N67,2)</f>
        <v>0</v>
      </c>
      <c r="P67" s="183">
        <v>0</v>
      </c>
      <c r="Q67" s="183">
        <f>ROUND(E67*P67,2)</f>
        <v>0</v>
      </c>
      <c r="R67" s="183"/>
      <c r="S67" s="183" t="s">
        <v>454</v>
      </c>
      <c r="T67" s="184" t="s">
        <v>213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1138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265"/>
      <c r="D68" s="266"/>
      <c r="E68" s="266"/>
      <c r="F68" s="266"/>
      <c r="G68" s="266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217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78">
        <v>22</v>
      </c>
      <c r="B69" s="179" t="s">
        <v>1139</v>
      </c>
      <c r="C69" s="189" t="s">
        <v>1140</v>
      </c>
      <c r="D69" s="180" t="s">
        <v>321</v>
      </c>
      <c r="E69" s="181">
        <v>14</v>
      </c>
      <c r="F69" s="182"/>
      <c r="G69" s="183">
        <f>ROUND(E69*F69,2)</f>
        <v>0</v>
      </c>
      <c r="H69" s="182"/>
      <c r="I69" s="183">
        <f>ROUND(E69*H69,2)</f>
        <v>0</v>
      </c>
      <c r="J69" s="182"/>
      <c r="K69" s="183">
        <f>ROUND(E69*J69,2)</f>
        <v>0</v>
      </c>
      <c r="L69" s="183">
        <v>21</v>
      </c>
      <c r="M69" s="183">
        <f>G69*(1+L69/100)</f>
        <v>0</v>
      </c>
      <c r="N69" s="183">
        <v>0</v>
      </c>
      <c r="O69" s="183">
        <f>ROUND(E69*N69,2)</f>
        <v>0</v>
      </c>
      <c r="P69" s="183">
        <v>0</v>
      </c>
      <c r="Q69" s="183">
        <f>ROUND(E69*P69,2)</f>
        <v>0</v>
      </c>
      <c r="R69" s="183"/>
      <c r="S69" s="183" t="s">
        <v>454</v>
      </c>
      <c r="T69" s="184" t="s">
        <v>213</v>
      </c>
      <c r="U69" s="164">
        <v>0</v>
      </c>
      <c r="V69" s="164">
        <f>ROUND(E69*U69,2)</f>
        <v>0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778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/>
      <c r="B70" s="162"/>
      <c r="C70" s="265"/>
      <c r="D70" s="266"/>
      <c r="E70" s="266"/>
      <c r="F70" s="266"/>
      <c r="G70" s="266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217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78">
        <v>23</v>
      </c>
      <c r="B71" s="179" t="s">
        <v>1141</v>
      </c>
      <c r="C71" s="189" t="s">
        <v>1142</v>
      </c>
      <c r="D71" s="180" t="s">
        <v>460</v>
      </c>
      <c r="E71" s="181">
        <v>136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0</v>
      </c>
      <c r="O71" s="183">
        <f>ROUND(E71*N71,2)</f>
        <v>0</v>
      </c>
      <c r="P71" s="183">
        <v>0</v>
      </c>
      <c r="Q71" s="183">
        <f>ROUND(E71*P71,2)</f>
        <v>0</v>
      </c>
      <c r="R71" s="183" t="s">
        <v>1093</v>
      </c>
      <c r="S71" s="183" t="s">
        <v>212</v>
      </c>
      <c r="T71" s="184" t="s">
        <v>213</v>
      </c>
      <c r="U71" s="164">
        <v>5.9000000000000004E-2</v>
      </c>
      <c r="V71" s="164">
        <f>ROUND(E71*U71,2)</f>
        <v>8.02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778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61"/>
      <c r="B72" s="162"/>
      <c r="C72" s="265"/>
      <c r="D72" s="266"/>
      <c r="E72" s="266"/>
      <c r="F72" s="266"/>
      <c r="G72" s="266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217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>
        <v>24</v>
      </c>
      <c r="B73" s="162" t="s">
        <v>1143</v>
      </c>
      <c r="C73" s="201" t="s">
        <v>1144</v>
      </c>
      <c r="D73" s="163" t="s">
        <v>0</v>
      </c>
      <c r="E73" s="186"/>
      <c r="F73" s="165"/>
      <c r="G73" s="164">
        <f>ROUND(E73*F73,2)</f>
        <v>0</v>
      </c>
      <c r="H73" s="165"/>
      <c r="I73" s="164">
        <f>ROUND(E73*H73,2)</f>
        <v>0</v>
      </c>
      <c r="J73" s="165"/>
      <c r="K73" s="164">
        <f>ROUND(E73*J73,2)</f>
        <v>0</v>
      </c>
      <c r="L73" s="164">
        <v>21</v>
      </c>
      <c r="M73" s="164">
        <f>G73*(1+L73/100)</f>
        <v>0</v>
      </c>
      <c r="N73" s="164">
        <v>0</v>
      </c>
      <c r="O73" s="164">
        <f>ROUND(E73*N73,2)</f>
        <v>0</v>
      </c>
      <c r="P73" s="164">
        <v>0</v>
      </c>
      <c r="Q73" s="164">
        <f>ROUND(E73*P73,2)</f>
        <v>0</v>
      </c>
      <c r="R73" s="164" t="s">
        <v>1093</v>
      </c>
      <c r="S73" s="164" t="s">
        <v>212</v>
      </c>
      <c r="T73" s="164" t="s">
        <v>277</v>
      </c>
      <c r="U73" s="164">
        <v>0</v>
      </c>
      <c r="V73" s="164">
        <f>ROUND(E73*U73,2)</f>
        <v>0</v>
      </c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677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61"/>
      <c r="B74" s="162"/>
      <c r="C74" s="267" t="s">
        <v>1145</v>
      </c>
      <c r="D74" s="268"/>
      <c r="E74" s="268"/>
      <c r="F74" s="268"/>
      <c r="G74" s="268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280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217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x14ac:dyDescent="0.4">
      <c r="A76" s="172" t="s">
        <v>207</v>
      </c>
      <c r="B76" s="173" t="s">
        <v>127</v>
      </c>
      <c r="C76" s="188" t="s">
        <v>128</v>
      </c>
      <c r="D76" s="174"/>
      <c r="E76" s="175"/>
      <c r="F76" s="176"/>
      <c r="G76" s="176">
        <f>SUMIF(AG77:AG180,"&lt;&gt;NOR",G77:G180)</f>
        <v>0</v>
      </c>
      <c r="H76" s="176"/>
      <c r="I76" s="176">
        <f>SUM(I77:I180)</f>
        <v>0</v>
      </c>
      <c r="J76" s="176"/>
      <c r="K76" s="176">
        <f>SUM(K77:K180)</f>
        <v>0</v>
      </c>
      <c r="L76" s="176"/>
      <c r="M76" s="176">
        <f>SUM(M77:M180)</f>
        <v>0</v>
      </c>
      <c r="N76" s="176"/>
      <c r="O76" s="176">
        <f>SUM(O77:O180)</f>
        <v>0.31000000000000005</v>
      </c>
      <c r="P76" s="176"/>
      <c r="Q76" s="176">
        <f>SUM(Q77:Q180)</f>
        <v>0</v>
      </c>
      <c r="R76" s="176"/>
      <c r="S76" s="176"/>
      <c r="T76" s="177"/>
      <c r="U76" s="171"/>
      <c r="V76" s="171">
        <f>SUM(V77:V180)</f>
        <v>125.07999999999998</v>
      </c>
      <c r="W76" s="171"/>
      <c r="AG76" t="s">
        <v>208</v>
      </c>
    </row>
    <row r="77" spans="1:60" ht="30.6" outlineLevel="1" x14ac:dyDescent="0.4">
      <c r="A77" s="178">
        <v>25</v>
      </c>
      <c r="B77" s="179" t="s">
        <v>1146</v>
      </c>
      <c r="C77" s="189" t="s">
        <v>1147</v>
      </c>
      <c r="D77" s="180" t="s">
        <v>460</v>
      </c>
      <c r="E77" s="181">
        <v>54</v>
      </c>
      <c r="F77" s="182"/>
      <c r="G77" s="183">
        <f>ROUND(E77*F77,2)</f>
        <v>0</v>
      </c>
      <c r="H77" s="182"/>
      <c r="I77" s="183">
        <f>ROUND(E77*H77,2)</f>
        <v>0</v>
      </c>
      <c r="J77" s="182"/>
      <c r="K77" s="183">
        <f>ROUND(E77*J77,2)</f>
        <v>0</v>
      </c>
      <c r="L77" s="183">
        <v>21</v>
      </c>
      <c r="M77" s="183">
        <f>G77*(1+L77/100)</f>
        <v>0</v>
      </c>
      <c r="N77" s="183">
        <v>4.3000000000000004E-4</v>
      </c>
      <c r="O77" s="183">
        <f>ROUND(E77*N77,2)</f>
        <v>0.02</v>
      </c>
      <c r="P77" s="183">
        <v>0</v>
      </c>
      <c r="Q77" s="183">
        <f>ROUND(E77*P77,2)</f>
        <v>0</v>
      </c>
      <c r="R77" s="183" t="s">
        <v>1093</v>
      </c>
      <c r="S77" s="183" t="s">
        <v>212</v>
      </c>
      <c r="T77" s="184" t="s">
        <v>213</v>
      </c>
      <c r="U77" s="164">
        <v>0.27890000000000004</v>
      </c>
      <c r="V77" s="164">
        <f>ROUND(E77*U77,2)</f>
        <v>15.06</v>
      </c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778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61"/>
      <c r="B78" s="162"/>
      <c r="C78" s="269" t="s">
        <v>1148</v>
      </c>
      <c r="D78" s="270"/>
      <c r="E78" s="270"/>
      <c r="F78" s="270"/>
      <c r="G78" s="270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280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256" t="s">
        <v>1044</v>
      </c>
      <c r="D79" s="257"/>
      <c r="E79" s="257"/>
      <c r="F79" s="257"/>
      <c r="G79" s="257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216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61"/>
      <c r="B80" s="162"/>
      <c r="C80" s="252"/>
      <c r="D80" s="253"/>
      <c r="E80" s="253"/>
      <c r="F80" s="253"/>
      <c r="G80" s="253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217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ht="30.6" outlineLevel="1" x14ac:dyDescent="0.4">
      <c r="A81" s="178">
        <v>26</v>
      </c>
      <c r="B81" s="179" t="s">
        <v>1149</v>
      </c>
      <c r="C81" s="189" t="s">
        <v>1150</v>
      </c>
      <c r="D81" s="180" t="s">
        <v>460</v>
      </c>
      <c r="E81" s="181">
        <v>36</v>
      </c>
      <c r="F81" s="182"/>
      <c r="G81" s="183">
        <f>ROUND(E81*F81,2)</f>
        <v>0</v>
      </c>
      <c r="H81" s="182"/>
      <c r="I81" s="183">
        <f>ROUND(E81*H81,2)</f>
        <v>0</v>
      </c>
      <c r="J81" s="182"/>
      <c r="K81" s="183">
        <f>ROUND(E81*J81,2)</f>
        <v>0</v>
      </c>
      <c r="L81" s="183">
        <v>21</v>
      </c>
      <c r="M81" s="183">
        <f>G81*(1+L81/100)</f>
        <v>0</v>
      </c>
      <c r="N81" s="183">
        <v>5.3000000000000009E-4</v>
      </c>
      <c r="O81" s="183">
        <f>ROUND(E81*N81,2)</f>
        <v>0.02</v>
      </c>
      <c r="P81" s="183">
        <v>0</v>
      </c>
      <c r="Q81" s="183">
        <f>ROUND(E81*P81,2)</f>
        <v>0</v>
      </c>
      <c r="R81" s="183" t="s">
        <v>1093</v>
      </c>
      <c r="S81" s="183" t="s">
        <v>212</v>
      </c>
      <c r="T81" s="184" t="s">
        <v>213</v>
      </c>
      <c r="U81" s="164">
        <v>0.29730000000000001</v>
      </c>
      <c r="V81" s="164">
        <f>ROUND(E81*U81,2)</f>
        <v>10.7</v>
      </c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778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269" t="s">
        <v>1148</v>
      </c>
      <c r="D82" s="270"/>
      <c r="E82" s="270"/>
      <c r="F82" s="270"/>
      <c r="G82" s="270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280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56" t="s">
        <v>1151</v>
      </c>
      <c r="D83" s="257"/>
      <c r="E83" s="257"/>
      <c r="F83" s="257"/>
      <c r="G83" s="257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216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61"/>
      <c r="B84" s="162"/>
      <c r="C84" s="256" t="s">
        <v>1044</v>
      </c>
      <c r="D84" s="257"/>
      <c r="E84" s="257"/>
      <c r="F84" s="257"/>
      <c r="G84" s="257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216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252"/>
      <c r="D85" s="253"/>
      <c r="E85" s="253"/>
      <c r="F85" s="253"/>
      <c r="G85" s="253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217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ht="30.6" outlineLevel="1" x14ac:dyDescent="0.4">
      <c r="A86" s="178">
        <v>27</v>
      </c>
      <c r="B86" s="179" t="s">
        <v>1152</v>
      </c>
      <c r="C86" s="189" t="s">
        <v>1153</v>
      </c>
      <c r="D86" s="180" t="s">
        <v>460</v>
      </c>
      <c r="E86" s="181">
        <v>18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7.3000000000000007E-4</v>
      </c>
      <c r="O86" s="183">
        <f>ROUND(E86*N86,2)</f>
        <v>0.01</v>
      </c>
      <c r="P86" s="183">
        <v>0</v>
      </c>
      <c r="Q86" s="183">
        <f>ROUND(E86*P86,2)</f>
        <v>0</v>
      </c>
      <c r="R86" s="183" t="s">
        <v>1093</v>
      </c>
      <c r="S86" s="183" t="s">
        <v>212</v>
      </c>
      <c r="T86" s="184" t="s">
        <v>213</v>
      </c>
      <c r="U86" s="164">
        <v>0.33280000000000004</v>
      </c>
      <c r="V86" s="164">
        <f>ROUND(E86*U86,2)</f>
        <v>5.99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778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4">
      <c r="A87" s="161"/>
      <c r="B87" s="162"/>
      <c r="C87" s="269" t="s">
        <v>1148</v>
      </c>
      <c r="D87" s="270"/>
      <c r="E87" s="270"/>
      <c r="F87" s="270"/>
      <c r="G87" s="270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280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61"/>
      <c r="B88" s="162"/>
      <c r="C88" s="256" t="s">
        <v>1151</v>
      </c>
      <c r="D88" s="257"/>
      <c r="E88" s="257"/>
      <c r="F88" s="257"/>
      <c r="G88" s="257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216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56" t="s">
        <v>1044</v>
      </c>
      <c r="D89" s="257"/>
      <c r="E89" s="257"/>
      <c r="F89" s="257"/>
      <c r="G89" s="257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216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61"/>
      <c r="B90" s="162"/>
      <c r="C90" s="252"/>
      <c r="D90" s="253"/>
      <c r="E90" s="253"/>
      <c r="F90" s="253"/>
      <c r="G90" s="253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217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ht="30.6" outlineLevel="1" x14ac:dyDescent="0.4">
      <c r="A91" s="178">
        <v>28</v>
      </c>
      <c r="B91" s="179" t="s">
        <v>1154</v>
      </c>
      <c r="C91" s="189" t="s">
        <v>1155</v>
      </c>
      <c r="D91" s="180" t="s">
        <v>460</v>
      </c>
      <c r="E91" s="181">
        <v>24</v>
      </c>
      <c r="F91" s="182"/>
      <c r="G91" s="183">
        <f>ROUND(E91*F91,2)</f>
        <v>0</v>
      </c>
      <c r="H91" s="182"/>
      <c r="I91" s="183">
        <f>ROUND(E91*H91,2)</f>
        <v>0</v>
      </c>
      <c r="J91" s="182"/>
      <c r="K91" s="183">
        <f>ROUND(E91*J91,2)</f>
        <v>0</v>
      </c>
      <c r="L91" s="183">
        <v>21</v>
      </c>
      <c r="M91" s="183">
        <f>G91*(1+L91/100)</f>
        <v>0</v>
      </c>
      <c r="N91" s="183">
        <v>1.0200000000000001E-3</v>
      </c>
      <c r="O91" s="183">
        <f>ROUND(E91*N91,2)</f>
        <v>0.02</v>
      </c>
      <c r="P91" s="183">
        <v>0</v>
      </c>
      <c r="Q91" s="183">
        <f>ROUND(E91*P91,2)</f>
        <v>0</v>
      </c>
      <c r="R91" s="183" t="s">
        <v>1093</v>
      </c>
      <c r="S91" s="183" t="s">
        <v>212</v>
      </c>
      <c r="T91" s="184" t="s">
        <v>213</v>
      </c>
      <c r="U91" s="164">
        <v>0.38470000000000004</v>
      </c>
      <c r="V91" s="164">
        <f>ROUND(E91*U91,2)</f>
        <v>9.23</v>
      </c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778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61"/>
      <c r="B92" s="162"/>
      <c r="C92" s="269" t="s">
        <v>1148</v>
      </c>
      <c r="D92" s="270"/>
      <c r="E92" s="270"/>
      <c r="F92" s="270"/>
      <c r="G92" s="270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280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/>
      <c r="B93" s="162"/>
      <c r="C93" s="256" t="s">
        <v>1151</v>
      </c>
      <c r="D93" s="257"/>
      <c r="E93" s="257"/>
      <c r="F93" s="257"/>
      <c r="G93" s="257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216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56" t="s">
        <v>1044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216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217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ht="20.399999999999999" outlineLevel="1" x14ac:dyDescent="0.4">
      <c r="A96" s="178">
        <v>29</v>
      </c>
      <c r="B96" s="179" t="s">
        <v>1156</v>
      </c>
      <c r="C96" s="189" t="s">
        <v>1157</v>
      </c>
      <c r="D96" s="180" t="s">
        <v>460</v>
      </c>
      <c r="E96" s="181">
        <v>14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8.0000000000000004E-4</v>
      </c>
      <c r="O96" s="183">
        <f>ROUND(E96*N96,2)</f>
        <v>0.01</v>
      </c>
      <c r="P96" s="183">
        <v>0</v>
      </c>
      <c r="Q96" s="183">
        <f>ROUND(E96*P96,2)</f>
        <v>0</v>
      </c>
      <c r="R96" s="183" t="s">
        <v>1093</v>
      </c>
      <c r="S96" s="183" t="s">
        <v>212</v>
      </c>
      <c r="T96" s="184" t="s">
        <v>213</v>
      </c>
      <c r="U96" s="164">
        <v>0.85600000000000009</v>
      </c>
      <c r="V96" s="164">
        <f>ROUND(E96*U96,2)</f>
        <v>11.98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778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61"/>
      <c r="B97" s="162"/>
      <c r="C97" s="254" t="s">
        <v>1158</v>
      </c>
      <c r="D97" s="255"/>
      <c r="E97" s="255"/>
      <c r="F97" s="255"/>
      <c r="G97" s="255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216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61"/>
      <c r="B98" s="162"/>
      <c r="C98" s="256" t="s">
        <v>1044</v>
      </c>
      <c r="D98" s="257"/>
      <c r="E98" s="257"/>
      <c r="F98" s="257"/>
      <c r="G98" s="257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216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252"/>
      <c r="D99" s="253"/>
      <c r="E99" s="253"/>
      <c r="F99" s="253"/>
      <c r="G99" s="253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217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78">
        <v>30</v>
      </c>
      <c r="B100" s="179" t="s">
        <v>1159</v>
      </c>
      <c r="C100" s="189" t="s">
        <v>1160</v>
      </c>
      <c r="D100" s="180" t="s">
        <v>460</v>
      </c>
      <c r="E100" s="181">
        <v>12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1.5900000000000001E-2</v>
      </c>
      <c r="O100" s="183">
        <f>ROUND(E100*N100,2)</f>
        <v>0.19</v>
      </c>
      <c r="P100" s="183">
        <v>0</v>
      </c>
      <c r="Q100" s="183">
        <f>ROUND(E100*P100,2)</f>
        <v>0</v>
      </c>
      <c r="R100" s="183" t="s">
        <v>1093</v>
      </c>
      <c r="S100" s="183" t="s">
        <v>212</v>
      </c>
      <c r="T100" s="184" t="s">
        <v>213</v>
      </c>
      <c r="U100" s="164">
        <v>0.89700000000000002</v>
      </c>
      <c r="V100" s="164">
        <f>ROUND(E100*U100,2)</f>
        <v>10.76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778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254" t="s">
        <v>1151</v>
      </c>
      <c r="D101" s="255"/>
      <c r="E101" s="255"/>
      <c r="F101" s="255"/>
      <c r="G101" s="255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216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217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78">
        <v>31</v>
      </c>
      <c r="B103" s="179" t="s">
        <v>1161</v>
      </c>
      <c r="C103" s="189" t="s">
        <v>1162</v>
      </c>
      <c r="D103" s="180" t="s">
        <v>460</v>
      </c>
      <c r="E103" s="181">
        <v>10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6.0000000000000006E-4</v>
      </c>
      <c r="O103" s="183">
        <f>ROUND(E103*N103,2)</f>
        <v>0.01</v>
      </c>
      <c r="P103" s="183">
        <v>0</v>
      </c>
      <c r="Q103" s="183">
        <f>ROUND(E103*P103,2)</f>
        <v>0</v>
      </c>
      <c r="R103" s="183" t="s">
        <v>1093</v>
      </c>
      <c r="S103" s="183" t="s">
        <v>212</v>
      </c>
      <c r="T103" s="184" t="s">
        <v>213</v>
      </c>
      <c r="U103" s="164">
        <v>0.16500000000000001</v>
      </c>
      <c r="V103" s="164">
        <f>ROUND(E103*U103,2)</f>
        <v>1.65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778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61"/>
      <c r="B104" s="162"/>
      <c r="C104" s="265"/>
      <c r="D104" s="266"/>
      <c r="E104" s="266"/>
      <c r="F104" s="266"/>
      <c r="G104" s="266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217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ht="20.399999999999999" outlineLevel="1" x14ac:dyDescent="0.4">
      <c r="A105" s="178">
        <v>32</v>
      </c>
      <c r="B105" s="179" t="s">
        <v>1163</v>
      </c>
      <c r="C105" s="189" t="s">
        <v>1164</v>
      </c>
      <c r="D105" s="180" t="s">
        <v>460</v>
      </c>
      <c r="E105" s="181">
        <v>32</v>
      </c>
      <c r="F105" s="182"/>
      <c r="G105" s="183">
        <f>ROUND(E105*F105,2)</f>
        <v>0</v>
      </c>
      <c r="H105" s="182"/>
      <c r="I105" s="183">
        <f>ROUND(E105*H105,2)</f>
        <v>0</v>
      </c>
      <c r="J105" s="182"/>
      <c r="K105" s="183">
        <f>ROUND(E105*J105,2)</f>
        <v>0</v>
      </c>
      <c r="L105" s="183">
        <v>21</v>
      </c>
      <c r="M105" s="183">
        <f>G105*(1+L105/100)</f>
        <v>0</v>
      </c>
      <c r="N105" s="183">
        <v>4.0000000000000003E-5</v>
      </c>
      <c r="O105" s="183">
        <f>ROUND(E105*N105,2)</f>
        <v>0</v>
      </c>
      <c r="P105" s="183">
        <v>0</v>
      </c>
      <c r="Q105" s="183">
        <f>ROUND(E105*P105,2)</f>
        <v>0</v>
      </c>
      <c r="R105" s="183" t="s">
        <v>1093</v>
      </c>
      <c r="S105" s="183" t="s">
        <v>212</v>
      </c>
      <c r="T105" s="184" t="s">
        <v>213</v>
      </c>
      <c r="U105" s="164">
        <v>0.129</v>
      </c>
      <c r="V105" s="164">
        <f>ROUND(E105*U105,2)</f>
        <v>4.13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778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61"/>
      <c r="B106" s="162"/>
      <c r="C106" s="254" t="s">
        <v>1165</v>
      </c>
      <c r="D106" s="255"/>
      <c r="E106" s="255"/>
      <c r="F106" s="255"/>
      <c r="G106" s="255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216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217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ht="20.399999999999999" outlineLevel="1" x14ac:dyDescent="0.4">
      <c r="A108" s="178">
        <v>33</v>
      </c>
      <c r="B108" s="179" t="s">
        <v>1166</v>
      </c>
      <c r="C108" s="189" t="s">
        <v>1167</v>
      </c>
      <c r="D108" s="180" t="s">
        <v>460</v>
      </c>
      <c r="E108" s="181">
        <v>20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6.0000000000000002E-5</v>
      </c>
      <c r="O108" s="183">
        <f>ROUND(E108*N108,2)</f>
        <v>0</v>
      </c>
      <c r="P108" s="183">
        <v>0</v>
      </c>
      <c r="Q108" s="183">
        <f>ROUND(E108*P108,2)</f>
        <v>0</v>
      </c>
      <c r="R108" s="183" t="s">
        <v>1093</v>
      </c>
      <c r="S108" s="183" t="s">
        <v>212</v>
      </c>
      <c r="T108" s="184" t="s">
        <v>213</v>
      </c>
      <c r="U108" s="164">
        <v>0.129</v>
      </c>
      <c r="V108" s="164">
        <f>ROUND(E108*U108,2)</f>
        <v>2.58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778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4">
      <c r="A109" s="161"/>
      <c r="B109" s="162"/>
      <c r="C109" s="254" t="s">
        <v>1165</v>
      </c>
      <c r="D109" s="255"/>
      <c r="E109" s="255"/>
      <c r="F109" s="255"/>
      <c r="G109" s="255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216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61"/>
      <c r="B110" s="162"/>
      <c r="C110" s="252"/>
      <c r="D110" s="253"/>
      <c r="E110" s="253"/>
      <c r="F110" s="253"/>
      <c r="G110" s="253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217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ht="20.399999999999999" outlineLevel="1" x14ac:dyDescent="0.4">
      <c r="A111" s="178">
        <v>34</v>
      </c>
      <c r="B111" s="179" t="s">
        <v>1168</v>
      </c>
      <c r="C111" s="189" t="s">
        <v>1169</v>
      </c>
      <c r="D111" s="180" t="s">
        <v>460</v>
      </c>
      <c r="E111" s="181">
        <v>10</v>
      </c>
      <c r="F111" s="182"/>
      <c r="G111" s="183">
        <f>ROUND(E111*F111,2)</f>
        <v>0</v>
      </c>
      <c r="H111" s="182"/>
      <c r="I111" s="183">
        <f>ROUND(E111*H111,2)</f>
        <v>0</v>
      </c>
      <c r="J111" s="182"/>
      <c r="K111" s="183">
        <f>ROUND(E111*J111,2)</f>
        <v>0</v>
      </c>
      <c r="L111" s="183">
        <v>21</v>
      </c>
      <c r="M111" s="183">
        <f>G111*(1+L111/100)</f>
        <v>0</v>
      </c>
      <c r="N111" s="183">
        <v>6.0000000000000002E-5</v>
      </c>
      <c r="O111" s="183">
        <f>ROUND(E111*N111,2)</f>
        <v>0</v>
      </c>
      <c r="P111" s="183">
        <v>0</v>
      </c>
      <c r="Q111" s="183">
        <f>ROUND(E111*P111,2)</f>
        <v>0</v>
      </c>
      <c r="R111" s="183" t="s">
        <v>1093</v>
      </c>
      <c r="S111" s="183" t="s">
        <v>212</v>
      </c>
      <c r="T111" s="184" t="s">
        <v>213</v>
      </c>
      <c r="U111" s="164">
        <v>0.14200000000000002</v>
      </c>
      <c r="V111" s="164">
        <f>ROUND(E111*U111,2)</f>
        <v>1.42</v>
      </c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778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254" t="s">
        <v>1165</v>
      </c>
      <c r="D112" s="255"/>
      <c r="E112" s="255"/>
      <c r="F112" s="255"/>
      <c r="G112" s="255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216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217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ht="20.399999999999999" outlineLevel="1" x14ac:dyDescent="0.4">
      <c r="A114" s="178">
        <v>35</v>
      </c>
      <c r="B114" s="179" t="s">
        <v>1170</v>
      </c>
      <c r="C114" s="189" t="s">
        <v>1171</v>
      </c>
      <c r="D114" s="180" t="s">
        <v>460</v>
      </c>
      <c r="E114" s="181">
        <v>20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1.1E-4</v>
      </c>
      <c r="O114" s="183">
        <f>ROUND(E114*N114,2)</f>
        <v>0</v>
      </c>
      <c r="P114" s="183">
        <v>0</v>
      </c>
      <c r="Q114" s="183">
        <f>ROUND(E114*P114,2)</f>
        <v>0</v>
      </c>
      <c r="R114" s="183" t="s">
        <v>1093</v>
      </c>
      <c r="S114" s="183" t="s">
        <v>212</v>
      </c>
      <c r="T114" s="184" t="s">
        <v>213</v>
      </c>
      <c r="U114" s="164">
        <v>0.157</v>
      </c>
      <c r="V114" s="164">
        <f>ROUND(E114*U114,2)</f>
        <v>3.14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778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54" t="s">
        <v>1165</v>
      </c>
      <c r="D115" s="255"/>
      <c r="E115" s="255"/>
      <c r="F115" s="255"/>
      <c r="G115" s="255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216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61"/>
      <c r="B116" s="162"/>
      <c r="C116" s="252"/>
      <c r="D116" s="253"/>
      <c r="E116" s="253"/>
      <c r="F116" s="253"/>
      <c r="G116" s="253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217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ht="20.399999999999999" outlineLevel="1" x14ac:dyDescent="0.4">
      <c r="A117" s="178">
        <v>36</v>
      </c>
      <c r="B117" s="179" t="s">
        <v>1172</v>
      </c>
      <c r="C117" s="189" t="s">
        <v>1173</v>
      </c>
      <c r="D117" s="180" t="s">
        <v>460</v>
      </c>
      <c r="E117" s="181">
        <v>22</v>
      </c>
      <c r="F117" s="182"/>
      <c r="G117" s="183">
        <f>ROUND(E117*F117,2)</f>
        <v>0</v>
      </c>
      <c r="H117" s="182"/>
      <c r="I117" s="183">
        <f>ROUND(E117*H117,2)</f>
        <v>0</v>
      </c>
      <c r="J117" s="182"/>
      <c r="K117" s="183">
        <f>ROUND(E117*J117,2)</f>
        <v>0</v>
      </c>
      <c r="L117" s="183">
        <v>21</v>
      </c>
      <c r="M117" s="183">
        <f>G117*(1+L117/100)</f>
        <v>0</v>
      </c>
      <c r="N117" s="183">
        <v>6.0000000000000002E-5</v>
      </c>
      <c r="O117" s="183">
        <f>ROUND(E117*N117,2)</f>
        <v>0</v>
      </c>
      <c r="P117" s="183">
        <v>0</v>
      </c>
      <c r="Q117" s="183">
        <f>ROUND(E117*P117,2)</f>
        <v>0</v>
      </c>
      <c r="R117" s="183" t="s">
        <v>1093</v>
      </c>
      <c r="S117" s="183" t="s">
        <v>212</v>
      </c>
      <c r="T117" s="184" t="s">
        <v>213</v>
      </c>
      <c r="U117" s="164">
        <v>0.129</v>
      </c>
      <c r="V117" s="164">
        <f>ROUND(E117*U117,2)</f>
        <v>2.84</v>
      </c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778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61"/>
      <c r="B118" s="162"/>
      <c r="C118" s="254" t="s">
        <v>1165</v>
      </c>
      <c r="D118" s="255"/>
      <c r="E118" s="255"/>
      <c r="F118" s="255"/>
      <c r="G118" s="255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216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61"/>
      <c r="B119" s="162"/>
      <c r="C119" s="252"/>
      <c r="D119" s="253"/>
      <c r="E119" s="253"/>
      <c r="F119" s="253"/>
      <c r="G119" s="253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217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ht="20.399999999999999" outlineLevel="1" x14ac:dyDescent="0.4">
      <c r="A120" s="178">
        <v>37</v>
      </c>
      <c r="B120" s="179" t="s">
        <v>1174</v>
      </c>
      <c r="C120" s="189" t="s">
        <v>1175</v>
      </c>
      <c r="D120" s="180" t="s">
        <v>460</v>
      </c>
      <c r="E120" s="181">
        <v>16</v>
      </c>
      <c r="F120" s="182"/>
      <c r="G120" s="183">
        <f>ROUND(E120*F120,2)</f>
        <v>0</v>
      </c>
      <c r="H120" s="182"/>
      <c r="I120" s="183">
        <f>ROUND(E120*H120,2)</f>
        <v>0</v>
      </c>
      <c r="J120" s="182"/>
      <c r="K120" s="183">
        <f>ROUND(E120*J120,2)</f>
        <v>0</v>
      </c>
      <c r="L120" s="183">
        <v>21</v>
      </c>
      <c r="M120" s="183">
        <f>G120*(1+L120/100)</f>
        <v>0</v>
      </c>
      <c r="N120" s="183">
        <v>7.0000000000000007E-5</v>
      </c>
      <c r="O120" s="183">
        <f>ROUND(E120*N120,2)</f>
        <v>0</v>
      </c>
      <c r="P120" s="183">
        <v>0</v>
      </c>
      <c r="Q120" s="183">
        <f>ROUND(E120*P120,2)</f>
        <v>0</v>
      </c>
      <c r="R120" s="183" t="s">
        <v>1093</v>
      </c>
      <c r="S120" s="183" t="s">
        <v>212</v>
      </c>
      <c r="T120" s="184" t="s">
        <v>213</v>
      </c>
      <c r="U120" s="164">
        <v>0.129</v>
      </c>
      <c r="V120" s="164">
        <f>ROUND(E120*U120,2)</f>
        <v>2.06</v>
      </c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778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4">
      <c r="A121" s="161"/>
      <c r="B121" s="162"/>
      <c r="C121" s="254" t="s">
        <v>1165</v>
      </c>
      <c r="D121" s="255"/>
      <c r="E121" s="255"/>
      <c r="F121" s="255"/>
      <c r="G121" s="255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216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4">
      <c r="A122" s="161"/>
      <c r="B122" s="162"/>
      <c r="C122" s="252"/>
      <c r="D122" s="253"/>
      <c r="E122" s="253"/>
      <c r="F122" s="253"/>
      <c r="G122" s="253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217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ht="20.399999999999999" outlineLevel="1" x14ac:dyDescent="0.4">
      <c r="A123" s="178">
        <v>38</v>
      </c>
      <c r="B123" s="179" t="s">
        <v>1176</v>
      </c>
      <c r="C123" s="189" t="s">
        <v>1177</v>
      </c>
      <c r="D123" s="180" t="s">
        <v>460</v>
      </c>
      <c r="E123" s="181">
        <v>8</v>
      </c>
      <c r="F123" s="182"/>
      <c r="G123" s="183">
        <f>ROUND(E123*F123,2)</f>
        <v>0</v>
      </c>
      <c r="H123" s="182"/>
      <c r="I123" s="183">
        <f>ROUND(E123*H123,2)</f>
        <v>0</v>
      </c>
      <c r="J123" s="182"/>
      <c r="K123" s="183">
        <f>ROUND(E123*J123,2)</f>
        <v>0</v>
      </c>
      <c r="L123" s="183">
        <v>21</v>
      </c>
      <c r="M123" s="183">
        <f>G123*(1+L123/100)</f>
        <v>0</v>
      </c>
      <c r="N123" s="183">
        <v>8.0000000000000007E-5</v>
      </c>
      <c r="O123" s="183">
        <f>ROUND(E123*N123,2)</f>
        <v>0</v>
      </c>
      <c r="P123" s="183">
        <v>0</v>
      </c>
      <c r="Q123" s="183">
        <f>ROUND(E123*P123,2)</f>
        <v>0</v>
      </c>
      <c r="R123" s="183" t="s">
        <v>1093</v>
      </c>
      <c r="S123" s="183" t="s">
        <v>212</v>
      </c>
      <c r="T123" s="184" t="s">
        <v>213</v>
      </c>
      <c r="U123" s="164">
        <v>0.14200000000000002</v>
      </c>
      <c r="V123" s="164">
        <f>ROUND(E123*U123,2)</f>
        <v>1.1399999999999999</v>
      </c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778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61"/>
      <c r="B124" s="162"/>
      <c r="C124" s="254" t="s">
        <v>1165</v>
      </c>
      <c r="D124" s="255"/>
      <c r="E124" s="255"/>
      <c r="F124" s="255"/>
      <c r="G124" s="255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216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/>
      <c r="B125" s="162"/>
      <c r="C125" s="252"/>
      <c r="D125" s="253"/>
      <c r="E125" s="253"/>
      <c r="F125" s="253"/>
      <c r="G125" s="253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217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ht="20.399999999999999" outlineLevel="1" x14ac:dyDescent="0.4">
      <c r="A126" s="178">
        <v>39</v>
      </c>
      <c r="B126" s="179" t="s">
        <v>1178</v>
      </c>
      <c r="C126" s="189" t="s">
        <v>1179</v>
      </c>
      <c r="D126" s="180" t="s">
        <v>460</v>
      </c>
      <c r="E126" s="181">
        <v>4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1.3000000000000002E-4</v>
      </c>
      <c r="O126" s="183">
        <f>ROUND(E126*N126,2)</f>
        <v>0</v>
      </c>
      <c r="P126" s="183">
        <v>0</v>
      </c>
      <c r="Q126" s="183">
        <f>ROUND(E126*P126,2)</f>
        <v>0</v>
      </c>
      <c r="R126" s="183" t="s">
        <v>1093</v>
      </c>
      <c r="S126" s="183" t="s">
        <v>212</v>
      </c>
      <c r="T126" s="184" t="s">
        <v>213</v>
      </c>
      <c r="U126" s="164">
        <v>0.157</v>
      </c>
      <c r="V126" s="164">
        <f>ROUND(E126*U126,2)</f>
        <v>0.63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778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254" t="s">
        <v>1165</v>
      </c>
      <c r="D127" s="255"/>
      <c r="E127" s="255"/>
      <c r="F127" s="255"/>
      <c r="G127" s="255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216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4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217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4">
      <c r="A129" s="178">
        <v>40</v>
      </c>
      <c r="B129" s="179" t="s">
        <v>1180</v>
      </c>
      <c r="C129" s="189" t="s">
        <v>1181</v>
      </c>
      <c r="D129" s="180" t="s">
        <v>354</v>
      </c>
      <c r="E129" s="181">
        <v>30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8.0000000000000007E-5</v>
      </c>
      <c r="O129" s="183">
        <f>ROUND(E129*N129,2)</f>
        <v>0</v>
      </c>
      <c r="P129" s="183">
        <v>0</v>
      </c>
      <c r="Q129" s="183">
        <f>ROUND(E129*P129,2)</f>
        <v>0</v>
      </c>
      <c r="R129" s="183" t="s">
        <v>332</v>
      </c>
      <c r="S129" s="183" t="s">
        <v>1182</v>
      </c>
      <c r="T129" s="184" t="s">
        <v>213</v>
      </c>
      <c r="U129" s="164">
        <v>0</v>
      </c>
      <c r="V129" s="164">
        <f>ROUND(E129*U129,2)</f>
        <v>0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1138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4">
      <c r="A130" s="161"/>
      <c r="B130" s="162"/>
      <c r="C130" s="265"/>
      <c r="D130" s="266"/>
      <c r="E130" s="266"/>
      <c r="F130" s="266"/>
      <c r="G130" s="266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217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4">
      <c r="A131" s="178">
        <v>41</v>
      </c>
      <c r="B131" s="179" t="s">
        <v>1183</v>
      </c>
      <c r="C131" s="189" t="s">
        <v>1181</v>
      </c>
      <c r="D131" s="180" t="s">
        <v>354</v>
      </c>
      <c r="E131" s="181">
        <v>20</v>
      </c>
      <c r="F131" s="182"/>
      <c r="G131" s="183">
        <f>ROUND(E131*F131,2)</f>
        <v>0</v>
      </c>
      <c r="H131" s="182"/>
      <c r="I131" s="183">
        <f>ROUND(E131*H131,2)</f>
        <v>0</v>
      </c>
      <c r="J131" s="182"/>
      <c r="K131" s="183">
        <f>ROUND(E131*J131,2)</f>
        <v>0</v>
      </c>
      <c r="L131" s="183">
        <v>21</v>
      </c>
      <c r="M131" s="183">
        <f>G131*(1+L131/100)</f>
        <v>0</v>
      </c>
      <c r="N131" s="183">
        <v>8.0000000000000007E-5</v>
      </c>
      <c r="O131" s="183">
        <f>ROUND(E131*N131,2)</f>
        <v>0</v>
      </c>
      <c r="P131" s="183">
        <v>0</v>
      </c>
      <c r="Q131" s="183">
        <f>ROUND(E131*P131,2)</f>
        <v>0</v>
      </c>
      <c r="R131" s="183" t="s">
        <v>332</v>
      </c>
      <c r="S131" s="183" t="s">
        <v>1182</v>
      </c>
      <c r="T131" s="184" t="s">
        <v>213</v>
      </c>
      <c r="U131" s="164">
        <v>0</v>
      </c>
      <c r="V131" s="164">
        <f>ROUND(E131*U131,2)</f>
        <v>0</v>
      </c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1138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61"/>
      <c r="B132" s="162"/>
      <c r="C132" s="265"/>
      <c r="D132" s="266"/>
      <c r="E132" s="266"/>
      <c r="F132" s="266"/>
      <c r="G132" s="266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217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4">
      <c r="A133" s="178">
        <v>42</v>
      </c>
      <c r="B133" s="179" t="s">
        <v>1184</v>
      </c>
      <c r="C133" s="189" t="s">
        <v>1181</v>
      </c>
      <c r="D133" s="180" t="s">
        <v>354</v>
      </c>
      <c r="E133" s="181">
        <v>12</v>
      </c>
      <c r="F133" s="182"/>
      <c r="G133" s="183">
        <f>ROUND(E133*F133,2)</f>
        <v>0</v>
      </c>
      <c r="H133" s="182"/>
      <c r="I133" s="183">
        <f>ROUND(E133*H133,2)</f>
        <v>0</v>
      </c>
      <c r="J133" s="182"/>
      <c r="K133" s="183">
        <f>ROUND(E133*J133,2)</f>
        <v>0</v>
      </c>
      <c r="L133" s="183">
        <v>21</v>
      </c>
      <c r="M133" s="183">
        <f>G133*(1+L133/100)</f>
        <v>0</v>
      </c>
      <c r="N133" s="183">
        <v>1.2E-4</v>
      </c>
      <c r="O133" s="183">
        <f>ROUND(E133*N133,2)</f>
        <v>0</v>
      </c>
      <c r="P133" s="183">
        <v>0</v>
      </c>
      <c r="Q133" s="183">
        <f>ROUND(E133*P133,2)</f>
        <v>0</v>
      </c>
      <c r="R133" s="183" t="s">
        <v>332</v>
      </c>
      <c r="S133" s="183" t="s">
        <v>1182</v>
      </c>
      <c r="T133" s="184" t="s">
        <v>213</v>
      </c>
      <c r="U133" s="164">
        <v>0</v>
      </c>
      <c r="V133" s="164">
        <f>ROUND(E133*U133,2)</f>
        <v>0</v>
      </c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1138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4">
      <c r="A134" s="161"/>
      <c r="B134" s="162"/>
      <c r="C134" s="265"/>
      <c r="D134" s="266"/>
      <c r="E134" s="266"/>
      <c r="F134" s="266"/>
      <c r="G134" s="266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217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4">
      <c r="A135" s="178">
        <v>43</v>
      </c>
      <c r="B135" s="179" t="s">
        <v>1185</v>
      </c>
      <c r="C135" s="189" t="s">
        <v>1181</v>
      </c>
      <c r="D135" s="180" t="s">
        <v>354</v>
      </c>
      <c r="E135" s="181">
        <v>20</v>
      </c>
      <c r="F135" s="182"/>
      <c r="G135" s="183">
        <f>ROUND(E135*F135,2)</f>
        <v>0</v>
      </c>
      <c r="H135" s="182"/>
      <c r="I135" s="183">
        <f>ROUND(E135*H135,2)</f>
        <v>0</v>
      </c>
      <c r="J135" s="182"/>
      <c r="K135" s="183">
        <f>ROUND(E135*J135,2)</f>
        <v>0</v>
      </c>
      <c r="L135" s="183">
        <v>21</v>
      </c>
      <c r="M135" s="183">
        <f>G135*(1+L135/100)</f>
        <v>0</v>
      </c>
      <c r="N135" s="183">
        <v>1.3000000000000002E-4</v>
      </c>
      <c r="O135" s="183">
        <f>ROUND(E135*N135,2)</f>
        <v>0</v>
      </c>
      <c r="P135" s="183">
        <v>0</v>
      </c>
      <c r="Q135" s="183">
        <f>ROUND(E135*P135,2)</f>
        <v>0</v>
      </c>
      <c r="R135" s="183" t="s">
        <v>332</v>
      </c>
      <c r="S135" s="183" t="s">
        <v>1182</v>
      </c>
      <c r="T135" s="184" t="s">
        <v>213</v>
      </c>
      <c r="U135" s="164">
        <v>0</v>
      </c>
      <c r="V135" s="164">
        <f>ROUND(E135*U135,2)</f>
        <v>0</v>
      </c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1138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61"/>
      <c r="B136" s="162"/>
      <c r="C136" s="265"/>
      <c r="D136" s="266"/>
      <c r="E136" s="266"/>
      <c r="F136" s="266"/>
      <c r="G136" s="266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217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4">
      <c r="A137" s="178">
        <v>44</v>
      </c>
      <c r="B137" s="179" t="s">
        <v>1186</v>
      </c>
      <c r="C137" s="189" t="s">
        <v>1181</v>
      </c>
      <c r="D137" s="180" t="s">
        <v>354</v>
      </c>
      <c r="E137" s="181">
        <v>10</v>
      </c>
      <c r="F137" s="182"/>
      <c r="G137" s="183">
        <f>ROUND(E137*F137,2)</f>
        <v>0</v>
      </c>
      <c r="H137" s="182"/>
      <c r="I137" s="183">
        <f>ROUND(E137*H137,2)</f>
        <v>0</v>
      </c>
      <c r="J137" s="182"/>
      <c r="K137" s="183">
        <f>ROUND(E137*J137,2)</f>
        <v>0</v>
      </c>
      <c r="L137" s="183">
        <v>21</v>
      </c>
      <c r="M137" s="183">
        <f>G137*(1+L137/100)</f>
        <v>0</v>
      </c>
      <c r="N137" s="183">
        <v>2.6000000000000003E-4</v>
      </c>
      <c r="O137" s="183">
        <f>ROUND(E137*N137,2)</f>
        <v>0</v>
      </c>
      <c r="P137" s="183">
        <v>0</v>
      </c>
      <c r="Q137" s="183">
        <f>ROUND(E137*P137,2)</f>
        <v>0</v>
      </c>
      <c r="R137" s="183" t="s">
        <v>332</v>
      </c>
      <c r="S137" s="183" t="s">
        <v>1182</v>
      </c>
      <c r="T137" s="184" t="s">
        <v>213</v>
      </c>
      <c r="U137" s="164">
        <v>0</v>
      </c>
      <c r="V137" s="164">
        <f>ROUND(E137*U137,2)</f>
        <v>0</v>
      </c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1138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4">
      <c r="A138" s="161"/>
      <c r="B138" s="162"/>
      <c r="C138" s="265"/>
      <c r="D138" s="266"/>
      <c r="E138" s="266"/>
      <c r="F138" s="266"/>
      <c r="G138" s="266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217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78">
        <v>45</v>
      </c>
      <c r="B139" s="179" t="s">
        <v>1187</v>
      </c>
      <c r="C139" s="189" t="s">
        <v>1188</v>
      </c>
      <c r="D139" s="180" t="s">
        <v>354</v>
      </c>
      <c r="E139" s="181">
        <v>28</v>
      </c>
      <c r="F139" s="182"/>
      <c r="G139" s="183">
        <f>ROUND(E139*F139,2)</f>
        <v>0</v>
      </c>
      <c r="H139" s="182"/>
      <c r="I139" s="183">
        <f>ROUND(E139*H139,2)</f>
        <v>0</v>
      </c>
      <c r="J139" s="182"/>
      <c r="K139" s="183">
        <f>ROUND(E139*J139,2)</f>
        <v>0</v>
      </c>
      <c r="L139" s="183">
        <v>21</v>
      </c>
      <c r="M139" s="183">
        <f>G139*(1+L139/100)</f>
        <v>0</v>
      </c>
      <c r="N139" s="183">
        <v>0</v>
      </c>
      <c r="O139" s="183">
        <f>ROUND(E139*N139,2)</f>
        <v>0</v>
      </c>
      <c r="P139" s="183">
        <v>0</v>
      </c>
      <c r="Q139" s="183">
        <f>ROUND(E139*P139,2)</f>
        <v>0</v>
      </c>
      <c r="R139" s="183" t="s">
        <v>1093</v>
      </c>
      <c r="S139" s="183" t="s">
        <v>212</v>
      </c>
      <c r="T139" s="184" t="s">
        <v>213</v>
      </c>
      <c r="U139" s="164">
        <v>0.42500000000000004</v>
      </c>
      <c r="V139" s="164">
        <f>ROUND(E139*U139,2)</f>
        <v>11.9</v>
      </c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778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61"/>
      <c r="B140" s="162"/>
      <c r="C140" s="265"/>
      <c r="D140" s="266"/>
      <c r="E140" s="266"/>
      <c r="F140" s="266"/>
      <c r="G140" s="266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217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78">
        <v>46</v>
      </c>
      <c r="B141" s="179" t="s">
        <v>1189</v>
      </c>
      <c r="C141" s="189" t="s">
        <v>1190</v>
      </c>
      <c r="D141" s="180" t="s">
        <v>354</v>
      </c>
      <c r="E141" s="181">
        <v>12</v>
      </c>
      <c r="F141" s="182"/>
      <c r="G141" s="183">
        <f>ROUND(E141*F141,2)</f>
        <v>0</v>
      </c>
      <c r="H141" s="182"/>
      <c r="I141" s="183">
        <f>ROUND(E141*H141,2)</f>
        <v>0</v>
      </c>
      <c r="J141" s="182"/>
      <c r="K141" s="183">
        <f>ROUND(E141*J141,2)</f>
        <v>0</v>
      </c>
      <c r="L141" s="183">
        <v>21</v>
      </c>
      <c r="M141" s="183">
        <f>G141*(1+L141/100)</f>
        <v>0</v>
      </c>
      <c r="N141" s="183">
        <v>0</v>
      </c>
      <c r="O141" s="183">
        <f>ROUND(E141*N141,2)</f>
        <v>0</v>
      </c>
      <c r="P141" s="183">
        <v>0</v>
      </c>
      <c r="Q141" s="183">
        <f>ROUND(E141*P141,2)</f>
        <v>0</v>
      </c>
      <c r="R141" s="183" t="s">
        <v>1093</v>
      </c>
      <c r="S141" s="183" t="s">
        <v>212</v>
      </c>
      <c r="T141" s="184" t="s">
        <v>213</v>
      </c>
      <c r="U141" s="164">
        <v>0.42500000000000004</v>
      </c>
      <c r="V141" s="164">
        <f>ROUND(E141*U141,2)</f>
        <v>5.0999999999999996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778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4">
      <c r="A142" s="161"/>
      <c r="B142" s="162"/>
      <c r="C142" s="265"/>
      <c r="D142" s="266"/>
      <c r="E142" s="266"/>
      <c r="F142" s="266"/>
      <c r="G142" s="266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217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ht="20.399999999999999" outlineLevel="1" x14ac:dyDescent="0.4">
      <c r="A143" s="178">
        <v>47</v>
      </c>
      <c r="B143" s="179" t="s">
        <v>1191</v>
      </c>
      <c r="C143" s="189" t="s">
        <v>1192</v>
      </c>
      <c r="D143" s="180" t="s">
        <v>354</v>
      </c>
      <c r="E143" s="181">
        <v>3</v>
      </c>
      <c r="F143" s="182"/>
      <c r="G143" s="183">
        <f>ROUND(E143*F143,2)</f>
        <v>0</v>
      </c>
      <c r="H143" s="182"/>
      <c r="I143" s="183">
        <f>ROUND(E143*H143,2)</f>
        <v>0</v>
      </c>
      <c r="J143" s="182"/>
      <c r="K143" s="183">
        <f>ROUND(E143*J143,2)</f>
        <v>0</v>
      </c>
      <c r="L143" s="183">
        <v>21</v>
      </c>
      <c r="M143" s="183">
        <f>G143*(1+L143/100)</f>
        <v>0</v>
      </c>
      <c r="N143" s="183">
        <v>1.9000000000000001E-4</v>
      </c>
      <c r="O143" s="183">
        <f>ROUND(E143*N143,2)</f>
        <v>0</v>
      </c>
      <c r="P143" s="183">
        <v>0</v>
      </c>
      <c r="Q143" s="183">
        <f>ROUND(E143*P143,2)</f>
        <v>0</v>
      </c>
      <c r="R143" s="183" t="s">
        <v>1093</v>
      </c>
      <c r="S143" s="183" t="s">
        <v>212</v>
      </c>
      <c r="T143" s="184" t="s">
        <v>213</v>
      </c>
      <c r="U143" s="164">
        <v>8.3000000000000004E-2</v>
      </c>
      <c r="V143" s="164">
        <f>ROUND(E143*U143,2)</f>
        <v>0.25</v>
      </c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778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4">
      <c r="A144" s="161"/>
      <c r="B144" s="162"/>
      <c r="C144" s="265"/>
      <c r="D144" s="266"/>
      <c r="E144" s="266"/>
      <c r="F144" s="266"/>
      <c r="G144" s="266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217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ht="20.399999999999999" outlineLevel="1" x14ac:dyDescent="0.4">
      <c r="A145" s="178">
        <v>48</v>
      </c>
      <c r="B145" s="179" t="s">
        <v>1193</v>
      </c>
      <c r="C145" s="189" t="s">
        <v>1194</v>
      </c>
      <c r="D145" s="180" t="s">
        <v>354</v>
      </c>
      <c r="E145" s="181">
        <v>8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2.4000000000000001E-4</v>
      </c>
      <c r="O145" s="183">
        <f>ROUND(E145*N145,2)</f>
        <v>0</v>
      </c>
      <c r="P145" s="183">
        <v>0</v>
      </c>
      <c r="Q145" s="183">
        <f>ROUND(E145*P145,2)</f>
        <v>0</v>
      </c>
      <c r="R145" s="183" t="s">
        <v>1093</v>
      </c>
      <c r="S145" s="183" t="s">
        <v>212</v>
      </c>
      <c r="T145" s="184" t="s">
        <v>213</v>
      </c>
      <c r="U145" s="164">
        <v>0.16500000000000001</v>
      </c>
      <c r="V145" s="164">
        <f>ROUND(E145*U145,2)</f>
        <v>1.32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778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61"/>
      <c r="B146" s="162"/>
      <c r="C146" s="265"/>
      <c r="D146" s="266"/>
      <c r="E146" s="266"/>
      <c r="F146" s="266"/>
      <c r="G146" s="266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217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ht="20.399999999999999" outlineLevel="1" x14ac:dyDescent="0.4">
      <c r="A147" s="178">
        <v>49</v>
      </c>
      <c r="B147" s="179" t="s">
        <v>1195</v>
      </c>
      <c r="C147" s="189" t="s">
        <v>1196</v>
      </c>
      <c r="D147" s="180" t="s">
        <v>354</v>
      </c>
      <c r="E147" s="181">
        <v>8</v>
      </c>
      <c r="F147" s="182"/>
      <c r="G147" s="183">
        <f>ROUND(E147*F147,2)</f>
        <v>0</v>
      </c>
      <c r="H147" s="182"/>
      <c r="I147" s="183">
        <f>ROUND(E147*H147,2)</f>
        <v>0</v>
      </c>
      <c r="J147" s="182"/>
      <c r="K147" s="183">
        <f>ROUND(E147*J147,2)</f>
        <v>0</v>
      </c>
      <c r="L147" s="183">
        <v>21</v>
      </c>
      <c r="M147" s="183">
        <f>G147*(1+L147/100)</f>
        <v>0</v>
      </c>
      <c r="N147" s="183">
        <v>3.8000000000000002E-4</v>
      </c>
      <c r="O147" s="183">
        <f>ROUND(E147*N147,2)</f>
        <v>0</v>
      </c>
      <c r="P147" s="183">
        <v>0</v>
      </c>
      <c r="Q147" s="183">
        <f>ROUND(E147*P147,2)</f>
        <v>0</v>
      </c>
      <c r="R147" s="183" t="s">
        <v>1093</v>
      </c>
      <c r="S147" s="183" t="s">
        <v>212</v>
      </c>
      <c r="T147" s="184" t="s">
        <v>213</v>
      </c>
      <c r="U147" s="164">
        <v>0.20700000000000002</v>
      </c>
      <c r="V147" s="164">
        <f>ROUND(E147*U147,2)</f>
        <v>1.66</v>
      </c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778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4">
      <c r="A148" s="161"/>
      <c r="B148" s="162"/>
      <c r="C148" s="265"/>
      <c r="D148" s="266"/>
      <c r="E148" s="266"/>
      <c r="F148" s="266"/>
      <c r="G148" s="266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217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ht="20.399999999999999" outlineLevel="1" x14ac:dyDescent="0.4">
      <c r="A149" s="178">
        <v>50</v>
      </c>
      <c r="B149" s="179" t="s">
        <v>1197</v>
      </c>
      <c r="C149" s="189" t="s">
        <v>1198</v>
      </c>
      <c r="D149" s="180" t="s">
        <v>354</v>
      </c>
      <c r="E149" s="181">
        <v>6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6.1000000000000008E-4</v>
      </c>
      <c r="O149" s="183">
        <f>ROUND(E149*N149,2)</f>
        <v>0</v>
      </c>
      <c r="P149" s="183">
        <v>0</v>
      </c>
      <c r="Q149" s="183">
        <f>ROUND(E149*P149,2)</f>
        <v>0</v>
      </c>
      <c r="R149" s="183" t="s">
        <v>1093</v>
      </c>
      <c r="S149" s="183" t="s">
        <v>212</v>
      </c>
      <c r="T149" s="184" t="s">
        <v>213</v>
      </c>
      <c r="U149" s="164">
        <v>0.22700000000000001</v>
      </c>
      <c r="V149" s="164">
        <f>ROUND(E149*U149,2)</f>
        <v>1.36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778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61"/>
      <c r="B150" s="162"/>
      <c r="C150" s="265"/>
      <c r="D150" s="266"/>
      <c r="E150" s="266"/>
      <c r="F150" s="266"/>
      <c r="G150" s="266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217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ht="20.399999999999999" outlineLevel="1" x14ac:dyDescent="0.4">
      <c r="A151" s="178">
        <v>51</v>
      </c>
      <c r="B151" s="179" t="s">
        <v>1199</v>
      </c>
      <c r="C151" s="189" t="s">
        <v>1200</v>
      </c>
      <c r="D151" s="180" t="s">
        <v>354</v>
      </c>
      <c r="E151" s="181">
        <v>1</v>
      </c>
      <c r="F151" s="182"/>
      <c r="G151" s="183">
        <f>ROUND(E151*F151,2)</f>
        <v>0</v>
      </c>
      <c r="H151" s="182"/>
      <c r="I151" s="183">
        <f>ROUND(E151*H151,2)</f>
        <v>0</v>
      </c>
      <c r="J151" s="182"/>
      <c r="K151" s="183">
        <f>ROUND(E151*J151,2)</f>
        <v>0</v>
      </c>
      <c r="L151" s="183">
        <v>21</v>
      </c>
      <c r="M151" s="183">
        <f>G151*(1+L151/100)</f>
        <v>0</v>
      </c>
      <c r="N151" s="183">
        <v>1.3000000000000002E-3</v>
      </c>
      <c r="O151" s="183">
        <f>ROUND(E151*N151,2)</f>
        <v>0</v>
      </c>
      <c r="P151" s="183">
        <v>0</v>
      </c>
      <c r="Q151" s="183">
        <f>ROUND(E151*P151,2)</f>
        <v>0</v>
      </c>
      <c r="R151" s="183" t="s">
        <v>1093</v>
      </c>
      <c r="S151" s="183" t="s">
        <v>212</v>
      </c>
      <c r="T151" s="184" t="s">
        <v>213</v>
      </c>
      <c r="U151" s="164">
        <v>0.35100000000000003</v>
      </c>
      <c r="V151" s="164">
        <f>ROUND(E151*U151,2)</f>
        <v>0.35</v>
      </c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778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61"/>
      <c r="B152" s="162"/>
      <c r="C152" s="265"/>
      <c r="D152" s="266"/>
      <c r="E152" s="266"/>
      <c r="F152" s="266"/>
      <c r="G152" s="266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217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ht="20.399999999999999" outlineLevel="1" x14ac:dyDescent="0.4">
      <c r="A153" s="178">
        <v>52</v>
      </c>
      <c r="B153" s="179" t="s">
        <v>1201</v>
      </c>
      <c r="C153" s="189" t="s">
        <v>1202</v>
      </c>
      <c r="D153" s="180" t="s">
        <v>354</v>
      </c>
      <c r="E153" s="181">
        <v>2</v>
      </c>
      <c r="F153" s="182"/>
      <c r="G153" s="183">
        <f>ROUND(E153*F153,2)</f>
        <v>0</v>
      </c>
      <c r="H153" s="182"/>
      <c r="I153" s="183">
        <f>ROUND(E153*H153,2)</f>
        <v>0</v>
      </c>
      <c r="J153" s="182"/>
      <c r="K153" s="183">
        <f>ROUND(E153*J153,2)</f>
        <v>0</v>
      </c>
      <c r="L153" s="183">
        <v>21</v>
      </c>
      <c r="M153" s="183">
        <f>G153*(1+L153/100)</f>
        <v>0</v>
      </c>
      <c r="N153" s="183">
        <v>3.9000000000000005E-4</v>
      </c>
      <c r="O153" s="183">
        <f>ROUND(E153*N153,2)</f>
        <v>0</v>
      </c>
      <c r="P153" s="183">
        <v>0</v>
      </c>
      <c r="Q153" s="183">
        <f>ROUND(E153*P153,2)</f>
        <v>0</v>
      </c>
      <c r="R153" s="183" t="s">
        <v>1093</v>
      </c>
      <c r="S153" s="183" t="s">
        <v>212</v>
      </c>
      <c r="T153" s="184" t="s">
        <v>213</v>
      </c>
      <c r="U153" s="164">
        <v>0.20700000000000002</v>
      </c>
      <c r="V153" s="164">
        <f>ROUND(E153*U153,2)</f>
        <v>0.41</v>
      </c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778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61"/>
      <c r="B154" s="162"/>
      <c r="C154" s="265"/>
      <c r="D154" s="266"/>
      <c r="E154" s="266"/>
      <c r="F154" s="266"/>
      <c r="G154" s="266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217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ht="20.399999999999999" outlineLevel="1" x14ac:dyDescent="0.4">
      <c r="A155" s="178">
        <v>53</v>
      </c>
      <c r="B155" s="179" t="s">
        <v>1203</v>
      </c>
      <c r="C155" s="189" t="s">
        <v>1204</v>
      </c>
      <c r="D155" s="180" t="s">
        <v>354</v>
      </c>
      <c r="E155" s="181">
        <v>3</v>
      </c>
      <c r="F155" s="182"/>
      <c r="G155" s="183">
        <f>ROUND(E155*F155,2)</f>
        <v>0</v>
      </c>
      <c r="H155" s="182"/>
      <c r="I155" s="183">
        <f>ROUND(E155*H155,2)</f>
        <v>0</v>
      </c>
      <c r="J155" s="182"/>
      <c r="K155" s="183">
        <f>ROUND(E155*J155,2)</f>
        <v>0</v>
      </c>
      <c r="L155" s="183">
        <v>21</v>
      </c>
      <c r="M155" s="183">
        <f>G155*(1+L155/100)</f>
        <v>0</v>
      </c>
      <c r="N155" s="183">
        <v>5.7000000000000009E-4</v>
      </c>
      <c r="O155" s="183">
        <f>ROUND(E155*N155,2)</f>
        <v>0</v>
      </c>
      <c r="P155" s="183">
        <v>0</v>
      </c>
      <c r="Q155" s="183">
        <f>ROUND(E155*P155,2)</f>
        <v>0</v>
      </c>
      <c r="R155" s="183" t="s">
        <v>1093</v>
      </c>
      <c r="S155" s="183" t="s">
        <v>212</v>
      </c>
      <c r="T155" s="184" t="s">
        <v>213</v>
      </c>
      <c r="U155" s="164">
        <v>0.22700000000000001</v>
      </c>
      <c r="V155" s="164">
        <f>ROUND(E155*U155,2)</f>
        <v>0.68</v>
      </c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778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4">
      <c r="A156" s="161"/>
      <c r="B156" s="162"/>
      <c r="C156" s="265"/>
      <c r="D156" s="266"/>
      <c r="E156" s="266"/>
      <c r="F156" s="266"/>
      <c r="G156" s="266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217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ht="20.399999999999999" outlineLevel="1" x14ac:dyDescent="0.4">
      <c r="A157" s="178">
        <v>54</v>
      </c>
      <c r="B157" s="179" t="s">
        <v>1205</v>
      </c>
      <c r="C157" s="189" t="s">
        <v>1206</v>
      </c>
      <c r="D157" s="180" t="s">
        <v>354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4.0000000000000002E-4</v>
      </c>
      <c r="O157" s="183">
        <f>ROUND(E157*N157,2)</f>
        <v>0</v>
      </c>
      <c r="P157" s="183">
        <v>0</v>
      </c>
      <c r="Q157" s="183">
        <f>ROUND(E157*P157,2)</f>
        <v>0</v>
      </c>
      <c r="R157" s="183" t="s">
        <v>1093</v>
      </c>
      <c r="S157" s="183" t="s">
        <v>212</v>
      </c>
      <c r="T157" s="184" t="s">
        <v>213</v>
      </c>
      <c r="U157" s="164">
        <v>0.20700000000000002</v>
      </c>
      <c r="V157" s="164">
        <f>ROUND(E157*U157,2)</f>
        <v>0.21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778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265"/>
      <c r="D158" s="266"/>
      <c r="E158" s="266"/>
      <c r="F158" s="266"/>
      <c r="G158" s="266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217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ht="20.399999999999999" outlineLevel="1" x14ac:dyDescent="0.4">
      <c r="A159" s="178">
        <v>55</v>
      </c>
      <c r="B159" s="179" t="s">
        <v>1207</v>
      </c>
      <c r="C159" s="189" t="s">
        <v>1208</v>
      </c>
      <c r="D159" s="180" t="s">
        <v>354</v>
      </c>
      <c r="E159" s="181">
        <v>1</v>
      </c>
      <c r="F159" s="182"/>
      <c r="G159" s="183">
        <f>ROUND(E159*F159,2)</f>
        <v>0</v>
      </c>
      <c r="H159" s="182"/>
      <c r="I159" s="183">
        <f>ROUND(E159*H159,2)</f>
        <v>0</v>
      </c>
      <c r="J159" s="182"/>
      <c r="K159" s="183">
        <f>ROUND(E159*J159,2)</f>
        <v>0</v>
      </c>
      <c r="L159" s="183">
        <v>21</v>
      </c>
      <c r="M159" s="183">
        <f>G159*(1+L159/100)</f>
        <v>0</v>
      </c>
      <c r="N159" s="183">
        <v>1.5000000000000001E-4</v>
      </c>
      <c r="O159" s="183">
        <f>ROUND(E159*N159,2)</f>
        <v>0</v>
      </c>
      <c r="P159" s="183">
        <v>0</v>
      </c>
      <c r="Q159" s="183">
        <f>ROUND(E159*P159,2)</f>
        <v>0</v>
      </c>
      <c r="R159" s="183" t="s">
        <v>1093</v>
      </c>
      <c r="S159" s="183" t="s">
        <v>212</v>
      </c>
      <c r="T159" s="184" t="s">
        <v>213</v>
      </c>
      <c r="U159" s="164">
        <v>0.16500000000000001</v>
      </c>
      <c r="V159" s="164">
        <f>ROUND(E159*U159,2)</f>
        <v>0.17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778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61"/>
      <c r="B160" s="162"/>
      <c r="C160" s="265"/>
      <c r="D160" s="266"/>
      <c r="E160" s="266"/>
      <c r="F160" s="266"/>
      <c r="G160" s="266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217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ht="20.399999999999999" outlineLevel="1" x14ac:dyDescent="0.4">
      <c r="A161" s="178">
        <v>56</v>
      </c>
      <c r="B161" s="179" t="s">
        <v>1209</v>
      </c>
      <c r="C161" s="189" t="s">
        <v>1210</v>
      </c>
      <c r="D161" s="180" t="s">
        <v>354</v>
      </c>
      <c r="E161" s="181">
        <v>4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3.4000000000000002E-4</v>
      </c>
      <c r="O161" s="183">
        <f>ROUND(E161*N161,2)</f>
        <v>0</v>
      </c>
      <c r="P161" s="183">
        <v>0</v>
      </c>
      <c r="Q161" s="183">
        <f>ROUND(E161*P161,2)</f>
        <v>0</v>
      </c>
      <c r="R161" s="183" t="s">
        <v>1093</v>
      </c>
      <c r="S161" s="183" t="s">
        <v>212</v>
      </c>
      <c r="T161" s="184" t="s">
        <v>213</v>
      </c>
      <c r="U161" s="164">
        <v>0.22700000000000001</v>
      </c>
      <c r="V161" s="164">
        <f>ROUND(E161*U161,2)</f>
        <v>0.91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778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4">
      <c r="A162" s="161"/>
      <c r="B162" s="162"/>
      <c r="C162" s="265"/>
      <c r="D162" s="266"/>
      <c r="E162" s="266"/>
      <c r="F162" s="266"/>
      <c r="G162" s="266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217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4">
      <c r="A163" s="178">
        <v>57</v>
      </c>
      <c r="B163" s="179" t="s">
        <v>1211</v>
      </c>
      <c r="C163" s="189" t="s">
        <v>1212</v>
      </c>
      <c r="D163" s="180" t="s">
        <v>460</v>
      </c>
      <c r="E163" s="181">
        <v>132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1.0000000000000001E-5</v>
      </c>
      <c r="O163" s="183">
        <f>ROUND(E163*N163,2)</f>
        <v>0</v>
      </c>
      <c r="P163" s="183">
        <v>0</v>
      </c>
      <c r="Q163" s="183">
        <f>ROUND(E163*P163,2)</f>
        <v>0</v>
      </c>
      <c r="R163" s="183" t="s">
        <v>1093</v>
      </c>
      <c r="S163" s="183" t="s">
        <v>212</v>
      </c>
      <c r="T163" s="184" t="s">
        <v>213</v>
      </c>
      <c r="U163" s="164">
        <v>6.2000000000000006E-2</v>
      </c>
      <c r="V163" s="164">
        <f>ROUND(E163*U163,2)</f>
        <v>8.18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778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254" t="s">
        <v>1213</v>
      </c>
      <c r="D164" s="255"/>
      <c r="E164" s="255"/>
      <c r="F164" s="255"/>
      <c r="G164" s="255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216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217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ht="20.399999999999999" outlineLevel="1" x14ac:dyDescent="0.4">
      <c r="A166" s="178">
        <v>58</v>
      </c>
      <c r="B166" s="179" t="s">
        <v>1214</v>
      </c>
      <c r="C166" s="189" t="s">
        <v>1215</v>
      </c>
      <c r="D166" s="180" t="s">
        <v>354</v>
      </c>
      <c r="E166" s="181">
        <v>2</v>
      </c>
      <c r="F166" s="182"/>
      <c r="G166" s="183">
        <f>ROUND(E166*F166,2)</f>
        <v>0</v>
      </c>
      <c r="H166" s="182"/>
      <c r="I166" s="183">
        <f>ROUND(E166*H166,2)</f>
        <v>0</v>
      </c>
      <c r="J166" s="182"/>
      <c r="K166" s="183">
        <f>ROUND(E166*J166,2)</f>
        <v>0</v>
      </c>
      <c r="L166" s="183">
        <v>21</v>
      </c>
      <c r="M166" s="183">
        <f>G166*(1+L166/100)</f>
        <v>0</v>
      </c>
      <c r="N166" s="183">
        <v>6.8000000000000005E-4</v>
      </c>
      <c r="O166" s="183">
        <f>ROUND(E166*N166,2)</f>
        <v>0</v>
      </c>
      <c r="P166" s="183">
        <v>0</v>
      </c>
      <c r="Q166" s="183">
        <f>ROUND(E166*P166,2)</f>
        <v>0</v>
      </c>
      <c r="R166" s="183" t="s">
        <v>1216</v>
      </c>
      <c r="S166" s="183" t="s">
        <v>212</v>
      </c>
      <c r="T166" s="184" t="s">
        <v>213</v>
      </c>
      <c r="U166" s="164">
        <v>0.22700000000000001</v>
      </c>
      <c r="V166" s="164">
        <f>ROUND(E166*U166,2)</f>
        <v>0.45</v>
      </c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778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4">
      <c r="A167" s="161"/>
      <c r="B167" s="162"/>
      <c r="C167" s="269" t="s">
        <v>1217</v>
      </c>
      <c r="D167" s="270"/>
      <c r="E167" s="270"/>
      <c r="F167" s="270"/>
      <c r="G167" s="270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280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61"/>
      <c r="B168" s="162"/>
      <c r="C168" s="252"/>
      <c r="D168" s="253"/>
      <c r="E168" s="253"/>
      <c r="F168" s="253"/>
      <c r="G168" s="253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217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78">
        <v>59</v>
      </c>
      <c r="B169" s="179" t="s">
        <v>1218</v>
      </c>
      <c r="C169" s="189" t="s">
        <v>1219</v>
      </c>
      <c r="D169" s="180" t="s">
        <v>354</v>
      </c>
      <c r="E169" s="181">
        <v>1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454</v>
      </c>
      <c r="T169" s="184" t="s">
        <v>213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778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4">
      <c r="A170" s="161"/>
      <c r="B170" s="162"/>
      <c r="C170" s="265"/>
      <c r="D170" s="266"/>
      <c r="E170" s="266"/>
      <c r="F170" s="266"/>
      <c r="G170" s="266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217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ht="20.399999999999999" outlineLevel="1" x14ac:dyDescent="0.4">
      <c r="A171" s="178">
        <v>60</v>
      </c>
      <c r="B171" s="179" t="s">
        <v>1220</v>
      </c>
      <c r="C171" s="189" t="s">
        <v>1221</v>
      </c>
      <c r="D171" s="180" t="s">
        <v>354</v>
      </c>
      <c r="E171" s="181">
        <v>1</v>
      </c>
      <c r="F171" s="182"/>
      <c r="G171" s="183">
        <f>ROUND(E171*F171,2)</f>
        <v>0</v>
      </c>
      <c r="H171" s="182"/>
      <c r="I171" s="183">
        <f>ROUND(E171*H171,2)</f>
        <v>0</v>
      </c>
      <c r="J171" s="182"/>
      <c r="K171" s="183">
        <f>ROUND(E171*J171,2)</f>
        <v>0</v>
      </c>
      <c r="L171" s="183">
        <v>21</v>
      </c>
      <c r="M171" s="183">
        <f>G171*(1+L171/100)</f>
        <v>0</v>
      </c>
      <c r="N171" s="183">
        <v>3.0000000000000002E-2</v>
      </c>
      <c r="O171" s="183">
        <f>ROUND(E171*N171,2)</f>
        <v>0.03</v>
      </c>
      <c r="P171" s="183">
        <v>0</v>
      </c>
      <c r="Q171" s="183">
        <f>ROUND(E171*P171,2)</f>
        <v>0</v>
      </c>
      <c r="R171" s="183" t="s">
        <v>1093</v>
      </c>
      <c r="S171" s="183" t="s">
        <v>212</v>
      </c>
      <c r="T171" s="184" t="s">
        <v>213</v>
      </c>
      <c r="U171" s="164">
        <v>1.6440000000000001</v>
      </c>
      <c r="V171" s="164">
        <f>ROUND(E171*U171,2)</f>
        <v>1.64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778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61"/>
      <c r="B172" s="162"/>
      <c r="C172" s="265"/>
      <c r="D172" s="266"/>
      <c r="E172" s="266"/>
      <c r="F172" s="266"/>
      <c r="G172" s="266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217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4">
      <c r="A173" s="178">
        <v>61</v>
      </c>
      <c r="B173" s="179" t="s">
        <v>1222</v>
      </c>
      <c r="C173" s="189" t="s">
        <v>1223</v>
      </c>
      <c r="D173" s="180" t="s">
        <v>354</v>
      </c>
      <c r="E173" s="181">
        <v>1</v>
      </c>
      <c r="F173" s="182"/>
      <c r="G173" s="183">
        <f>ROUND(E173*F173,2)</f>
        <v>0</v>
      </c>
      <c r="H173" s="182"/>
      <c r="I173" s="183">
        <f>ROUND(E173*H173,2)</f>
        <v>0</v>
      </c>
      <c r="J173" s="182"/>
      <c r="K173" s="183">
        <f>ROUND(E173*J173,2)</f>
        <v>0</v>
      </c>
      <c r="L173" s="183">
        <v>21</v>
      </c>
      <c r="M173" s="183">
        <f>G173*(1+L173/100)</f>
        <v>0</v>
      </c>
      <c r="N173" s="183">
        <v>0</v>
      </c>
      <c r="O173" s="183">
        <f>ROUND(E173*N173,2)</f>
        <v>0</v>
      </c>
      <c r="P173" s="183">
        <v>0</v>
      </c>
      <c r="Q173" s="183">
        <f>ROUND(E173*P173,2)</f>
        <v>0</v>
      </c>
      <c r="R173" s="183" t="s">
        <v>1093</v>
      </c>
      <c r="S173" s="183" t="s">
        <v>212</v>
      </c>
      <c r="T173" s="184" t="s">
        <v>213</v>
      </c>
      <c r="U173" s="164">
        <v>1.6440000000000001</v>
      </c>
      <c r="V173" s="164">
        <f>ROUND(E173*U173,2)</f>
        <v>1.64</v>
      </c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778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4">
      <c r="A174" s="161"/>
      <c r="B174" s="162"/>
      <c r="C174" s="265"/>
      <c r="D174" s="266"/>
      <c r="E174" s="266"/>
      <c r="F174" s="266"/>
      <c r="G174" s="266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217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4">
      <c r="A175" s="178">
        <v>62</v>
      </c>
      <c r="B175" s="179" t="s">
        <v>1224</v>
      </c>
      <c r="C175" s="189" t="s">
        <v>1225</v>
      </c>
      <c r="D175" s="180" t="s">
        <v>460</v>
      </c>
      <c r="E175" s="181">
        <v>132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 t="s">
        <v>1093</v>
      </c>
      <c r="S175" s="183" t="s">
        <v>212</v>
      </c>
      <c r="T175" s="184" t="s">
        <v>213</v>
      </c>
      <c r="U175" s="164">
        <v>4.2000000000000003E-2</v>
      </c>
      <c r="V175" s="164">
        <f>ROUND(E175*U175,2)</f>
        <v>5.54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778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4">
      <c r="A176" s="161"/>
      <c r="B176" s="162"/>
      <c r="C176" s="254" t="s">
        <v>1226</v>
      </c>
      <c r="D176" s="255"/>
      <c r="E176" s="255"/>
      <c r="F176" s="255"/>
      <c r="G176" s="255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216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4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217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4">
      <c r="A178" s="161">
        <v>63</v>
      </c>
      <c r="B178" s="162" t="s">
        <v>1227</v>
      </c>
      <c r="C178" s="201" t="s">
        <v>1228</v>
      </c>
      <c r="D178" s="163" t="s">
        <v>0</v>
      </c>
      <c r="E178" s="186"/>
      <c r="F178" s="165"/>
      <c r="G178" s="164">
        <f>ROUND(E178*F178,2)</f>
        <v>0</v>
      </c>
      <c r="H178" s="165"/>
      <c r="I178" s="164">
        <f>ROUND(E178*H178,2)</f>
        <v>0</v>
      </c>
      <c r="J178" s="165"/>
      <c r="K178" s="164">
        <f>ROUND(E178*J178,2)</f>
        <v>0</v>
      </c>
      <c r="L178" s="164">
        <v>21</v>
      </c>
      <c r="M178" s="164">
        <f>G178*(1+L178/100)</f>
        <v>0</v>
      </c>
      <c r="N178" s="164">
        <v>0</v>
      </c>
      <c r="O178" s="164">
        <f>ROUND(E178*N178,2)</f>
        <v>0</v>
      </c>
      <c r="P178" s="164">
        <v>0</v>
      </c>
      <c r="Q178" s="164">
        <f>ROUND(E178*P178,2)</f>
        <v>0</v>
      </c>
      <c r="R178" s="164" t="s">
        <v>1093</v>
      </c>
      <c r="S178" s="164" t="s">
        <v>212</v>
      </c>
      <c r="T178" s="164" t="s">
        <v>277</v>
      </c>
      <c r="U178" s="164">
        <v>0</v>
      </c>
      <c r="V178" s="164">
        <f>ROUND(E178*U178,2)</f>
        <v>0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677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4">
      <c r="A179" s="161"/>
      <c r="B179" s="162"/>
      <c r="C179" s="267" t="s">
        <v>894</v>
      </c>
      <c r="D179" s="268"/>
      <c r="E179" s="268"/>
      <c r="F179" s="268"/>
      <c r="G179" s="268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280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4">
      <c r="A180" s="161"/>
      <c r="B180" s="162"/>
      <c r="C180" s="252"/>
      <c r="D180" s="253"/>
      <c r="E180" s="253"/>
      <c r="F180" s="253"/>
      <c r="G180" s="253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217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x14ac:dyDescent="0.4">
      <c r="A181" s="172" t="s">
        <v>207</v>
      </c>
      <c r="B181" s="173" t="s">
        <v>130</v>
      </c>
      <c r="C181" s="188" t="s">
        <v>131</v>
      </c>
      <c r="D181" s="174"/>
      <c r="E181" s="175"/>
      <c r="F181" s="176"/>
      <c r="G181" s="176">
        <f>SUMIF(AG182:AG229,"&lt;&gt;NOR",G182:G229)</f>
        <v>0</v>
      </c>
      <c r="H181" s="176"/>
      <c r="I181" s="176">
        <f>SUM(I182:I229)</f>
        <v>0</v>
      </c>
      <c r="J181" s="176"/>
      <c r="K181" s="176">
        <f>SUM(K182:K229)</f>
        <v>0</v>
      </c>
      <c r="L181" s="176"/>
      <c r="M181" s="176">
        <f>SUM(M182:M229)</f>
        <v>0</v>
      </c>
      <c r="N181" s="176"/>
      <c r="O181" s="176">
        <f>SUM(O182:O229)</f>
        <v>0.33</v>
      </c>
      <c r="P181" s="176"/>
      <c r="Q181" s="176">
        <f>SUM(Q182:Q229)</f>
        <v>0</v>
      </c>
      <c r="R181" s="176"/>
      <c r="S181" s="176"/>
      <c r="T181" s="177"/>
      <c r="U181" s="171"/>
      <c r="V181" s="171">
        <f>SUM(V182:V229)</f>
        <v>45.499999999999993</v>
      </c>
      <c r="W181" s="171"/>
      <c r="AG181" t="s">
        <v>208</v>
      </c>
    </row>
    <row r="182" spans="1:60" outlineLevel="1" x14ac:dyDescent="0.4">
      <c r="A182" s="178">
        <v>64</v>
      </c>
      <c r="B182" s="179" t="s">
        <v>1229</v>
      </c>
      <c r="C182" s="189" t="s">
        <v>1230</v>
      </c>
      <c r="D182" s="180" t="s">
        <v>1231</v>
      </c>
      <c r="E182" s="181">
        <v>5</v>
      </c>
      <c r="F182" s="182"/>
      <c r="G182" s="183">
        <f>ROUND(E182*F182,2)</f>
        <v>0</v>
      </c>
      <c r="H182" s="182"/>
      <c r="I182" s="183">
        <f>ROUND(E182*H182,2)</f>
        <v>0</v>
      </c>
      <c r="J182" s="182"/>
      <c r="K182" s="183">
        <f>ROUND(E182*J182,2)</f>
        <v>0</v>
      </c>
      <c r="L182" s="183">
        <v>21</v>
      </c>
      <c r="M182" s="183">
        <f>G182*(1+L182/100)</f>
        <v>0</v>
      </c>
      <c r="N182" s="183">
        <v>3.1220000000000001E-2</v>
      </c>
      <c r="O182" s="183">
        <f>ROUND(E182*N182,2)</f>
        <v>0.16</v>
      </c>
      <c r="P182" s="183">
        <v>0</v>
      </c>
      <c r="Q182" s="183">
        <f>ROUND(E182*P182,2)</f>
        <v>0</v>
      </c>
      <c r="R182" s="183" t="s">
        <v>1093</v>
      </c>
      <c r="S182" s="183" t="s">
        <v>1232</v>
      </c>
      <c r="T182" s="184" t="s">
        <v>213</v>
      </c>
      <c r="U182" s="164">
        <v>1.5</v>
      </c>
      <c r="V182" s="164">
        <f>ROUND(E182*U182,2)</f>
        <v>7.5</v>
      </c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778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4">
      <c r="A183" s="161"/>
      <c r="B183" s="162"/>
      <c r="C183" s="265"/>
      <c r="D183" s="266"/>
      <c r="E183" s="266"/>
      <c r="F183" s="266"/>
      <c r="G183" s="266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217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ht="20.399999999999999" outlineLevel="1" x14ac:dyDescent="0.4">
      <c r="A184" s="178">
        <v>65</v>
      </c>
      <c r="B184" s="179" t="s">
        <v>1233</v>
      </c>
      <c r="C184" s="189" t="s">
        <v>1234</v>
      </c>
      <c r="D184" s="180" t="s">
        <v>354</v>
      </c>
      <c r="E184" s="181">
        <v>1</v>
      </c>
      <c r="F184" s="182"/>
      <c r="G184" s="183">
        <f>ROUND(E184*F184,2)</f>
        <v>0</v>
      </c>
      <c r="H184" s="182"/>
      <c r="I184" s="183">
        <f>ROUND(E184*H184,2)</f>
        <v>0</v>
      </c>
      <c r="J184" s="182"/>
      <c r="K184" s="183">
        <f>ROUND(E184*J184,2)</f>
        <v>0</v>
      </c>
      <c r="L184" s="183">
        <v>21</v>
      </c>
      <c r="M184" s="183">
        <f>G184*(1+L184/100)</f>
        <v>0</v>
      </c>
      <c r="N184" s="183">
        <v>0</v>
      </c>
      <c r="O184" s="183">
        <f>ROUND(E184*N184,2)</f>
        <v>0</v>
      </c>
      <c r="P184" s="183">
        <v>0</v>
      </c>
      <c r="Q184" s="183">
        <f>ROUND(E184*P184,2)</f>
        <v>0</v>
      </c>
      <c r="R184" s="183"/>
      <c r="S184" s="183" t="s">
        <v>454</v>
      </c>
      <c r="T184" s="184" t="s">
        <v>213</v>
      </c>
      <c r="U184" s="164">
        <v>0</v>
      </c>
      <c r="V184" s="164">
        <f>ROUND(E184*U184,2)</f>
        <v>0</v>
      </c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778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4">
      <c r="A185" s="161"/>
      <c r="B185" s="162"/>
      <c r="C185" s="265"/>
      <c r="D185" s="266"/>
      <c r="E185" s="266"/>
      <c r="F185" s="266"/>
      <c r="G185" s="266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217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4">
      <c r="A186" s="178">
        <v>66</v>
      </c>
      <c r="B186" s="179" t="s">
        <v>1235</v>
      </c>
      <c r="C186" s="189" t="s">
        <v>1236</v>
      </c>
      <c r="D186" s="180" t="s">
        <v>1231</v>
      </c>
      <c r="E186" s="181">
        <v>1</v>
      </c>
      <c r="F186" s="182"/>
      <c r="G186" s="183">
        <f>ROUND(E186*F186,2)</f>
        <v>0</v>
      </c>
      <c r="H186" s="182"/>
      <c r="I186" s="183">
        <f>ROUND(E186*H186,2)</f>
        <v>0</v>
      </c>
      <c r="J186" s="182"/>
      <c r="K186" s="183">
        <f>ROUND(E186*J186,2)</f>
        <v>0</v>
      </c>
      <c r="L186" s="183">
        <v>21</v>
      </c>
      <c r="M186" s="183">
        <f>G186*(1+L186/100)</f>
        <v>0</v>
      </c>
      <c r="N186" s="183">
        <v>1.0900000000000002E-2</v>
      </c>
      <c r="O186" s="183">
        <f>ROUND(E186*N186,2)</f>
        <v>0.01</v>
      </c>
      <c r="P186" s="183">
        <v>0</v>
      </c>
      <c r="Q186" s="183">
        <f>ROUND(E186*P186,2)</f>
        <v>0</v>
      </c>
      <c r="R186" s="183" t="s">
        <v>1093</v>
      </c>
      <c r="S186" s="183" t="s">
        <v>212</v>
      </c>
      <c r="T186" s="184" t="s">
        <v>213</v>
      </c>
      <c r="U186" s="164">
        <v>1.25</v>
      </c>
      <c r="V186" s="164">
        <f>ROUND(E186*U186,2)</f>
        <v>1.25</v>
      </c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778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4">
      <c r="A187" s="161"/>
      <c r="B187" s="162"/>
      <c r="C187" s="265"/>
      <c r="D187" s="266"/>
      <c r="E187" s="266"/>
      <c r="F187" s="266"/>
      <c r="G187" s="266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217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4">
      <c r="A188" s="178">
        <v>67</v>
      </c>
      <c r="B188" s="179" t="s">
        <v>1237</v>
      </c>
      <c r="C188" s="189" t="s">
        <v>1238</v>
      </c>
      <c r="D188" s="180" t="s">
        <v>1231</v>
      </c>
      <c r="E188" s="181">
        <v>5</v>
      </c>
      <c r="F188" s="182"/>
      <c r="G188" s="183">
        <f>ROUND(E188*F188,2)</f>
        <v>0</v>
      </c>
      <c r="H188" s="182"/>
      <c r="I188" s="183">
        <f>ROUND(E188*H188,2)</f>
        <v>0</v>
      </c>
      <c r="J188" s="182"/>
      <c r="K188" s="183">
        <f>ROUND(E188*J188,2)</f>
        <v>0</v>
      </c>
      <c r="L188" s="183">
        <v>21</v>
      </c>
      <c r="M188" s="183">
        <f>G188*(1+L188/100)</f>
        <v>0</v>
      </c>
      <c r="N188" s="183">
        <v>1.9010000000000003E-2</v>
      </c>
      <c r="O188" s="183">
        <f>ROUND(E188*N188,2)</f>
        <v>0.1</v>
      </c>
      <c r="P188" s="183">
        <v>0</v>
      </c>
      <c r="Q188" s="183">
        <f>ROUND(E188*P188,2)</f>
        <v>0</v>
      </c>
      <c r="R188" s="183" t="s">
        <v>1093</v>
      </c>
      <c r="S188" s="183" t="s">
        <v>212</v>
      </c>
      <c r="T188" s="184" t="s">
        <v>213</v>
      </c>
      <c r="U188" s="164">
        <v>1.1890000000000001</v>
      </c>
      <c r="V188" s="164">
        <f>ROUND(E188*U188,2)</f>
        <v>5.95</v>
      </c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778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4">
      <c r="A189" s="161"/>
      <c r="B189" s="162"/>
      <c r="C189" s="265"/>
      <c r="D189" s="266"/>
      <c r="E189" s="266"/>
      <c r="F189" s="266"/>
      <c r="G189" s="266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217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4">
      <c r="A190" s="178">
        <v>68</v>
      </c>
      <c r="B190" s="179" t="s">
        <v>1239</v>
      </c>
      <c r="C190" s="189" t="s">
        <v>1240</v>
      </c>
      <c r="D190" s="180" t="s">
        <v>354</v>
      </c>
      <c r="E190" s="181">
        <v>1</v>
      </c>
      <c r="F190" s="182"/>
      <c r="G190" s="183">
        <f>ROUND(E190*F190,2)</f>
        <v>0</v>
      </c>
      <c r="H190" s="182"/>
      <c r="I190" s="183">
        <f>ROUND(E190*H190,2)</f>
        <v>0</v>
      </c>
      <c r="J190" s="182"/>
      <c r="K190" s="183">
        <f>ROUND(E190*J190,2)</f>
        <v>0</v>
      </c>
      <c r="L190" s="183">
        <v>21</v>
      </c>
      <c r="M190" s="183">
        <f>G190*(1+L190/100)</f>
        <v>0</v>
      </c>
      <c r="N190" s="183">
        <v>0</v>
      </c>
      <c r="O190" s="183">
        <f>ROUND(E190*N190,2)</f>
        <v>0</v>
      </c>
      <c r="P190" s="183">
        <v>0</v>
      </c>
      <c r="Q190" s="183">
        <f>ROUND(E190*P190,2)</f>
        <v>0</v>
      </c>
      <c r="R190" s="183"/>
      <c r="S190" s="183" t="s">
        <v>454</v>
      </c>
      <c r="T190" s="184" t="s">
        <v>213</v>
      </c>
      <c r="U190" s="164">
        <v>0</v>
      </c>
      <c r="V190" s="164">
        <f>ROUND(E190*U190,2)</f>
        <v>0</v>
      </c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778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4">
      <c r="A191" s="161"/>
      <c r="B191" s="162"/>
      <c r="C191" s="265"/>
      <c r="D191" s="266"/>
      <c r="E191" s="266"/>
      <c r="F191" s="266"/>
      <c r="G191" s="266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217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4">
      <c r="A192" s="178">
        <v>69</v>
      </c>
      <c r="B192" s="179" t="s">
        <v>1241</v>
      </c>
      <c r="C192" s="189" t="s">
        <v>1242</v>
      </c>
      <c r="D192" s="180" t="s">
        <v>1231</v>
      </c>
      <c r="E192" s="181">
        <v>3</v>
      </c>
      <c r="F192" s="182"/>
      <c r="G192" s="183">
        <f>ROUND(E192*F192,2)</f>
        <v>0</v>
      </c>
      <c r="H192" s="182"/>
      <c r="I192" s="183">
        <f>ROUND(E192*H192,2)</f>
        <v>0</v>
      </c>
      <c r="J192" s="182"/>
      <c r="K192" s="183">
        <f>ROUND(E192*J192,2)</f>
        <v>0</v>
      </c>
      <c r="L192" s="183">
        <v>21</v>
      </c>
      <c r="M192" s="183">
        <f>G192*(1+L192/100)</f>
        <v>0</v>
      </c>
      <c r="N192" s="183">
        <v>1.3330000000000002E-2</v>
      </c>
      <c r="O192" s="183">
        <f>ROUND(E192*N192,2)</f>
        <v>0.04</v>
      </c>
      <c r="P192" s="183">
        <v>0</v>
      </c>
      <c r="Q192" s="183">
        <f>ROUND(E192*P192,2)</f>
        <v>0</v>
      </c>
      <c r="R192" s="183" t="s">
        <v>1093</v>
      </c>
      <c r="S192" s="183" t="s">
        <v>212</v>
      </c>
      <c r="T192" s="184" t="s">
        <v>213</v>
      </c>
      <c r="U192" s="164">
        <v>0.755</v>
      </c>
      <c r="V192" s="164">
        <f>ROUND(E192*U192,2)</f>
        <v>2.27</v>
      </c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778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4">
      <c r="A193" s="161"/>
      <c r="B193" s="162"/>
      <c r="C193" s="265"/>
      <c r="D193" s="266"/>
      <c r="E193" s="266"/>
      <c r="F193" s="266"/>
      <c r="G193" s="266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217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ht="20.399999999999999" outlineLevel="1" x14ac:dyDescent="0.4">
      <c r="A194" s="178">
        <v>70</v>
      </c>
      <c r="B194" s="179" t="s">
        <v>1243</v>
      </c>
      <c r="C194" s="189" t="s">
        <v>1244</v>
      </c>
      <c r="D194" s="180" t="s">
        <v>1231</v>
      </c>
      <c r="E194" s="181">
        <v>1</v>
      </c>
      <c r="F194" s="182"/>
      <c r="G194" s="183">
        <f>ROUND(E194*F194,2)</f>
        <v>0</v>
      </c>
      <c r="H194" s="182"/>
      <c r="I194" s="183">
        <f>ROUND(E194*H194,2)</f>
        <v>0</v>
      </c>
      <c r="J194" s="182"/>
      <c r="K194" s="183">
        <f>ROUND(E194*J194,2)</f>
        <v>0</v>
      </c>
      <c r="L194" s="183">
        <v>21</v>
      </c>
      <c r="M194" s="183">
        <f>G194*(1+L194/100)</f>
        <v>0</v>
      </c>
      <c r="N194" s="183">
        <v>1.3000000000000002E-3</v>
      </c>
      <c r="O194" s="183">
        <f>ROUND(E194*N194,2)</f>
        <v>0</v>
      </c>
      <c r="P194" s="183">
        <v>0</v>
      </c>
      <c r="Q194" s="183">
        <f>ROUND(E194*P194,2)</f>
        <v>0</v>
      </c>
      <c r="R194" s="183" t="s">
        <v>1093</v>
      </c>
      <c r="S194" s="183" t="s">
        <v>212</v>
      </c>
      <c r="T194" s="184" t="s">
        <v>213</v>
      </c>
      <c r="U194" s="164">
        <v>1</v>
      </c>
      <c r="V194" s="164">
        <f>ROUND(E194*U194,2)</f>
        <v>1</v>
      </c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778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4">
      <c r="A195" s="161"/>
      <c r="B195" s="162"/>
      <c r="C195" s="265"/>
      <c r="D195" s="266"/>
      <c r="E195" s="266"/>
      <c r="F195" s="266"/>
      <c r="G195" s="266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217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ht="20.399999999999999" outlineLevel="1" x14ac:dyDescent="0.4">
      <c r="A196" s="178">
        <v>71</v>
      </c>
      <c r="B196" s="179" t="s">
        <v>1245</v>
      </c>
      <c r="C196" s="189" t="s">
        <v>1246</v>
      </c>
      <c r="D196" s="180" t="s">
        <v>354</v>
      </c>
      <c r="E196" s="181">
        <v>1</v>
      </c>
      <c r="F196" s="182"/>
      <c r="G196" s="183">
        <f>ROUND(E196*F196,2)</f>
        <v>0</v>
      </c>
      <c r="H196" s="182"/>
      <c r="I196" s="183">
        <f>ROUND(E196*H196,2)</f>
        <v>0</v>
      </c>
      <c r="J196" s="182"/>
      <c r="K196" s="183">
        <f>ROUND(E196*J196,2)</f>
        <v>0</v>
      </c>
      <c r="L196" s="183">
        <v>21</v>
      </c>
      <c r="M196" s="183">
        <f>G196*(1+L196/100)</f>
        <v>0</v>
      </c>
      <c r="N196" s="183">
        <v>1.3000000000000002E-3</v>
      </c>
      <c r="O196" s="183">
        <f>ROUND(E196*N196,2)</f>
        <v>0</v>
      </c>
      <c r="P196" s="183">
        <v>0</v>
      </c>
      <c r="Q196" s="183">
        <f>ROUND(E196*P196,2)</f>
        <v>0</v>
      </c>
      <c r="R196" s="183" t="s">
        <v>332</v>
      </c>
      <c r="S196" s="183" t="s">
        <v>212</v>
      </c>
      <c r="T196" s="184" t="s">
        <v>213</v>
      </c>
      <c r="U196" s="164">
        <v>0</v>
      </c>
      <c r="V196" s="164">
        <f>ROUND(E196*U196,2)</f>
        <v>0</v>
      </c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1138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4">
      <c r="A197" s="161"/>
      <c r="B197" s="162"/>
      <c r="C197" s="265"/>
      <c r="D197" s="266"/>
      <c r="E197" s="266"/>
      <c r="F197" s="266"/>
      <c r="G197" s="266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217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4">
      <c r="A198" s="178">
        <v>72</v>
      </c>
      <c r="B198" s="179" t="s">
        <v>1247</v>
      </c>
      <c r="C198" s="189" t="s">
        <v>1248</v>
      </c>
      <c r="D198" s="180" t="s">
        <v>354</v>
      </c>
      <c r="E198" s="181">
        <v>2</v>
      </c>
      <c r="F198" s="182"/>
      <c r="G198" s="183">
        <f>ROUND(E198*F198,2)</f>
        <v>0</v>
      </c>
      <c r="H198" s="182"/>
      <c r="I198" s="183">
        <f>ROUND(E198*H198,2)</f>
        <v>0</v>
      </c>
      <c r="J198" s="182"/>
      <c r="K198" s="183">
        <f>ROUND(E198*J198,2)</f>
        <v>0</v>
      </c>
      <c r="L198" s="183">
        <v>21</v>
      </c>
      <c r="M198" s="183">
        <f>G198*(1+L198/100)</f>
        <v>0</v>
      </c>
      <c r="N198" s="183">
        <v>0</v>
      </c>
      <c r="O198" s="183">
        <f>ROUND(E198*N198,2)</f>
        <v>0</v>
      </c>
      <c r="P198" s="183">
        <v>0</v>
      </c>
      <c r="Q198" s="183">
        <f>ROUND(E198*P198,2)</f>
        <v>0</v>
      </c>
      <c r="R198" s="183"/>
      <c r="S198" s="183" t="s">
        <v>454</v>
      </c>
      <c r="T198" s="184" t="s">
        <v>213</v>
      </c>
      <c r="U198" s="164">
        <v>0</v>
      </c>
      <c r="V198" s="164">
        <f>ROUND(E198*U198,2)</f>
        <v>0</v>
      </c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1138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4">
      <c r="A199" s="161"/>
      <c r="B199" s="162"/>
      <c r="C199" s="265"/>
      <c r="D199" s="266"/>
      <c r="E199" s="266"/>
      <c r="F199" s="266"/>
      <c r="G199" s="266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217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4">
      <c r="A200" s="178">
        <v>73</v>
      </c>
      <c r="B200" s="179" t="s">
        <v>1249</v>
      </c>
      <c r="C200" s="189" t="s">
        <v>1250</v>
      </c>
      <c r="D200" s="180" t="s">
        <v>354</v>
      </c>
      <c r="E200" s="181">
        <v>1</v>
      </c>
      <c r="F200" s="182"/>
      <c r="G200" s="183">
        <f>ROUND(E200*F200,2)</f>
        <v>0</v>
      </c>
      <c r="H200" s="182"/>
      <c r="I200" s="183">
        <f>ROUND(E200*H200,2)</f>
        <v>0</v>
      </c>
      <c r="J200" s="182"/>
      <c r="K200" s="183">
        <f>ROUND(E200*J200,2)</f>
        <v>0</v>
      </c>
      <c r="L200" s="183">
        <v>21</v>
      </c>
      <c r="M200" s="183">
        <f>G200*(1+L200/100)</f>
        <v>0</v>
      </c>
      <c r="N200" s="183">
        <v>0</v>
      </c>
      <c r="O200" s="183">
        <f>ROUND(E200*N200,2)</f>
        <v>0</v>
      </c>
      <c r="P200" s="183">
        <v>0</v>
      </c>
      <c r="Q200" s="183">
        <f>ROUND(E200*P200,2)</f>
        <v>0</v>
      </c>
      <c r="R200" s="183"/>
      <c r="S200" s="183" t="s">
        <v>454</v>
      </c>
      <c r="T200" s="184" t="s">
        <v>213</v>
      </c>
      <c r="U200" s="164">
        <v>0</v>
      </c>
      <c r="V200" s="164">
        <f>ROUND(E200*U200,2)</f>
        <v>0</v>
      </c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1138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4">
      <c r="A201" s="161"/>
      <c r="B201" s="162"/>
      <c r="C201" s="265"/>
      <c r="D201" s="266"/>
      <c r="E201" s="266"/>
      <c r="F201" s="266"/>
      <c r="G201" s="266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217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ht="20.399999999999999" outlineLevel="1" x14ac:dyDescent="0.4">
      <c r="A202" s="178">
        <v>74</v>
      </c>
      <c r="B202" s="179" t="s">
        <v>1251</v>
      </c>
      <c r="C202" s="189" t="s">
        <v>1252</v>
      </c>
      <c r="D202" s="180" t="s">
        <v>354</v>
      </c>
      <c r="E202" s="181">
        <v>5</v>
      </c>
      <c r="F202" s="182"/>
      <c r="G202" s="183">
        <f>ROUND(E202*F202,2)</f>
        <v>0</v>
      </c>
      <c r="H202" s="182"/>
      <c r="I202" s="183">
        <f>ROUND(E202*H202,2)</f>
        <v>0</v>
      </c>
      <c r="J202" s="182"/>
      <c r="K202" s="183">
        <f>ROUND(E202*J202,2)</f>
        <v>0</v>
      </c>
      <c r="L202" s="183">
        <v>21</v>
      </c>
      <c r="M202" s="183">
        <f>G202*(1+L202/100)</f>
        <v>0</v>
      </c>
      <c r="N202" s="183">
        <v>8.5000000000000006E-4</v>
      </c>
      <c r="O202" s="183">
        <f>ROUND(E202*N202,2)</f>
        <v>0</v>
      </c>
      <c r="P202" s="183">
        <v>0</v>
      </c>
      <c r="Q202" s="183">
        <f>ROUND(E202*P202,2)</f>
        <v>0</v>
      </c>
      <c r="R202" s="183" t="s">
        <v>1093</v>
      </c>
      <c r="S202" s="183" t="s">
        <v>212</v>
      </c>
      <c r="T202" s="184" t="s">
        <v>213</v>
      </c>
      <c r="U202" s="164">
        <v>0.44500000000000001</v>
      </c>
      <c r="V202" s="164">
        <f>ROUND(E202*U202,2)</f>
        <v>2.23</v>
      </c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778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4">
      <c r="A203" s="161"/>
      <c r="B203" s="162"/>
      <c r="C203" s="265"/>
      <c r="D203" s="266"/>
      <c r="E203" s="266"/>
      <c r="F203" s="266"/>
      <c r="G203" s="266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217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ht="20.399999999999999" outlineLevel="1" x14ac:dyDescent="0.4">
      <c r="A204" s="178">
        <v>75</v>
      </c>
      <c r="B204" s="179" t="s">
        <v>1253</v>
      </c>
      <c r="C204" s="189" t="s">
        <v>1254</v>
      </c>
      <c r="D204" s="180" t="s">
        <v>354</v>
      </c>
      <c r="E204" s="181">
        <v>5</v>
      </c>
      <c r="F204" s="182"/>
      <c r="G204" s="183">
        <f>ROUND(E204*F204,2)</f>
        <v>0</v>
      </c>
      <c r="H204" s="182"/>
      <c r="I204" s="183">
        <f>ROUND(E204*H204,2)</f>
        <v>0</v>
      </c>
      <c r="J204" s="182"/>
      <c r="K204" s="183">
        <f>ROUND(E204*J204,2)</f>
        <v>0</v>
      </c>
      <c r="L204" s="183">
        <v>21</v>
      </c>
      <c r="M204" s="183">
        <f>G204*(1+L204/100)</f>
        <v>0</v>
      </c>
      <c r="N204" s="183">
        <v>9.0000000000000008E-4</v>
      </c>
      <c r="O204" s="183">
        <f>ROUND(E204*N204,2)</f>
        <v>0</v>
      </c>
      <c r="P204" s="183">
        <v>0</v>
      </c>
      <c r="Q204" s="183">
        <f>ROUND(E204*P204,2)</f>
        <v>0</v>
      </c>
      <c r="R204" s="183" t="s">
        <v>332</v>
      </c>
      <c r="S204" s="183" t="s">
        <v>212</v>
      </c>
      <c r="T204" s="184" t="s">
        <v>213</v>
      </c>
      <c r="U204" s="164">
        <v>0</v>
      </c>
      <c r="V204" s="164">
        <f>ROUND(E204*U204,2)</f>
        <v>0</v>
      </c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1138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4">
      <c r="A205" s="161"/>
      <c r="B205" s="162"/>
      <c r="C205" s="265"/>
      <c r="D205" s="266"/>
      <c r="E205" s="266"/>
      <c r="F205" s="266"/>
      <c r="G205" s="266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217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ht="20.399999999999999" outlineLevel="1" x14ac:dyDescent="0.4">
      <c r="A206" s="178">
        <v>76</v>
      </c>
      <c r="B206" s="179" t="s">
        <v>1251</v>
      </c>
      <c r="C206" s="189" t="s">
        <v>1252</v>
      </c>
      <c r="D206" s="180" t="s">
        <v>354</v>
      </c>
      <c r="E206" s="181">
        <v>1</v>
      </c>
      <c r="F206" s="182"/>
      <c r="G206" s="183">
        <f>ROUND(E206*F206,2)</f>
        <v>0</v>
      </c>
      <c r="H206" s="182"/>
      <c r="I206" s="183">
        <f>ROUND(E206*H206,2)</f>
        <v>0</v>
      </c>
      <c r="J206" s="182"/>
      <c r="K206" s="183">
        <f>ROUND(E206*J206,2)</f>
        <v>0</v>
      </c>
      <c r="L206" s="183">
        <v>21</v>
      </c>
      <c r="M206" s="183">
        <f>G206*(1+L206/100)</f>
        <v>0</v>
      </c>
      <c r="N206" s="183">
        <v>8.5000000000000006E-4</v>
      </c>
      <c r="O206" s="183">
        <f>ROUND(E206*N206,2)</f>
        <v>0</v>
      </c>
      <c r="P206" s="183">
        <v>0</v>
      </c>
      <c r="Q206" s="183">
        <f>ROUND(E206*P206,2)</f>
        <v>0</v>
      </c>
      <c r="R206" s="183" t="s">
        <v>1093</v>
      </c>
      <c r="S206" s="183" t="s">
        <v>212</v>
      </c>
      <c r="T206" s="184" t="s">
        <v>213</v>
      </c>
      <c r="U206" s="164">
        <v>0.44500000000000001</v>
      </c>
      <c r="V206" s="164">
        <f>ROUND(E206*U206,2)</f>
        <v>0.45</v>
      </c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778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4">
      <c r="A207" s="161"/>
      <c r="B207" s="162"/>
      <c r="C207" s="265"/>
      <c r="D207" s="266"/>
      <c r="E207" s="266"/>
      <c r="F207" s="266"/>
      <c r="G207" s="266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217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4">
      <c r="A208" s="178">
        <v>77</v>
      </c>
      <c r="B208" s="179" t="s">
        <v>1255</v>
      </c>
      <c r="C208" s="189" t="s">
        <v>1256</v>
      </c>
      <c r="D208" s="180" t="s">
        <v>354</v>
      </c>
      <c r="E208" s="181">
        <v>1</v>
      </c>
      <c r="F208" s="182"/>
      <c r="G208" s="183">
        <f>ROUND(E208*F208,2)</f>
        <v>0</v>
      </c>
      <c r="H208" s="182"/>
      <c r="I208" s="183">
        <f>ROUND(E208*H208,2)</f>
        <v>0</v>
      </c>
      <c r="J208" s="182"/>
      <c r="K208" s="183">
        <f>ROUND(E208*J208,2)</f>
        <v>0</v>
      </c>
      <c r="L208" s="183">
        <v>21</v>
      </c>
      <c r="M208" s="183">
        <f>G208*(1+L208/100)</f>
        <v>0</v>
      </c>
      <c r="N208" s="183">
        <v>0</v>
      </c>
      <c r="O208" s="183">
        <f>ROUND(E208*N208,2)</f>
        <v>0</v>
      </c>
      <c r="P208" s="183">
        <v>0</v>
      </c>
      <c r="Q208" s="183">
        <f>ROUND(E208*P208,2)</f>
        <v>0</v>
      </c>
      <c r="R208" s="183"/>
      <c r="S208" s="183" t="s">
        <v>454</v>
      </c>
      <c r="T208" s="184" t="s">
        <v>213</v>
      </c>
      <c r="U208" s="164">
        <v>0</v>
      </c>
      <c r="V208" s="164">
        <f>ROUND(E208*U208,2)</f>
        <v>0</v>
      </c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1138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4">
      <c r="A209" s="161"/>
      <c r="B209" s="162"/>
      <c r="C209" s="265"/>
      <c r="D209" s="266"/>
      <c r="E209" s="266"/>
      <c r="F209" s="266"/>
      <c r="G209" s="266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217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4">
      <c r="A210" s="178">
        <v>78</v>
      </c>
      <c r="B210" s="179" t="s">
        <v>1257</v>
      </c>
      <c r="C210" s="189" t="s">
        <v>1258</v>
      </c>
      <c r="D210" s="180" t="s">
        <v>1231</v>
      </c>
      <c r="E210" s="181">
        <v>6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8.9000000000000006E-4</v>
      </c>
      <c r="O210" s="183">
        <f>ROUND(E210*N210,2)</f>
        <v>0.01</v>
      </c>
      <c r="P210" s="183">
        <v>0</v>
      </c>
      <c r="Q210" s="183">
        <f>ROUND(E210*P210,2)</f>
        <v>0</v>
      </c>
      <c r="R210" s="183" t="s">
        <v>1093</v>
      </c>
      <c r="S210" s="183" t="s">
        <v>212</v>
      </c>
      <c r="T210" s="184" t="s">
        <v>213</v>
      </c>
      <c r="U210" s="164">
        <v>1.1200000000000001</v>
      </c>
      <c r="V210" s="164">
        <f>ROUND(E210*U210,2)</f>
        <v>6.72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778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4">
      <c r="A211" s="161"/>
      <c r="B211" s="162"/>
      <c r="C211" s="265"/>
      <c r="D211" s="266"/>
      <c r="E211" s="266"/>
      <c r="F211" s="266"/>
      <c r="G211" s="266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217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4">
      <c r="A212" s="178">
        <v>79</v>
      </c>
      <c r="B212" s="179" t="s">
        <v>1259</v>
      </c>
      <c r="C212" s="189" t="s">
        <v>1260</v>
      </c>
      <c r="D212" s="180" t="s">
        <v>1231</v>
      </c>
      <c r="E212" s="181">
        <v>6</v>
      </c>
      <c r="F212" s="182"/>
      <c r="G212" s="183">
        <f>ROUND(E212*F212,2)</f>
        <v>0</v>
      </c>
      <c r="H212" s="182"/>
      <c r="I212" s="183">
        <f>ROUND(E212*H212,2)</f>
        <v>0</v>
      </c>
      <c r="J212" s="182"/>
      <c r="K212" s="183">
        <f>ROUND(E212*J212,2)</f>
        <v>0</v>
      </c>
      <c r="L212" s="183">
        <v>21</v>
      </c>
      <c r="M212" s="183">
        <f>G212*(1+L212/100)</f>
        <v>0</v>
      </c>
      <c r="N212" s="183">
        <v>1.41E-3</v>
      </c>
      <c r="O212" s="183">
        <f>ROUND(E212*N212,2)</f>
        <v>0.01</v>
      </c>
      <c r="P212" s="183">
        <v>0</v>
      </c>
      <c r="Q212" s="183">
        <f>ROUND(E212*P212,2)</f>
        <v>0</v>
      </c>
      <c r="R212" s="183" t="s">
        <v>1093</v>
      </c>
      <c r="S212" s="183" t="s">
        <v>212</v>
      </c>
      <c r="T212" s="184" t="s">
        <v>213</v>
      </c>
      <c r="U212" s="164">
        <v>1.5750000000000002</v>
      </c>
      <c r="V212" s="164">
        <f>ROUND(E212*U212,2)</f>
        <v>9.4499999999999993</v>
      </c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778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4">
      <c r="A213" s="161"/>
      <c r="B213" s="162"/>
      <c r="C213" s="254" t="s">
        <v>1261</v>
      </c>
      <c r="D213" s="255"/>
      <c r="E213" s="255"/>
      <c r="F213" s="255"/>
      <c r="G213" s="255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216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4">
      <c r="A214" s="161"/>
      <c r="B214" s="162"/>
      <c r="C214" s="252"/>
      <c r="D214" s="253"/>
      <c r="E214" s="253"/>
      <c r="F214" s="253"/>
      <c r="G214" s="253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217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ht="20.399999999999999" outlineLevel="1" x14ac:dyDescent="0.4">
      <c r="A215" s="178">
        <v>80</v>
      </c>
      <c r="B215" s="179" t="s">
        <v>1262</v>
      </c>
      <c r="C215" s="189" t="s">
        <v>1263</v>
      </c>
      <c r="D215" s="180" t="s">
        <v>1231</v>
      </c>
      <c r="E215" s="181">
        <v>5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7.2000000000000005E-4</v>
      </c>
      <c r="O215" s="183">
        <f>ROUND(E215*N215,2)</f>
        <v>0</v>
      </c>
      <c r="P215" s="183">
        <v>0</v>
      </c>
      <c r="Q215" s="183">
        <f>ROUND(E215*P215,2)</f>
        <v>0</v>
      </c>
      <c r="R215" s="183" t="s">
        <v>1093</v>
      </c>
      <c r="S215" s="183" t="s">
        <v>212</v>
      </c>
      <c r="T215" s="184" t="s">
        <v>213</v>
      </c>
      <c r="U215" s="164">
        <v>0.50600000000000001</v>
      </c>
      <c r="V215" s="164">
        <f>ROUND(E215*U215,2)</f>
        <v>2.5299999999999998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778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4">
      <c r="A216" s="161"/>
      <c r="B216" s="162"/>
      <c r="C216" s="265"/>
      <c r="D216" s="266"/>
      <c r="E216" s="266"/>
      <c r="F216" s="266"/>
      <c r="G216" s="266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217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ht="20.399999999999999" outlineLevel="1" x14ac:dyDescent="0.4">
      <c r="A217" s="178">
        <v>81</v>
      </c>
      <c r="B217" s="179" t="s">
        <v>1264</v>
      </c>
      <c r="C217" s="189" t="s">
        <v>1265</v>
      </c>
      <c r="D217" s="180" t="s">
        <v>354</v>
      </c>
      <c r="E217" s="181">
        <v>1</v>
      </c>
      <c r="F217" s="182"/>
      <c r="G217" s="183">
        <f>ROUND(E217*F217,2)</f>
        <v>0</v>
      </c>
      <c r="H217" s="182"/>
      <c r="I217" s="183">
        <f>ROUND(E217*H217,2)</f>
        <v>0</v>
      </c>
      <c r="J217" s="182"/>
      <c r="K217" s="183">
        <f>ROUND(E217*J217,2)</f>
        <v>0</v>
      </c>
      <c r="L217" s="183">
        <v>21</v>
      </c>
      <c r="M217" s="183">
        <f>G217*(1+L217/100)</f>
        <v>0</v>
      </c>
      <c r="N217" s="183">
        <v>3.0900000000000003E-3</v>
      </c>
      <c r="O217" s="183">
        <f>ROUND(E217*N217,2)</f>
        <v>0</v>
      </c>
      <c r="P217" s="183">
        <v>0</v>
      </c>
      <c r="Q217" s="183">
        <f>ROUND(E217*P217,2)</f>
        <v>0</v>
      </c>
      <c r="R217" s="183" t="s">
        <v>1093</v>
      </c>
      <c r="S217" s="183" t="s">
        <v>212</v>
      </c>
      <c r="T217" s="184" t="s">
        <v>213</v>
      </c>
      <c r="U217" s="164">
        <v>1.25</v>
      </c>
      <c r="V217" s="164">
        <f>ROUND(E217*U217,2)</f>
        <v>1.25</v>
      </c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778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4">
      <c r="A218" s="161"/>
      <c r="B218" s="162"/>
      <c r="C218" s="265"/>
      <c r="D218" s="266"/>
      <c r="E218" s="266"/>
      <c r="F218" s="266"/>
      <c r="G218" s="266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217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ht="20.399999999999999" outlineLevel="1" x14ac:dyDescent="0.4">
      <c r="A219" s="178">
        <v>82</v>
      </c>
      <c r="B219" s="179" t="s">
        <v>1266</v>
      </c>
      <c r="C219" s="189" t="s">
        <v>1267</v>
      </c>
      <c r="D219" s="180" t="s">
        <v>354</v>
      </c>
      <c r="E219" s="181">
        <v>11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4.0000000000000003E-5</v>
      </c>
      <c r="O219" s="183">
        <f>ROUND(E219*N219,2)</f>
        <v>0</v>
      </c>
      <c r="P219" s="183">
        <v>0</v>
      </c>
      <c r="Q219" s="183">
        <f>ROUND(E219*P219,2)</f>
        <v>0</v>
      </c>
      <c r="R219" s="183" t="s">
        <v>1093</v>
      </c>
      <c r="S219" s="183" t="s">
        <v>212</v>
      </c>
      <c r="T219" s="184" t="s">
        <v>213</v>
      </c>
      <c r="U219" s="164">
        <v>0.44500000000000001</v>
      </c>
      <c r="V219" s="164">
        <f>ROUND(E219*U219,2)</f>
        <v>4.9000000000000004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778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4">
      <c r="A220" s="161"/>
      <c r="B220" s="162"/>
      <c r="C220" s="265"/>
      <c r="D220" s="266"/>
      <c r="E220" s="266"/>
      <c r="F220" s="266"/>
      <c r="G220" s="266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217</v>
      </c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4">
      <c r="A221" s="178">
        <v>83</v>
      </c>
      <c r="B221" s="179" t="s">
        <v>1268</v>
      </c>
      <c r="C221" s="189" t="s">
        <v>1269</v>
      </c>
      <c r="D221" s="180" t="s">
        <v>354</v>
      </c>
      <c r="E221" s="181">
        <v>30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454</v>
      </c>
      <c r="T221" s="184" t="s">
        <v>213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1138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4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217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4">
      <c r="A223" s="178">
        <v>84</v>
      </c>
      <c r="B223" s="179" t="s">
        <v>1270</v>
      </c>
      <c r="C223" s="189" t="s">
        <v>1271</v>
      </c>
      <c r="D223" s="180" t="s">
        <v>354</v>
      </c>
      <c r="E223" s="181">
        <v>2</v>
      </c>
      <c r="F223" s="182"/>
      <c r="G223" s="183">
        <f>ROUND(E223*F223,2)</f>
        <v>0</v>
      </c>
      <c r="H223" s="182"/>
      <c r="I223" s="183">
        <f>ROUND(E223*H223,2)</f>
        <v>0</v>
      </c>
      <c r="J223" s="182"/>
      <c r="K223" s="183">
        <f>ROUND(E223*J223,2)</f>
        <v>0</v>
      </c>
      <c r="L223" s="183">
        <v>21</v>
      </c>
      <c r="M223" s="183">
        <f>G223*(1+L223/100)</f>
        <v>0</v>
      </c>
      <c r="N223" s="183">
        <v>0</v>
      </c>
      <c r="O223" s="183">
        <f>ROUND(E223*N223,2)</f>
        <v>0</v>
      </c>
      <c r="P223" s="183">
        <v>0</v>
      </c>
      <c r="Q223" s="183">
        <f>ROUND(E223*P223,2)</f>
        <v>0</v>
      </c>
      <c r="R223" s="183"/>
      <c r="S223" s="183" t="s">
        <v>454</v>
      </c>
      <c r="T223" s="184" t="s">
        <v>213</v>
      </c>
      <c r="U223" s="164">
        <v>0</v>
      </c>
      <c r="V223" s="164">
        <f>ROUND(E223*U223,2)</f>
        <v>0</v>
      </c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1138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4">
      <c r="A224" s="161"/>
      <c r="B224" s="162"/>
      <c r="C224" s="265"/>
      <c r="D224" s="266"/>
      <c r="E224" s="266"/>
      <c r="F224" s="266"/>
      <c r="G224" s="266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217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4">
      <c r="A225" s="178">
        <v>85</v>
      </c>
      <c r="B225" s="179" t="s">
        <v>1272</v>
      </c>
      <c r="C225" s="189" t="s">
        <v>1273</v>
      </c>
      <c r="D225" s="180" t="s">
        <v>354</v>
      </c>
      <c r="E225" s="181">
        <v>2</v>
      </c>
      <c r="F225" s="182"/>
      <c r="G225" s="183">
        <f>ROUND(E225*F225,2)</f>
        <v>0</v>
      </c>
      <c r="H225" s="182"/>
      <c r="I225" s="183">
        <f>ROUND(E225*H225,2)</f>
        <v>0</v>
      </c>
      <c r="J225" s="182"/>
      <c r="K225" s="183">
        <f>ROUND(E225*J225,2)</f>
        <v>0</v>
      </c>
      <c r="L225" s="183">
        <v>21</v>
      </c>
      <c r="M225" s="183">
        <f>G225*(1+L225/100)</f>
        <v>0</v>
      </c>
      <c r="N225" s="183">
        <v>0</v>
      </c>
      <c r="O225" s="183">
        <f>ROUND(E225*N225,2)</f>
        <v>0</v>
      </c>
      <c r="P225" s="183">
        <v>0</v>
      </c>
      <c r="Q225" s="183">
        <f>ROUND(E225*P225,2)</f>
        <v>0</v>
      </c>
      <c r="R225" s="183"/>
      <c r="S225" s="183" t="s">
        <v>454</v>
      </c>
      <c r="T225" s="184" t="s">
        <v>213</v>
      </c>
      <c r="U225" s="164">
        <v>0</v>
      </c>
      <c r="V225" s="164">
        <f>ROUND(E225*U225,2)</f>
        <v>0</v>
      </c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1138</v>
      </c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4">
      <c r="A226" s="161"/>
      <c r="B226" s="162"/>
      <c r="C226" s="265"/>
      <c r="D226" s="266"/>
      <c r="E226" s="266"/>
      <c r="F226" s="266"/>
      <c r="G226" s="266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217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outlineLevel="1" x14ac:dyDescent="0.4">
      <c r="A227" s="161">
        <v>86</v>
      </c>
      <c r="B227" s="162" t="s">
        <v>1274</v>
      </c>
      <c r="C227" s="201" t="s">
        <v>1275</v>
      </c>
      <c r="D227" s="163" t="s">
        <v>0</v>
      </c>
      <c r="E227" s="186"/>
      <c r="F227" s="165"/>
      <c r="G227" s="164">
        <f>ROUND(E227*F227,2)</f>
        <v>0</v>
      </c>
      <c r="H227" s="165"/>
      <c r="I227" s="164">
        <f>ROUND(E227*H227,2)</f>
        <v>0</v>
      </c>
      <c r="J227" s="165"/>
      <c r="K227" s="164">
        <f>ROUND(E227*J227,2)</f>
        <v>0</v>
      </c>
      <c r="L227" s="164">
        <v>21</v>
      </c>
      <c r="M227" s="164">
        <f>G227*(1+L227/100)</f>
        <v>0</v>
      </c>
      <c r="N227" s="164">
        <v>0</v>
      </c>
      <c r="O227" s="164">
        <f>ROUND(E227*N227,2)</f>
        <v>0</v>
      </c>
      <c r="P227" s="164">
        <v>0</v>
      </c>
      <c r="Q227" s="164">
        <f>ROUND(E227*P227,2)</f>
        <v>0</v>
      </c>
      <c r="R227" s="164" t="s">
        <v>1093</v>
      </c>
      <c r="S227" s="164" t="s">
        <v>212</v>
      </c>
      <c r="T227" s="164" t="s">
        <v>277</v>
      </c>
      <c r="U227" s="164">
        <v>0</v>
      </c>
      <c r="V227" s="164">
        <f>ROUND(E227*U227,2)</f>
        <v>0</v>
      </c>
      <c r="W227" s="16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 t="s">
        <v>677</v>
      </c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</row>
    <row r="228" spans="1:60" outlineLevel="1" x14ac:dyDescent="0.4">
      <c r="A228" s="161"/>
      <c r="B228" s="162"/>
      <c r="C228" s="267" t="s">
        <v>894</v>
      </c>
      <c r="D228" s="268"/>
      <c r="E228" s="268"/>
      <c r="F228" s="268"/>
      <c r="G228" s="268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280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4">
      <c r="A229" s="161"/>
      <c r="B229" s="162"/>
      <c r="C229" s="252"/>
      <c r="D229" s="253"/>
      <c r="E229" s="253"/>
      <c r="F229" s="253"/>
      <c r="G229" s="253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217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x14ac:dyDescent="0.4">
      <c r="A230" s="172" t="s">
        <v>207</v>
      </c>
      <c r="B230" s="173" t="s">
        <v>89</v>
      </c>
      <c r="C230" s="188" t="s">
        <v>90</v>
      </c>
      <c r="D230" s="174"/>
      <c r="E230" s="175"/>
      <c r="F230" s="176"/>
      <c r="G230" s="176">
        <f>SUMIF(AG231:AG274,"&lt;&gt;NOR",G231:G274)</f>
        <v>0</v>
      </c>
      <c r="H230" s="176"/>
      <c r="I230" s="176">
        <f>SUM(I231:I274)</f>
        <v>0</v>
      </c>
      <c r="J230" s="176"/>
      <c r="K230" s="176">
        <f>SUM(K231:K274)</f>
        <v>0</v>
      </c>
      <c r="L230" s="176"/>
      <c r="M230" s="176">
        <f>SUM(M231:M274)</f>
        <v>0</v>
      </c>
      <c r="N230" s="176"/>
      <c r="O230" s="176">
        <f>SUM(O231:O274)</f>
        <v>76.61999999999999</v>
      </c>
      <c r="P230" s="176"/>
      <c r="Q230" s="176">
        <f>SUM(Q231:Q274)</f>
        <v>0</v>
      </c>
      <c r="R230" s="176"/>
      <c r="S230" s="176"/>
      <c r="T230" s="177"/>
      <c r="U230" s="171"/>
      <c r="V230" s="171">
        <f>SUM(V231:V274)</f>
        <v>196.33</v>
      </c>
      <c r="W230" s="171"/>
      <c r="AG230" t="s">
        <v>208</v>
      </c>
    </row>
    <row r="231" spans="1:60" outlineLevel="1" x14ac:dyDescent="0.4">
      <c r="A231" s="178">
        <v>87</v>
      </c>
      <c r="B231" s="179" t="s">
        <v>1276</v>
      </c>
      <c r="C231" s="189" t="s">
        <v>1277</v>
      </c>
      <c r="D231" s="180" t="s">
        <v>275</v>
      </c>
      <c r="E231" s="181">
        <v>161</v>
      </c>
      <c r="F231" s="182"/>
      <c r="G231" s="183">
        <f>ROUND(E231*F231,2)</f>
        <v>0</v>
      </c>
      <c r="H231" s="182"/>
      <c r="I231" s="183">
        <f>ROUND(E231*H231,2)</f>
        <v>0</v>
      </c>
      <c r="J231" s="182"/>
      <c r="K231" s="183">
        <f>ROUND(E231*J231,2)</f>
        <v>0</v>
      </c>
      <c r="L231" s="183">
        <v>21</v>
      </c>
      <c r="M231" s="183">
        <f>G231*(1+L231/100)</f>
        <v>0</v>
      </c>
      <c r="N231" s="183">
        <v>0</v>
      </c>
      <c r="O231" s="183">
        <f>ROUND(E231*N231,2)</f>
        <v>0</v>
      </c>
      <c r="P231" s="183">
        <v>0</v>
      </c>
      <c r="Q231" s="183">
        <f>ROUND(E231*P231,2)</f>
        <v>0</v>
      </c>
      <c r="R231" s="183" t="s">
        <v>276</v>
      </c>
      <c r="S231" s="183" t="s">
        <v>212</v>
      </c>
      <c r="T231" s="184" t="s">
        <v>213</v>
      </c>
      <c r="U231" s="164">
        <v>0.36500000000000005</v>
      </c>
      <c r="V231" s="164">
        <f>ROUND(E231*U231,2)</f>
        <v>58.77</v>
      </c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1278</v>
      </c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ht="30.9" outlineLevel="1" x14ac:dyDescent="0.4">
      <c r="A232" s="161"/>
      <c r="B232" s="162"/>
      <c r="C232" s="269" t="s">
        <v>1279</v>
      </c>
      <c r="D232" s="270"/>
      <c r="E232" s="270"/>
      <c r="F232" s="270"/>
      <c r="G232" s="270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280</v>
      </c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85" t="str">
        <f>C232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4">
      <c r="A233" s="161"/>
      <c r="B233" s="162"/>
      <c r="C233" s="252"/>
      <c r="D233" s="253"/>
      <c r="E233" s="253"/>
      <c r="F233" s="253"/>
      <c r="G233" s="253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217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4">
      <c r="A234" s="178">
        <v>88</v>
      </c>
      <c r="B234" s="179" t="s">
        <v>1280</v>
      </c>
      <c r="C234" s="189" t="s">
        <v>1281</v>
      </c>
      <c r="D234" s="180" t="s">
        <v>275</v>
      </c>
      <c r="E234" s="181">
        <v>45</v>
      </c>
      <c r="F234" s="182"/>
      <c r="G234" s="183">
        <f>ROUND(E234*F234,2)</f>
        <v>0</v>
      </c>
      <c r="H234" s="182"/>
      <c r="I234" s="183">
        <f>ROUND(E234*H234,2)</f>
        <v>0</v>
      </c>
      <c r="J234" s="182"/>
      <c r="K234" s="183">
        <f>ROUND(E234*J234,2)</f>
        <v>0</v>
      </c>
      <c r="L234" s="183">
        <v>21</v>
      </c>
      <c r="M234" s="183">
        <f>G234*(1+L234/100)</f>
        <v>0</v>
      </c>
      <c r="N234" s="183">
        <v>1.7000000000000002</v>
      </c>
      <c r="O234" s="183">
        <f>ROUND(E234*N234,2)</f>
        <v>76.5</v>
      </c>
      <c r="P234" s="183">
        <v>0</v>
      </c>
      <c r="Q234" s="183">
        <f>ROUND(E234*P234,2)</f>
        <v>0</v>
      </c>
      <c r="R234" s="183" t="s">
        <v>276</v>
      </c>
      <c r="S234" s="183" t="s">
        <v>212</v>
      </c>
      <c r="T234" s="184" t="s">
        <v>213</v>
      </c>
      <c r="U234" s="164">
        <v>1.5870000000000002</v>
      </c>
      <c r="V234" s="164">
        <f>ROUND(E234*U234,2)</f>
        <v>71.42</v>
      </c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1278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ht="20.7" outlineLevel="1" x14ac:dyDescent="0.4">
      <c r="A235" s="161"/>
      <c r="B235" s="162"/>
      <c r="C235" s="269" t="s">
        <v>1282</v>
      </c>
      <c r="D235" s="270"/>
      <c r="E235" s="270"/>
      <c r="F235" s="270"/>
      <c r="G235" s="270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280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85" t="str">
        <f>C235</f>
        <v>sypaninou z vhodných hornin tř. 1 - 4 nebo materiálem připraveným podél výkopu ve vzdálenosti do 3 m od jeho kraje, pro jakoukoliv hloubku výkopu a jakoukoliv míru zhutnění,</v>
      </c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4">
      <c r="A236" s="161"/>
      <c r="B236" s="162"/>
      <c r="C236" s="252"/>
      <c r="D236" s="253"/>
      <c r="E236" s="253"/>
      <c r="F236" s="253"/>
      <c r="G236" s="253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217</v>
      </c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outlineLevel="1" x14ac:dyDescent="0.4">
      <c r="A237" s="178">
        <v>89</v>
      </c>
      <c r="B237" s="179" t="s">
        <v>1283</v>
      </c>
      <c r="C237" s="189" t="s">
        <v>1284</v>
      </c>
      <c r="D237" s="180" t="s">
        <v>321</v>
      </c>
      <c r="E237" s="181">
        <v>105</v>
      </c>
      <c r="F237" s="182"/>
      <c r="G237" s="183">
        <f>ROUND(E237*F237,2)</f>
        <v>0</v>
      </c>
      <c r="H237" s="182"/>
      <c r="I237" s="183">
        <f>ROUND(E237*H237,2)</f>
        <v>0</v>
      </c>
      <c r="J237" s="182"/>
      <c r="K237" s="183">
        <f>ROUND(E237*J237,2)</f>
        <v>0</v>
      </c>
      <c r="L237" s="183">
        <v>21</v>
      </c>
      <c r="M237" s="183">
        <f>G237*(1+L237/100)</f>
        <v>0</v>
      </c>
      <c r="N237" s="183">
        <v>9.9000000000000021E-4</v>
      </c>
      <c r="O237" s="183">
        <f>ROUND(E237*N237,2)</f>
        <v>0.1</v>
      </c>
      <c r="P237" s="183">
        <v>0</v>
      </c>
      <c r="Q237" s="183">
        <f>ROUND(E237*P237,2)</f>
        <v>0</v>
      </c>
      <c r="R237" s="183" t="s">
        <v>276</v>
      </c>
      <c r="S237" s="183" t="s">
        <v>212</v>
      </c>
      <c r="T237" s="184" t="s">
        <v>213</v>
      </c>
      <c r="U237" s="164">
        <v>0.23600000000000002</v>
      </c>
      <c r="V237" s="164">
        <f>ROUND(E237*U237,2)</f>
        <v>24.78</v>
      </c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1278</v>
      </c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4">
      <c r="A238" s="161"/>
      <c r="B238" s="162"/>
      <c r="C238" s="269" t="s">
        <v>1285</v>
      </c>
      <c r="D238" s="270"/>
      <c r="E238" s="270"/>
      <c r="F238" s="270"/>
      <c r="G238" s="270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280</v>
      </c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4">
      <c r="A239" s="161"/>
      <c r="B239" s="162"/>
      <c r="C239" s="252"/>
      <c r="D239" s="253"/>
      <c r="E239" s="253"/>
      <c r="F239" s="253"/>
      <c r="G239" s="253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217</v>
      </c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4">
      <c r="A240" s="178">
        <v>90</v>
      </c>
      <c r="B240" s="179" t="s">
        <v>1286</v>
      </c>
      <c r="C240" s="189" t="s">
        <v>1287</v>
      </c>
      <c r="D240" s="180" t="s">
        <v>321</v>
      </c>
      <c r="E240" s="181">
        <v>105</v>
      </c>
      <c r="F240" s="182"/>
      <c r="G240" s="183">
        <f>ROUND(E240*F240,2)</f>
        <v>0</v>
      </c>
      <c r="H240" s="182"/>
      <c r="I240" s="183">
        <f>ROUND(E240*H240,2)</f>
        <v>0</v>
      </c>
      <c r="J240" s="182"/>
      <c r="K240" s="183">
        <f>ROUND(E240*J240,2)</f>
        <v>0</v>
      </c>
      <c r="L240" s="183">
        <v>21</v>
      </c>
      <c r="M240" s="183">
        <f>G240*(1+L240/100)</f>
        <v>0</v>
      </c>
      <c r="N240" s="183">
        <v>0</v>
      </c>
      <c r="O240" s="183">
        <f>ROUND(E240*N240,2)</f>
        <v>0</v>
      </c>
      <c r="P240" s="183">
        <v>0</v>
      </c>
      <c r="Q240" s="183">
        <f>ROUND(E240*P240,2)</f>
        <v>0</v>
      </c>
      <c r="R240" s="183" t="s">
        <v>276</v>
      </c>
      <c r="S240" s="183" t="s">
        <v>212</v>
      </c>
      <c r="T240" s="184" t="s">
        <v>213</v>
      </c>
      <c r="U240" s="164">
        <v>7.0000000000000007E-2</v>
      </c>
      <c r="V240" s="164">
        <f>ROUND(E240*U240,2)</f>
        <v>7.35</v>
      </c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1278</v>
      </c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4">
      <c r="A241" s="161"/>
      <c r="B241" s="162"/>
      <c r="C241" s="269" t="s">
        <v>1288</v>
      </c>
      <c r="D241" s="270"/>
      <c r="E241" s="270"/>
      <c r="F241" s="270"/>
      <c r="G241" s="270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280</v>
      </c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4">
      <c r="A242" s="161"/>
      <c r="B242" s="162"/>
      <c r="C242" s="252"/>
      <c r="D242" s="253"/>
      <c r="E242" s="253"/>
      <c r="F242" s="253"/>
      <c r="G242" s="253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217</v>
      </c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outlineLevel="1" x14ac:dyDescent="0.4">
      <c r="A243" s="178">
        <v>91</v>
      </c>
      <c r="B243" s="179" t="s">
        <v>1289</v>
      </c>
      <c r="C243" s="189" t="s">
        <v>1290</v>
      </c>
      <c r="D243" s="180" t="s">
        <v>275</v>
      </c>
      <c r="E243" s="181">
        <v>116</v>
      </c>
      <c r="F243" s="182"/>
      <c r="G243" s="183">
        <f>ROUND(E243*F243,2)</f>
        <v>0</v>
      </c>
      <c r="H243" s="182"/>
      <c r="I243" s="183">
        <f>ROUND(E243*H243,2)</f>
        <v>0</v>
      </c>
      <c r="J243" s="182"/>
      <c r="K243" s="183">
        <f>ROUND(E243*J243,2)</f>
        <v>0</v>
      </c>
      <c r="L243" s="183">
        <v>21</v>
      </c>
      <c r="M243" s="183">
        <f>G243*(1+L243/100)</f>
        <v>0</v>
      </c>
      <c r="N243" s="183">
        <v>0</v>
      </c>
      <c r="O243" s="183">
        <f>ROUND(E243*N243,2)</f>
        <v>0</v>
      </c>
      <c r="P243" s="183">
        <v>0</v>
      </c>
      <c r="Q243" s="183">
        <f>ROUND(E243*P243,2)</f>
        <v>0</v>
      </c>
      <c r="R243" s="183" t="s">
        <v>276</v>
      </c>
      <c r="S243" s="183" t="s">
        <v>212</v>
      </c>
      <c r="T243" s="184" t="s">
        <v>213</v>
      </c>
      <c r="U243" s="164">
        <v>0.20200000000000001</v>
      </c>
      <c r="V243" s="164">
        <f>ROUND(E243*U243,2)</f>
        <v>23.43</v>
      </c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1278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4">
      <c r="A244" s="161"/>
      <c r="B244" s="162"/>
      <c r="C244" s="269" t="s">
        <v>1291</v>
      </c>
      <c r="D244" s="270"/>
      <c r="E244" s="270"/>
      <c r="F244" s="270"/>
      <c r="G244" s="270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280</v>
      </c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4">
      <c r="A245" s="161"/>
      <c r="B245" s="162"/>
      <c r="C245" s="256" t="s">
        <v>1292</v>
      </c>
      <c r="D245" s="257"/>
      <c r="E245" s="257"/>
      <c r="F245" s="257"/>
      <c r="G245" s="257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216</v>
      </c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4">
      <c r="A246" s="161"/>
      <c r="B246" s="162"/>
      <c r="C246" s="252"/>
      <c r="D246" s="253"/>
      <c r="E246" s="253"/>
      <c r="F246" s="253"/>
      <c r="G246" s="253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217</v>
      </c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outlineLevel="1" x14ac:dyDescent="0.4">
      <c r="A247" s="178">
        <v>92</v>
      </c>
      <c r="B247" s="179" t="s">
        <v>1293</v>
      </c>
      <c r="C247" s="189" t="s">
        <v>303</v>
      </c>
      <c r="D247" s="180" t="s">
        <v>275</v>
      </c>
      <c r="E247" s="181">
        <v>45</v>
      </c>
      <c r="F247" s="182"/>
      <c r="G247" s="183">
        <f>ROUND(E247*F247,2)</f>
        <v>0</v>
      </c>
      <c r="H247" s="182"/>
      <c r="I247" s="183">
        <f>ROUND(E247*H247,2)</f>
        <v>0</v>
      </c>
      <c r="J247" s="182"/>
      <c r="K247" s="183">
        <f>ROUND(E247*J247,2)</f>
        <v>0</v>
      </c>
      <c r="L247" s="183">
        <v>21</v>
      </c>
      <c r="M247" s="183">
        <f>G247*(1+L247/100)</f>
        <v>0</v>
      </c>
      <c r="N247" s="183">
        <v>0</v>
      </c>
      <c r="O247" s="183">
        <f>ROUND(E247*N247,2)</f>
        <v>0</v>
      </c>
      <c r="P247" s="183">
        <v>0</v>
      </c>
      <c r="Q247" s="183">
        <f>ROUND(E247*P247,2)</f>
        <v>0</v>
      </c>
      <c r="R247" s="183" t="s">
        <v>276</v>
      </c>
      <c r="S247" s="183" t="s">
        <v>212</v>
      </c>
      <c r="T247" s="184" t="s">
        <v>213</v>
      </c>
      <c r="U247" s="164">
        <v>1.1000000000000001E-2</v>
      </c>
      <c r="V247" s="164">
        <f>ROUND(E247*U247,2)</f>
        <v>0.5</v>
      </c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1278</v>
      </c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4">
      <c r="A248" s="161"/>
      <c r="B248" s="162"/>
      <c r="C248" s="269" t="s">
        <v>304</v>
      </c>
      <c r="D248" s="270"/>
      <c r="E248" s="270"/>
      <c r="F248" s="270"/>
      <c r="G248" s="270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280</v>
      </c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4">
      <c r="A249" s="161"/>
      <c r="B249" s="162"/>
      <c r="C249" s="252"/>
      <c r="D249" s="253"/>
      <c r="E249" s="253"/>
      <c r="F249" s="253"/>
      <c r="G249" s="253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217</v>
      </c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ht="30.6" outlineLevel="1" x14ac:dyDescent="0.4">
      <c r="A250" s="178">
        <v>93</v>
      </c>
      <c r="B250" s="179" t="s">
        <v>308</v>
      </c>
      <c r="C250" s="189" t="s">
        <v>309</v>
      </c>
      <c r="D250" s="180" t="s">
        <v>275</v>
      </c>
      <c r="E250" s="181">
        <v>45</v>
      </c>
      <c r="F250" s="182"/>
      <c r="G250" s="183">
        <f>ROUND(E250*F250,2)</f>
        <v>0</v>
      </c>
      <c r="H250" s="182"/>
      <c r="I250" s="183">
        <f>ROUND(E250*H250,2)</f>
        <v>0</v>
      </c>
      <c r="J250" s="182"/>
      <c r="K250" s="183">
        <f>ROUND(E250*J250,2)</f>
        <v>0</v>
      </c>
      <c r="L250" s="183">
        <v>21</v>
      </c>
      <c r="M250" s="183">
        <f>G250*(1+L250/100)</f>
        <v>0</v>
      </c>
      <c r="N250" s="183">
        <v>0</v>
      </c>
      <c r="O250" s="183">
        <f>ROUND(E250*N250,2)</f>
        <v>0</v>
      </c>
      <c r="P250" s="183">
        <v>0</v>
      </c>
      <c r="Q250" s="183">
        <f>ROUND(E250*P250,2)</f>
        <v>0</v>
      </c>
      <c r="R250" s="183" t="s">
        <v>276</v>
      </c>
      <c r="S250" s="183" t="s">
        <v>212</v>
      </c>
      <c r="T250" s="184" t="s">
        <v>213</v>
      </c>
      <c r="U250" s="164">
        <v>0</v>
      </c>
      <c r="V250" s="164">
        <f>ROUND(E250*U250,2)</f>
        <v>0</v>
      </c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1278</v>
      </c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4">
      <c r="A251" s="161"/>
      <c r="B251" s="162"/>
      <c r="C251" s="269" t="s">
        <v>304</v>
      </c>
      <c r="D251" s="270"/>
      <c r="E251" s="270"/>
      <c r="F251" s="270"/>
      <c r="G251" s="270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280</v>
      </c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4">
      <c r="A252" s="161"/>
      <c r="B252" s="162"/>
      <c r="C252" s="252"/>
      <c r="D252" s="253"/>
      <c r="E252" s="253"/>
      <c r="F252" s="253"/>
      <c r="G252" s="253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217</v>
      </c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4">
      <c r="A253" s="178">
        <v>94</v>
      </c>
      <c r="B253" s="179" t="s">
        <v>327</v>
      </c>
      <c r="C253" s="189" t="s">
        <v>328</v>
      </c>
      <c r="D253" s="180" t="s">
        <v>275</v>
      </c>
      <c r="E253" s="181">
        <v>45</v>
      </c>
      <c r="F253" s="182"/>
      <c r="G253" s="183">
        <f>ROUND(E253*F253,2)</f>
        <v>0</v>
      </c>
      <c r="H253" s="182"/>
      <c r="I253" s="183">
        <f>ROUND(E253*H253,2)</f>
        <v>0</v>
      </c>
      <c r="J253" s="182"/>
      <c r="K253" s="183">
        <f>ROUND(E253*J253,2)</f>
        <v>0</v>
      </c>
      <c r="L253" s="183">
        <v>21</v>
      </c>
      <c r="M253" s="183">
        <f>G253*(1+L253/100)</f>
        <v>0</v>
      </c>
      <c r="N253" s="183">
        <v>0</v>
      </c>
      <c r="O253" s="183">
        <f>ROUND(E253*N253,2)</f>
        <v>0</v>
      </c>
      <c r="P253" s="183">
        <v>0</v>
      </c>
      <c r="Q253" s="183">
        <f>ROUND(E253*P253,2)</f>
        <v>0</v>
      </c>
      <c r="R253" s="183" t="s">
        <v>276</v>
      </c>
      <c r="S253" s="183" t="s">
        <v>212</v>
      </c>
      <c r="T253" s="184" t="s">
        <v>213</v>
      </c>
      <c r="U253" s="164">
        <v>0</v>
      </c>
      <c r="V253" s="164">
        <f>ROUND(E253*U253,2)</f>
        <v>0</v>
      </c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1278</v>
      </c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4">
      <c r="A254" s="161"/>
      <c r="B254" s="162"/>
      <c r="C254" s="265"/>
      <c r="D254" s="266"/>
      <c r="E254" s="266"/>
      <c r="F254" s="266"/>
      <c r="G254" s="266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217</v>
      </c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ht="20.399999999999999" outlineLevel="1" x14ac:dyDescent="0.4">
      <c r="A255" s="178">
        <v>95</v>
      </c>
      <c r="B255" s="179" t="s">
        <v>1294</v>
      </c>
      <c r="C255" s="189" t="s">
        <v>1295</v>
      </c>
      <c r="D255" s="180" t="s">
        <v>1296</v>
      </c>
      <c r="E255" s="181">
        <v>28</v>
      </c>
      <c r="F255" s="182"/>
      <c r="G255" s="183">
        <f>ROUND(E255*F255,2)</f>
        <v>0</v>
      </c>
      <c r="H255" s="182"/>
      <c r="I255" s="183">
        <f>ROUND(E255*H255,2)</f>
        <v>0</v>
      </c>
      <c r="J255" s="182"/>
      <c r="K255" s="183">
        <f>ROUND(E255*J255,2)</f>
        <v>0</v>
      </c>
      <c r="L255" s="183">
        <v>21</v>
      </c>
      <c r="M255" s="183">
        <f>G255*(1+L255/100)</f>
        <v>0</v>
      </c>
      <c r="N255" s="183">
        <v>0</v>
      </c>
      <c r="O255" s="183">
        <f>ROUND(E255*N255,2)</f>
        <v>0</v>
      </c>
      <c r="P255" s="183">
        <v>0</v>
      </c>
      <c r="Q255" s="183">
        <f>ROUND(E255*P255,2)</f>
        <v>0</v>
      </c>
      <c r="R255" s="183" t="s">
        <v>276</v>
      </c>
      <c r="S255" s="183" t="s">
        <v>212</v>
      </c>
      <c r="T255" s="184" t="s">
        <v>213</v>
      </c>
      <c r="U255" s="164">
        <v>0.20300000000000001</v>
      </c>
      <c r="V255" s="164">
        <f>ROUND(E255*U255,2)</f>
        <v>5.68</v>
      </c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1278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ht="20.7" outlineLevel="1" x14ac:dyDescent="0.4">
      <c r="A256" s="161"/>
      <c r="B256" s="162"/>
      <c r="C256" s="269" t="s">
        <v>1297</v>
      </c>
      <c r="D256" s="270"/>
      <c r="E256" s="270"/>
      <c r="F256" s="270"/>
      <c r="G256" s="270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 t="s">
        <v>280</v>
      </c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85" t="str">
        <f>C256</f>
        <v>na vzdálenost od hladiny vody v jímce po výšku roviny proložené osou nejvyššího bodu výtlačného potrubí. Včetně odpadní potrubí v délce do 20 m.</v>
      </c>
      <c r="BB256" s="154"/>
      <c r="BC256" s="154"/>
      <c r="BD256" s="154"/>
      <c r="BE256" s="154"/>
      <c r="BF256" s="154"/>
      <c r="BG256" s="154"/>
      <c r="BH256" s="154"/>
    </row>
    <row r="257" spans="1:60" outlineLevel="1" x14ac:dyDescent="0.4">
      <c r="A257" s="161"/>
      <c r="B257" s="162"/>
      <c r="C257" s="252"/>
      <c r="D257" s="253"/>
      <c r="E257" s="253"/>
      <c r="F257" s="253"/>
      <c r="G257" s="253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217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4">
      <c r="A258" s="178">
        <v>96</v>
      </c>
      <c r="B258" s="179" t="s">
        <v>1298</v>
      </c>
      <c r="C258" s="189" t="s">
        <v>1299</v>
      </c>
      <c r="D258" s="180" t="s">
        <v>1300</v>
      </c>
      <c r="E258" s="181">
        <v>2</v>
      </c>
      <c r="F258" s="182"/>
      <c r="G258" s="183">
        <f>ROUND(E258*F258,2)</f>
        <v>0</v>
      </c>
      <c r="H258" s="182"/>
      <c r="I258" s="183">
        <f>ROUND(E258*H258,2)</f>
        <v>0</v>
      </c>
      <c r="J258" s="182"/>
      <c r="K258" s="183">
        <f>ROUND(E258*J258,2)</f>
        <v>0</v>
      </c>
      <c r="L258" s="183">
        <v>21</v>
      </c>
      <c r="M258" s="183">
        <f>G258*(1+L258/100)</f>
        <v>0</v>
      </c>
      <c r="N258" s="183">
        <v>0</v>
      </c>
      <c r="O258" s="183">
        <f>ROUND(E258*N258,2)</f>
        <v>0</v>
      </c>
      <c r="P258" s="183">
        <v>0</v>
      </c>
      <c r="Q258" s="183">
        <f>ROUND(E258*P258,2)</f>
        <v>0</v>
      </c>
      <c r="R258" s="183"/>
      <c r="S258" s="183" t="s">
        <v>454</v>
      </c>
      <c r="T258" s="184" t="s">
        <v>213</v>
      </c>
      <c r="U258" s="164">
        <v>0</v>
      </c>
      <c r="V258" s="164">
        <f>ROUND(E258*U258,2)</f>
        <v>0</v>
      </c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1278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4">
      <c r="A259" s="161"/>
      <c r="B259" s="162"/>
      <c r="C259" s="265"/>
      <c r="D259" s="266"/>
      <c r="E259" s="266"/>
      <c r="F259" s="266"/>
      <c r="G259" s="266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217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ht="20.399999999999999" outlineLevel="1" x14ac:dyDescent="0.4">
      <c r="A260" s="178">
        <v>97</v>
      </c>
      <c r="B260" s="179" t="s">
        <v>1301</v>
      </c>
      <c r="C260" s="189" t="s">
        <v>1302</v>
      </c>
      <c r="D260" s="180" t="s">
        <v>1300</v>
      </c>
      <c r="E260" s="181">
        <v>1</v>
      </c>
      <c r="F260" s="182"/>
      <c r="G260" s="183">
        <f>ROUND(E260*F260,2)</f>
        <v>0</v>
      </c>
      <c r="H260" s="182"/>
      <c r="I260" s="183">
        <f>ROUND(E260*H260,2)</f>
        <v>0</v>
      </c>
      <c r="J260" s="182"/>
      <c r="K260" s="183">
        <f>ROUND(E260*J260,2)</f>
        <v>0</v>
      </c>
      <c r="L260" s="183">
        <v>21</v>
      </c>
      <c r="M260" s="183">
        <f>G260*(1+L260/100)</f>
        <v>0</v>
      </c>
      <c r="N260" s="183">
        <v>0</v>
      </c>
      <c r="O260" s="183">
        <f>ROUND(E260*N260,2)</f>
        <v>0</v>
      </c>
      <c r="P260" s="183">
        <v>0</v>
      </c>
      <c r="Q260" s="183">
        <f>ROUND(E260*P260,2)</f>
        <v>0</v>
      </c>
      <c r="R260" s="183"/>
      <c r="S260" s="183" t="s">
        <v>454</v>
      </c>
      <c r="T260" s="184" t="s">
        <v>213</v>
      </c>
      <c r="U260" s="164">
        <v>0</v>
      </c>
      <c r="V260" s="164">
        <f>ROUND(E260*U260,2)</f>
        <v>0</v>
      </c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1278</v>
      </c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4">
      <c r="A261" s="161"/>
      <c r="B261" s="162"/>
      <c r="C261" s="265"/>
      <c r="D261" s="266"/>
      <c r="E261" s="266"/>
      <c r="F261" s="266"/>
      <c r="G261" s="266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217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ht="20.399999999999999" outlineLevel="1" x14ac:dyDescent="0.4">
      <c r="A262" s="178">
        <v>98</v>
      </c>
      <c r="B262" s="179" t="s">
        <v>1303</v>
      </c>
      <c r="C262" s="189" t="s">
        <v>1304</v>
      </c>
      <c r="D262" s="180" t="s">
        <v>1300</v>
      </c>
      <c r="E262" s="181">
        <v>1</v>
      </c>
      <c r="F262" s="182"/>
      <c r="G262" s="183">
        <f>ROUND(E262*F262,2)</f>
        <v>0</v>
      </c>
      <c r="H262" s="182"/>
      <c r="I262" s="183">
        <f>ROUND(E262*H262,2)</f>
        <v>0</v>
      </c>
      <c r="J262" s="182"/>
      <c r="K262" s="183">
        <f>ROUND(E262*J262,2)</f>
        <v>0</v>
      </c>
      <c r="L262" s="183">
        <v>21</v>
      </c>
      <c r="M262" s="183">
        <f>G262*(1+L262/100)</f>
        <v>0</v>
      </c>
      <c r="N262" s="183">
        <v>0</v>
      </c>
      <c r="O262" s="183">
        <f>ROUND(E262*N262,2)</f>
        <v>0</v>
      </c>
      <c r="P262" s="183">
        <v>0</v>
      </c>
      <c r="Q262" s="183">
        <f>ROUND(E262*P262,2)</f>
        <v>0</v>
      </c>
      <c r="R262" s="183"/>
      <c r="S262" s="183" t="s">
        <v>454</v>
      </c>
      <c r="T262" s="184" t="s">
        <v>213</v>
      </c>
      <c r="U262" s="164">
        <v>0</v>
      </c>
      <c r="V262" s="164">
        <f>ROUND(E262*U262,2)</f>
        <v>0</v>
      </c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1278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4">
      <c r="A263" s="161"/>
      <c r="B263" s="162"/>
      <c r="C263" s="265"/>
      <c r="D263" s="266"/>
      <c r="E263" s="266"/>
      <c r="F263" s="266"/>
      <c r="G263" s="266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217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4">
      <c r="A264" s="178">
        <v>99</v>
      </c>
      <c r="B264" s="179" t="s">
        <v>1305</v>
      </c>
      <c r="C264" s="189" t="s">
        <v>1306</v>
      </c>
      <c r="D264" s="180" t="s">
        <v>354</v>
      </c>
      <c r="E264" s="181">
        <v>14</v>
      </c>
      <c r="F264" s="182"/>
      <c r="G264" s="183">
        <f>ROUND(E264*F264,2)</f>
        <v>0</v>
      </c>
      <c r="H264" s="182"/>
      <c r="I264" s="183">
        <f>ROUND(E264*H264,2)</f>
        <v>0</v>
      </c>
      <c r="J264" s="182"/>
      <c r="K264" s="183">
        <f>ROUND(E264*J264,2)</f>
        <v>0</v>
      </c>
      <c r="L264" s="183">
        <v>21</v>
      </c>
      <c r="M264" s="183">
        <f>G264*(1+L264/100)</f>
        <v>0</v>
      </c>
      <c r="N264" s="183">
        <v>1.4000000000000002E-3</v>
      </c>
      <c r="O264" s="183">
        <f>ROUND(E264*N264,2)</f>
        <v>0.02</v>
      </c>
      <c r="P264" s="183">
        <v>0</v>
      </c>
      <c r="Q264" s="183">
        <f>ROUND(E264*P264,2)</f>
        <v>0</v>
      </c>
      <c r="R264" s="183" t="s">
        <v>1307</v>
      </c>
      <c r="S264" s="183" t="s">
        <v>212</v>
      </c>
      <c r="T264" s="184" t="s">
        <v>213</v>
      </c>
      <c r="U264" s="164">
        <v>0.14000000000000001</v>
      </c>
      <c r="V264" s="164">
        <f>ROUND(E264*U264,2)</f>
        <v>1.96</v>
      </c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1278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4">
      <c r="A265" s="161"/>
      <c r="B265" s="162"/>
      <c r="C265" s="265"/>
      <c r="D265" s="266"/>
      <c r="E265" s="266"/>
      <c r="F265" s="266"/>
      <c r="G265" s="266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217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4">
      <c r="A266" s="178">
        <v>100</v>
      </c>
      <c r="B266" s="179" t="s">
        <v>1308</v>
      </c>
      <c r="C266" s="189" t="s">
        <v>1309</v>
      </c>
      <c r="D266" s="180" t="s">
        <v>354</v>
      </c>
      <c r="E266" s="181">
        <v>1</v>
      </c>
      <c r="F266" s="182"/>
      <c r="G266" s="183">
        <f>ROUND(E266*F266,2)</f>
        <v>0</v>
      </c>
      <c r="H266" s="182"/>
      <c r="I266" s="183">
        <f>ROUND(E266*H266,2)</f>
        <v>0</v>
      </c>
      <c r="J266" s="182"/>
      <c r="K266" s="183">
        <f>ROUND(E266*J266,2)</f>
        <v>0</v>
      </c>
      <c r="L266" s="183">
        <v>21</v>
      </c>
      <c r="M266" s="183">
        <f>G266*(1+L266/100)</f>
        <v>0</v>
      </c>
      <c r="N266" s="183">
        <v>0</v>
      </c>
      <c r="O266" s="183">
        <f>ROUND(E266*N266,2)</f>
        <v>0</v>
      </c>
      <c r="P266" s="183">
        <v>0</v>
      </c>
      <c r="Q266" s="183">
        <f>ROUND(E266*P266,2)</f>
        <v>0</v>
      </c>
      <c r="R266" s="183"/>
      <c r="S266" s="183" t="s">
        <v>454</v>
      </c>
      <c r="T266" s="184" t="s">
        <v>213</v>
      </c>
      <c r="U266" s="164">
        <v>0</v>
      </c>
      <c r="V266" s="164">
        <f>ROUND(E266*U266,2)</f>
        <v>0</v>
      </c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1138</v>
      </c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outlineLevel="1" x14ac:dyDescent="0.4">
      <c r="A267" s="161"/>
      <c r="B267" s="162"/>
      <c r="C267" s="265"/>
      <c r="D267" s="266"/>
      <c r="E267" s="266"/>
      <c r="F267" s="266"/>
      <c r="G267" s="266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217</v>
      </c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4">
      <c r="A268" s="178">
        <v>101</v>
      </c>
      <c r="B268" s="179" t="s">
        <v>1310</v>
      </c>
      <c r="C268" s="189" t="s">
        <v>1311</v>
      </c>
      <c r="D268" s="180" t="s">
        <v>460</v>
      </c>
      <c r="E268" s="181">
        <v>22</v>
      </c>
      <c r="F268" s="182"/>
      <c r="G268" s="183">
        <f>ROUND(E268*F268,2)</f>
        <v>0</v>
      </c>
      <c r="H268" s="182"/>
      <c r="I268" s="183">
        <f>ROUND(E268*H268,2)</f>
        <v>0</v>
      </c>
      <c r="J268" s="182"/>
      <c r="K268" s="183">
        <f>ROUND(E268*J268,2)</f>
        <v>0</v>
      </c>
      <c r="L268" s="183">
        <v>21</v>
      </c>
      <c r="M268" s="183">
        <f>G268*(1+L268/100)</f>
        <v>0</v>
      </c>
      <c r="N268" s="183">
        <v>0</v>
      </c>
      <c r="O268" s="183">
        <f>ROUND(E268*N268,2)</f>
        <v>0</v>
      </c>
      <c r="P268" s="183">
        <v>0</v>
      </c>
      <c r="Q268" s="183">
        <f>ROUND(E268*P268,2)</f>
        <v>0</v>
      </c>
      <c r="R268" s="183"/>
      <c r="S268" s="183" t="s">
        <v>454</v>
      </c>
      <c r="T268" s="184" t="s">
        <v>213</v>
      </c>
      <c r="U268" s="164">
        <v>0</v>
      </c>
      <c r="V268" s="164">
        <f>ROUND(E268*U268,2)</f>
        <v>0</v>
      </c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1278</v>
      </c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4">
      <c r="A269" s="161"/>
      <c r="B269" s="162"/>
      <c r="C269" s="265"/>
      <c r="D269" s="266"/>
      <c r="E269" s="266"/>
      <c r="F269" s="266"/>
      <c r="G269" s="266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217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ht="20.399999999999999" outlineLevel="1" x14ac:dyDescent="0.4">
      <c r="A270" s="178">
        <v>102</v>
      </c>
      <c r="B270" s="179" t="s">
        <v>1312</v>
      </c>
      <c r="C270" s="189" t="s">
        <v>1313</v>
      </c>
      <c r="D270" s="180" t="s">
        <v>460</v>
      </c>
      <c r="E270" s="181">
        <v>16</v>
      </c>
      <c r="F270" s="182"/>
      <c r="G270" s="183">
        <f>ROUND(E270*F270,2)</f>
        <v>0</v>
      </c>
      <c r="H270" s="182"/>
      <c r="I270" s="183">
        <f>ROUND(E270*H270,2)</f>
        <v>0</v>
      </c>
      <c r="J270" s="182"/>
      <c r="K270" s="183">
        <f>ROUND(E270*J270,2)</f>
        <v>0</v>
      </c>
      <c r="L270" s="183">
        <v>21</v>
      </c>
      <c r="M270" s="183">
        <f>G270*(1+L270/100)</f>
        <v>0</v>
      </c>
      <c r="N270" s="183">
        <v>0</v>
      </c>
      <c r="O270" s="183">
        <f>ROUND(E270*N270,2)</f>
        <v>0</v>
      </c>
      <c r="P270" s="183">
        <v>0</v>
      </c>
      <c r="Q270" s="183">
        <f>ROUND(E270*P270,2)</f>
        <v>0</v>
      </c>
      <c r="R270" s="183" t="s">
        <v>1307</v>
      </c>
      <c r="S270" s="183" t="s">
        <v>212</v>
      </c>
      <c r="T270" s="184" t="s">
        <v>213</v>
      </c>
      <c r="U270" s="164">
        <v>0.126</v>
      </c>
      <c r="V270" s="164">
        <f>ROUND(E270*U270,2)</f>
        <v>2.02</v>
      </c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1278</v>
      </c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4">
      <c r="A271" s="161"/>
      <c r="B271" s="162"/>
      <c r="C271" s="269" t="s">
        <v>1314</v>
      </c>
      <c r="D271" s="270"/>
      <c r="E271" s="270"/>
      <c r="F271" s="270"/>
      <c r="G271" s="270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280</v>
      </c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4">
      <c r="A272" s="161"/>
      <c r="B272" s="162"/>
      <c r="C272" s="252"/>
      <c r="D272" s="253"/>
      <c r="E272" s="253"/>
      <c r="F272" s="253"/>
      <c r="G272" s="253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217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4">
      <c r="A273" s="178">
        <v>103</v>
      </c>
      <c r="B273" s="179" t="s">
        <v>1315</v>
      </c>
      <c r="C273" s="189" t="s">
        <v>1316</v>
      </c>
      <c r="D273" s="180" t="s">
        <v>460</v>
      </c>
      <c r="E273" s="181">
        <v>16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 t="s">
        <v>1307</v>
      </c>
      <c r="S273" s="183" t="s">
        <v>212</v>
      </c>
      <c r="T273" s="184" t="s">
        <v>213</v>
      </c>
      <c r="U273" s="164">
        <v>2.6000000000000002E-2</v>
      </c>
      <c r="V273" s="164">
        <f>ROUND(E273*U273,2)</f>
        <v>0.42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1278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4">
      <c r="A274" s="161"/>
      <c r="B274" s="162"/>
      <c r="C274" s="265"/>
      <c r="D274" s="266"/>
      <c r="E274" s="266"/>
      <c r="F274" s="266"/>
      <c r="G274" s="266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217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x14ac:dyDescent="0.4">
      <c r="A275" s="5"/>
      <c r="B275" s="6"/>
      <c r="C275" s="191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AE275">
        <v>15</v>
      </c>
      <c r="AF275">
        <v>21</v>
      </c>
    </row>
    <row r="276" spans="1:60" x14ac:dyDescent="0.4">
      <c r="A276" s="157"/>
      <c r="B276" s="158" t="s">
        <v>29</v>
      </c>
      <c r="C276" s="192"/>
      <c r="D276" s="159"/>
      <c r="E276" s="160"/>
      <c r="F276" s="160"/>
      <c r="G276" s="187">
        <f>G8+G76+G181+G230</f>
        <v>0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AE276">
        <f>SUMIF(L7:L274,AE275,G7:G274)</f>
        <v>0</v>
      </c>
      <c r="AF276">
        <f>SUMIF(L7:L274,AF275,G7:G274)</f>
        <v>0</v>
      </c>
      <c r="AG276" t="s">
        <v>270</v>
      </c>
    </row>
    <row r="277" spans="1:60" x14ac:dyDescent="0.4">
      <c r="C277" s="193"/>
      <c r="D277" s="145"/>
      <c r="AG277" t="s">
        <v>271</v>
      </c>
    </row>
    <row r="278" spans="1:60" x14ac:dyDescent="0.4">
      <c r="D278" s="145"/>
    </row>
    <row r="279" spans="1:60" x14ac:dyDescent="0.4">
      <c r="D279" s="145"/>
    </row>
    <row r="280" spans="1:60" x14ac:dyDescent="0.4">
      <c r="D280" s="145"/>
    </row>
    <row r="281" spans="1:60" x14ac:dyDescent="0.4">
      <c r="D281" s="145"/>
    </row>
    <row r="282" spans="1:60" x14ac:dyDescent="0.4">
      <c r="D282" s="145"/>
    </row>
    <row r="283" spans="1:60" x14ac:dyDescent="0.4">
      <c r="D283" s="145"/>
    </row>
    <row r="284" spans="1:60" x14ac:dyDescent="0.4">
      <c r="D284" s="145"/>
    </row>
    <row r="285" spans="1:60" x14ac:dyDescent="0.4">
      <c r="D285" s="145"/>
    </row>
    <row r="286" spans="1:60" x14ac:dyDescent="0.4">
      <c r="D286" s="145"/>
    </row>
    <row r="287" spans="1:60" x14ac:dyDescent="0.4">
      <c r="D287" s="145"/>
    </row>
    <row r="288" spans="1:60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lWw11T2INI5BRTTrmYN6Z9RjCICBuGtZXepSQVggDw0sCsNYR1WvCpDPFiTa5Ar/6JlTXFnaM2SO+RT2H2pE6A==" saltValue="S+d2TGGBFP4zBXL47z4T8A==" spinCount="100000" sheet="1"/>
  <mergeCells count="164">
    <mergeCell ref="A1:G1"/>
    <mergeCell ref="C2:G2"/>
    <mergeCell ref="C3:G3"/>
    <mergeCell ref="C4:G4"/>
    <mergeCell ref="C10:G10"/>
    <mergeCell ref="C11:G11"/>
    <mergeCell ref="C22:G22"/>
    <mergeCell ref="C23:G23"/>
    <mergeCell ref="C25:G25"/>
    <mergeCell ref="C26:G26"/>
    <mergeCell ref="C28:G28"/>
    <mergeCell ref="C29:G29"/>
    <mergeCell ref="C13:G13"/>
    <mergeCell ref="C14:G14"/>
    <mergeCell ref="C16:G16"/>
    <mergeCell ref="C17:G17"/>
    <mergeCell ref="C19:G19"/>
    <mergeCell ref="C20:G20"/>
    <mergeCell ref="C39:G39"/>
    <mergeCell ref="C40:G40"/>
    <mergeCell ref="C42:G42"/>
    <mergeCell ref="C43:G43"/>
    <mergeCell ref="C44:G44"/>
    <mergeCell ref="C46:G46"/>
    <mergeCell ref="C31:G31"/>
    <mergeCell ref="C32:G32"/>
    <mergeCell ref="C34:G34"/>
    <mergeCell ref="C35:G35"/>
    <mergeCell ref="C36:G36"/>
    <mergeCell ref="C38:G38"/>
    <mergeCell ref="C58:G58"/>
    <mergeCell ref="C59:G59"/>
    <mergeCell ref="C61:G61"/>
    <mergeCell ref="C62:G62"/>
    <mergeCell ref="C64:G64"/>
    <mergeCell ref="C66:G66"/>
    <mergeCell ref="C48:G48"/>
    <mergeCell ref="C50:G50"/>
    <mergeCell ref="C52:G52"/>
    <mergeCell ref="C53:G53"/>
    <mergeCell ref="C55:G55"/>
    <mergeCell ref="C56:G56"/>
    <mergeCell ref="C79:G79"/>
    <mergeCell ref="C80:G80"/>
    <mergeCell ref="C82:G82"/>
    <mergeCell ref="C83:G83"/>
    <mergeCell ref="C84:G84"/>
    <mergeCell ref="C85:G85"/>
    <mergeCell ref="C68:G68"/>
    <mergeCell ref="C70:G70"/>
    <mergeCell ref="C72:G72"/>
    <mergeCell ref="C74:G74"/>
    <mergeCell ref="C75:G75"/>
    <mergeCell ref="C78:G78"/>
    <mergeCell ref="C94:G94"/>
    <mergeCell ref="C95:G95"/>
    <mergeCell ref="C97:G97"/>
    <mergeCell ref="C98:G98"/>
    <mergeCell ref="C99:G99"/>
    <mergeCell ref="C101:G101"/>
    <mergeCell ref="C87:G87"/>
    <mergeCell ref="C88:G88"/>
    <mergeCell ref="C89:G89"/>
    <mergeCell ref="C90:G90"/>
    <mergeCell ref="C92:G92"/>
    <mergeCell ref="C93:G93"/>
    <mergeCell ref="C112:G112"/>
    <mergeCell ref="C113:G113"/>
    <mergeCell ref="C115:G115"/>
    <mergeCell ref="C116:G116"/>
    <mergeCell ref="C118:G118"/>
    <mergeCell ref="C119:G119"/>
    <mergeCell ref="C102:G102"/>
    <mergeCell ref="C104:G104"/>
    <mergeCell ref="C106:G106"/>
    <mergeCell ref="C107:G107"/>
    <mergeCell ref="C109:G109"/>
    <mergeCell ref="C110:G110"/>
    <mergeCell ref="C130:G130"/>
    <mergeCell ref="C132:G132"/>
    <mergeCell ref="C134:G134"/>
    <mergeCell ref="C136:G136"/>
    <mergeCell ref="C138:G138"/>
    <mergeCell ref="C140:G140"/>
    <mergeCell ref="C121:G121"/>
    <mergeCell ref="C122:G122"/>
    <mergeCell ref="C124:G124"/>
    <mergeCell ref="C125:G125"/>
    <mergeCell ref="C127:G127"/>
    <mergeCell ref="C128:G128"/>
    <mergeCell ref="C154:G154"/>
    <mergeCell ref="C156:G156"/>
    <mergeCell ref="C158:G158"/>
    <mergeCell ref="C160:G160"/>
    <mergeCell ref="C162:G162"/>
    <mergeCell ref="C164:G164"/>
    <mergeCell ref="C142:G142"/>
    <mergeCell ref="C144:G144"/>
    <mergeCell ref="C146:G146"/>
    <mergeCell ref="C148:G148"/>
    <mergeCell ref="C150:G150"/>
    <mergeCell ref="C152:G152"/>
    <mergeCell ref="C176:G176"/>
    <mergeCell ref="C177:G177"/>
    <mergeCell ref="C179:G179"/>
    <mergeCell ref="C180:G180"/>
    <mergeCell ref="C183:G183"/>
    <mergeCell ref="C185:G185"/>
    <mergeCell ref="C165:G165"/>
    <mergeCell ref="C167:G167"/>
    <mergeCell ref="C168:G168"/>
    <mergeCell ref="C170:G170"/>
    <mergeCell ref="C172:G172"/>
    <mergeCell ref="C174:G174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222:G222"/>
    <mergeCell ref="C224:G224"/>
    <mergeCell ref="C226:G226"/>
    <mergeCell ref="C228:G228"/>
    <mergeCell ref="C229:G229"/>
    <mergeCell ref="C232:G232"/>
    <mergeCell ref="C211:G211"/>
    <mergeCell ref="C213:G213"/>
    <mergeCell ref="C214:G214"/>
    <mergeCell ref="C216:G216"/>
    <mergeCell ref="C218:G218"/>
    <mergeCell ref="C220:G220"/>
    <mergeCell ref="C242:G242"/>
    <mergeCell ref="C244:G244"/>
    <mergeCell ref="C245:G245"/>
    <mergeCell ref="C246:G246"/>
    <mergeCell ref="C248:G248"/>
    <mergeCell ref="C249:G249"/>
    <mergeCell ref="C233:G233"/>
    <mergeCell ref="C235:G235"/>
    <mergeCell ref="C236:G236"/>
    <mergeCell ref="C238:G238"/>
    <mergeCell ref="C239:G239"/>
    <mergeCell ref="C241:G241"/>
    <mergeCell ref="C272:G272"/>
    <mergeCell ref="C274:G274"/>
    <mergeCell ref="C261:G261"/>
    <mergeCell ref="C263:G263"/>
    <mergeCell ref="C265:G265"/>
    <mergeCell ref="C267:G267"/>
    <mergeCell ref="C269:G269"/>
    <mergeCell ref="C271:G271"/>
    <mergeCell ref="C251:G251"/>
    <mergeCell ref="C252:G252"/>
    <mergeCell ref="C254:G254"/>
    <mergeCell ref="C256:G256"/>
    <mergeCell ref="C257:G257"/>
    <mergeCell ref="C259:G25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69</v>
      </c>
      <c r="C4" s="262" t="s">
        <v>70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129</v>
      </c>
      <c r="C8" s="188" t="s">
        <v>70</v>
      </c>
      <c r="D8" s="174"/>
      <c r="E8" s="175"/>
      <c r="F8" s="176"/>
      <c r="G8" s="176">
        <f>SUMIF(AG9:AG47,"&lt;&gt;NOR",G9:G47)</f>
        <v>0</v>
      </c>
      <c r="H8" s="176"/>
      <c r="I8" s="176">
        <f>SUM(I9:I47)</f>
        <v>0</v>
      </c>
      <c r="J8" s="176"/>
      <c r="K8" s="176">
        <f>SUM(K9:K47)</f>
        <v>0</v>
      </c>
      <c r="L8" s="176"/>
      <c r="M8" s="176">
        <f>SUM(M9:M47)</f>
        <v>0</v>
      </c>
      <c r="N8" s="176"/>
      <c r="O8" s="176">
        <f>SUM(O9:O47)</f>
        <v>0</v>
      </c>
      <c r="P8" s="176"/>
      <c r="Q8" s="176">
        <f>SUM(Q9:Q47)</f>
        <v>0</v>
      </c>
      <c r="R8" s="176"/>
      <c r="S8" s="176"/>
      <c r="T8" s="177"/>
      <c r="U8" s="171"/>
      <c r="V8" s="171">
        <f>SUM(V9:V47)</f>
        <v>22.609999999999996</v>
      </c>
      <c r="W8" s="171"/>
      <c r="AG8" t="s">
        <v>208</v>
      </c>
    </row>
    <row r="9" spans="1:60" outlineLevel="1" x14ac:dyDescent="0.4">
      <c r="A9" s="178">
        <v>1</v>
      </c>
      <c r="B9" s="179" t="s">
        <v>1317</v>
      </c>
      <c r="C9" s="189" t="s">
        <v>1318</v>
      </c>
      <c r="D9" s="180" t="s">
        <v>460</v>
      </c>
      <c r="E9" s="181">
        <v>4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1093</v>
      </c>
      <c r="S9" s="183" t="s">
        <v>212</v>
      </c>
      <c r="T9" s="184" t="s">
        <v>277</v>
      </c>
      <c r="U9" s="164">
        <v>0.63800000000000001</v>
      </c>
      <c r="V9" s="164">
        <f>ROUND(E9*U9,2)</f>
        <v>2.5499999999999998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5"/>
      <c r="D10" s="266"/>
      <c r="E10" s="266"/>
      <c r="F10" s="266"/>
      <c r="G10" s="266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217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78">
        <v>2</v>
      </c>
      <c r="B11" s="179" t="s">
        <v>1319</v>
      </c>
      <c r="C11" s="189" t="s">
        <v>1320</v>
      </c>
      <c r="D11" s="180" t="s">
        <v>460</v>
      </c>
      <c r="E11" s="181">
        <v>14</v>
      </c>
      <c r="F11" s="182"/>
      <c r="G11" s="183">
        <f>ROUND(E11*F11,2)</f>
        <v>0</v>
      </c>
      <c r="H11" s="182"/>
      <c r="I11" s="183">
        <f>ROUND(E11*H11,2)</f>
        <v>0</v>
      </c>
      <c r="J11" s="182"/>
      <c r="K11" s="183">
        <f>ROUND(E11*J11,2)</f>
        <v>0</v>
      </c>
      <c r="L11" s="183">
        <v>21</v>
      </c>
      <c r="M11" s="183">
        <f>G11*(1+L11/100)</f>
        <v>0</v>
      </c>
      <c r="N11" s="183">
        <v>0</v>
      </c>
      <c r="O11" s="183">
        <f>ROUND(E11*N11,2)</f>
        <v>0</v>
      </c>
      <c r="P11" s="183">
        <v>0</v>
      </c>
      <c r="Q11" s="183">
        <f>ROUND(E11*P11,2)</f>
        <v>0</v>
      </c>
      <c r="R11" s="183" t="s">
        <v>1093</v>
      </c>
      <c r="S11" s="183" t="s">
        <v>212</v>
      </c>
      <c r="T11" s="184" t="s">
        <v>277</v>
      </c>
      <c r="U11" s="164">
        <v>0.69600000000000006</v>
      </c>
      <c r="V11" s="164">
        <f>ROUND(E11*U11,2)</f>
        <v>9.74</v>
      </c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778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65"/>
      <c r="D12" s="266"/>
      <c r="E12" s="266"/>
      <c r="F12" s="266"/>
      <c r="G12" s="266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78">
        <v>3</v>
      </c>
      <c r="B13" s="179" t="s">
        <v>1321</v>
      </c>
      <c r="C13" s="189" t="s">
        <v>1322</v>
      </c>
      <c r="D13" s="180" t="s">
        <v>460</v>
      </c>
      <c r="E13" s="181">
        <v>2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1093</v>
      </c>
      <c r="S13" s="183" t="s">
        <v>212</v>
      </c>
      <c r="T13" s="184" t="s">
        <v>277</v>
      </c>
      <c r="U13" s="164">
        <v>0.50700000000000001</v>
      </c>
      <c r="V13" s="164">
        <f>ROUND(E13*U13,2)</f>
        <v>1.01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778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65"/>
      <c r="D14" s="266"/>
      <c r="E14" s="266"/>
      <c r="F14" s="266"/>
      <c r="G14" s="266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0.399999999999999" outlineLevel="1" x14ac:dyDescent="0.4">
      <c r="A15" s="178">
        <v>4</v>
      </c>
      <c r="B15" s="179" t="s">
        <v>1323</v>
      </c>
      <c r="C15" s="189" t="s">
        <v>1324</v>
      </c>
      <c r="D15" s="180" t="s">
        <v>354</v>
      </c>
      <c r="E15" s="181">
        <v>1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 t="s">
        <v>1093</v>
      </c>
      <c r="S15" s="183" t="s">
        <v>212</v>
      </c>
      <c r="T15" s="184" t="s">
        <v>277</v>
      </c>
      <c r="U15" s="164">
        <v>0.20600000000000002</v>
      </c>
      <c r="V15" s="164">
        <f>ROUND(E15*U15,2)</f>
        <v>0.21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778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65"/>
      <c r="D16" s="266"/>
      <c r="E16" s="266"/>
      <c r="F16" s="266"/>
      <c r="G16" s="266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217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20.399999999999999" outlineLevel="1" x14ac:dyDescent="0.4">
      <c r="A17" s="178">
        <v>5</v>
      </c>
      <c r="B17" s="179" t="s">
        <v>1325</v>
      </c>
      <c r="C17" s="189" t="s">
        <v>1326</v>
      </c>
      <c r="D17" s="180" t="s">
        <v>354</v>
      </c>
      <c r="E17" s="181">
        <v>2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1093</v>
      </c>
      <c r="S17" s="183" t="s">
        <v>212</v>
      </c>
      <c r="T17" s="184" t="s">
        <v>277</v>
      </c>
      <c r="U17" s="164">
        <v>0.22700000000000001</v>
      </c>
      <c r="V17" s="164">
        <f>ROUND(E17*U17,2)</f>
        <v>0.45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778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265"/>
      <c r="D18" s="266"/>
      <c r="E18" s="266"/>
      <c r="F18" s="266"/>
      <c r="G18" s="266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217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78">
        <v>6</v>
      </c>
      <c r="B19" s="179" t="s">
        <v>1327</v>
      </c>
      <c r="C19" s="189" t="s">
        <v>1328</v>
      </c>
      <c r="D19" s="180" t="s">
        <v>354</v>
      </c>
      <c r="E19" s="181">
        <v>1</v>
      </c>
      <c r="F19" s="182"/>
      <c r="G19" s="183">
        <f>ROUND(E19*F19,2)</f>
        <v>0</v>
      </c>
      <c r="H19" s="182"/>
      <c r="I19" s="183">
        <f>ROUND(E19*H19,2)</f>
        <v>0</v>
      </c>
      <c r="J19" s="182"/>
      <c r="K19" s="183">
        <f>ROUND(E19*J19,2)</f>
        <v>0</v>
      </c>
      <c r="L19" s="183">
        <v>21</v>
      </c>
      <c r="M19" s="183">
        <f>G19*(1+L19/100)</f>
        <v>0</v>
      </c>
      <c r="N19" s="183">
        <v>0</v>
      </c>
      <c r="O19" s="183">
        <f>ROUND(E19*N19,2)</f>
        <v>0</v>
      </c>
      <c r="P19" s="183">
        <v>0</v>
      </c>
      <c r="Q19" s="183">
        <f>ROUND(E19*P19,2)</f>
        <v>0</v>
      </c>
      <c r="R19" s="183" t="s">
        <v>1216</v>
      </c>
      <c r="S19" s="183" t="s">
        <v>212</v>
      </c>
      <c r="T19" s="184" t="s">
        <v>277</v>
      </c>
      <c r="U19" s="164">
        <v>9.3000000000000013E-2</v>
      </c>
      <c r="V19" s="164">
        <f>ROUND(E19*U19,2)</f>
        <v>0.09</v>
      </c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778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65"/>
      <c r="D20" s="266"/>
      <c r="E20" s="266"/>
      <c r="F20" s="266"/>
      <c r="G20" s="266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78">
        <v>7</v>
      </c>
      <c r="B21" s="179" t="s">
        <v>1329</v>
      </c>
      <c r="C21" s="189" t="s">
        <v>1330</v>
      </c>
      <c r="D21" s="180" t="s">
        <v>1231</v>
      </c>
      <c r="E21" s="181">
        <v>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1093</v>
      </c>
      <c r="S21" s="183" t="s">
        <v>212</v>
      </c>
      <c r="T21" s="184" t="s">
        <v>277</v>
      </c>
      <c r="U21" s="164">
        <v>0.83800000000000008</v>
      </c>
      <c r="V21" s="164">
        <f>ROUND(E21*U21,2)</f>
        <v>0.84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778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217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78">
        <v>8</v>
      </c>
      <c r="B23" s="179" t="s">
        <v>1331</v>
      </c>
      <c r="C23" s="189" t="s">
        <v>1332</v>
      </c>
      <c r="D23" s="180" t="s">
        <v>1231</v>
      </c>
      <c r="E23" s="181">
        <v>1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0</v>
      </c>
      <c r="O23" s="183">
        <f>ROUND(E23*N23,2)</f>
        <v>0</v>
      </c>
      <c r="P23" s="183">
        <v>0</v>
      </c>
      <c r="Q23" s="183">
        <f>ROUND(E23*P23,2)</f>
        <v>0</v>
      </c>
      <c r="R23" s="183" t="s">
        <v>1093</v>
      </c>
      <c r="S23" s="183" t="s">
        <v>212</v>
      </c>
      <c r="T23" s="184" t="s">
        <v>277</v>
      </c>
      <c r="U23" s="164">
        <v>1.78</v>
      </c>
      <c r="V23" s="164">
        <f>ROUND(E23*U23,2)</f>
        <v>1.78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778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69" t="s">
        <v>1333</v>
      </c>
      <c r="D24" s="270"/>
      <c r="E24" s="270"/>
      <c r="F24" s="270"/>
      <c r="G24" s="270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ht="20.399999999999999" outlineLevel="1" x14ac:dyDescent="0.4">
      <c r="A26" s="178">
        <v>9</v>
      </c>
      <c r="B26" s="179" t="s">
        <v>1334</v>
      </c>
      <c r="C26" s="189" t="s">
        <v>1335</v>
      </c>
      <c r="D26" s="180" t="s">
        <v>1231</v>
      </c>
      <c r="E26" s="181">
        <v>1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 t="s">
        <v>1093</v>
      </c>
      <c r="S26" s="183" t="s">
        <v>212</v>
      </c>
      <c r="T26" s="184" t="s">
        <v>277</v>
      </c>
      <c r="U26" s="164">
        <v>1.59</v>
      </c>
      <c r="V26" s="164">
        <f>ROUND(E26*U26,2)</f>
        <v>1.59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778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269" t="s">
        <v>1336</v>
      </c>
      <c r="D27" s="270"/>
      <c r="E27" s="270"/>
      <c r="F27" s="270"/>
      <c r="G27" s="270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280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85" t="str">
        <f>C27</f>
        <v>plynovodní z ocelových trubek závitových černých spojovaných na závit, bezešvých, běžných - jakost 11 353.0,</v>
      </c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10</v>
      </c>
      <c r="B29" s="179" t="s">
        <v>1337</v>
      </c>
      <c r="C29" s="189" t="s">
        <v>1338</v>
      </c>
      <c r="D29" s="180" t="s">
        <v>460</v>
      </c>
      <c r="E29" s="181">
        <v>18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212</v>
      </c>
      <c r="T29" s="184" t="s">
        <v>277</v>
      </c>
      <c r="U29" s="164">
        <v>0.16400000000000001</v>
      </c>
      <c r="V29" s="164">
        <f>ROUND(E29*U29,2)</f>
        <v>2.95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778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265"/>
      <c r="D30" s="266"/>
      <c r="E30" s="266"/>
      <c r="F30" s="266"/>
      <c r="G30" s="266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217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78">
        <v>11</v>
      </c>
      <c r="B31" s="179" t="s">
        <v>1339</v>
      </c>
      <c r="C31" s="189" t="s">
        <v>1340</v>
      </c>
      <c r="D31" s="180" t="s">
        <v>354</v>
      </c>
      <c r="E31" s="181">
        <v>1</v>
      </c>
      <c r="F31" s="182"/>
      <c r="G31" s="183">
        <f>ROUND(E31*F31,2)</f>
        <v>0</v>
      </c>
      <c r="H31" s="182"/>
      <c r="I31" s="183">
        <f>ROUND(E31*H31,2)</f>
        <v>0</v>
      </c>
      <c r="J31" s="182"/>
      <c r="K31" s="183">
        <f>ROUND(E31*J31,2)</f>
        <v>0</v>
      </c>
      <c r="L31" s="183">
        <v>21</v>
      </c>
      <c r="M31" s="183">
        <f>G31*(1+L31/100)</f>
        <v>0</v>
      </c>
      <c r="N31" s="183">
        <v>0</v>
      </c>
      <c r="O31" s="183">
        <f>ROUND(E31*N31,2)</f>
        <v>0</v>
      </c>
      <c r="P31" s="183">
        <v>0</v>
      </c>
      <c r="Q31" s="183">
        <f>ROUND(E31*P31,2)</f>
        <v>0</v>
      </c>
      <c r="R31" s="183" t="s">
        <v>1093</v>
      </c>
      <c r="S31" s="183" t="s">
        <v>212</v>
      </c>
      <c r="T31" s="184" t="s">
        <v>277</v>
      </c>
      <c r="U31" s="164">
        <v>1.0660000000000001</v>
      </c>
      <c r="V31" s="164">
        <f>ROUND(E31*U31,2)</f>
        <v>1.07</v>
      </c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778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265"/>
      <c r="D32" s="266"/>
      <c r="E32" s="266"/>
      <c r="F32" s="266"/>
      <c r="G32" s="266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217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78">
        <v>12</v>
      </c>
      <c r="B33" s="179" t="s">
        <v>1341</v>
      </c>
      <c r="C33" s="189" t="s">
        <v>1342</v>
      </c>
      <c r="D33" s="180" t="s">
        <v>354</v>
      </c>
      <c r="E33" s="181">
        <v>8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 t="s">
        <v>332</v>
      </c>
      <c r="S33" s="183" t="s">
        <v>212</v>
      </c>
      <c r="T33" s="184" t="s">
        <v>277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1138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65"/>
      <c r="D34" s="266"/>
      <c r="E34" s="266"/>
      <c r="F34" s="266"/>
      <c r="G34" s="266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217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78">
        <v>13</v>
      </c>
      <c r="B35" s="179" t="s">
        <v>1343</v>
      </c>
      <c r="C35" s="189" t="s">
        <v>1344</v>
      </c>
      <c r="D35" s="180" t="s">
        <v>354</v>
      </c>
      <c r="E35" s="181">
        <v>20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 t="s">
        <v>332</v>
      </c>
      <c r="S35" s="183" t="s">
        <v>212</v>
      </c>
      <c r="T35" s="184" t="s">
        <v>277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1138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78">
        <v>14</v>
      </c>
      <c r="B37" s="179" t="s">
        <v>1345</v>
      </c>
      <c r="C37" s="189" t="s">
        <v>1346</v>
      </c>
      <c r="D37" s="180" t="s">
        <v>354</v>
      </c>
      <c r="E37" s="181">
        <v>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0</v>
      </c>
      <c r="O37" s="183">
        <f>ROUND(E37*N37,2)</f>
        <v>0</v>
      </c>
      <c r="P37" s="183">
        <v>0</v>
      </c>
      <c r="Q37" s="183">
        <f>ROUND(E37*P37,2)</f>
        <v>0</v>
      </c>
      <c r="R37" s="183"/>
      <c r="S37" s="183" t="s">
        <v>454</v>
      </c>
      <c r="T37" s="184" t="s">
        <v>213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1138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65"/>
      <c r="D38" s="266"/>
      <c r="E38" s="266"/>
      <c r="F38" s="266"/>
      <c r="G38" s="266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217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78">
        <v>15</v>
      </c>
      <c r="B39" s="179" t="s">
        <v>1347</v>
      </c>
      <c r="C39" s="189" t="s">
        <v>1348</v>
      </c>
      <c r="D39" s="180" t="s">
        <v>1231</v>
      </c>
      <c r="E39" s="181">
        <v>1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0</v>
      </c>
      <c r="O39" s="183">
        <f>ROUND(E39*N39,2)</f>
        <v>0</v>
      </c>
      <c r="P39" s="183">
        <v>0</v>
      </c>
      <c r="Q39" s="183">
        <f>ROUND(E39*P39,2)</f>
        <v>0</v>
      </c>
      <c r="R39" s="183"/>
      <c r="S39" s="183" t="s">
        <v>454</v>
      </c>
      <c r="T39" s="184" t="s">
        <v>213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1138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65"/>
      <c r="D40" s="266"/>
      <c r="E40" s="266"/>
      <c r="F40" s="266"/>
      <c r="G40" s="266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78">
        <v>16</v>
      </c>
      <c r="B41" s="179" t="s">
        <v>1349</v>
      </c>
      <c r="C41" s="189" t="s">
        <v>1350</v>
      </c>
      <c r="D41" s="180" t="s">
        <v>354</v>
      </c>
      <c r="E41" s="181">
        <v>1</v>
      </c>
      <c r="F41" s="182"/>
      <c r="G41" s="183">
        <f>ROUND(E41*F41,2)</f>
        <v>0</v>
      </c>
      <c r="H41" s="182"/>
      <c r="I41" s="183">
        <f>ROUND(E41*H41,2)</f>
        <v>0</v>
      </c>
      <c r="J41" s="182"/>
      <c r="K41" s="183">
        <f>ROUND(E41*J41,2)</f>
        <v>0</v>
      </c>
      <c r="L41" s="183">
        <v>21</v>
      </c>
      <c r="M41" s="183">
        <f>G41*(1+L41/100)</f>
        <v>0</v>
      </c>
      <c r="N41" s="183">
        <v>0</v>
      </c>
      <c r="O41" s="183">
        <f>ROUND(E41*N41,2)</f>
        <v>0</v>
      </c>
      <c r="P41" s="183">
        <v>0</v>
      </c>
      <c r="Q41" s="183">
        <f>ROUND(E41*P41,2)</f>
        <v>0</v>
      </c>
      <c r="R41" s="183"/>
      <c r="S41" s="183" t="s">
        <v>454</v>
      </c>
      <c r="T41" s="184" t="s">
        <v>213</v>
      </c>
      <c r="U41" s="164">
        <v>0</v>
      </c>
      <c r="V41" s="164">
        <f>ROUND(E41*U41,2)</f>
        <v>0</v>
      </c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1138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265"/>
      <c r="D42" s="266"/>
      <c r="E42" s="266"/>
      <c r="F42" s="266"/>
      <c r="G42" s="266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217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78">
        <v>17</v>
      </c>
      <c r="B43" s="179" t="s">
        <v>1351</v>
      </c>
      <c r="C43" s="189" t="s">
        <v>1352</v>
      </c>
      <c r="D43" s="180" t="s">
        <v>354</v>
      </c>
      <c r="E43" s="181">
        <v>1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0</v>
      </c>
      <c r="O43" s="183">
        <f>ROUND(E43*N43,2)</f>
        <v>0</v>
      </c>
      <c r="P43" s="183">
        <v>0</v>
      </c>
      <c r="Q43" s="183">
        <f>ROUND(E43*P43,2)</f>
        <v>0</v>
      </c>
      <c r="R43" s="183"/>
      <c r="S43" s="183" t="s">
        <v>454</v>
      </c>
      <c r="T43" s="184" t="s">
        <v>213</v>
      </c>
      <c r="U43" s="164">
        <v>0</v>
      </c>
      <c r="V43" s="164">
        <f>ROUND(E43*U43,2)</f>
        <v>0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778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65"/>
      <c r="D44" s="266"/>
      <c r="E44" s="266"/>
      <c r="F44" s="266"/>
      <c r="G44" s="266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78">
        <v>18</v>
      </c>
      <c r="B45" s="179" t="s">
        <v>1353</v>
      </c>
      <c r="C45" s="189" t="s">
        <v>1354</v>
      </c>
      <c r="D45" s="180" t="s">
        <v>331</v>
      </c>
      <c r="E45" s="181">
        <v>0.25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</v>
      </c>
      <c r="O45" s="183">
        <f>ROUND(E45*N45,2)</f>
        <v>0</v>
      </c>
      <c r="P45" s="183">
        <v>0</v>
      </c>
      <c r="Q45" s="183">
        <f>ROUND(E45*P45,2)</f>
        <v>0</v>
      </c>
      <c r="R45" s="183" t="s">
        <v>1093</v>
      </c>
      <c r="S45" s="183" t="s">
        <v>212</v>
      </c>
      <c r="T45" s="184" t="s">
        <v>277</v>
      </c>
      <c r="U45" s="164">
        <v>1.3330000000000002</v>
      </c>
      <c r="V45" s="164">
        <f>ROUND(E45*U45,2)</f>
        <v>0.33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778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69" t="s">
        <v>894</v>
      </c>
      <c r="D46" s="270"/>
      <c r="E46" s="270"/>
      <c r="F46" s="270"/>
      <c r="G46" s="270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280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x14ac:dyDescent="0.4">
      <c r="A48" s="172" t="s">
        <v>207</v>
      </c>
      <c r="B48" s="173" t="s">
        <v>162</v>
      </c>
      <c r="C48" s="188" t="s">
        <v>163</v>
      </c>
      <c r="D48" s="174"/>
      <c r="E48" s="175"/>
      <c r="F48" s="176"/>
      <c r="G48" s="176">
        <f>SUMIF(AG49:AG51,"&lt;&gt;NOR",G49:G51)</f>
        <v>0</v>
      </c>
      <c r="H48" s="176"/>
      <c r="I48" s="176">
        <f>SUM(I49:I51)</f>
        <v>0</v>
      </c>
      <c r="J48" s="176"/>
      <c r="K48" s="176">
        <f>SUM(K49:K51)</f>
        <v>0</v>
      </c>
      <c r="L48" s="176"/>
      <c r="M48" s="176">
        <f>SUM(M49:M51)</f>
        <v>0</v>
      </c>
      <c r="N48" s="176"/>
      <c r="O48" s="176">
        <f>SUM(O49:O51)</f>
        <v>0</v>
      </c>
      <c r="P48" s="176"/>
      <c r="Q48" s="176">
        <f>SUM(Q49:Q51)</f>
        <v>0</v>
      </c>
      <c r="R48" s="176"/>
      <c r="S48" s="176"/>
      <c r="T48" s="177"/>
      <c r="U48" s="171"/>
      <c r="V48" s="171">
        <f>SUM(V49:V51)</f>
        <v>2.52</v>
      </c>
      <c r="W48" s="171"/>
      <c r="AG48" t="s">
        <v>208</v>
      </c>
    </row>
    <row r="49" spans="1:60" ht="20.399999999999999" outlineLevel="1" x14ac:dyDescent="0.4">
      <c r="A49" s="178">
        <v>19</v>
      </c>
      <c r="B49" s="179" t="s">
        <v>1355</v>
      </c>
      <c r="C49" s="189" t="s">
        <v>1356</v>
      </c>
      <c r="D49" s="180" t="s">
        <v>460</v>
      </c>
      <c r="E49" s="181">
        <v>18</v>
      </c>
      <c r="F49" s="182"/>
      <c r="G49" s="183">
        <f>ROUND(E49*F49,2)</f>
        <v>0</v>
      </c>
      <c r="H49" s="182"/>
      <c r="I49" s="183">
        <f>ROUND(E49*H49,2)</f>
        <v>0</v>
      </c>
      <c r="J49" s="182"/>
      <c r="K49" s="183">
        <f>ROUND(E49*J49,2)</f>
        <v>0</v>
      </c>
      <c r="L49" s="183">
        <v>21</v>
      </c>
      <c r="M49" s="183">
        <f>G49*(1+L49/100)</f>
        <v>0</v>
      </c>
      <c r="N49" s="183">
        <v>0</v>
      </c>
      <c r="O49" s="183">
        <f>ROUND(E49*N49,2)</f>
        <v>0</v>
      </c>
      <c r="P49" s="183">
        <v>0</v>
      </c>
      <c r="Q49" s="183">
        <f>ROUND(E49*P49,2)</f>
        <v>0</v>
      </c>
      <c r="R49" s="183" t="s">
        <v>1357</v>
      </c>
      <c r="S49" s="183" t="s">
        <v>212</v>
      </c>
      <c r="T49" s="184" t="s">
        <v>277</v>
      </c>
      <c r="U49" s="164">
        <v>0.14000000000000001</v>
      </c>
      <c r="V49" s="164">
        <f>ROUND(E49*U49,2)</f>
        <v>2.52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778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69" t="s">
        <v>1358</v>
      </c>
      <c r="D50" s="270"/>
      <c r="E50" s="270"/>
      <c r="F50" s="270"/>
      <c r="G50" s="270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280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x14ac:dyDescent="0.4">
      <c r="A52" s="172" t="s">
        <v>207</v>
      </c>
      <c r="B52" s="173" t="s">
        <v>179</v>
      </c>
      <c r="C52" s="188" t="s">
        <v>27</v>
      </c>
      <c r="D52" s="174"/>
      <c r="E52" s="175"/>
      <c r="F52" s="176"/>
      <c r="G52" s="176">
        <f>SUMIF(AG53:AG63,"&lt;&gt;NOR",G53:G63)</f>
        <v>0</v>
      </c>
      <c r="H52" s="176"/>
      <c r="I52" s="176">
        <f>SUM(I53:I63)</f>
        <v>0</v>
      </c>
      <c r="J52" s="176"/>
      <c r="K52" s="176">
        <f>SUM(K53:K63)</f>
        <v>0</v>
      </c>
      <c r="L52" s="176"/>
      <c r="M52" s="176">
        <f>SUM(M53:M63)</f>
        <v>0</v>
      </c>
      <c r="N52" s="176"/>
      <c r="O52" s="176">
        <f>SUM(O53:O63)</f>
        <v>0</v>
      </c>
      <c r="P52" s="176"/>
      <c r="Q52" s="176">
        <f>SUM(Q53:Q63)</f>
        <v>0</v>
      </c>
      <c r="R52" s="176"/>
      <c r="S52" s="176"/>
      <c r="T52" s="177"/>
      <c r="U52" s="171"/>
      <c r="V52" s="171">
        <f>SUM(V53:V63)</f>
        <v>0</v>
      </c>
      <c r="W52" s="171"/>
      <c r="AG52" t="s">
        <v>208</v>
      </c>
    </row>
    <row r="53" spans="1:60" outlineLevel="1" x14ac:dyDescent="0.4">
      <c r="A53" s="178">
        <v>20</v>
      </c>
      <c r="B53" s="179" t="s">
        <v>1359</v>
      </c>
      <c r="C53" s="189" t="s">
        <v>1360</v>
      </c>
      <c r="D53" s="180" t="s">
        <v>1231</v>
      </c>
      <c r="E53" s="181">
        <v>1</v>
      </c>
      <c r="F53" s="182"/>
      <c r="G53" s="183">
        <f>ROUND(E53*F53,2)</f>
        <v>0</v>
      </c>
      <c r="H53" s="182"/>
      <c r="I53" s="183">
        <f>ROUND(E53*H53,2)</f>
        <v>0</v>
      </c>
      <c r="J53" s="182"/>
      <c r="K53" s="183">
        <f>ROUND(E53*J53,2)</f>
        <v>0</v>
      </c>
      <c r="L53" s="183">
        <v>21</v>
      </c>
      <c r="M53" s="183">
        <f>G53*(1+L53/100)</f>
        <v>0</v>
      </c>
      <c r="N53" s="183">
        <v>0</v>
      </c>
      <c r="O53" s="183">
        <f>ROUND(E53*N53,2)</f>
        <v>0</v>
      </c>
      <c r="P53" s="183">
        <v>0</v>
      </c>
      <c r="Q53" s="183">
        <f>ROUND(E53*P53,2)</f>
        <v>0</v>
      </c>
      <c r="R53" s="183"/>
      <c r="S53" s="183" t="s">
        <v>454</v>
      </c>
      <c r="T53" s="184" t="s">
        <v>213</v>
      </c>
      <c r="U53" s="164">
        <v>0</v>
      </c>
      <c r="V53" s="164">
        <f>ROUND(E53*U53,2)</f>
        <v>0</v>
      </c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1361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/>
      <c r="B54" s="162"/>
      <c r="C54" s="265"/>
      <c r="D54" s="266"/>
      <c r="E54" s="266"/>
      <c r="F54" s="266"/>
      <c r="G54" s="266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217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78">
        <v>21</v>
      </c>
      <c r="B55" s="179" t="s">
        <v>1362</v>
      </c>
      <c r="C55" s="189" t="s">
        <v>1363</v>
      </c>
      <c r="D55" s="180" t="s">
        <v>1231</v>
      </c>
      <c r="E55" s="181">
        <v>1</v>
      </c>
      <c r="F55" s="182"/>
      <c r="G55" s="183">
        <f>ROUND(E55*F55,2)</f>
        <v>0</v>
      </c>
      <c r="H55" s="182"/>
      <c r="I55" s="183">
        <f>ROUND(E55*H55,2)</f>
        <v>0</v>
      </c>
      <c r="J55" s="182"/>
      <c r="K55" s="183">
        <f>ROUND(E55*J55,2)</f>
        <v>0</v>
      </c>
      <c r="L55" s="183">
        <v>21</v>
      </c>
      <c r="M55" s="183">
        <f>G55*(1+L55/100)</f>
        <v>0</v>
      </c>
      <c r="N55" s="183">
        <v>0</v>
      </c>
      <c r="O55" s="183">
        <f>ROUND(E55*N55,2)</f>
        <v>0</v>
      </c>
      <c r="P55" s="183">
        <v>0</v>
      </c>
      <c r="Q55" s="183">
        <f>ROUND(E55*P55,2)</f>
        <v>0</v>
      </c>
      <c r="R55" s="183"/>
      <c r="S55" s="183" t="s">
        <v>454</v>
      </c>
      <c r="T55" s="184" t="s">
        <v>213</v>
      </c>
      <c r="U55" s="164">
        <v>0</v>
      </c>
      <c r="V55" s="164">
        <f>ROUND(E55*U55,2)</f>
        <v>0</v>
      </c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1361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61"/>
      <c r="B56" s="162"/>
      <c r="C56" s="265"/>
      <c r="D56" s="266"/>
      <c r="E56" s="266"/>
      <c r="F56" s="266"/>
      <c r="G56" s="266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217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78">
        <v>22</v>
      </c>
      <c r="B57" s="179" t="s">
        <v>1364</v>
      </c>
      <c r="C57" s="189" t="s">
        <v>1365</v>
      </c>
      <c r="D57" s="180" t="s">
        <v>1231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454</v>
      </c>
      <c r="T57" s="184" t="s">
        <v>213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1361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265"/>
      <c r="D58" s="266"/>
      <c r="E58" s="266"/>
      <c r="F58" s="266"/>
      <c r="G58" s="266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217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78">
        <v>23</v>
      </c>
      <c r="B59" s="179" t="s">
        <v>1366</v>
      </c>
      <c r="C59" s="189" t="s">
        <v>1367</v>
      </c>
      <c r="D59" s="180" t="s">
        <v>1231</v>
      </c>
      <c r="E59" s="181">
        <v>1</v>
      </c>
      <c r="F59" s="182"/>
      <c r="G59" s="183">
        <f>ROUND(E59*F59,2)</f>
        <v>0</v>
      </c>
      <c r="H59" s="182"/>
      <c r="I59" s="183">
        <f>ROUND(E59*H59,2)</f>
        <v>0</v>
      </c>
      <c r="J59" s="182"/>
      <c r="K59" s="183">
        <f>ROUND(E59*J59,2)</f>
        <v>0</v>
      </c>
      <c r="L59" s="183">
        <v>21</v>
      </c>
      <c r="M59" s="183">
        <f>G59*(1+L59/100)</f>
        <v>0</v>
      </c>
      <c r="N59" s="183">
        <v>0</v>
      </c>
      <c r="O59" s="183">
        <f>ROUND(E59*N59,2)</f>
        <v>0</v>
      </c>
      <c r="P59" s="183">
        <v>0</v>
      </c>
      <c r="Q59" s="183">
        <f>ROUND(E59*P59,2)</f>
        <v>0</v>
      </c>
      <c r="R59" s="183"/>
      <c r="S59" s="183" t="s">
        <v>454</v>
      </c>
      <c r="T59" s="184" t="s">
        <v>213</v>
      </c>
      <c r="U59" s="164">
        <v>0</v>
      </c>
      <c r="V59" s="164">
        <f>ROUND(E59*U59,2)</f>
        <v>0</v>
      </c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1361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61"/>
      <c r="B60" s="162"/>
      <c r="C60" s="265"/>
      <c r="D60" s="266"/>
      <c r="E60" s="266"/>
      <c r="F60" s="266"/>
      <c r="G60" s="266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217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78">
        <v>24</v>
      </c>
      <c r="B61" s="179" t="s">
        <v>1368</v>
      </c>
      <c r="C61" s="189" t="s">
        <v>1369</v>
      </c>
      <c r="D61" s="180" t="s">
        <v>1231</v>
      </c>
      <c r="E61" s="181">
        <v>1</v>
      </c>
      <c r="F61" s="182"/>
      <c r="G61" s="183">
        <f>ROUND(E61*F61,2)</f>
        <v>0</v>
      </c>
      <c r="H61" s="182"/>
      <c r="I61" s="183">
        <f>ROUND(E61*H61,2)</f>
        <v>0</v>
      </c>
      <c r="J61" s="182"/>
      <c r="K61" s="183">
        <f>ROUND(E61*J61,2)</f>
        <v>0</v>
      </c>
      <c r="L61" s="183">
        <v>21</v>
      </c>
      <c r="M61" s="183">
        <f>G61*(1+L61/100)</f>
        <v>0</v>
      </c>
      <c r="N61" s="183">
        <v>0</v>
      </c>
      <c r="O61" s="183">
        <f>ROUND(E61*N61,2)</f>
        <v>0</v>
      </c>
      <c r="P61" s="183">
        <v>0</v>
      </c>
      <c r="Q61" s="183">
        <f>ROUND(E61*P61,2)</f>
        <v>0</v>
      </c>
      <c r="R61" s="183"/>
      <c r="S61" s="183" t="s">
        <v>454</v>
      </c>
      <c r="T61" s="184" t="s">
        <v>213</v>
      </c>
      <c r="U61" s="164">
        <v>0</v>
      </c>
      <c r="V61" s="164">
        <f>ROUND(E61*U61,2)</f>
        <v>0</v>
      </c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1361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4" t="s">
        <v>1370</v>
      </c>
      <c r="D62" s="255"/>
      <c r="E62" s="255"/>
      <c r="F62" s="255"/>
      <c r="G62" s="255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216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217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x14ac:dyDescent="0.4">
      <c r="A64" s="5"/>
      <c r="B64" s="6"/>
      <c r="C64" s="19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 x14ac:dyDescent="0.4">
      <c r="A65" s="157"/>
      <c r="B65" s="158" t="s">
        <v>29</v>
      </c>
      <c r="C65" s="192"/>
      <c r="D65" s="159"/>
      <c r="E65" s="160"/>
      <c r="F65" s="160"/>
      <c r="G65" s="187">
        <f>G8+G48+G52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270</v>
      </c>
    </row>
    <row r="66" spans="1:33" x14ac:dyDescent="0.4">
      <c r="C66" s="193"/>
      <c r="D66" s="145"/>
      <c r="AG66" t="s">
        <v>271</v>
      </c>
    </row>
    <row r="67" spans="1:33" x14ac:dyDescent="0.4">
      <c r="D67" s="145"/>
    </row>
    <row r="68" spans="1:33" x14ac:dyDescent="0.4">
      <c r="D68" s="145"/>
    </row>
    <row r="69" spans="1:33" x14ac:dyDescent="0.4">
      <c r="D69" s="145"/>
    </row>
    <row r="70" spans="1:33" x14ac:dyDescent="0.4">
      <c r="D70" s="145"/>
    </row>
    <row r="71" spans="1:33" x14ac:dyDescent="0.4">
      <c r="D71" s="145"/>
    </row>
    <row r="72" spans="1:33" x14ac:dyDescent="0.4">
      <c r="D72" s="145"/>
    </row>
    <row r="73" spans="1:33" x14ac:dyDescent="0.4">
      <c r="D73" s="145"/>
    </row>
    <row r="74" spans="1:33" x14ac:dyDescent="0.4">
      <c r="D74" s="145"/>
    </row>
    <row r="75" spans="1:33" x14ac:dyDescent="0.4">
      <c r="D75" s="145"/>
    </row>
    <row r="76" spans="1:33" x14ac:dyDescent="0.4">
      <c r="D76" s="145"/>
    </row>
    <row r="77" spans="1:33" x14ac:dyDescent="0.4">
      <c r="D77" s="145"/>
    </row>
    <row r="78" spans="1:33" x14ac:dyDescent="0.4">
      <c r="D78" s="145"/>
    </row>
    <row r="79" spans="1:33" x14ac:dyDescent="0.4">
      <c r="D79" s="145"/>
    </row>
    <row r="80" spans="1:33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eRsE9ElJJZNres3VebJjmrVY/7gPOwmWJ4HQ17XLm9JuGPulTni3SWPWLzCgvUgdN/XyDUD/AuBeX4NZewRXdA==" saltValue="N0mcnqYQhoNeJP8+0sqQog==" spinCount="100000" sheet="1"/>
  <mergeCells count="33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6:G46"/>
    <mergeCell ref="C25:G25"/>
    <mergeCell ref="C27:G27"/>
    <mergeCell ref="C28:G28"/>
    <mergeCell ref="C30:G30"/>
    <mergeCell ref="C32:G32"/>
    <mergeCell ref="C34:G34"/>
    <mergeCell ref="C36:G36"/>
    <mergeCell ref="C38:G38"/>
    <mergeCell ref="C40:G40"/>
    <mergeCell ref="C42:G42"/>
    <mergeCell ref="C44:G44"/>
    <mergeCell ref="C60:G60"/>
    <mergeCell ref="C62:G62"/>
    <mergeCell ref="C63:G63"/>
    <mergeCell ref="C47:G47"/>
    <mergeCell ref="C50:G50"/>
    <mergeCell ref="C51:G51"/>
    <mergeCell ref="C54:G54"/>
    <mergeCell ref="C56:G56"/>
    <mergeCell ref="C58:G58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71</v>
      </c>
      <c r="C4" s="262" t="s">
        <v>72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132</v>
      </c>
      <c r="C8" s="188" t="s">
        <v>72</v>
      </c>
      <c r="D8" s="174"/>
      <c r="E8" s="175"/>
      <c r="F8" s="176"/>
      <c r="G8" s="176">
        <f>SUMIF(AG9:AG46,"&lt;&gt;NOR",G9:G46)</f>
        <v>0</v>
      </c>
      <c r="H8" s="176"/>
      <c r="I8" s="176">
        <f>SUM(I9:I46)</f>
        <v>0</v>
      </c>
      <c r="J8" s="176"/>
      <c r="K8" s="176">
        <f>SUM(K9:K46)</f>
        <v>0</v>
      </c>
      <c r="L8" s="176"/>
      <c r="M8" s="176">
        <f>SUM(M9:M46)</f>
        <v>0</v>
      </c>
      <c r="N8" s="176"/>
      <c r="O8" s="176">
        <f>SUM(O9:O46)</f>
        <v>0</v>
      </c>
      <c r="P8" s="176"/>
      <c r="Q8" s="176">
        <f>SUM(Q9:Q46)</f>
        <v>0</v>
      </c>
      <c r="R8" s="176"/>
      <c r="S8" s="176"/>
      <c r="T8" s="177"/>
      <c r="U8" s="171"/>
      <c r="V8" s="171">
        <f>SUM(V9:V46)</f>
        <v>0</v>
      </c>
      <c r="W8" s="171"/>
      <c r="AG8" t="s">
        <v>208</v>
      </c>
    </row>
    <row r="9" spans="1:60" outlineLevel="1" x14ac:dyDescent="0.4">
      <c r="A9" s="178">
        <v>1</v>
      </c>
      <c r="B9" s="179" t="s">
        <v>1371</v>
      </c>
      <c r="C9" s="189" t="s">
        <v>1372</v>
      </c>
      <c r="D9" s="180" t="s">
        <v>591</v>
      </c>
      <c r="E9" s="181">
        <v>2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454</v>
      </c>
      <c r="T9" s="184" t="s">
        <v>213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54" t="s">
        <v>1373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216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02" t="s">
        <v>918</v>
      </c>
      <c r="D11" s="166"/>
      <c r="E11" s="167"/>
      <c r="F11" s="168"/>
      <c r="G11" s="168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216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ht="30.9" outlineLevel="1" x14ac:dyDescent="0.4">
      <c r="A12" s="161"/>
      <c r="B12" s="162"/>
      <c r="C12" s="256" t="s">
        <v>1374</v>
      </c>
      <c r="D12" s="257"/>
      <c r="E12" s="257"/>
      <c r="F12" s="257"/>
      <c r="G12" s="257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216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85" t="str">
        <f>C12</f>
        <v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v>
      </c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2"/>
      <c r="D13" s="253"/>
      <c r="E13" s="253"/>
      <c r="F13" s="253"/>
      <c r="G13" s="253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217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78">
        <v>2</v>
      </c>
      <c r="B14" s="179" t="s">
        <v>1375</v>
      </c>
      <c r="C14" s="189" t="s">
        <v>1376</v>
      </c>
      <c r="D14" s="180" t="s">
        <v>591</v>
      </c>
      <c r="E14" s="181">
        <v>2</v>
      </c>
      <c r="F14" s="182"/>
      <c r="G14" s="183">
        <f>ROUND(E14*F14,2)</f>
        <v>0</v>
      </c>
      <c r="H14" s="182"/>
      <c r="I14" s="183">
        <f>ROUND(E14*H14,2)</f>
        <v>0</v>
      </c>
      <c r="J14" s="182"/>
      <c r="K14" s="183">
        <f>ROUND(E14*J14,2)</f>
        <v>0</v>
      </c>
      <c r="L14" s="183">
        <v>21</v>
      </c>
      <c r="M14" s="183">
        <f>G14*(1+L14/100)</f>
        <v>0</v>
      </c>
      <c r="N14" s="183">
        <v>0</v>
      </c>
      <c r="O14" s="183">
        <f>ROUND(E14*N14,2)</f>
        <v>0</v>
      </c>
      <c r="P14" s="183">
        <v>0</v>
      </c>
      <c r="Q14" s="183">
        <f>ROUND(E14*P14,2)</f>
        <v>0</v>
      </c>
      <c r="R14" s="183"/>
      <c r="S14" s="183" t="s">
        <v>454</v>
      </c>
      <c r="T14" s="184" t="s">
        <v>213</v>
      </c>
      <c r="U14" s="164">
        <v>0</v>
      </c>
      <c r="V14" s="164">
        <f>ROUND(E14*U14,2)</f>
        <v>0</v>
      </c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778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265"/>
      <c r="D15" s="266"/>
      <c r="E15" s="266"/>
      <c r="F15" s="266"/>
      <c r="G15" s="266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217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78">
        <v>3</v>
      </c>
      <c r="B16" s="179" t="s">
        <v>1377</v>
      </c>
      <c r="C16" s="189" t="s">
        <v>1378</v>
      </c>
      <c r="D16" s="180" t="s">
        <v>591</v>
      </c>
      <c r="E16" s="181">
        <v>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/>
      <c r="S16" s="183" t="s">
        <v>454</v>
      </c>
      <c r="T16" s="184" t="s">
        <v>213</v>
      </c>
      <c r="U16" s="164">
        <v>0</v>
      </c>
      <c r="V16" s="164">
        <f>ROUND(E16*U16,2)</f>
        <v>0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778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65"/>
      <c r="D17" s="266"/>
      <c r="E17" s="266"/>
      <c r="F17" s="266"/>
      <c r="G17" s="266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217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78">
        <v>4</v>
      </c>
      <c r="B18" s="179" t="s">
        <v>1379</v>
      </c>
      <c r="C18" s="189" t="s">
        <v>1380</v>
      </c>
      <c r="D18" s="180" t="s">
        <v>591</v>
      </c>
      <c r="E18" s="181">
        <v>1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/>
      <c r="S18" s="183" t="s">
        <v>454</v>
      </c>
      <c r="T18" s="184" t="s">
        <v>213</v>
      </c>
      <c r="U18" s="164">
        <v>0</v>
      </c>
      <c r="V18" s="164">
        <f>ROUND(E18*U18,2)</f>
        <v>0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778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65"/>
      <c r="D19" s="266"/>
      <c r="E19" s="266"/>
      <c r="F19" s="266"/>
      <c r="G19" s="266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217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78">
        <v>5</v>
      </c>
      <c r="B20" s="179" t="s">
        <v>1381</v>
      </c>
      <c r="C20" s="189" t="s">
        <v>1382</v>
      </c>
      <c r="D20" s="180" t="s">
        <v>591</v>
      </c>
      <c r="E20" s="181">
        <v>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/>
      <c r="S20" s="183" t="s">
        <v>454</v>
      </c>
      <c r="T20" s="184" t="s">
        <v>213</v>
      </c>
      <c r="U20" s="164">
        <v>0</v>
      </c>
      <c r="V20" s="164">
        <f>ROUND(E20*U20,2)</f>
        <v>0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778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265"/>
      <c r="D21" s="266"/>
      <c r="E21" s="266"/>
      <c r="F21" s="266"/>
      <c r="G21" s="266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217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78">
        <v>6</v>
      </c>
      <c r="B22" s="179" t="s">
        <v>1383</v>
      </c>
      <c r="C22" s="189" t="s">
        <v>1384</v>
      </c>
      <c r="D22" s="180" t="s">
        <v>591</v>
      </c>
      <c r="E22" s="181">
        <v>1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0</v>
      </c>
      <c r="O22" s="183">
        <f>ROUND(E22*N22,2)</f>
        <v>0</v>
      </c>
      <c r="P22" s="183">
        <v>0</v>
      </c>
      <c r="Q22" s="183">
        <f>ROUND(E22*P22,2)</f>
        <v>0</v>
      </c>
      <c r="R22" s="183"/>
      <c r="S22" s="183" t="s">
        <v>454</v>
      </c>
      <c r="T22" s="184" t="s">
        <v>213</v>
      </c>
      <c r="U22" s="164">
        <v>0</v>
      </c>
      <c r="V22" s="164">
        <f>ROUND(E22*U22,2)</f>
        <v>0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778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65"/>
      <c r="D23" s="266"/>
      <c r="E23" s="266"/>
      <c r="F23" s="266"/>
      <c r="G23" s="266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78">
        <v>7</v>
      </c>
      <c r="B24" s="179" t="s">
        <v>1385</v>
      </c>
      <c r="C24" s="189" t="s">
        <v>1386</v>
      </c>
      <c r="D24" s="180" t="s">
        <v>460</v>
      </c>
      <c r="E24" s="181">
        <v>14.100000000000001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0</v>
      </c>
      <c r="O24" s="183">
        <f>ROUND(E24*N24,2)</f>
        <v>0</v>
      </c>
      <c r="P24" s="183">
        <v>0</v>
      </c>
      <c r="Q24" s="183">
        <f>ROUND(E24*P24,2)</f>
        <v>0</v>
      </c>
      <c r="R24" s="183"/>
      <c r="S24" s="183" t="s">
        <v>454</v>
      </c>
      <c r="T24" s="184" t="s">
        <v>213</v>
      </c>
      <c r="U24" s="164">
        <v>0</v>
      </c>
      <c r="V24" s="164">
        <f>ROUND(E24*U24,2)</f>
        <v>0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778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65"/>
      <c r="D25" s="266"/>
      <c r="E25" s="266"/>
      <c r="F25" s="266"/>
      <c r="G25" s="266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78">
        <v>8</v>
      </c>
      <c r="B26" s="179" t="s">
        <v>1387</v>
      </c>
      <c r="C26" s="189" t="s">
        <v>1388</v>
      </c>
      <c r="D26" s="180" t="s">
        <v>460</v>
      </c>
      <c r="E26" s="181">
        <v>4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/>
      <c r="S26" s="183" t="s">
        <v>454</v>
      </c>
      <c r="T26" s="184" t="s">
        <v>213</v>
      </c>
      <c r="U26" s="164">
        <v>0</v>
      </c>
      <c r="V26" s="164">
        <f>ROUND(E26*U26,2)</f>
        <v>0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778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265"/>
      <c r="D27" s="266"/>
      <c r="E27" s="266"/>
      <c r="F27" s="266"/>
      <c r="G27" s="266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217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78">
        <v>9</v>
      </c>
      <c r="B28" s="179" t="s">
        <v>1389</v>
      </c>
      <c r="C28" s="189" t="s">
        <v>1390</v>
      </c>
      <c r="D28" s="180" t="s">
        <v>460</v>
      </c>
      <c r="E28" s="181">
        <v>13</v>
      </c>
      <c r="F28" s="182"/>
      <c r="G28" s="183">
        <f>ROUND(E28*F28,2)</f>
        <v>0</v>
      </c>
      <c r="H28" s="182"/>
      <c r="I28" s="183">
        <f>ROUND(E28*H28,2)</f>
        <v>0</v>
      </c>
      <c r="J28" s="182"/>
      <c r="K28" s="183">
        <f>ROUND(E28*J28,2)</f>
        <v>0</v>
      </c>
      <c r="L28" s="183">
        <v>21</v>
      </c>
      <c r="M28" s="183">
        <f>G28*(1+L28/100)</f>
        <v>0</v>
      </c>
      <c r="N28" s="183">
        <v>0</v>
      </c>
      <c r="O28" s="183">
        <f>ROUND(E28*N28,2)</f>
        <v>0</v>
      </c>
      <c r="P28" s="183">
        <v>0</v>
      </c>
      <c r="Q28" s="183">
        <f>ROUND(E28*P28,2)</f>
        <v>0</v>
      </c>
      <c r="R28" s="183"/>
      <c r="S28" s="183" t="s">
        <v>454</v>
      </c>
      <c r="T28" s="184" t="s">
        <v>213</v>
      </c>
      <c r="U28" s="164">
        <v>0</v>
      </c>
      <c r="V28" s="164">
        <f>ROUND(E28*U28,2)</f>
        <v>0</v>
      </c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778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65"/>
      <c r="D29" s="266"/>
      <c r="E29" s="266"/>
      <c r="F29" s="266"/>
      <c r="G29" s="266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78">
        <v>10</v>
      </c>
      <c r="B30" s="179" t="s">
        <v>1391</v>
      </c>
      <c r="C30" s="189" t="s">
        <v>1392</v>
      </c>
      <c r="D30" s="180" t="s">
        <v>321</v>
      </c>
      <c r="E30" s="181">
        <v>1.5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454</v>
      </c>
      <c r="T30" s="184" t="s">
        <v>213</v>
      </c>
      <c r="U30" s="164">
        <v>0</v>
      </c>
      <c r="V30" s="164">
        <f>ROUND(E30*U30,2)</f>
        <v>0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778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65"/>
      <c r="D31" s="266"/>
      <c r="E31" s="266"/>
      <c r="F31" s="266"/>
      <c r="G31" s="266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217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78">
        <v>11</v>
      </c>
      <c r="B32" s="179" t="s">
        <v>1393</v>
      </c>
      <c r="C32" s="189" t="s">
        <v>1394</v>
      </c>
      <c r="D32" s="180" t="s">
        <v>591</v>
      </c>
      <c r="E32" s="181">
        <v>5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/>
      <c r="S32" s="183" t="s">
        <v>454</v>
      </c>
      <c r="T32" s="184" t="s">
        <v>213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778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65"/>
      <c r="D33" s="266"/>
      <c r="E33" s="266"/>
      <c r="F33" s="266"/>
      <c r="G33" s="266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12</v>
      </c>
      <c r="B34" s="179" t="s">
        <v>1395</v>
      </c>
      <c r="C34" s="189" t="s">
        <v>1396</v>
      </c>
      <c r="D34" s="180" t="s">
        <v>591</v>
      </c>
      <c r="E34" s="181">
        <v>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/>
      <c r="S34" s="183" t="s">
        <v>454</v>
      </c>
      <c r="T34" s="184" t="s">
        <v>213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1138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54" t="s">
        <v>1397</v>
      </c>
      <c r="D35" s="255"/>
      <c r="E35" s="255"/>
      <c r="F35" s="255"/>
      <c r="G35" s="255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216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85" t="str">
        <f>C35</f>
        <v>Požární stěnový uzávěr velikost  300.100 , Provedení s tepelnou tavnou pojistkou, která při dosažení jmenovité spouštěcí teploty + 72°C</v>
      </c>
      <c r="BB35" s="154"/>
      <c r="BC35" s="154"/>
      <c r="BD35" s="154"/>
      <c r="BE35" s="154"/>
      <c r="BF35" s="154"/>
      <c r="BG35" s="154"/>
      <c r="BH35" s="154"/>
    </row>
    <row r="36" spans="1:60" ht="20.7" outlineLevel="1" x14ac:dyDescent="0.4">
      <c r="A36" s="161"/>
      <c r="B36" s="162"/>
      <c r="C36" s="256" t="s">
        <v>1398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216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85" t="str">
        <f>C36</f>
        <v>uvede v činnost uzavírací zařízení a uzávěr se přestaví do polohy "ZAVŘENO",  doplněno koncovým spínačem signalizujícím polohu listů "ZAVŘENO"., bnude dodáno v souladu s PBŘ stavby</v>
      </c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217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78">
        <v>13</v>
      </c>
      <c r="B38" s="179" t="s">
        <v>1399</v>
      </c>
      <c r="C38" s="189" t="s">
        <v>1400</v>
      </c>
      <c r="D38" s="180" t="s">
        <v>1401</v>
      </c>
      <c r="E38" s="181">
        <v>1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0</v>
      </c>
      <c r="O38" s="183">
        <f>ROUND(E38*N38,2)</f>
        <v>0</v>
      </c>
      <c r="P38" s="183">
        <v>0</v>
      </c>
      <c r="Q38" s="183">
        <f>ROUND(E38*P38,2)</f>
        <v>0</v>
      </c>
      <c r="R38" s="183"/>
      <c r="S38" s="183" t="s">
        <v>454</v>
      </c>
      <c r="T38" s="184" t="s">
        <v>213</v>
      </c>
      <c r="U38" s="164">
        <v>0</v>
      </c>
      <c r="V38" s="164">
        <f>ROUND(E38*U38,2)</f>
        <v>0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778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65"/>
      <c r="D39" s="266"/>
      <c r="E39" s="266"/>
      <c r="F39" s="266"/>
      <c r="G39" s="266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217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78">
        <v>14</v>
      </c>
      <c r="B40" s="179" t="s">
        <v>1402</v>
      </c>
      <c r="C40" s="189" t="s">
        <v>1403</v>
      </c>
      <c r="D40" s="180" t="s">
        <v>1401</v>
      </c>
      <c r="E40" s="181">
        <v>1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/>
      <c r="S40" s="183" t="s">
        <v>454</v>
      </c>
      <c r="T40" s="184" t="s">
        <v>213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778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65"/>
      <c r="D41" s="266"/>
      <c r="E41" s="266"/>
      <c r="F41" s="266"/>
      <c r="G41" s="266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217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78">
        <v>15</v>
      </c>
      <c r="B42" s="179" t="s">
        <v>1404</v>
      </c>
      <c r="C42" s="189" t="s">
        <v>1405</v>
      </c>
      <c r="D42" s="180" t="s">
        <v>1401</v>
      </c>
      <c r="E42" s="181">
        <v>1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454</v>
      </c>
      <c r="T42" s="184" t="s">
        <v>213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1406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65"/>
      <c r="D43" s="266"/>
      <c r="E43" s="266"/>
      <c r="F43" s="266"/>
      <c r="G43" s="266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217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>
        <v>16</v>
      </c>
      <c r="B44" s="162" t="s">
        <v>1407</v>
      </c>
      <c r="C44" s="201" t="s">
        <v>1408</v>
      </c>
      <c r="D44" s="163" t="s">
        <v>0</v>
      </c>
      <c r="E44" s="186"/>
      <c r="F44" s="165"/>
      <c r="G44" s="164">
        <f>ROUND(E44*F44,2)</f>
        <v>0</v>
      </c>
      <c r="H44" s="165"/>
      <c r="I44" s="164">
        <f>ROUND(E44*H44,2)</f>
        <v>0</v>
      </c>
      <c r="J44" s="165"/>
      <c r="K44" s="164">
        <f>ROUND(E44*J44,2)</f>
        <v>0</v>
      </c>
      <c r="L44" s="164">
        <v>21</v>
      </c>
      <c r="M44" s="164">
        <f>G44*(1+L44/100)</f>
        <v>0</v>
      </c>
      <c r="N44" s="164">
        <v>0</v>
      </c>
      <c r="O44" s="164">
        <f>ROUND(E44*N44,2)</f>
        <v>0</v>
      </c>
      <c r="P44" s="164">
        <v>0</v>
      </c>
      <c r="Q44" s="164">
        <f>ROUND(E44*P44,2)</f>
        <v>0</v>
      </c>
      <c r="R44" s="164" t="s">
        <v>1409</v>
      </c>
      <c r="S44" s="164" t="s">
        <v>212</v>
      </c>
      <c r="T44" s="164" t="s">
        <v>1410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677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267" t="s">
        <v>894</v>
      </c>
      <c r="D45" s="268"/>
      <c r="E45" s="268"/>
      <c r="F45" s="268"/>
      <c r="G45" s="268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280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x14ac:dyDescent="0.4">
      <c r="A47" s="5"/>
      <c r="B47" s="6"/>
      <c r="C47" s="191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AE47">
        <v>15</v>
      </c>
      <c r="AF47">
        <v>21</v>
      </c>
    </row>
    <row r="48" spans="1:60" x14ac:dyDescent="0.4">
      <c r="A48" s="157"/>
      <c r="B48" s="158" t="s">
        <v>29</v>
      </c>
      <c r="C48" s="192"/>
      <c r="D48" s="159"/>
      <c r="E48" s="160"/>
      <c r="F48" s="160"/>
      <c r="G48" s="187">
        <f>G8</f>
        <v>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AE48">
        <f>SUMIF(L7:L46,AE47,G7:G46)</f>
        <v>0</v>
      </c>
      <c r="AF48">
        <f>SUMIF(L7:L46,AF47,G7:G46)</f>
        <v>0</v>
      </c>
      <c r="AG48" t="s">
        <v>270</v>
      </c>
    </row>
    <row r="49" spans="3:33" x14ac:dyDescent="0.4">
      <c r="C49" s="193"/>
      <c r="D49" s="145"/>
      <c r="AG49" t="s">
        <v>271</v>
      </c>
    </row>
    <row r="50" spans="3:33" x14ac:dyDescent="0.4">
      <c r="D50" s="145"/>
    </row>
    <row r="51" spans="3:33" x14ac:dyDescent="0.4">
      <c r="D51" s="145"/>
    </row>
    <row r="52" spans="3:33" x14ac:dyDescent="0.4">
      <c r="D52" s="145"/>
    </row>
    <row r="53" spans="3:33" x14ac:dyDescent="0.4">
      <c r="D53" s="145"/>
    </row>
    <row r="54" spans="3:33" x14ac:dyDescent="0.4">
      <c r="D54" s="145"/>
    </row>
    <row r="55" spans="3:33" x14ac:dyDescent="0.4">
      <c r="D55" s="145"/>
    </row>
    <row r="56" spans="3:33" x14ac:dyDescent="0.4">
      <c r="D56" s="145"/>
    </row>
    <row r="57" spans="3:33" x14ac:dyDescent="0.4">
      <c r="D57" s="145"/>
    </row>
    <row r="58" spans="3:33" x14ac:dyDescent="0.4">
      <c r="D58" s="145"/>
    </row>
    <row r="59" spans="3:33" x14ac:dyDescent="0.4">
      <c r="D59" s="145"/>
    </row>
    <row r="60" spans="3:33" x14ac:dyDescent="0.4">
      <c r="D60" s="145"/>
    </row>
    <row r="61" spans="3:33" x14ac:dyDescent="0.4">
      <c r="D61" s="145"/>
    </row>
    <row r="62" spans="3:33" x14ac:dyDescent="0.4">
      <c r="D62" s="145"/>
    </row>
    <row r="63" spans="3:33" x14ac:dyDescent="0.4">
      <c r="D63" s="145"/>
    </row>
    <row r="64" spans="3:33" x14ac:dyDescent="0.4">
      <c r="D64" s="145"/>
    </row>
    <row r="65" spans="4:4" x14ac:dyDescent="0.4">
      <c r="D65" s="145"/>
    </row>
    <row r="66" spans="4:4" x14ac:dyDescent="0.4">
      <c r="D66" s="145"/>
    </row>
    <row r="67" spans="4:4" x14ac:dyDescent="0.4">
      <c r="D67" s="145"/>
    </row>
    <row r="68" spans="4:4" x14ac:dyDescent="0.4">
      <c r="D68" s="145"/>
    </row>
    <row r="69" spans="4:4" x14ac:dyDescent="0.4">
      <c r="D69" s="145"/>
    </row>
    <row r="70" spans="4:4" x14ac:dyDescent="0.4">
      <c r="D70" s="145"/>
    </row>
    <row r="71" spans="4:4" x14ac:dyDescent="0.4">
      <c r="D71" s="145"/>
    </row>
    <row r="72" spans="4:4" x14ac:dyDescent="0.4">
      <c r="D72" s="145"/>
    </row>
    <row r="73" spans="4:4" x14ac:dyDescent="0.4">
      <c r="D73" s="145"/>
    </row>
    <row r="74" spans="4:4" x14ac:dyDescent="0.4">
      <c r="D74" s="145"/>
    </row>
    <row r="75" spans="4:4" x14ac:dyDescent="0.4">
      <c r="D75" s="145"/>
    </row>
    <row r="76" spans="4:4" x14ac:dyDescent="0.4">
      <c r="D76" s="145"/>
    </row>
    <row r="77" spans="4:4" x14ac:dyDescent="0.4">
      <c r="D77" s="145"/>
    </row>
    <row r="78" spans="4:4" x14ac:dyDescent="0.4">
      <c r="D78" s="145"/>
    </row>
    <row r="79" spans="4:4" x14ac:dyDescent="0.4">
      <c r="D79" s="145"/>
    </row>
    <row r="80" spans="4:4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xjArFbIb5omS3f0E4kfb5BG05sOW1lJR+X3BSkXGldHlTwEkzaACzmwiWAMZn7bMvg+fm1McCD2h0eu3SqpznA==" saltValue="JFfzKc3ejcVTbmaIV/gmsQ==" spinCount="100000" sheet="1"/>
  <mergeCells count="25">
    <mergeCell ref="C12:G12"/>
    <mergeCell ref="A1:G1"/>
    <mergeCell ref="C2:G2"/>
    <mergeCell ref="C3:G3"/>
    <mergeCell ref="C4:G4"/>
    <mergeCell ref="C10:G10"/>
    <mergeCell ref="C35:G35"/>
    <mergeCell ref="C13:G13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46:G46"/>
    <mergeCell ref="C36:G36"/>
    <mergeCell ref="C37:G37"/>
    <mergeCell ref="C39:G39"/>
    <mergeCell ref="C41:G41"/>
    <mergeCell ref="C43:G43"/>
    <mergeCell ref="C45:G45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73</v>
      </c>
      <c r="C4" s="262" t="s">
        <v>74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134</v>
      </c>
      <c r="C8" s="188" t="s">
        <v>135</v>
      </c>
      <c r="D8" s="174"/>
      <c r="E8" s="175"/>
      <c r="F8" s="176"/>
      <c r="G8" s="176">
        <f>SUMIF(AG9:AG25,"&lt;&gt;NOR",G9:G25)</f>
        <v>0</v>
      </c>
      <c r="H8" s="176"/>
      <c r="I8" s="176">
        <f>SUM(I9:I25)</f>
        <v>0</v>
      </c>
      <c r="J8" s="176"/>
      <c r="K8" s="176">
        <f>SUM(K9:K25)</f>
        <v>0</v>
      </c>
      <c r="L8" s="176"/>
      <c r="M8" s="176">
        <f>SUM(M9:M25)</f>
        <v>0</v>
      </c>
      <c r="N8" s="176"/>
      <c r="O8" s="176">
        <f>SUM(O9:O25)</f>
        <v>0</v>
      </c>
      <c r="P8" s="176"/>
      <c r="Q8" s="176">
        <f>SUM(Q9:Q25)</f>
        <v>0</v>
      </c>
      <c r="R8" s="176"/>
      <c r="S8" s="176"/>
      <c r="T8" s="177"/>
      <c r="U8" s="171"/>
      <c r="V8" s="171">
        <f>SUM(V9:V25)</f>
        <v>0</v>
      </c>
      <c r="W8" s="171"/>
      <c r="AG8" t="s">
        <v>208</v>
      </c>
    </row>
    <row r="9" spans="1:60" outlineLevel="1" x14ac:dyDescent="0.4">
      <c r="A9" s="178">
        <v>1</v>
      </c>
      <c r="B9" s="179" t="s">
        <v>1411</v>
      </c>
      <c r="C9" s="189" t="s">
        <v>1412</v>
      </c>
      <c r="D9" s="180" t="s">
        <v>591</v>
      </c>
      <c r="E9" s="181">
        <v>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454</v>
      </c>
      <c r="T9" s="184" t="s">
        <v>213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1138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54" t="s">
        <v>1413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216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6" t="s">
        <v>1414</v>
      </c>
      <c r="D11" s="257"/>
      <c r="E11" s="257"/>
      <c r="F11" s="257"/>
      <c r="G11" s="257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216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56" t="s">
        <v>1415</v>
      </c>
      <c r="D12" s="257"/>
      <c r="E12" s="257"/>
      <c r="F12" s="257"/>
      <c r="G12" s="257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216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6" t="s">
        <v>1416</v>
      </c>
      <c r="D13" s="257"/>
      <c r="E13" s="257"/>
      <c r="F13" s="257"/>
      <c r="G13" s="257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56" t="s">
        <v>1417</v>
      </c>
      <c r="D14" s="257"/>
      <c r="E14" s="257"/>
      <c r="F14" s="257"/>
      <c r="G14" s="257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216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256" t="s">
        <v>1418</v>
      </c>
      <c r="D15" s="257"/>
      <c r="E15" s="257"/>
      <c r="F15" s="257"/>
      <c r="G15" s="257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216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6" t="s">
        <v>1419</v>
      </c>
      <c r="D16" s="257"/>
      <c r="E16" s="257"/>
      <c r="F16" s="257"/>
      <c r="G16" s="257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216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217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78">
        <v>2</v>
      </c>
      <c r="B18" s="179" t="s">
        <v>1420</v>
      </c>
      <c r="C18" s="189" t="s">
        <v>1421</v>
      </c>
      <c r="D18" s="180" t="s">
        <v>1401</v>
      </c>
      <c r="E18" s="181">
        <v>1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/>
      <c r="S18" s="183" t="s">
        <v>454</v>
      </c>
      <c r="T18" s="184" t="s">
        <v>213</v>
      </c>
      <c r="U18" s="164">
        <v>0</v>
      </c>
      <c r="V18" s="164">
        <f>ROUND(E18*U18,2)</f>
        <v>0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1278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54" t="s">
        <v>1422</v>
      </c>
      <c r="D19" s="255"/>
      <c r="E19" s="255"/>
      <c r="F19" s="255"/>
      <c r="G19" s="255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216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78">
        <v>3</v>
      </c>
      <c r="B21" s="179" t="s">
        <v>1423</v>
      </c>
      <c r="C21" s="189" t="s">
        <v>1424</v>
      </c>
      <c r="D21" s="180" t="s">
        <v>1401</v>
      </c>
      <c r="E21" s="181">
        <v>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/>
      <c r="S21" s="183" t="s">
        <v>454</v>
      </c>
      <c r="T21" s="184" t="s">
        <v>213</v>
      </c>
      <c r="U21" s="164">
        <v>0</v>
      </c>
      <c r="V21" s="164">
        <f>ROUND(E21*U21,2)</f>
        <v>0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1138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217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>
        <v>4</v>
      </c>
      <c r="B23" s="162" t="s">
        <v>1425</v>
      </c>
      <c r="C23" s="201" t="s">
        <v>1426</v>
      </c>
      <c r="D23" s="163" t="s">
        <v>0</v>
      </c>
      <c r="E23" s="186"/>
      <c r="F23" s="165"/>
      <c r="G23" s="164">
        <f>ROUND(E23*F23,2)</f>
        <v>0</v>
      </c>
      <c r="H23" s="165"/>
      <c r="I23" s="164">
        <f>ROUND(E23*H23,2)</f>
        <v>0</v>
      </c>
      <c r="J23" s="165"/>
      <c r="K23" s="164">
        <f>ROUND(E23*J23,2)</f>
        <v>0</v>
      </c>
      <c r="L23" s="164">
        <v>21</v>
      </c>
      <c r="M23" s="164">
        <f>G23*(1+L23/100)</f>
        <v>0</v>
      </c>
      <c r="N23" s="164">
        <v>0</v>
      </c>
      <c r="O23" s="164">
        <f>ROUND(E23*N23,2)</f>
        <v>0</v>
      </c>
      <c r="P23" s="164">
        <v>0</v>
      </c>
      <c r="Q23" s="164">
        <f>ROUND(E23*P23,2)</f>
        <v>0</v>
      </c>
      <c r="R23" s="164" t="s">
        <v>1216</v>
      </c>
      <c r="S23" s="164" t="s">
        <v>212</v>
      </c>
      <c r="T23" s="164" t="s">
        <v>277</v>
      </c>
      <c r="U23" s="164">
        <v>0</v>
      </c>
      <c r="V23" s="164">
        <f>ROUND(E23*U23,2)</f>
        <v>0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677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67" t="s">
        <v>894</v>
      </c>
      <c r="D24" s="268"/>
      <c r="E24" s="268"/>
      <c r="F24" s="268"/>
      <c r="G24" s="268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x14ac:dyDescent="0.4">
      <c r="A26" s="172" t="s">
        <v>207</v>
      </c>
      <c r="B26" s="173" t="s">
        <v>136</v>
      </c>
      <c r="C26" s="188" t="s">
        <v>137</v>
      </c>
      <c r="D26" s="174"/>
      <c r="E26" s="175"/>
      <c r="F26" s="176"/>
      <c r="G26" s="176">
        <f>SUMIF(AG27:AG55,"&lt;&gt;NOR",G27:G55)</f>
        <v>0</v>
      </c>
      <c r="H26" s="176"/>
      <c r="I26" s="176">
        <f>SUM(I27:I55)</f>
        <v>0</v>
      </c>
      <c r="J26" s="176"/>
      <c r="K26" s="176">
        <f>SUM(K27:K55)</f>
        <v>0</v>
      </c>
      <c r="L26" s="176"/>
      <c r="M26" s="176">
        <f>SUM(M27:M55)</f>
        <v>0</v>
      </c>
      <c r="N26" s="176"/>
      <c r="O26" s="176">
        <f>SUM(O27:O55)</f>
        <v>0</v>
      </c>
      <c r="P26" s="176"/>
      <c r="Q26" s="176">
        <f>SUM(Q27:Q55)</f>
        <v>0</v>
      </c>
      <c r="R26" s="176"/>
      <c r="S26" s="176"/>
      <c r="T26" s="177"/>
      <c r="U26" s="171"/>
      <c r="V26" s="171">
        <f>SUM(V27:V55)</f>
        <v>0</v>
      </c>
      <c r="W26" s="171"/>
      <c r="AG26" t="s">
        <v>208</v>
      </c>
    </row>
    <row r="27" spans="1:60" outlineLevel="1" x14ac:dyDescent="0.4">
      <c r="A27" s="178">
        <v>5</v>
      </c>
      <c r="B27" s="179" t="s">
        <v>1427</v>
      </c>
      <c r="C27" s="189" t="s">
        <v>1428</v>
      </c>
      <c r="D27" s="180" t="s">
        <v>1429</v>
      </c>
      <c r="E27" s="181">
        <v>280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</v>
      </c>
      <c r="Q27" s="183">
        <f>ROUND(E27*P27,2)</f>
        <v>0</v>
      </c>
      <c r="R27" s="183"/>
      <c r="S27" s="183" t="s">
        <v>454</v>
      </c>
      <c r="T27" s="184" t="s">
        <v>213</v>
      </c>
      <c r="U27" s="164">
        <v>0</v>
      </c>
      <c r="V27" s="164">
        <f>ROUND(E27*U27,2)</f>
        <v>0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1278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4" t="s">
        <v>1430</v>
      </c>
      <c r="D28" s="255"/>
      <c r="E28" s="255"/>
      <c r="F28" s="255"/>
      <c r="G28" s="255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216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78">
        <v>6</v>
      </c>
      <c r="B30" s="179" t="s">
        <v>1431</v>
      </c>
      <c r="C30" s="189" t="s">
        <v>1432</v>
      </c>
      <c r="D30" s="180" t="s">
        <v>354</v>
      </c>
      <c r="E30" s="181">
        <v>6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454</v>
      </c>
      <c r="T30" s="184" t="s">
        <v>213</v>
      </c>
      <c r="U30" s="164">
        <v>0</v>
      </c>
      <c r="V30" s="164">
        <f>ROUND(E30*U30,2)</f>
        <v>0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334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65"/>
      <c r="D31" s="266"/>
      <c r="E31" s="266"/>
      <c r="F31" s="266"/>
      <c r="G31" s="266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217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78">
        <v>7</v>
      </c>
      <c r="B32" s="179" t="s">
        <v>1433</v>
      </c>
      <c r="C32" s="189" t="s">
        <v>1434</v>
      </c>
      <c r="D32" s="180" t="s">
        <v>1231</v>
      </c>
      <c r="E32" s="181">
        <v>6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/>
      <c r="S32" s="183" t="s">
        <v>454</v>
      </c>
      <c r="T32" s="184" t="s">
        <v>213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278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65"/>
      <c r="D33" s="266"/>
      <c r="E33" s="266"/>
      <c r="F33" s="266"/>
      <c r="G33" s="266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8</v>
      </c>
      <c r="B34" s="179" t="s">
        <v>1435</v>
      </c>
      <c r="C34" s="189" t="s">
        <v>1436</v>
      </c>
      <c r="D34" s="180" t="s">
        <v>1231</v>
      </c>
      <c r="E34" s="181">
        <v>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/>
      <c r="S34" s="183" t="s">
        <v>454</v>
      </c>
      <c r="T34" s="184" t="s">
        <v>213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1278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54" t="s">
        <v>1437</v>
      </c>
      <c r="D35" s="255"/>
      <c r="E35" s="255"/>
      <c r="F35" s="255"/>
      <c r="G35" s="255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216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56" t="s">
        <v>1438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216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217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78">
        <v>9</v>
      </c>
      <c r="B38" s="179" t="s">
        <v>1439</v>
      </c>
      <c r="C38" s="189" t="s">
        <v>1440</v>
      </c>
      <c r="D38" s="180" t="s">
        <v>1231</v>
      </c>
      <c r="E38" s="181">
        <v>2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0</v>
      </c>
      <c r="O38" s="183">
        <f>ROUND(E38*N38,2)</f>
        <v>0</v>
      </c>
      <c r="P38" s="183">
        <v>0</v>
      </c>
      <c r="Q38" s="183">
        <f>ROUND(E38*P38,2)</f>
        <v>0</v>
      </c>
      <c r="R38" s="183"/>
      <c r="S38" s="183" t="s">
        <v>454</v>
      </c>
      <c r="T38" s="184" t="s">
        <v>213</v>
      </c>
      <c r="U38" s="164">
        <v>0</v>
      </c>
      <c r="V38" s="164">
        <f>ROUND(E38*U38,2)</f>
        <v>0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278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54" t="s">
        <v>1437</v>
      </c>
      <c r="D39" s="255"/>
      <c r="E39" s="255"/>
      <c r="F39" s="255"/>
      <c r="G39" s="255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216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56" t="s">
        <v>1441</v>
      </c>
      <c r="D40" s="257"/>
      <c r="E40" s="257"/>
      <c r="F40" s="257"/>
      <c r="G40" s="257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216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217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78">
        <v>10</v>
      </c>
      <c r="B42" s="179" t="s">
        <v>1442</v>
      </c>
      <c r="C42" s="189" t="s">
        <v>1443</v>
      </c>
      <c r="D42" s="180" t="s">
        <v>1444</v>
      </c>
      <c r="E42" s="181">
        <v>4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454</v>
      </c>
      <c r="T42" s="184" t="s">
        <v>213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1278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54" t="s">
        <v>1437</v>
      </c>
      <c r="D43" s="255"/>
      <c r="E43" s="255"/>
      <c r="F43" s="255"/>
      <c r="G43" s="255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216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78">
        <v>11</v>
      </c>
      <c r="B45" s="179" t="s">
        <v>1445</v>
      </c>
      <c r="C45" s="189" t="s">
        <v>1446</v>
      </c>
      <c r="D45" s="180" t="s">
        <v>1444</v>
      </c>
      <c r="E45" s="181">
        <v>1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</v>
      </c>
      <c r="O45" s="183">
        <f>ROUND(E45*N45,2)</f>
        <v>0</v>
      </c>
      <c r="P45" s="183">
        <v>0</v>
      </c>
      <c r="Q45" s="183">
        <f>ROUND(E45*P45,2)</f>
        <v>0</v>
      </c>
      <c r="R45" s="183"/>
      <c r="S45" s="183" t="s">
        <v>454</v>
      </c>
      <c r="T45" s="184" t="s">
        <v>213</v>
      </c>
      <c r="U45" s="164">
        <v>0</v>
      </c>
      <c r="V45" s="164">
        <f>ROUND(E45*U45,2)</f>
        <v>0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1278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4" t="s">
        <v>1447</v>
      </c>
      <c r="D46" s="255"/>
      <c r="E46" s="255"/>
      <c r="F46" s="255"/>
      <c r="G46" s="255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216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78">
        <v>12</v>
      </c>
      <c r="B48" s="179" t="s">
        <v>1448</v>
      </c>
      <c r="C48" s="189" t="s">
        <v>1449</v>
      </c>
      <c r="D48" s="180" t="s">
        <v>1444</v>
      </c>
      <c r="E48" s="181">
        <v>1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454</v>
      </c>
      <c r="T48" s="184" t="s">
        <v>213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1278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254" t="s">
        <v>1447</v>
      </c>
      <c r="D49" s="255"/>
      <c r="E49" s="255"/>
      <c r="F49" s="255"/>
      <c r="G49" s="255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216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78">
        <v>13</v>
      </c>
      <c r="B51" s="179" t="s">
        <v>1450</v>
      </c>
      <c r="C51" s="189" t="s">
        <v>1451</v>
      </c>
      <c r="D51" s="180" t="s">
        <v>1452</v>
      </c>
      <c r="E51" s="181">
        <v>2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/>
      <c r="S51" s="183" t="s">
        <v>454</v>
      </c>
      <c r="T51" s="184" t="s">
        <v>213</v>
      </c>
      <c r="U51" s="164">
        <v>0</v>
      </c>
      <c r="V51" s="164">
        <f>ROUND(E51*U51,2)</f>
        <v>0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1278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254" t="s">
        <v>1447</v>
      </c>
      <c r="D52" s="255"/>
      <c r="E52" s="255"/>
      <c r="F52" s="255"/>
      <c r="G52" s="255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216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>
        <v>14</v>
      </c>
      <c r="B54" s="162" t="s">
        <v>1453</v>
      </c>
      <c r="C54" s="201" t="s">
        <v>1454</v>
      </c>
      <c r="D54" s="163" t="s">
        <v>0</v>
      </c>
      <c r="E54" s="186"/>
      <c r="F54" s="165"/>
      <c r="G54" s="164">
        <f>ROUND(E54*F54,2)</f>
        <v>0</v>
      </c>
      <c r="H54" s="165"/>
      <c r="I54" s="164">
        <f>ROUND(E54*H54,2)</f>
        <v>0</v>
      </c>
      <c r="J54" s="165"/>
      <c r="K54" s="164">
        <f>ROUND(E54*J54,2)</f>
        <v>0</v>
      </c>
      <c r="L54" s="164">
        <v>21</v>
      </c>
      <c r="M54" s="164">
        <f>G54*(1+L54/100)</f>
        <v>0</v>
      </c>
      <c r="N54" s="164">
        <v>0</v>
      </c>
      <c r="O54" s="164">
        <f>ROUND(E54*N54,2)</f>
        <v>0</v>
      </c>
      <c r="P54" s="164">
        <v>0</v>
      </c>
      <c r="Q54" s="164">
        <f>ROUND(E54*P54,2)</f>
        <v>0</v>
      </c>
      <c r="R54" s="164"/>
      <c r="S54" s="164" t="s">
        <v>212</v>
      </c>
      <c r="T54" s="164" t="s">
        <v>277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677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217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x14ac:dyDescent="0.4">
      <c r="A56" s="172" t="s">
        <v>207</v>
      </c>
      <c r="B56" s="173" t="s">
        <v>138</v>
      </c>
      <c r="C56" s="188" t="s">
        <v>139</v>
      </c>
      <c r="D56" s="174"/>
      <c r="E56" s="175"/>
      <c r="F56" s="176"/>
      <c r="G56" s="176">
        <f>SUMIF(AG57:AG71,"&lt;&gt;NOR",G57:G71)</f>
        <v>0</v>
      </c>
      <c r="H56" s="176"/>
      <c r="I56" s="176">
        <f>SUM(I57:I71)</f>
        <v>0</v>
      </c>
      <c r="J56" s="176"/>
      <c r="K56" s="176">
        <f>SUM(K57:K71)</f>
        <v>0</v>
      </c>
      <c r="L56" s="176"/>
      <c r="M56" s="176">
        <f>SUM(M57:M71)</f>
        <v>0</v>
      </c>
      <c r="N56" s="176"/>
      <c r="O56" s="176">
        <f>SUM(O57:O71)</f>
        <v>0</v>
      </c>
      <c r="P56" s="176"/>
      <c r="Q56" s="176">
        <f>SUM(Q57:Q71)</f>
        <v>0</v>
      </c>
      <c r="R56" s="176"/>
      <c r="S56" s="176"/>
      <c r="T56" s="177"/>
      <c r="U56" s="171"/>
      <c r="V56" s="171">
        <f>SUM(V57:V71)</f>
        <v>0</v>
      </c>
      <c r="W56" s="171"/>
      <c r="AG56" t="s">
        <v>208</v>
      </c>
    </row>
    <row r="57" spans="1:60" outlineLevel="1" x14ac:dyDescent="0.4">
      <c r="A57" s="178">
        <v>15</v>
      </c>
      <c r="B57" s="179" t="s">
        <v>1455</v>
      </c>
      <c r="C57" s="189" t="s">
        <v>1456</v>
      </c>
      <c r="D57" s="180" t="s">
        <v>460</v>
      </c>
      <c r="E57" s="181">
        <v>12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454</v>
      </c>
      <c r="T57" s="184" t="s">
        <v>213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1278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254" t="s">
        <v>1457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216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16</v>
      </c>
      <c r="B60" s="179" t="s">
        <v>1458</v>
      </c>
      <c r="C60" s="189" t="s">
        <v>1459</v>
      </c>
      <c r="D60" s="180" t="s">
        <v>460</v>
      </c>
      <c r="E60" s="181">
        <v>7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454</v>
      </c>
      <c r="T60" s="184" t="s">
        <v>213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278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54" t="s">
        <v>1457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216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217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78">
        <v>17</v>
      </c>
      <c r="B63" s="179" t="s">
        <v>1460</v>
      </c>
      <c r="C63" s="189" t="s">
        <v>1461</v>
      </c>
      <c r="D63" s="180" t="s">
        <v>354</v>
      </c>
      <c r="E63" s="181">
        <v>6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0</v>
      </c>
      <c r="O63" s="183">
        <f>ROUND(E63*N63,2)</f>
        <v>0</v>
      </c>
      <c r="P63" s="183">
        <v>0</v>
      </c>
      <c r="Q63" s="183">
        <f>ROUND(E63*P63,2)</f>
        <v>0</v>
      </c>
      <c r="R63" s="183"/>
      <c r="S63" s="183" t="s">
        <v>454</v>
      </c>
      <c r="T63" s="184" t="s">
        <v>213</v>
      </c>
      <c r="U63" s="164">
        <v>0</v>
      </c>
      <c r="V63" s="164">
        <f>ROUND(E63*U63,2)</f>
        <v>0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1278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61"/>
      <c r="B64" s="162"/>
      <c r="C64" s="254" t="s">
        <v>1457</v>
      </c>
      <c r="D64" s="255"/>
      <c r="E64" s="255"/>
      <c r="F64" s="255"/>
      <c r="G64" s="255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216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256" t="s">
        <v>1462</v>
      </c>
      <c r="D65" s="257"/>
      <c r="E65" s="257"/>
      <c r="F65" s="257"/>
      <c r="G65" s="257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216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217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78">
        <v>18</v>
      </c>
      <c r="B67" s="179" t="s">
        <v>1431</v>
      </c>
      <c r="C67" s="189" t="s">
        <v>1463</v>
      </c>
      <c r="D67" s="180" t="s">
        <v>460</v>
      </c>
      <c r="E67" s="181">
        <v>19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0</v>
      </c>
      <c r="O67" s="183">
        <f>ROUND(E67*N67,2)</f>
        <v>0</v>
      </c>
      <c r="P67" s="183">
        <v>0</v>
      </c>
      <c r="Q67" s="183">
        <f>ROUND(E67*P67,2)</f>
        <v>0</v>
      </c>
      <c r="R67" s="183"/>
      <c r="S67" s="183" t="s">
        <v>454</v>
      </c>
      <c r="T67" s="184" t="s">
        <v>213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278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254" t="s">
        <v>1457</v>
      </c>
      <c r="D68" s="255"/>
      <c r="E68" s="255"/>
      <c r="F68" s="255"/>
      <c r="G68" s="255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216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217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>
        <v>19</v>
      </c>
      <c r="B70" s="162" t="s">
        <v>1464</v>
      </c>
      <c r="C70" s="201" t="s">
        <v>1454</v>
      </c>
      <c r="D70" s="163" t="s">
        <v>0</v>
      </c>
      <c r="E70" s="186"/>
      <c r="F70" s="165"/>
      <c r="G70" s="164">
        <f>ROUND(E70*F70,2)</f>
        <v>0</v>
      </c>
      <c r="H70" s="165"/>
      <c r="I70" s="164">
        <f>ROUND(E70*H70,2)</f>
        <v>0</v>
      </c>
      <c r="J70" s="165"/>
      <c r="K70" s="164">
        <f>ROUND(E70*J70,2)</f>
        <v>0</v>
      </c>
      <c r="L70" s="164">
        <v>21</v>
      </c>
      <c r="M70" s="164">
        <f>G70*(1+L70/100)</f>
        <v>0</v>
      </c>
      <c r="N70" s="164">
        <v>0</v>
      </c>
      <c r="O70" s="164">
        <f>ROUND(E70*N70,2)</f>
        <v>0</v>
      </c>
      <c r="P70" s="164">
        <v>0</v>
      </c>
      <c r="Q70" s="164">
        <f>ROUND(E70*P70,2)</f>
        <v>0</v>
      </c>
      <c r="R70" s="164"/>
      <c r="S70" s="164" t="s">
        <v>212</v>
      </c>
      <c r="T70" s="164" t="s">
        <v>277</v>
      </c>
      <c r="U70" s="164">
        <v>0</v>
      </c>
      <c r="V70" s="164">
        <f>ROUND(E70*U70,2)</f>
        <v>0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677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61"/>
      <c r="B71" s="162"/>
      <c r="C71" s="252"/>
      <c r="D71" s="253"/>
      <c r="E71" s="253"/>
      <c r="F71" s="253"/>
      <c r="G71" s="253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217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x14ac:dyDescent="0.4">
      <c r="A72" s="172" t="s">
        <v>207</v>
      </c>
      <c r="B72" s="173" t="s">
        <v>140</v>
      </c>
      <c r="C72" s="188" t="s">
        <v>141</v>
      </c>
      <c r="D72" s="174"/>
      <c r="E72" s="175"/>
      <c r="F72" s="176"/>
      <c r="G72" s="176">
        <f>SUMIF(AG73:AG129,"&lt;&gt;NOR",G73:G129)</f>
        <v>0</v>
      </c>
      <c r="H72" s="176"/>
      <c r="I72" s="176">
        <f>SUM(I73:I129)</f>
        <v>0</v>
      </c>
      <c r="J72" s="176"/>
      <c r="K72" s="176">
        <f>SUM(K73:K129)</f>
        <v>0</v>
      </c>
      <c r="L72" s="176"/>
      <c r="M72" s="176">
        <f>SUM(M73:M129)</f>
        <v>0</v>
      </c>
      <c r="N72" s="176"/>
      <c r="O72" s="176">
        <f>SUM(O73:O129)</f>
        <v>0</v>
      </c>
      <c r="P72" s="176"/>
      <c r="Q72" s="176">
        <f>SUM(Q73:Q129)</f>
        <v>0</v>
      </c>
      <c r="R72" s="176"/>
      <c r="S72" s="176"/>
      <c r="T72" s="177"/>
      <c r="U72" s="171"/>
      <c r="V72" s="171">
        <f>SUM(V73:V129)</f>
        <v>0</v>
      </c>
      <c r="W72" s="171"/>
      <c r="AG72" t="s">
        <v>208</v>
      </c>
    </row>
    <row r="73" spans="1:60" outlineLevel="1" x14ac:dyDescent="0.4">
      <c r="A73" s="178">
        <v>20</v>
      </c>
      <c r="B73" s="179" t="s">
        <v>1465</v>
      </c>
      <c r="C73" s="189" t="s">
        <v>1466</v>
      </c>
      <c r="D73" s="180" t="s">
        <v>354</v>
      </c>
      <c r="E73" s="181">
        <v>44</v>
      </c>
      <c r="F73" s="182"/>
      <c r="G73" s="183">
        <f>ROUND(E73*F73,2)</f>
        <v>0</v>
      </c>
      <c r="H73" s="182"/>
      <c r="I73" s="183">
        <f>ROUND(E73*H73,2)</f>
        <v>0</v>
      </c>
      <c r="J73" s="182"/>
      <c r="K73" s="183">
        <f>ROUND(E73*J73,2)</f>
        <v>0</v>
      </c>
      <c r="L73" s="183">
        <v>21</v>
      </c>
      <c r="M73" s="183">
        <f>G73*(1+L73/100)</f>
        <v>0</v>
      </c>
      <c r="N73" s="183">
        <v>0</v>
      </c>
      <c r="O73" s="183">
        <f>ROUND(E73*N73,2)</f>
        <v>0</v>
      </c>
      <c r="P73" s="183">
        <v>0</v>
      </c>
      <c r="Q73" s="183">
        <f>ROUND(E73*P73,2)</f>
        <v>0</v>
      </c>
      <c r="R73" s="183"/>
      <c r="S73" s="183" t="s">
        <v>454</v>
      </c>
      <c r="T73" s="184" t="s">
        <v>213</v>
      </c>
      <c r="U73" s="164">
        <v>0</v>
      </c>
      <c r="V73" s="164">
        <f>ROUND(E73*U73,2)</f>
        <v>0</v>
      </c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278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61"/>
      <c r="B74" s="162"/>
      <c r="C74" s="254" t="s">
        <v>1467</v>
      </c>
      <c r="D74" s="255"/>
      <c r="E74" s="255"/>
      <c r="F74" s="255"/>
      <c r="G74" s="255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216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217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78">
        <v>21</v>
      </c>
      <c r="B76" s="179" t="s">
        <v>1468</v>
      </c>
      <c r="C76" s="189" t="s">
        <v>1469</v>
      </c>
      <c r="D76" s="180" t="s">
        <v>354</v>
      </c>
      <c r="E76" s="181">
        <v>1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0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454</v>
      </c>
      <c r="T76" s="184" t="s">
        <v>213</v>
      </c>
      <c r="U76" s="164">
        <v>0</v>
      </c>
      <c r="V76" s="164">
        <f>ROUND(E76*U76,2)</f>
        <v>0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1278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254" t="s">
        <v>1467</v>
      </c>
      <c r="D77" s="255"/>
      <c r="E77" s="255"/>
      <c r="F77" s="255"/>
      <c r="G77" s="255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216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61"/>
      <c r="B78" s="162"/>
      <c r="C78" s="256" t="s">
        <v>1470</v>
      </c>
      <c r="D78" s="257"/>
      <c r="E78" s="257"/>
      <c r="F78" s="257"/>
      <c r="G78" s="257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216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252"/>
      <c r="D79" s="253"/>
      <c r="E79" s="253"/>
      <c r="F79" s="253"/>
      <c r="G79" s="253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217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78">
        <v>22</v>
      </c>
      <c r="B80" s="179" t="s">
        <v>1471</v>
      </c>
      <c r="C80" s="189" t="s">
        <v>1472</v>
      </c>
      <c r="D80" s="180" t="s">
        <v>354</v>
      </c>
      <c r="E80" s="181">
        <v>12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454</v>
      </c>
      <c r="T80" s="184" t="s">
        <v>213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1138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254" t="s">
        <v>1467</v>
      </c>
      <c r="D81" s="255"/>
      <c r="E81" s="255"/>
      <c r="F81" s="255"/>
      <c r="G81" s="255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216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256" t="s">
        <v>1473</v>
      </c>
      <c r="D82" s="257"/>
      <c r="E82" s="257"/>
      <c r="F82" s="257"/>
      <c r="G82" s="257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216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217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78">
        <v>23</v>
      </c>
      <c r="B84" s="179" t="s">
        <v>1474</v>
      </c>
      <c r="C84" s="189" t="s">
        <v>1475</v>
      </c>
      <c r="D84" s="180" t="s">
        <v>354</v>
      </c>
      <c r="E84" s="181">
        <v>1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454</v>
      </c>
      <c r="T84" s="184" t="s">
        <v>213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334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254" t="s">
        <v>1467</v>
      </c>
      <c r="D85" s="255"/>
      <c r="E85" s="255"/>
      <c r="F85" s="255"/>
      <c r="G85" s="255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216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61"/>
      <c r="B86" s="162"/>
      <c r="C86" s="256" t="s">
        <v>1476</v>
      </c>
      <c r="D86" s="257"/>
      <c r="E86" s="257"/>
      <c r="F86" s="257"/>
      <c r="G86" s="257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216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4">
      <c r="A87" s="161"/>
      <c r="B87" s="162"/>
      <c r="C87" s="252"/>
      <c r="D87" s="253"/>
      <c r="E87" s="253"/>
      <c r="F87" s="253"/>
      <c r="G87" s="253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217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78">
        <v>24</v>
      </c>
      <c r="B88" s="179" t="s">
        <v>1477</v>
      </c>
      <c r="C88" s="189" t="s">
        <v>1478</v>
      </c>
      <c r="D88" s="180" t="s">
        <v>354</v>
      </c>
      <c r="E88" s="181">
        <v>1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0</v>
      </c>
      <c r="Q88" s="183">
        <f>ROUND(E88*P88,2)</f>
        <v>0</v>
      </c>
      <c r="R88" s="183"/>
      <c r="S88" s="183" t="s">
        <v>454</v>
      </c>
      <c r="T88" s="184" t="s">
        <v>213</v>
      </c>
      <c r="U88" s="164">
        <v>0</v>
      </c>
      <c r="V88" s="164">
        <f>ROUND(E88*U88,2)</f>
        <v>0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334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54" t="s">
        <v>1467</v>
      </c>
      <c r="D89" s="255"/>
      <c r="E89" s="255"/>
      <c r="F89" s="255"/>
      <c r="G89" s="255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216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61"/>
      <c r="B90" s="162"/>
      <c r="C90" s="256" t="s">
        <v>1479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216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252"/>
      <c r="D91" s="253"/>
      <c r="E91" s="253"/>
      <c r="F91" s="253"/>
      <c r="G91" s="253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217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78">
        <v>25</v>
      </c>
      <c r="B92" s="179" t="s">
        <v>1480</v>
      </c>
      <c r="C92" s="189" t="s">
        <v>1481</v>
      </c>
      <c r="D92" s="180" t="s">
        <v>354</v>
      </c>
      <c r="E92" s="181">
        <v>1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0</v>
      </c>
      <c r="O92" s="183">
        <f>ROUND(E92*N92,2)</f>
        <v>0</v>
      </c>
      <c r="P92" s="183">
        <v>0</v>
      </c>
      <c r="Q92" s="183">
        <f>ROUND(E92*P92,2)</f>
        <v>0</v>
      </c>
      <c r="R92" s="183"/>
      <c r="S92" s="183" t="s">
        <v>454</v>
      </c>
      <c r="T92" s="184" t="s">
        <v>213</v>
      </c>
      <c r="U92" s="164">
        <v>0</v>
      </c>
      <c r="V92" s="164">
        <f>ROUND(E92*U92,2)</f>
        <v>0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334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/>
      <c r="B93" s="162"/>
      <c r="C93" s="254" t="s">
        <v>1467</v>
      </c>
      <c r="D93" s="255"/>
      <c r="E93" s="255"/>
      <c r="F93" s="255"/>
      <c r="G93" s="255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216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56" t="s">
        <v>1479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216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217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4">
      <c r="A96" s="178">
        <v>26</v>
      </c>
      <c r="B96" s="179" t="s">
        <v>1482</v>
      </c>
      <c r="C96" s="189" t="s">
        <v>1483</v>
      </c>
      <c r="D96" s="180" t="s">
        <v>354</v>
      </c>
      <c r="E96" s="181">
        <v>12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0</v>
      </c>
      <c r="O96" s="183">
        <f>ROUND(E96*N96,2)</f>
        <v>0</v>
      </c>
      <c r="P96" s="183">
        <v>0</v>
      </c>
      <c r="Q96" s="183">
        <f>ROUND(E96*P96,2)</f>
        <v>0</v>
      </c>
      <c r="R96" s="183"/>
      <c r="S96" s="183" t="s">
        <v>454</v>
      </c>
      <c r="T96" s="184" t="s">
        <v>213</v>
      </c>
      <c r="U96" s="164">
        <v>0</v>
      </c>
      <c r="V96" s="164">
        <f>ROUND(E96*U96,2)</f>
        <v>0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334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61"/>
      <c r="B97" s="162"/>
      <c r="C97" s="254" t="s">
        <v>1467</v>
      </c>
      <c r="D97" s="255"/>
      <c r="E97" s="255"/>
      <c r="F97" s="255"/>
      <c r="G97" s="255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216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61"/>
      <c r="B98" s="162"/>
      <c r="C98" s="252"/>
      <c r="D98" s="253"/>
      <c r="E98" s="253"/>
      <c r="F98" s="253"/>
      <c r="G98" s="253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217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78">
        <v>27</v>
      </c>
      <c r="B99" s="179" t="s">
        <v>1484</v>
      </c>
      <c r="C99" s="189" t="s">
        <v>1485</v>
      </c>
      <c r="D99" s="180" t="s">
        <v>354</v>
      </c>
      <c r="E99" s="181">
        <v>6</v>
      </c>
      <c r="F99" s="182"/>
      <c r="G99" s="183">
        <f>ROUND(E99*F99,2)</f>
        <v>0</v>
      </c>
      <c r="H99" s="182"/>
      <c r="I99" s="183">
        <f>ROUND(E99*H99,2)</f>
        <v>0</v>
      </c>
      <c r="J99" s="182"/>
      <c r="K99" s="183">
        <f>ROUND(E99*J99,2)</f>
        <v>0</v>
      </c>
      <c r="L99" s="183">
        <v>21</v>
      </c>
      <c r="M99" s="183">
        <f>G99*(1+L99/100)</f>
        <v>0</v>
      </c>
      <c r="N99" s="183">
        <v>0</v>
      </c>
      <c r="O99" s="183">
        <f>ROUND(E99*N99,2)</f>
        <v>0</v>
      </c>
      <c r="P99" s="183">
        <v>0</v>
      </c>
      <c r="Q99" s="183">
        <f>ROUND(E99*P99,2)</f>
        <v>0</v>
      </c>
      <c r="R99" s="183"/>
      <c r="S99" s="183" t="s">
        <v>454</v>
      </c>
      <c r="T99" s="184" t="s">
        <v>213</v>
      </c>
      <c r="U99" s="164">
        <v>0</v>
      </c>
      <c r="V99" s="164">
        <f>ROUND(E99*U99,2)</f>
        <v>0</v>
      </c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334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61"/>
      <c r="B100" s="162"/>
      <c r="C100" s="254" t="s">
        <v>1467</v>
      </c>
      <c r="D100" s="255"/>
      <c r="E100" s="255"/>
      <c r="F100" s="255"/>
      <c r="G100" s="255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216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256" t="s">
        <v>1486</v>
      </c>
      <c r="D101" s="257"/>
      <c r="E101" s="257"/>
      <c r="F101" s="257"/>
      <c r="G101" s="257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216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217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78">
        <v>28</v>
      </c>
      <c r="B103" s="179" t="s">
        <v>1487</v>
      </c>
      <c r="C103" s="189" t="s">
        <v>1488</v>
      </c>
      <c r="D103" s="180" t="s">
        <v>354</v>
      </c>
      <c r="E103" s="181">
        <v>4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0</v>
      </c>
      <c r="O103" s="183">
        <f>ROUND(E103*N103,2)</f>
        <v>0</v>
      </c>
      <c r="P103" s="183">
        <v>0</v>
      </c>
      <c r="Q103" s="183">
        <f>ROUND(E103*P103,2)</f>
        <v>0</v>
      </c>
      <c r="R103" s="183"/>
      <c r="S103" s="183" t="s">
        <v>454</v>
      </c>
      <c r="T103" s="184" t="s">
        <v>213</v>
      </c>
      <c r="U103" s="164">
        <v>0</v>
      </c>
      <c r="V103" s="164">
        <f>ROUND(E103*U103,2)</f>
        <v>0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334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61"/>
      <c r="B104" s="162"/>
      <c r="C104" s="254" t="s">
        <v>1467</v>
      </c>
      <c r="D104" s="255"/>
      <c r="E104" s="255"/>
      <c r="F104" s="255"/>
      <c r="G104" s="255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216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61"/>
      <c r="B105" s="162"/>
      <c r="C105" s="256" t="s">
        <v>1489</v>
      </c>
      <c r="D105" s="257"/>
      <c r="E105" s="257"/>
      <c r="F105" s="257"/>
      <c r="G105" s="257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216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61"/>
      <c r="B106" s="162"/>
      <c r="C106" s="252"/>
      <c r="D106" s="253"/>
      <c r="E106" s="253"/>
      <c r="F106" s="253"/>
      <c r="G106" s="253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217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78">
        <v>29</v>
      </c>
      <c r="B107" s="179" t="s">
        <v>1490</v>
      </c>
      <c r="C107" s="189" t="s">
        <v>1491</v>
      </c>
      <c r="D107" s="180" t="s">
        <v>354</v>
      </c>
      <c r="E107" s="181">
        <v>6</v>
      </c>
      <c r="F107" s="182"/>
      <c r="G107" s="183">
        <f>ROUND(E107*F107,2)</f>
        <v>0</v>
      </c>
      <c r="H107" s="182"/>
      <c r="I107" s="183">
        <f>ROUND(E107*H107,2)</f>
        <v>0</v>
      </c>
      <c r="J107" s="182"/>
      <c r="K107" s="183">
        <f>ROUND(E107*J107,2)</f>
        <v>0</v>
      </c>
      <c r="L107" s="183">
        <v>21</v>
      </c>
      <c r="M107" s="183">
        <f>G107*(1+L107/100)</f>
        <v>0</v>
      </c>
      <c r="N107" s="183">
        <v>0</v>
      </c>
      <c r="O107" s="183">
        <f>ROUND(E107*N107,2)</f>
        <v>0</v>
      </c>
      <c r="P107" s="183">
        <v>0</v>
      </c>
      <c r="Q107" s="183">
        <f>ROUND(E107*P107,2)</f>
        <v>0</v>
      </c>
      <c r="R107" s="183"/>
      <c r="S107" s="183" t="s">
        <v>454</v>
      </c>
      <c r="T107" s="184" t="s">
        <v>213</v>
      </c>
      <c r="U107" s="164">
        <v>0</v>
      </c>
      <c r="V107" s="164">
        <f>ROUND(E107*U107,2)</f>
        <v>0</v>
      </c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334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4">
      <c r="A108" s="161"/>
      <c r="B108" s="162"/>
      <c r="C108" s="254" t="s">
        <v>1467</v>
      </c>
      <c r="D108" s="255"/>
      <c r="E108" s="255"/>
      <c r="F108" s="255"/>
      <c r="G108" s="255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216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4">
      <c r="A109" s="161"/>
      <c r="B109" s="162"/>
      <c r="C109" s="252"/>
      <c r="D109" s="253"/>
      <c r="E109" s="253"/>
      <c r="F109" s="253"/>
      <c r="G109" s="253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217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78">
        <v>30</v>
      </c>
      <c r="B110" s="179" t="s">
        <v>1492</v>
      </c>
      <c r="C110" s="189" t="s">
        <v>1493</v>
      </c>
      <c r="D110" s="180" t="s">
        <v>354</v>
      </c>
      <c r="E110" s="181">
        <v>2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0</v>
      </c>
      <c r="Q110" s="183">
        <f>ROUND(E110*P110,2)</f>
        <v>0</v>
      </c>
      <c r="R110" s="183"/>
      <c r="S110" s="183" t="s">
        <v>454</v>
      </c>
      <c r="T110" s="184" t="s">
        <v>213</v>
      </c>
      <c r="U110" s="164">
        <v>0</v>
      </c>
      <c r="V110" s="164">
        <f>ROUND(E110*U110,2)</f>
        <v>0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334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61"/>
      <c r="B111" s="162"/>
      <c r="C111" s="254" t="s">
        <v>1494</v>
      </c>
      <c r="D111" s="255"/>
      <c r="E111" s="255"/>
      <c r="F111" s="255"/>
      <c r="G111" s="255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216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252"/>
      <c r="D112" s="253"/>
      <c r="E112" s="253"/>
      <c r="F112" s="253"/>
      <c r="G112" s="253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217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78">
        <v>31</v>
      </c>
      <c r="B113" s="179" t="s">
        <v>1495</v>
      </c>
      <c r="C113" s="189" t="s">
        <v>1496</v>
      </c>
      <c r="D113" s="180" t="s">
        <v>354</v>
      </c>
      <c r="E113" s="181">
        <v>2</v>
      </c>
      <c r="F113" s="182"/>
      <c r="G113" s="183">
        <f>ROUND(E113*F113,2)</f>
        <v>0</v>
      </c>
      <c r="H113" s="182"/>
      <c r="I113" s="183">
        <f>ROUND(E113*H113,2)</f>
        <v>0</v>
      </c>
      <c r="J113" s="182"/>
      <c r="K113" s="183">
        <f>ROUND(E113*J113,2)</f>
        <v>0</v>
      </c>
      <c r="L113" s="183">
        <v>21</v>
      </c>
      <c r="M113" s="183">
        <f>G113*(1+L113/100)</f>
        <v>0</v>
      </c>
      <c r="N113" s="183">
        <v>0</v>
      </c>
      <c r="O113" s="183">
        <f>ROUND(E113*N113,2)</f>
        <v>0</v>
      </c>
      <c r="P113" s="183">
        <v>0</v>
      </c>
      <c r="Q113" s="183">
        <f>ROUND(E113*P113,2)</f>
        <v>0</v>
      </c>
      <c r="R113" s="183"/>
      <c r="S113" s="183" t="s">
        <v>454</v>
      </c>
      <c r="T113" s="184" t="s">
        <v>213</v>
      </c>
      <c r="U113" s="164">
        <v>0</v>
      </c>
      <c r="V113" s="164">
        <f>ROUND(E113*U113,2)</f>
        <v>0</v>
      </c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278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4">
      <c r="A114" s="161"/>
      <c r="B114" s="162"/>
      <c r="C114" s="254" t="s">
        <v>1494</v>
      </c>
      <c r="D114" s="255"/>
      <c r="E114" s="255"/>
      <c r="F114" s="255"/>
      <c r="G114" s="255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216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52"/>
      <c r="D115" s="253"/>
      <c r="E115" s="253"/>
      <c r="F115" s="253"/>
      <c r="G115" s="253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217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78">
        <v>32</v>
      </c>
      <c r="B116" s="179" t="s">
        <v>1497</v>
      </c>
      <c r="C116" s="189" t="s">
        <v>1498</v>
      </c>
      <c r="D116" s="180" t="s">
        <v>354</v>
      </c>
      <c r="E116" s="181">
        <v>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0</v>
      </c>
      <c r="O116" s="183">
        <f>ROUND(E116*N116,2)</f>
        <v>0</v>
      </c>
      <c r="P116" s="183">
        <v>0</v>
      </c>
      <c r="Q116" s="183">
        <f>ROUND(E116*P116,2)</f>
        <v>0</v>
      </c>
      <c r="R116" s="183"/>
      <c r="S116" s="183" t="s">
        <v>454</v>
      </c>
      <c r="T116" s="184" t="s">
        <v>213</v>
      </c>
      <c r="U116" s="164">
        <v>0</v>
      </c>
      <c r="V116" s="164">
        <f>ROUND(E116*U116,2)</f>
        <v>0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334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54" t="s">
        <v>1499</v>
      </c>
      <c r="D117" s="255"/>
      <c r="E117" s="255"/>
      <c r="F117" s="255"/>
      <c r="G117" s="255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216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61"/>
      <c r="B118" s="162"/>
      <c r="C118" s="252"/>
      <c r="D118" s="253"/>
      <c r="E118" s="253"/>
      <c r="F118" s="253"/>
      <c r="G118" s="253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217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78">
        <v>33</v>
      </c>
      <c r="B119" s="179" t="s">
        <v>1490</v>
      </c>
      <c r="C119" s="189" t="s">
        <v>1491</v>
      </c>
      <c r="D119" s="180" t="s">
        <v>354</v>
      </c>
      <c r="E119" s="181">
        <v>1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0</v>
      </c>
      <c r="O119" s="183">
        <f>ROUND(E119*N119,2)</f>
        <v>0</v>
      </c>
      <c r="P119" s="183">
        <v>0</v>
      </c>
      <c r="Q119" s="183">
        <f>ROUND(E119*P119,2)</f>
        <v>0</v>
      </c>
      <c r="R119" s="183"/>
      <c r="S119" s="183" t="s">
        <v>454</v>
      </c>
      <c r="T119" s="184" t="s">
        <v>213</v>
      </c>
      <c r="U119" s="164">
        <v>0</v>
      </c>
      <c r="V119" s="164">
        <f>ROUND(E119*U119,2)</f>
        <v>0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334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61"/>
      <c r="B120" s="162"/>
      <c r="C120" s="254" t="s">
        <v>1499</v>
      </c>
      <c r="D120" s="255"/>
      <c r="E120" s="255"/>
      <c r="F120" s="255"/>
      <c r="G120" s="255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216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4">
      <c r="A121" s="161"/>
      <c r="B121" s="162"/>
      <c r="C121" s="252"/>
      <c r="D121" s="253"/>
      <c r="E121" s="253"/>
      <c r="F121" s="253"/>
      <c r="G121" s="253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217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4">
      <c r="A122" s="178">
        <v>34</v>
      </c>
      <c r="B122" s="179" t="s">
        <v>1500</v>
      </c>
      <c r="C122" s="189" t="s">
        <v>1501</v>
      </c>
      <c r="D122" s="180" t="s">
        <v>354</v>
      </c>
      <c r="E122" s="181">
        <v>7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0</v>
      </c>
      <c r="O122" s="183">
        <f>ROUND(E122*N122,2)</f>
        <v>0</v>
      </c>
      <c r="P122" s="183">
        <v>0</v>
      </c>
      <c r="Q122" s="183">
        <f>ROUND(E122*P122,2)</f>
        <v>0</v>
      </c>
      <c r="R122" s="183"/>
      <c r="S122" s="183" t="s">
        <v>454</v>
      </c>
      <c r="T122" s="184" t="s">
        <v>213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334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4">
      <c r="A123" s="161"/>
      <c r="B123" s="162"/>
      <c r="C123" s="265"/>
      <c r="D123" s="266"/>
      <c r="E123" s="266"/>
      <c r="F123" s="266"/>
      <c r="G123" s="266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217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78">
        <v>35</v>
      </c>
      <c r="B124" s="179" t="s">
        <v>1502</v>
      </c>
      <c r="C124" s="189" t="s">
        <v>1503</v>
      </c>
      <c r="D124" s="180" t="s">
        <v>354</v>
      </c>
      <c r="E124" s="181">
        <v>7</v>
      </c>
      <c r="F124" s="182"/>
      <c r="G124" s="183">
        <f>ROUND(E124*F124,2)</f>
        <v>0</v>
      </c>
      <c r="H124" s="182"/>
      <c r="I124" s="183">
        <f>ROUND(E124*H124,2)</f>
        <v>0</v>
      </c>
      <c r="J124" s="182"/>
      <c r="K124" s="183">
        <f>ROUND(E124*J124,2)</f>
        <v>0</v>
      </c>
      <c r="L124" s="183">
        <v>21</v>
      </c>
      <c r="M124" s="183">
        <f>G124*(1+L124/100)</f>
        <v>0</v>
      </c>
      <c r="N124" s="183">
        <v>0</v>
      </c>
      <c r="O124" s="183">
        <f>ROUND(E124*N124,2)</f>
        <v>0</v>
      </c>
      <c r="P124" s="183">
        <v>0</v>
      </c>
      <c r="Q124" s="183">
        <f>ROUND(E124*P124,2)</f>
        <v>0</v>
      </c>
      <c r="R124" s="183"/>
      <c r="S124" s="183" t="s">
        <v>454</v>
      </c>
      <c r="T124" s="184" t="s">
        <v>213</v>
      </c>
      <c r="U124" s="164">
        <v>0</v>
      </c>
      <c r="V124" s="164">
        <f>ROUND(E124*U124,2)</f>
        <v>0</v>
      </c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278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/>
      <c r="B125" s="162"/>
      <c r="C125" s="265"/>
      <c r="D125" s="266"/>
      <c r="E125" s="266"/>
      <c r="F125" s="266"/>
      <c r="G125" s="266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217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4">
      <c r="A126" s="178">
        <v>36</v>
      </c>
      <c r="B126" s="179" t="s">
        <v>1504</v>
      </c>
      <c r="C126" s="189" t="s">
        <v>1505</v>
      </c>
      <c r="D126" s="180" t="s">
        <v>1444</v>
      </c>
      <c r="E126" s="181">
        <v>1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0</v>
      </c>
      <c r="O126" s="183">
        <f>ROUND(E126*N126,2)</f>
        <v>0</v>
      </c>
      <c r="P126" s="183">
        <v>0</v>
      </c>
      <c r="Q126" s="183">
        <f>ROUND(E126*P126,2)</f>
        <v>0</v>
      </c>
      <c r="R126" s="183"/>
      <c r="S126" s="183" t="s">
        <v>454</v>
      </c>
      <c r="T126" s="184" t="s">
        <v>213</v>
      </c>
      <c r="U126" s="164">
        <v>0</v>
      </c>
      <c r="V126" s="164">
        <f>ROUND(E126*U126,2)</f>
        <v>0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334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265"/>
      <c r="D127" s="266"/>
      <c r="E127" s="266"/>
      <c r="F127" s="266"/>
      <c r="G127" s="266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217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4">
      <c r="A128" s="161">
        <v>37</v>
      </c>
      <c r="B128" s="162" t="s">
        <v>1506</v>
      </c>
      <c r="C128" s="201" t="s">
        <v>1454</v>
      </c>
      <c r="D128" s="163" t="s">
        <v>0</v>
      </c>
      <c r="E128" s="186"/>
      <c r="F128" s="165"/>
      <c r="G128" s="164">
        <f>ROUND(E128*F128,2)</f>
        <v>0</v>
      </c>
      <c r="H128" s="165"/>
      <c r="I128" s="164">
        <f>ROUND(E128*H128,2)</f>
        <v>0</v>
      </c>
      <c r="J128" s="165"/>
      <c r="K128" s="164">
        <f>ROUND(E128*J128,2)</f>
        <v>0</v>
      </c>
      <c r="L128" s="164">
        <v>21</v>
      </c>
      <c r="M128" s="164">
        <f>G128*(1+L128/100)</f>
        <v>0</v>
      </c>
      <c r="N128" s="164">
        <v>0</v>
      </c>
      <c r="O128" s="164">
        <f>ROUND(E128*N128,2)</f>
        <v>0</v>
      </c>
      <c r="P128" s="164">
        <v>0</v>
      </c>
      <c r="Q128" s="164">
        <f>ROUND(E128*P128,2)</f>
        <v>0</v>
      </c>
      <c r="R128" s="164"/>
      <c r="S128" s="164" t="s">
        <v>212</v>
      </c>
      <c r="T128" s="164" t="s">
        <v>277</v>
      </c>
      <c r="U128" s="164">
        <v>0</v>
      </c>
      <c r="V128" s="164">
        <f>ROUND(E128*U128,2)</f>
        <v>0</v>
      </c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677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4">
      <c r="A129" s="161"/>
      <c r="B129" s="162"/>
      <c r="C129" s="252"/>
      <c r="D129" s="253"/>
      <c r="E129" s="253"/>
      <c r="F129" s="253"/>
      <c r="G129" s="253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217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x14ac:dyDescent="0.4">
      <c r="A130" s="172" t="s">
        <v>207</v>
      </c>
      <c r="B130" s="173" t="s">
        <v>142</v>
      </c>
      <c r="C130" s="188" t="s">
        <v>143</v>
      </c>
      <c r="D130" s="174"/>
      <c r="E130" s="175"/>
      <c r="F130" s="176"/>
      <c r="G130" s="176">
        <f>SUMIF(AG131:AG208,"&lt;&gt;NOR",G131:G208)</f>
        <v>0</v>
      </c>
      <c r="H130" s="176"/>
      <c r="I130" s="176">
        <f>SUM(I131:I208)</f>
        <v>0</v>
      </c>
      <c r="J130" s="176"/>
      <c r="K130" s="176">
        <f>SUM(K131:K208)</f>
        <v>0</v>
      </c>
      <c r="L130" s="176"/>
      <c r="M130" s="176">
        <f>SUM(M131:M208)</f>
        <v>0</v>
      </c>
      <c r="N130" s="176"/>
      <c r="O130" s="176">
        <f>SUM(O131:O208)</f>
        <v>0</v>
      </c>
      <c r="P130" s="176"/>
      <c r="Q130" s="176">
        <f>SUM(Q131:Q208)</f>
        <v>0</v>
      </c>
      <c r="R130" s="176"/>
      <c r="S130" s="176"/>
      <c r="T130" s="177"/>
      <c r="U130" s="171"/>
      <c r="V130" s="171">
        <f>SUM(V131:V208)</f>
        <v>0</v>
      </c>
      <c r="W130" s="171"/>
      <c r="AG130" t="s">
        <v>208</v>
      </c>
    </row>
    <row r="131" spans="1:60" outlineLevel="1" x14ac:dyDescent="0.4">
      <c r="A131" s="178">
        <v>38</v>
      </c>
      <c r="B131" s="179" t="s">
        <v>1431</v>
      </c>
      <c r="C131" s="189" t="s">
        <v>1507</v>
      </c>
      <c r="D131" s="180" t="s">
        <v>354</v>
      </c>
      <c r="E131" s="181">
        <v>13</v>
      </c>
      <c r="F131" s="182"/>
      <c r="G131" s="183">
        <f>ROUND(E131*F131,2)</f>
        <v>0</v>
      </c>
      <c r="H131" s="182"/>
      <c r="I131" s="183">
        <f>ROUND(E131*H131,2)</f>
        <v>0</v>
      </c>
      <c r="J131" s="182"/>
      <c r="K131" s="183">
        <f>ROUND(E131*J131,2)</f>
        <v>0</v>
      </c>
      <c r="L131" s="183">
        <v>21</v>
      </c>
      <c r="M131" s="183">
        <f>G131*(1+L131/100)</f>
        <v>0</v>
      </c>
      <c r="N131" s="183">
        <v>0</v>
      </c>
      <c r="O131" s="183">
        <f>ROUND(E131*N131,2)</f>
        <v>0</v>
      </c>
      <c r="P131" s="183">
        <v>0</v>
      </c>
      <c r="Q131" s="183">
        <f>ROUND(E131*P131,2)</f>
        <v>0</v>
      </c>
      <c r="R131" s="183"/>
      <c r="S131" s="183" t="s">
        <v>454</v>
      </c>
      <c r="T131" s="184" t="s">
        <v>213</v>
      </c>
      <c r="U131" s="164">
        <v>0</v>
      </c>
      <c r="V131" s="164">
        <f>ROUND(E131*U131,2)</f>
        <v>0</v>
      </c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1508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61"/>
      <c r="B132" s="162"/>
      <c r="C132" s="265"/>
      <c r="D132" s="266"/>
      <c r="E132" s="266"/>
      <c r="F132" s="266"/>
      <c r="G132" s="266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217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4">
      <c r="A133" s="178">
        <v>39</v>
      </c>
      <c r="B133" s="179" t="s">
        <v>1509</v>
      </c>
      <c r="C133" s="189" t="s">
        <v>1510</v>
      </c>
      <c r="D133" s="180" t="s">
        <v>591</v>
      </c>
      <c r="E133" s="181">
        <v>1</v>
      </c>
      <c r="F133" s="182"/>
      <c r="G133" s="183">
        <f>ROUND(E133*F133,2)</f>
        <v>0</v>
      </c>
      <c r="H133" s="182"/>
      <c r="I133" s="183">
        <f>ROUND(E133*H133,2)</f>
        <v>0</v>
      </c>
      <c r="J133" s="182"/>
      <c r="K133" s="183">
        <f>ROUND(E133*J133,2)</f>
        <v>0</v>
      </c>
      <c r="L133" s="183">
        <v>21</v>
      </c>
      <c r="M133" s="183">
        <f>G133*(1+L133/100)</f>
        <v>0</v>
      </c>
      <c r="N133" s="183">
        <v>0</v>
      </c>
      <c r="O133" s="183">
        <f>ROUND(E133*N133,2)</f>
        <v>0</v>
      </c>
      <c r="P133" s="183">
        <v>0</v>
      </c>
      <c r="Q133" s="183">
        <f>ROUND(E133*P133,2)</f>
        <v>0</v>
      </c>
      <c r="R133" s="183"/>
      <c r="S133" s="183" t="s">
        <v>454</v>
      </c>
      <c r="T133" s="184" t="s">
        <v>213</v>
      </c>
      <c r="U133" s="164">
        <v>0</v>
      </c>
      <c r="V133" s="164">
        <f>ROUND(E133*U133,2)</f>
        <v>0</v>
      </c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334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4">
      <c r="A134" s="161"/>
      <c r="B134" s="162"/>
      <c r="C134" s="254" t="s">
        <v>1511</v>
      </c>
      <c r="D134" s="255"/>
      <c r="E134" s="255"/>
      <c r="F134" s="255"/>
      <c r="G134" s="255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216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4">
      <c r="A135" s="161"/>
      <c r="B135" s="162"/>
      <c r="C135" s="256" t="s">
        <v>1512</v>
      </c>
      <c r="D135" s="257"/>
      <c r="E135" s="257"/>
      <c r="F135" s="257"/>
      <c r="G135" s="257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216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61"/>
      <c r="B136" s="162"/>
      <c r="C136" s="252"/>
      <c r="D136" s="253"/>
      <c r="E136" s="253"/>
      <c r="F136" s="253"/>
      <c r="G136" s="253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217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4">
      <c r="A137" s="178">
        <v>40</v>
      </c>
      <c r="B137" s="179" t="s">
        <v>1513</v>
      </c>
      <c r="C137" s="189" t="s">
        <v>1514</v>
      </c>
      <c r="D137" s="180" t="s">
        <v>591</v>
      </c>
      <c r="E137" s="181">
        <v>2</v>
      </c>
      <c r="F137" s="182"/>
      <c r="G137" s="183">
        <f>ROUND(E137*F137,2)</f>
        <v>0</v>
      </c>
      <c r="H137" s="182"/>
      <c r="I137" s="183">
        <f>ROUND(E137*H137,2)</f>
        <v>0</v>
      </c>
      <c r="J137" s="182"/>
      <c r="K137" s="183">
        <f>ROUND(E137*J137,2)</f>
        <v>0</v>
      </c>
      <c r="L137" s="183">
        <v>21</v>
      </c>
      <c r="M137" s="183">
        <f>G137*(1+L137/100)</f>
        <v>0</v>
      </c>
      <c r="N137" s="183">
        <v>0</v>
      </c>
      <c r="O137" s="183">
        <f>ROUND(E137*N137,2)</f>
        <v>0</v>
      </c>
      <c r="P137" s="183">
        <v>0</v>
      </c>
      <c r="Q137" s="183">
        <f>ROUND(E137*P137,2)</f>
        <v>0</v>
      </c>
      <c r="R137" s="183"/>
      <c r="S137" s="183" t="s">
        <v>454</v>
      </c>
      <c r="T137" s="184" t="s">
        <v>213</v>
      </c>
      <c r="U137" s="164">
        <v>0</v>
      </c>
      <c r="V137" s="164">
        <f>ROUND(E137*U137,2)</f>
        <v>0</v>
      </c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334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4">
      <c r="A138" s="161"/>
      <c r="B138" s="162"/>
      <c r="C138" s="254" t="s">
        <v>1511</v>
      </c>
      <c r="D138" s="255"/>
      <c r="E138" s="255"/>
      <c r="F138" s="255"/>
      <c r="G138" s="255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216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61"/>
      <c r="B139" s="162"/>
      <c r="C139" s="256" t="s">
        <v>1515</v>
      </c>
      <c r="D139" s="257"/>
      <c r="E139" s="257"/>
      <c r="F139" s="257"/>
      <c r="G139" s="257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216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61"/>
      <c r="B140" s="162"/>
      <c r="C140" s="252"/>
      <c r="D140" s="253"/>
      <c r="E140" s="253"/>
      <c r="F140" s="253"/>
      <c r="G140" s="253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217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78">
        <v>41</v>
      </c>
      <c r="B141" s="179" t="s">
        <v>1516</v>
      </c>
      <c r="C141" s="189" t="s">
        <v>1517</v>
      </c>
      <c r="D141" s="180" t="s">
        <v>591</v>
      </c>
      <c r="E141" s="181">
        <v>2</v>
      </c>
      <c r="F141" s="182"/>
      <c r="G141" s="183">
        <f>ROUND(E141*F141,2)</f>
        <v>0</v>
      </c>
      <c r="H141" s="182"/>
      <c r="I141" s="183">
        <f>ROUND(E141*H141,2)</f>
        <v>0</v>
      </c>
      <c r="J141" s="182"/>
      <c r="K141" s="183">
        <f>ROUND(E141*J141,2)</f>
        <v>0</v>
      </c>
      <c r="L141" s="183">
        <v>21</v>
      </c>
      <c r="M141" s="183">
        <f>G141*(1+L141/100)</f>
        <v>0</v>
      </c>
      <c r="N141" s="183">
        <v>0</v>
      </c>
      <c r="O141" s="183">
        <f>ROUND(E141*N141,2)</f>
        <v>0</v>
      </c>
      <c r="P141" s="183">
        <v>0</v>
      </c>
      <c r="Q141" s="183">
        <f>ROUND(E141*P141,2)</f>
        <v>0</v>
      </c>
      <c r="R141" s="183"/>
      <c r="S141" s="183" t="s">
        <v>454</v>
      </c>
      <c r="T141" s="184" t="s">
        <v>213</v>
      </c>
      <c r="U141" s="164">
        <v>0</v>
      </c>
      <c r="V141" s="164">
        <f>ROUND(E141*U141,2)</f>
        <v>0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334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4">
      <c r="A142" s="161"/>
      <c r="B142" s="162"/>
      <c r="C142" s="254" t="s">
        <v>1511</v>
      </c>
      <c r="D142" s="255"/>
      <c r="E142" s="255"/>
      <c r="F142" s="255"/>
      <c r="G142" s="255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216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4">
      <c r="A143" s="161"/>
      <c r="B143" s="162"/>
      <c r="C143" s="256" t="s">
        <v>1518</v>
      </c>
      <c r="D143" s="257"/>
      <c r="E143" s="257"/>
      <c r="F143" s="257"/>
      <c r="G143" s="257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216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4">
      <c r="A144" s="161"/>
      <c r="B144" s="162"/>
      <c r="C144" s="252"/>
      <c r="D144" s="253"/>
      <c r="E144" s="253"/>
      <c r="F144" s="253"/>
      <c r="G144" s="253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217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4">
      <c r="A145" s="178">
        <v>42</v>
      </c>
      <c r="B145" s="179" t="s">
        <v>1519</v>
      </c>
      <c r="C145" s="189" t="s">
        <v>1520</v>
      </c>
      <c r="D145" s="180" t="s">
        <v>591</v>
      </c>
      <c r="E145" s="181">
        <v>3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0</v>
      </c>
      <c r="O145" s="183">
        <f>ROUND(E145*N145,2)</f>
        <v>0</v>
      </c>
      <c r="P145" s="183">
        <v>0</v>
      </c>
      <c r="Q145" s="183">
        <f>ROUND(E145*P145,2)</f>
        <v>0</v>
      </c>
      <c r="R145" s="183"/>
      <c r="S145" s="183" t="s">
        <v>454</v>
      </c>
      <c r="T145" s="184" t="s">
        <v>213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334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61"/>
      <c r="B146" s="162"/>
      <c r="C146" s="254" t="s">
        <v>1511</v>
      </c>
      <c r="D146" s="255"/>
      <c r="E146" s="255"/>
      <c r="F146" s="255"/>
      <c r="G146" s="255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216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4">
      <c r="A147" s="161"/>
      <c r="B147" s="162"/>
      <c r="C147" s="256" t="s">
        <v>1521</v>
      </c>
      <c r="D147" s="257"/>
      <c r="E147" s="257"/>
      <c r="F147" s="257"/>
      <c r="G147" s="257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216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4">
      <c r="A148" s="161"/>
      <c r="B148" s="162"/>
      <c r="C148" s="252"/>
      <c r="D148" s="253"/>
      <c r="E148" s="253"/>
      <c r="F148" s="253"/>
      <c r="G148" s="253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217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4">
      <c r="A149" s="178">
        <v>43</v>
      </c>
      <c r="B149" s="179" t="s">
        <v>1522</v>
      </c>
      <c r="C149" s="189" t="s">
        <v>1523</v>
      </c>
      <c r="D149" s="180" t="s">
        <v>591</v>
      </c>
      <c r="E149" s="181">
        <v>1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0</v>
      </c>
      <c r="O149" s="183">
        <f>ROUND(E149*N149,2)</f>
        <v>0</v>
      </c>
      <c r="P149" s="183">
        <v>0</v>
      </c>
      <c r="Q149" s="183">
        <f>ROUND(E149*P149,2)</f>
        <v>0</v>
      </c>
      <c r="R149" s="183"/>
      <c r="S149" s="183" t="s">
        <v>454</v>
      </c>
      <c r="T149" s="184" t="s">
        <v>213</v>
      </c>
      <c r="U149" s="164">
        <v>0</v>
      </c>
      <c r="V149" s="164">
        <f>ROUND(E149*U149,2)</f>
        <v>0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334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61"/>
      <c r="B150" s="162"/>
      <c r="C150" s="254" t="s">
        <v>1511</v>
      </c>
      <c r="D150" s="255"/>
      <c r="E150" s="255"/>
      <c r="F150" s="255"/>
      <c r="G150" s="255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216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4">
      <c r="A151" s="161"/>
      <c r="B151" s="162"/>
      <c r="C151" s="256" t="s">
        <v>1524</v>
      </c>
      <c r="D151" s="257"/>
      <c r="E151" s="257"/>
      <c r="F151" s="257"/>
      <c r="G151" s="257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216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61"/>
      <c r="B152" s="162"/>
      <c r="C152" s="252"/>
      <c r="D152" s="253"/>
      <c r="E152" s="253"/>
      <c r="F152" s="253"/>
      <c r="G152" s="253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217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4">
      <c r="A153" s="178">
        <v>44</v>
      </c>
      <c r="B153" s="179" t="s">
        <v>1525</v>
      </c>
      <c r="C153" s="189" t="s">
        <v>1526</v>
      </c>
      <c r="D153" s="180" t="s">
        <v>591</v>
      </c>
      <c r="E153" s="181">
        <v>1</v>
      </c>
      <c r="F153" s="182"/>
      <c r="G153" s="183">
        <f>ROUND(E153*F153,2)</f>
        <v>0</v>
      </c>
      <c r="H153" s="182"/>
      <c r="I153" s="183">
        <f>ROUND(E153*H153,2)</f>
        <v>0</v>
      </c>
      <c r="J153" s="182"/>
      <c r="K153" s="183">
        <f>ROUND(E153*J153,2)</f>
        <v>0</v>
      </c>
      <c r="L153" s="183">
        <v>21</v>
      </c>
      <c r="M153" s="183">
        <f>G153*(1+L153/100)</f>
        <v>0</v>
      </c>
      <c r="N153" s="183">
        <v>0</v>
      </c>
      <c r="O153" s="183">
        <f>ROUND(E153*N153,2)</f>
        <v>0</v>
      </c>
      <c r="P153" s="183">
        <v>0</v>
      </c>
      <c r="Q153" s="183">
        <f>ROUND(E153*P153,2)</f>
        <v>0</v>
      </c>
      <c r="R153" s="183"/>
      <c r="S153" s="183" t="s">
        <v>454</v>
      </c>
      <c r="T153" s="184" t="s">
        <v>213</v>
      </c>
      <c r="U153" s="164">
        <v>0</v>
      </c>
      <c r="V153" s="164">
        <f>ROUND(E153*U153,2)</f>
        <v>0</v>
      </c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334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61"/>
      <c r="B154" s="162"/>
      <c r="C154" s="254" t="s">
        <v>1511</v>
      </c>
      <c r="D154" s="255"/>
      <c r="E154" s="255"/>
      <c r="F154" s="255"/>
      <c r="G154" s="255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216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4">
      <c r="A155" s="161"/>
      <c r="B155" s="162"/>
      <c r="C155" s="256" t="s">
        <v>1527</v>
      </c>
      <c r="D155" s="257"/>
      <c r="E155" s="257"/>
      <c r="F155" s="257"/>
      <c r="G155" s="257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216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4">
      <c r="A156" s="161"/>
      <c r="B156" s="162"/>
      <c r="C156" s="252"/>
      <c r="D156" s="253"/>
      <c r="E156" s="253"/>
      <c r="F156" s="253"/>
      <c r="G156" s="253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217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4">
      <c r="A157" s="178">
        <v>45</v>
      </c>
      <c r="B157" s="179" t="s">
        <v>1528</v>
      </c>
      <c r="C157" s="189" t="s">
        <v>1529</v>
      </c>
      <c r="D157" s="180" t="s">
        <v>591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454</v>
      </c>
      <c r="T157" s="184" t="s">
        <v>213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334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254" t="s">
        <v>1511</v>
      </c>
      <c r="D158" s="255"/>
      <c r="E158" s="255"/>
      <c r="F158" s="255"/>
      <c r="G158" s="255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216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4">
      <c r="A159" s="161"/>
      <c r="B159" s="162"/>
      <c r="C159" s="256" t="s">
        <v>1530</v>
      </c>
      <c r="D159" s="257"/>
      <c r="E159" s="257"/>
      <c r="F159" s="257"/>
      <c r="G159" s="257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216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61"/>
      <c r="B160" s="162"/>
      <c r="C160" s="252"/>
      <c r="D160" s="253"/>
      <c r="E160" s="253"/>
      <c r="F160" s="253"/>
      <c r="G160" s="253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217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4">
      <c r="A161" s="178">
        <v>46</v>
      </c>
      <c r="B161" s="179" t="s">
        <v>1531</v>
      </c>
      <c r="C161" s="189" t="s">
        <v>1532</v>
      </c>
      <c r="D161" s="180" t="s">
        <v>591</v>
      </c>
      <c r="E161" s="181">
        <v>1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0</v>
      </c>
      <c r="O161" s="183">
        <f>ROUND(E161*N161,2)</f>
        <v>0</v>
      </c>
      <c r="P161" s="183">
        <v>0</v>
      </c>
      <c r="Q161" s="183">
        <f>ROUND(E161*P161,2)</f>
        <v>0</v>
      </c>
      <c r="R161" s="183"/>
      <c r="S161" s="183" t="s">
        <v>454</v>
      </c>
      <c r="T161" s="184" t="s">
        <v>213</v>
      </c>
      <c r="U161" s="164">
        <v>0</v>
      </c>
      <c r="V161" s="164">
        <f>ROUND(E161*U161,2)</f>
        <v>0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334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4">
      <c r="A162" s="161"/>
      <c r="B162" s="162"/>
      <c r="C162" s="254" t="s">
        <v>1511</v>
      </c>
      <c r="D162" s="255"/>
      <c r="E162" s="255"/>
      <c r="F162" s="255"/>
      <c r="G162" s="255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216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4">
      <c r="A163" s="161"/>
      <c r="B163" s="162"/>
      <c r="C163" s="256" t="s">
        <v>1533</v>
      </c>
      <c r="D163" s="257"/>
      <c r="E163" s="257"/>
      <c r="F163" s="257"/>
      <c r="G163" s="257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216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252"/>
      <c r="D164" s="253"/>
      <c r="E164" s="253"/>
      <c r="F164" s="253"/>
      <c r="G164" s="253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217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78">
        <v>47</v>
      </c>
      <c r="B165" s="179" t="s">
        <v>1534</v>
      </c>
      <c r="C165" s="189" t="s">
        <v>1535</v>
      </c>
      <c r="D165" s="180" t="s">
        <v>591</v>
      </c>
      <c r="E165" s="181">
        <v>1</v>
      </c>
      <c r="F165" s="182"/>
      <c r="G165" s="183">
        <f>ROUND(E165*F165,2)</f>
        <v>0</v>
      </c>
      <c r="H165" s="182"/>
      <c r="I165" s="183">
        <f>ROUND(E165*H165,2)</f>
        <v>0</v>
      </c>
      <c r="J165" s="182"/>
      <c r="K165" s="183">
        <f>ROUND(E165*J165,2)</f>
        <v>0</v>
      </c>
      <c r="L165" s="183">
        <v>21</v>
      </c>
      <c r="M165" s="183">
        <f>G165*(1+L165/100)</f>
        <v>0</v>
      </c>
      <c r="N165" s="183">
        <v>0</v>
      </c>
      <c r="O165" s="183">
        <f>ROUND(E165*N165,2)</f>
        <v>0</v>
      </c>
      <c r="P165" s="183">
        <v>0</v>
      </c>
      <c r="Q165" s="183">
        <f>ROUND(E165*P165,2)</f>
        <v>0</v>
      </c>
      <c r="R165" s="183"/>
      <c r="S165" s="183" t="s">
        <v>454</v>
      </c>
      <c r="T165" s="184" t="s">
        <v>213</v>
      </c>
      <c r="U165" s="164">
        <v>0</v>
      </c>
      <c r="V165" s="164">
        <f>ROUND(E165*U165,2)</f>
        <v>0</v>
      </c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334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4">
      <c r="A166" s="161"/>
      <c r="B166" s="162"/>
      <c r="C166" s="254" t="s">
        <v>1536</v>
      </c>
      <c r="D166" s="255"/>
      <c r="E166" s="255"/>
      <c r="F166" s="255"/>
      <c r="G166" s="255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216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4">
      <c r="A167" s="161"/>
      <c r="B167" s="162"/>
      <c r="C167" s="256" t="s">
        <v>1537</v>
      </c>
      <c r="D167" s="257"/>
      <c r="E167" s="257"/>
      <c r="F167" s="257"/>
      <c r="G167" s="257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216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61"/>
      <c r="B168" s="162"/>
      <c r="C168" s="252"/>
      <c r="D168" s="253"/>
      <c r="E168" s="253"/>
      <c r="F168" s="253"/>
      <c r="G168" s="253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217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78">
        <v>48</v>
      </c>
      <c r="B169" s="179" t="s">
        <v>1538</v>
      </c>
      <c r="C169" s="189" t="s">
        <v>1539</v>
      </c>
      <c r="D169" s="180" t="s">
        <v>354</v>
      </c>
      <c r="E169" s="181">
        <v>1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454</v>
      </c>
      <c r="T169" s="184" t="s">
        <v>213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1278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4">
      <c r="A170" s="161"/>
      <c r="B170" s="162"/>
      <c r="C170" s="254" t="s">
        <v>1540</v>
      </c>
      <c r="D170" s="255"/>
      <c r="E170" s="255"/>
      <c r="F170" s="255"/>
      <c r="G170" s="255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216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4">
      <c r="A171" s="161"/>
      <c r="B171" s="162"/>
      <c r="C171" s="252"/>
      <c r="D171" s="253"/>
      <c r="E171" s="253"/>
      <c r="F171" s="253"/>
      <c r="G171" s="253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217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78">
        <v>49</v>
      </c>
      <c r="B172" s="179" t="s">
        <v>1541</v>
      </c>
      <c r="C172" s="189" t="s">
        <v>1542</v>
      </c>
      <c r="D172" s="180" t="s">
        <v>354</v>
      </c>
      <c r="E172" s="181">
        <v>1</v>
      </c>
      <c r="F172" s="182"/>
      <c r="G172" s="183">
        <f>ROUND(E172*F172,2)</f>
        <v>0</v>
      </c>
      <c r="H172" s="182"/>
      <c r="I172" s="183">
        <f>ROUND(E172*H172,2)</f>
        <v>0</v>
      </c>
      <c r="J172" s="182"/>
      <c r="K172" s="183">
        <f>ROUND(E172*J172,2)</f>
        <v>0</v>
      </c>
      <c r="L172" s="183">
        <v>21</v>
      </c>
      <c r="M172" s="183">
        <f>G172*(1+L172/100)</f>
        <v>0</v>
      </c>
      <c r="N172" s="183">
        <v>0</v>
      </c>
      <c r="O172" s="183">
        <f>ROUND(E172*N172,2)</f>
        <v>0</v>
      </c>
      <c r="P172" s="183">
        <v>0</v>
      </c>
      <c r="Q172" s="183">
        <f>ROUND(E172*P172,2)</f>
        <v>0</v>
      </c>
      <c r="R172" s="183"/>
      <c r="S172" s="183" t="s">
        <v>454</v>
      </c>
      <c r="T172" s="184" t="s">
        <v>213</v>
      </c>
      <c r="U172" s="164">
        <v>0</v>
      </c>
      <c r="V172" s="164">
        <f>ROUND(E172*U172,2)</f>
        <v>0</v>
      </c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334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4">
      <c r="A173" s="161"/>
      <c r="B173" s="162"/>
      <c r="C173" s="254" t="s">
        <v>1540</v>
      </c>
      <c r="D173" s="255"/>
      <c r="E173" s="255"/>
      <c r="F173" s="255"/>
      <c r="G173" s="255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216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4">
      <c r="A174" s="161"/>
      <c r="B174" s="162"/>
      <c r="C174" s="252"/>
      <c r="D174" s="253"/>
      <c r="E174" s="253"/>
      <c r="F174" s="253"/>
      <c r="G174" s="253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217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4">
      <c r="A175" s="178">
        <v>50</v>
      </c>
      <c r="B175" s="179" t="s">
        <v>1543</v>
      </c>
      <c r="C175" s="189" t="s">
        <v>1544</v>
      </c>
      <c r="D175" s="180" t="s">
        <v>354</v>
      </c>
      <c r="E175" s="181">
        <v>1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/>
      <c r="S175" s="183" t="s">
        <v>454</v>
      </c>
      <c r="T175" s="184" t="s">
        <v>213</v>
      </c>
      <c r="U175" s="164">
        <v>0</v>
      </c>
      <c r="V175" s="164">
        <f>ROUND(E175*U175,2)</f>
        <v>0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334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4">
      <c r="A176" s="161"/>
      <c r="B176" s="162"/>
      <c r="C176" s="254" t="s">
        <v>1540</v>
      </c>
      <c r="D176" s="255"/>
      <c r="E176" s="255"/>
      <c r="F176" s="255"/>
      <c r="G176" s="255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216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4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217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4">
      <c r="A178" s="178">
        <v>51</v>
      </c>
      <c r="B178" s="179" t="s">
        <v>1545</v>
      </c>
      <c r="C178" s="189" t="s">
        <v>1546</v>
      </c>
      <c r="D178" s="180" t="s">
        <v>354</v>
      </c>
      <c r="E178" s="181">
        <v>1</v>
      </c>
      <c r="F178" s="182"/>
      <c r="G178" s="183">
        <f>ROUND(E178*F178,2)</f>
        <v>0</v>
      </c>
      <c r="H178" s="182"/>
      <c r="I178" s="183">
        <f>ROUND(E178*H178,2)</f>
        <v>0</v>
      </c>
      <c r="J178" s="182"/>
      <c r="K178" s="183">
        <f>ROUND(E178*J178,2)</f>
        <v>0</v>
      </c>
      <c r="L178" s="183">
        <v>21</v>
      </c>
      <c r="M178" s="183">
        <f>G178*(1+L178/100)</f>
        <v>0</v>
      </c>
      <c r="N178" s="183">
        <v>0</v>
      </c>
      <c r="O178" s="183">
        <f>ROUND(E178*N178,2)</f>
        <v>0</v>
      </c>
      <c r="P178" s="183">
        <v>0</v>
      </c>
      <c r="Q178" s="183">
        <f>ROUND(E178*P178,2)</f>
        <v>0</v>
      </c>
      <c r="R178" s="183"/>
      <c r="S178" s="183" t="s">
        <v>454</v>
      </c>
      <c r="T178" s="184" t="s">
        <v>213</v>
      </c>
      <c r="U178" s="164">
        <v>0</v>
      </c>
      <c r="V178" s="164">
        <f>ROUND(E178*U178,2)</f>
        <v>0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334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4">
      <c r="A179" s="161"/>
      <c r="B179" s="162"/>
      <c r="C179" s="254" t="s">
        <v>1540</v>
      </c>
      <c r="D179" s="255"/>
      <c r="E179" s="255"/>
      <c r="F179" s="255"/>
      <c r="G179" s="255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216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4">
      <c r="A180" s="161"/>
      <c r="B180" s="162"/>
      <c r="C180" s="252"/>
      <c r="D180" s="253"/>
      <c r="E180" s="253"/>
      <c r="F180" s="253"/>
      <c r="G180" s="253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217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4">
      <c r="A181" s="178">
        <v>52</v>
      </c>
      <c r="B181" s="179" t="s">
        <v>1547</v>
      </c>
      <c r="C181" s="189" t="s">
        <v>1548</v>
      </c>
      <c r="D181" s="180" t="s">
        <v>354</v>
      </c>
      <c r="E181" s="181">
        <v>56</v>
      </c>
      <c r="F181" s="182"/>
      <c r="G181" s="183">
        <f>ROUND(E181*F181,2)</f>
        <v>0</v>
      </c>
      <c r="H181" s="182"/>
      <c r="I181" s="183">
        <f>ROUND(E181*H181,2)</f>
        <v>0</v>
      </c>
      <c r="J181" s="182"/>
      <c r="K181" s="183">
        <f>ROUND(E181*J181,2)</f>
        <v>0</v>
      </c>
      <c r="L181" s="183">
        <v>21</v>
      </c>
      <c r="M181" s="183">
        <f>G181*(1+L181/100)</f>
        <v>0</v>
      </c>
      <c r="N181" s="183">
        <v>0</v>
      </c>
      <c r="O181" s="183">
        <f>ROUND(E181*N181,2)</f>
        <v>0</v>
      </c>
      <c r="P181" s="183">
        <v>0</v>
      </c>
      <c r="Q181" s="183">
        <f>ROUND(E181*P181,2)</f>
        <v>0</v>
      </c>
      <c r="R181" s="183"/>
      <c r="S181" s="183" t="s">
        <v>454</v>
      </c>
      <c r="T181" s="184" t="s">
        <v>213</v>
      </c>
      <c r="U181" s="164">
        <v>0</v>
      </c>
      <c r="V181" s="164">
        <f>ROUND(E181*U181,2)</f>
        <v>0</v>
      </c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334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outlineLevel="1" x14ac:dyDescent="0.4">
      <c r="A182" s="161"/>
      <c r="B182" s="162"/>
      <c r="C182" s="254" t="s">
        <v>1540</v>
      </c>
      <c r="D182" s="255"/>
      <c r="E182" s="255"/>
      <c r="F182" s="255"/>
      <c r="G182" s="255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216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4">
      <c r="A183" s="161"/>
      <c r="B183" s="162"/>
      <c r="C183" s="252"/>
      <c r="D183" s="253"/>
      <c r="E183" s="253"/>
      <c r="F183" s="253"/>
      <c r="G183" s="253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217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4">
      <c r="A184" s="178">
        <v>53</v>
      </c>
      <c r="B184" s="179" t="s">
        <v>1549</v>
      </c>
      <c r="C184" s="189" t="s">
        <v>1550</v>
      </c>
      <c r="D184" s="180" t="s">
        <v>1551</v>
      </c>
      <c r="E184" s="181">
        <v>347</v>
      </c>
      <c r="F184" s="182"/>
      <c r="G184" s="183">
        <f>ROUND(E184*F184,2)</f>
        <v>0</v>
      </c>
      <c r="H184" s="182"/>
      <c r="I184" s="183">
        <f>ROUND(E184*H184,2)</f>
        <v>0</v>
      </c>
      <c r="J184" s="182"/>
      <c r="K184" s="183">
        <f>ROUND(E184*J184,2)</f>
        <v>0</v>
      </c>
      <c r="L184" s="183">
        <v>21</v>
      </c>
      <c r="M184" s="183">
        <f>G184*(1+L184/100)</f>
        <v>0</v>
      </c>
      <c r="N184" s="183">
        <v>0</v>
      </c>
      <c r="O184" s="183">
        <f>ROUND(E184*N184,2)</f>
        <v>0</v>
      </c>
      <c r="P184" s="183">
        <v>0</v>
      </c>
      <c r="Q184" s="183">
        <f>ROUND(E184*P184,2)</f>
        <v>0</v>
      </c>
      <c r="R184" s="183"/>
      <c r="S184" s="183" t="s">
        <v>454</v>
      </c>
      <c r="T184" s="184" t="s">
        <v>213</v>
      </c>
      <c r="U184" s="164">
        <v>0</v>
      </c>
      <c r="V184" s="164">
        <f>ROUND(E184*U184,2)</f>
        <v>0</v>
      </c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334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4">
      <c r="A185" s="161"/>
      <c r="B185" s="162"/>
      <c r="C185" s="254" t="s">
        <v>1540</v>
      </c>
      <c r="D185" s="255"/>
      <c r="E185" s="255"/>
      <c r="F185" s="255"/>
      <c r="G185" s="255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216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4">
      <c r="A186" s="161"/>
      <c r="B186" s="162"/>
      <c r="C186" s="252"/>
      <c r="D186" s="253"/>
      <c r="E186" s="253"/>
      <c r="F186" s="253"/>
      <c r="G186" s="253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217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4">
      <c r="A187" s="178">
        <v>54</v>
      </c>
      <c r="B187" s="179" t="s">
        <v>1552</v>
      </c>
      <c r="C187" s="189" t="s">
        <v>1553</v>
      </c>
      <c r="D187" s="180" t="s">
        <v>354</v>
      </c>
      <c r="E187" s="181">
        <v>26</v>
      </c>
      <c r="F187" s="182"/>
      <c r="G187" s="183">
        <f>ROUND(E187*F187,2)</f>
        <v>0</v>
      </c>
      <c r="H187" s="182"/>
      <c r="I187" s="183">
        <f>ROUND(E187*H187,2)</f>
        <v>0</v>
      </c>
      <c r="J187" s="182"/>
      <c r="K187" s="183">
        <f>ROUND(E187*J187,2)</f>
        <v>0</v>
      </c>
      <c r="L187" s="183">
        <v>21</v>
      </c>
      <c r="M187" s="183">
        <f>G187*(1+L187/100)</f>
        <v>0</v>
      </c>
      <c r="N187" s="183">
        <v>0</v>
      </c>
      <c r="O187" s="183">
        <f>ROUND(E187*N187,2)</f>
        <v>0</v>
      </c>
      <c r="P187" s="183">
        <v>0</v>
      </c>
      <c r="Q187" s="183">
        <f>ROUND(E187*P187,2)</f>
        <v>0</v>
      </c>
      <c r="R187" s="183"/>
      <c r="S187" s="183" t="s">
        <v>454</v>
      </c>
      <c r="T187" s="184" t="s">
        <v>213</v>
      </c>
      <c r="U187" s="164">
        <v>0</v>
      </c>
      <c r="V187" s="164">
        <f>ROUND(E187*U187,2)</f>
        <v>0</v>
      </c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1278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4">
      <c r="A188" s="161"/>
      <c r="B188" s="162"/>
      <c r="C188" s="254" t="s">
        <v>1540</v>
      </c>
      <c r="D188" s="255"/>
      <c r="E188" s="255"/>
      <c r="F188" s="255"/>
      <c r="G188" s="255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216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4">
      <c r="A189" s="161"/>
      <c r="B189" s="162"/>
      <c r="C189" s="252"/>
      <c r="D189" s="253"/>
      <c r="E189" s="253"/>
      <c r="F189" s="253"/>
      <c r="G189" s="253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217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4">
      <c r="A190" s="178">
        <v>55</v>
      </c>
      <c r="B190" s="179" t="s">
        <v>1554</v>
      </c>
      <c r="C190" s="189" t="s">
        <v>1555</v>
      </c>
      <c r="D190" s="180" t="s">
        <v>354</v>
      </c>
      <c r="E190" s="181">
        <v>60</v>
      </c>
      <c r="F190" s="182"/>
      <c r="G190" s="183">
        <f>ROUND(E190*F190,2)</f>
        <v>0</v>
      </c>
      <c r="H190" s="182"/>
      <c r="I190" s="183">
        <f>ROUND(E190*H190,2)</f>
        <v>0</v>
      </c>
      <c r="J190" s="182"/>
      <c r="K190" s="183">
        <f>ROUND(E190*J190,2)</f>
        <v>0</v>
      </c>
      <c r="L190" s="183">
        <v>21</v>
      </c>
      <c r="M190" s="183">
        <f>G190*(1+L190/100)</f>
        <v>0</v>
      </c>
      <c r="N190" s="183">
        <v>0</v>
      </c>
      <c r="O190" s="183">
        <f>ROUND(E190*N190,2)</f>
        <v>0</v>
      </c>
      <c r="P190" s="183">
        <v>0</v>
      </c>
      <c r="Q190" s="183">
        <f>ROUND(E190*P190,2)</f>
        <v>0</v>
      </c>
      <c r="R190" s="183"/>
      <c r="S190" s="183" t="s">
        <v>454</v>
      </c>
      <c r="T190" s="184" t="s">
        <v>213</v>
      </c>
      <c r="U190" s="164">
        <v>0</v>
      </c>
      <c r="V190" s="164">
        <f>ROUND(E190*U190,2)</f>
        <v>0</v>
      </c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334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4">
      <c r="A191" s="161"/>
      <c r="B191" s="162"/>
      <c r="C191" s="254" t="s">
        <v>1540</v>
      </c>
      <c r="D191" s="255"/>
      <c r="E191" s="255"/>
      <c r="F191" s="255"/>
      <c r="G191" s="255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216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4">
      <c r="A192" s="161"/>
      <c r="B192" s="162"/>
      <c r="C192" s="252"/>
      <c r="D192" s="253"/>
      <c r="E192" s="253"/>
      <c r="F192" s="253"/>
      <c r="G192" s="253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217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4">
      <c r="A193" s="178">
        <v>56</v>
      </c>
      <c r="B193" s="179" t="s">
        <v>1556</v>
      </c>
      <c r="C193" s="189" t="s">
        <v>1557</v>
      </c>
      <c r="D193" s="180" t="s">
        <v>354</v>
      </c>
      <c r="E193" s="181">
        <v>86</v>
      </c>
      <c r="F193" s="182"/>
      <c r="G193" s="183">
        <f>ROUND(E193*F193,2)</f>
        <v>0</v>
      </c>
      <c r="H193" s="182"/>
      <c r="I193" s="183">
        <f>ROUND(E193*H193,2)</f>
        <v>0</v>
      </c>
      <c r="J193" s="182"/>
      <c r="K193" s="183">
        <f>ROUND(E193*J193,2)</f>
        <v>0</v>
      </c>
      <c r="L193" s="183">
        <v>21</v>
      </c>
      <c r="M193" s="183">
        <f>G193*(1+L193/100)</f>
        <v>0</v>
      </c>
      <c r="N193" s="183">
        <v>0</v>
      </c>
      <c r="O193" s="183">
        <f>ROUND(E193*N193,2)</f>
        <v>0</v>
      </c>
      <c r="P193" s="183">
        <v>0</v>
      </c>
      <c r="Q193" s="183">
        <f>ROUND(E193*P193,2)</f>
        <v>0</v>
      </c>
      <c r="R193" s="183"/>
      <c r="S193" s="183" t="s">
        <v>454</v>
      </c>
      <c r="T193" s="184" t="s">
        <v>213</v>
      </c>
      <c r="U193" s="164">
        <v>0</v>
      </c>
      <c r="V193" s="164">
        <f>ROUND(E193*U193,2)</f>
        <v>0</v>
      </c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334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4">
      <c r="A194" s="161"/>
      <c r="B194" s="162"/>
      <c r="C194" s="254" t="s">
        <v>1540</v>
      </c>
      <c r="D194" s="255"/>
      <c r="E194" s="255"/>
      <c r="F194" s="255"/>
      <c r="G194" s="255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216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4">
      <c r="A195" s="161"/>
      <c r="B195" s="162"/>
      <c r="C195" s="252"/>
      <c r="D195" s="253"/>
      <c r="E195" s="253"/>
      <c r="F195" s="253"/>
      <c r="G195" s="253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217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4">
      <c r="A196" s="178">
        <v>57</v>
      </c>
      <c r="B196" s="179" t="s">
        <v>1558</v>
      </c>
      <c r="C196" s="189" t="s">
        <v>1559</v>
      </c>
      <c r="D196" s="180" t="s">
        <v>1560</v>
      </c>
      <c r="E196" s="181">
        <v>17</v>
      </c>
      <c r="F196" s="182"/>
      <c r="G196" s="183">
        <f>ROUND(E196*F196,2)</f>
        <v>0</v>
      </c>
      <c r="H196" s="182"/>
      <c r="I196" s="183">
        <f>ROUND(E196*H196,2)</f>
        <v>0</v>
      </c>
      <c r="J196" s="182"/>
      <c r="K196" s="183">
        <f>ROUND(E196*J196,2)</f>
        <v>0</v>
      </c>
      <c r="L196" s="183">
        <v>21</v>
      </c>
      <c r="M196" s="183">
        <f>G196*(1+L196/100)</f>
        <v>0</v>
      </c>
      <c r="N196" s="183">
        <v>0</v>
      </c>
      <c r="O196" s="183">
        <f>ROUND(E196*N196,2)</f>
        <v>0</v>
      </c>
      <c r="P196" s="183">
        <v>0</v>
      </c>
      <c r="Q196" s="183">
        <f>ROUND(E196*P196,2)</f>
        <v>0</v>
      </c>
      <c r="R196" s="183"/>
      <c r="S196" s="183" t="s">
        <v>454</v>
      </c>
      <c r="T196" s="184" t="s">
        <v>213</v>
      </c>
      <c r="U196" s="164">
        <v>0</v>
      </c>
      <c r="V196" s="164">
        <f>ROUND(E196*U196,2)</f>
        <v>0</v>
      </c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1278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4">
      <c r="A197" s="161"/>
      <c r="B197" s="162"/>
      <c r="C197" s="254" t="s">
        <v>1540</v>
      </c>
      <c r="D197" s="255"/>
      <c r="E197" s="255"/>
      <c r="F197" s="255"/>
      <c r="G197" s="255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216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4">
      <c r="A198" s="161"/>
      <c r="B198" s="162"/>
      <c r="C198" s="252"/>
      <c r="D198" s="253"/>
      <c r="E198" s="253"/>
      <c r="F198" s="253"/>
      <c r="G198" s="253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217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4">
      <c r="A199" s="178">
        <v>58</v>
      </c>
      <c r="B199" s="179" t="s">
        <v>1561</v>
      </c>
      <c r="C199" s="189" t="s">
        <v>1562</v>
      </c>
      <c r="D199" s="180" t="s">
        <v>460</v>
      </c>
      <c r="E199" s="181">
        <v>354</v>
      </c>
      <c r="F199" s="182"/>
      <c r="G199" s="183">
        <f>ROUND(E199*F199,2)</f>
        <v>0</v>
      </c>
      <c r="H199" s="182"/>
      <c r="I199" s="183">
        <f>ROUND(E199*H199,2)</f>
        <v>0</v>
      </c>
      <c r="J199" s="182"/>
      <c r="K199" s="183">
        <f>ROUND(E199*J199,2)</f>
        <v>0</v>
      </c>
      <c r="L199" s="183">
        <v>21</v>
      </c>
      <c r="M199" s="183">
        <f>G199*(1+L199/100)</f>
        <v>0</v>
      </c>
      <c r="N199" s="183">
        <v>0</v>
      </c>
      <c r="O199" s="183">
        <f>ROUND(E199*N199,2)</f>
        <v>0</v>
      </c>
      <c r="P199" s="183">
        <v>0</v>
      </c>
      <c r="Q199" s="183">
        <f>ROUND(E199*P199,2)</f>
        <v>0</v>
      </c>
      <c r="R199" s="183"/>
      <c r="S199" s="183" t="s">
        <v>454</v>
      </c>
      <c r="T199" s="184" t="s">
        <v>213</v>
      </c>
      <c r="U199" s="164">
        <v>0</v>
      </c>
      <c r="V199" s="164">
        <f>ROUND(E199*U199,2)</f>
        <v>0</v>
      </c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278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4">
      <c r="A200" s="161"/>
      <c r="B200" s="162"/>
      <c r="C200" s="254" t="s">
        <v>1540</v>
      </c>
      <c r="D200" s="255"/>
      <c r="E200" s="255"/>
      <c r="F200" s="255"/>
      <c r="G200" s="255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216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4">
      <c r="A201" s="161"/>
      <c r="B201" s="162"/>
      <c r="C201" s="252"/>
      <c r="D201" s="253"/>
      <c r="E201" s="253"/>
      <c r="F201" s="253"/>
      <c r="G201" s="253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217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4">
      <c r="A202" s="161">
        <v>59</v>
      </c>
      <c r="B202" s="162" t="s">
        <v>1563</v>
      </c>
      <c r="C202" s="201" t="s">
        <v>1454</v>
      </c>
      <c r="D202" s="163" t="s">
        <v>0</v>
      </c>
      <c r="E202" s="186"/>
      <c r="F202" s="165"/>
      <c r="G202" s="164">
        <f>ROUND(E202*F202,2)</f>
        <v>0</v>
      </c>
      <c r="H202" s="165"/>
      <c r="I202" s="164">
        <f>ROUND(E202*H202,2)</f>
        <v>0</v>
      </c>
      <c r="J202" s="165"/>
      <c r="K202" s="164">
        <f>ROUND(E202*J202,2)</f>
        <v>0</v>
      </c>
      <c r="L202" s="164">
        <v>21</v>
      </c>
      <c r="M202" s="164">
        <f>G202*(1+L202/100)</f>
        <v>0</v>
      </c>
      <c r="N202" s="164">
        <v>0</v>
      </c>
      <c r="O202" s="164">
        <f>ROUND(E202*N202,2)</f>
        <v>0</v>
      </c>
      <c r="P202" s="164">
        <v>0</v>
      </c>
      <c r="Q202" s="164">
        <f>ROUND(E202*P202,2)</f>
        <v>0</v>
      </c>
      <c r="R202" s="164"/>
      <c r="S202" s="164" t="s">
        <v>212</v>
      </c>
      <c r="T202" s="164" t="s">
        <v>277</v>
      </c>
      <c r="U202" s="164">
        <v>0</v>
      </c>
      <c r="V202" s="164">
        <f>ROUND(E202*U202,2)</f>
        <v>0</v>
      </c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677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4">
      <c r="A203" s="161"/>
      <c r="B203" s="162"/>
      <c r="C203" s="252"/>
      <c r="D203" s="253"/>
      <c r="E203" s="253"/>
      <c r="F203" s="253"/>
      <c r="G203" s="253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217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4">
      <c r="A204" s="178">
        <v>60</v>
      </c>
      <c r="B204" s="179" t="s">
        <v>1564</v>
      </c>
      <c r="C204" s="189" t="s">
        <v>1565</v>
      </c>
      <c r="D204" s="180" t="s">
        <v>1560</v>
      </c>
      <c r="E204" s="181">
        <v>12</v>
      </c>
      <c r="F204" s="182"/>
      <c r="G204" s="183">
        <f>ROUND(E204*F204,2)</f>
        <v>0</v>
      </c>
      <c r="H204" s="182"/>
      <c r="I204" s="183">
        <f>ROUND(E204*H204,2)</f>
        <v>0</v>
      </c>
      <c r="J204" s="182"/>
      <c r="K204" s="183">
        <f>ROUND(E204*J204,2)</f>
        <v>0</v>
      </c>
      <c r="L204" s="183">
        <v>21</v>
      </c>
      <c r="M204" s="183">
        <f>G204*(1+L204/100)</f>
        <v>0</v>
      </c>
      <c r="N204" s="183">
        <v>0</v>
      </c>
      <c r="O204" s="183">
        <f>ROUND(E204*N204,2)</f>
        <v>0</v>
      </c>
      <c r="P204" s="183">
        <v>0</v>
      </c>
      <c r="Q204" s="183">
        <f>ROUND(E204*P204,2)</f>
        <v>0</v>
      </c>
      <c r="R204" s="183"/>
      <c r="S204" s="183" t="s">
        <v>454</v>
      </c>
      <c r="T204" s="184" t="s">
        <v>213</v>
      </c>
      <c r="U204" s="164">
        <v>0</v>
      </c>
      <c r="V204" s="164">
        <f>ROUND(E204*U204,2)</f>
        <v>0</v>
      </c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1566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4">
      <c r="A205" s="161"/>
      <c r="B205" s="162"/>
      <c r="C205" s="254" t="s">
        <v>1540</v>
      </c>
      <c r="D205" s="255"/>
      <c r="E205" s="255"/>
      <c r="F205" s="255"/>
      <c r="G205" s="255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216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4">
      <c r="A206" s="161"/>
      <c r="B206" s="162"/>
      <c r="C206" s="252"/>
      <c r="D206" s="253"/>
      <c r="E206" s="253"/>
      <c r="F206" s="253"/>
      <c r="G206" s="253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217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4">
      <c r="A207" s="178">
        <v>61</v>
      </c>
      <c r="B207" s="179" t="s">
        <v>1564</v>
      </c>
      <c r="C207" s="189" t="s">
        <v>1565</v>
      </c>
      <c r="D207" s="180" t="s">
        <v>1560</v>
      </c>
      <c r="E207" s="181">
        <v>8</v>
      </c>
      <c r="F207" s="182"/>
      <c r="G207" s="183">
        <f>ROUND(E207*F207,2)</f>
        <v>0</v>
      </c>
      <c r="H207" s="182"/>
      <c r="I207" s="183">
        <f>ROUND(E207*H207,2)</f>
        <v>0</v>
      </c>
      <c r="J207" s="182"/>
      <c r="K207" s="183">
        <f>ROUND(E207*J207,2)</f>
        <v>0</v>
      </c>
      <c r="L207" s="183">
        <v>21</v>
      </c>
      <c r="M207" s="183">
        <f>G207*(1+L207/100)</f>
        <v>0</v>
      </c>
      <c r="N207" s="183">
        <v>0</v>
      </c>
      <c r="O207" s="183">
        <f>ROUND(E207*N207,2)</f>
        <v>0</v>
      </c>
      <c r="P207" s="183">
        <v>0</v>
      </c>
      <c r="Q207" s="183">
        <f>ROUND(E207*P207,2)</f>
        <v>0</v>
      </c>
      <c r="R207" s="183"/>
      <c r="S207" s="183" t="s">
        <v>454</v>
      </c>
      <c r="T207" s="184" t="s">
        <v>213</v>
      </c>
      <c r="U207" s="164">
        <v>0</v>
      </c>
      <c r="V207" s="164">
        <f>ROUND(E207*U207,2)</f>
        <v>0</v>
      </c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1566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4">
      <c r="A208" s="161"/>
      <c r="B208" s="162"/>
      <c r="C208" s="265"/>
      <c r="D208" s="266"/>
      <c r="E208" s="266"/>
      <c r="F208" s="266"/>
      <c r="G208" s="266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217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x14ac:dyDescent="0.4">
      <c r="A209" s="172" t="s">
        <v>207</v>
      </c>
      <c r="B209" s="173" t="s">
        <v>123</v>
      </c>
      <c r="C209" s="188" t="s">
        <v>124</v>
      </c>
      <c r="D209" s="174"/>
      <c r="E209" s="175"/>
      <c r="F209" s="176"/>
      <c r="G209" s="176">
        <f>SUMIF(AG210:AG219,"&lt;&gt;NOR",G210:G219)</f>
        <v>0</v>
      </c>
      <c r="H209" s="176"/>
      <c r="I209" s="176">
        <f>SUM(I210:I219)</f>
        <v>0</v>
      </c>
      <c r="J209" s="176"/>
      <c r="K209" s="176">
        <f>SUM(K210:K219)</f>
        <v>0</v>
      </c>
      <c r="L209" s="176"/>
      <c r="M209" s="176">
        <f>SUM(M210:M219)</f>
        <v>0</v>
      </c>
      <c r="N209" s="176"/>
      <c r="O209" s="176">
        <f>SUM(O210:O219)</f>
        <v>0</v>
      </c>
      <c r="P209" s="176"/>
      <c r="Q209" s="176">
        <f>SUM(Q210:Q219)</f>
        <v>0</v>
      </c>
      <c r="R209" s="176"/>
      <c r="S209" s="176"/>
      <c r="T209" s="177"/>
      <c r="U209" s="171"/>
      <c r="V209" s="171">
        <f>SUM(V210:V219)</f>
        <v>0</v>
      </c>
      <c r="W209" s="171"/>
      <c r="AG209" t="s">
        <v>208</v>
      </c>
    </row>
    <row r="210" spans="1:60" outlineLevel="1" x14ac:dyDescent="0.4">
      <c r="A210" s="178">
        <v>62</v>
      </c>
      <c r="B210" s="179" t="s">
        <v>1567</v>
      </c>
      <c r="C210" s="189" t="s">
        <v>1568</v>
      </c>
      <c r="D210" s="180" t="s">
        <v>1551</v>
      </c>
      <c r="E210" s="181">
        <v>15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0</v>
      </c>
      <c r="O210" s="183">
        <f>ROUND(E210*N210,2)</f>
        <v>0</v>
      </c>
      <c r="P210" s="183">
        <v>0</v>
      </c>
      <c r="Q210" s="183">
        <f>ROUND(E210*P210,2)</f>
        <v>0</v>
      </c>
      <c r="R210" s="183"/>
      <c r="S210" s="183" t="s">
        <v>454</v>
      </c>
      <c r="T210" s="184" t="s">
        <v>213</v>
      </c>
      <c r="U210" s="164">
        <v>0</v>
      </c>
      <c r="V210" s="164">
        <f>ROUND(E210*U210,2)</f>
        <v>0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1278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4">
      <c r="A211" s="161"/>
      <c r="B211" s="162"/>
      <c r="C211" s="254" t="s">
        <v>1569</v>
      </c>
      <c r="D211" s="255"/>
      <c r="E211" s="255"/>
      <c r="F211" s="255"/>
      <c r="G211" s="255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216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4">
      <c r="A212" s="161"/>
      <c r="B212" s="162"/>
      <c r="C212" s="252"/>
      <c r="D212" s="253"/>
      <c r="E212" s="253"/>
      <c r="F212" s="253"/>
      <c r="G212" s="253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217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4">
      <c r="A213" s="178">
        <v>63</v>
      </c>
      <c r="B213" s="179" t="s">
        <v>1570</v>
      </c>
      <c r="C213" s="189" t="s">
        <v>1571</v>
      </c>
      <c r="D213" s="180" t="s">
        <v>1551</v>
      </c>
      <c r="E213" s="181">
        <v>9</v>
      </c>
      <c r="F213" s="182"/>
      <c r="G213" s="183">
        <f>ROUND(E213*F213,2)</f>
        <v>0</v>
      </c>
      <c r="H213" s="182"/>
      <c r="I213" s="183">
        <f>ROUND(E213*H213,2)</f>
        <v>0</v>
      </c>
      <c r="J213" s="182"/>
      <c r="K213" s="183">
        <f>ROUND(E213*J213,2)</f>
        <v>0</v>
      </c>
      <c r="L213" s="183">
        <v>21</v>
      </c>
      <c r="M213" s="183">
        <f>G213*(1+L213/100)</f>
        <v>0</v>
      </c>
      <c r="N213" s="183">
        <v>0</v>
      </c>
      <c r="O213" s="183">
        <f>ROUND(E213*N213,2)</f>
        <v>0</v>
      </c>
      <c r="P213" s="183">
        <v>0</v>
      </c>
      <c r="Q213" s="183">
        <f>ROUND(E213*P213,2)</f>
        <v>0</v>
      </c>
      <c r="R213" s="183"/>
      <c r="S213" s="183" t="s">
        <v>454</v>
      </c>
      <c r="T213" s="184" t="s">
        <v>213</v>
      </c>
      <c r="U213" s="164">
        <v>0</v>
      </c>
      <c r="V213" s="164">
        <f>ROUND(E213*U213,2)</f>
        <v>0</v>
      </c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278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4">
      <c r="A214" s="161"/>
      <c r="B214" s="162"/>
      <c r="C214" s="254" t="s">
        <v>1569</v>
      </c>
      <c r="D214" s="255"/>
      <c r="E214" s="255"/>
      <c r="F214" s="255"/>
      <c r="G214" s="255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216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outlineLevel="1" x14ac:dyDescent="0.4">
      <c r="A215" s="161"/>
      <c r="B215" s="162"/>
      <c r="C215" s="252"/>
      <c r="D215" s="253"/>
      <c r="E215" s="253"/>
      <c r="F215" s="253"/>
      <c r="G215" s="253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217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4">
      <c r="A216" s="178">
        <v>64</v>
      </c>
      <c r="B216" s="179" t="s">
        <v>1572</v>
      </c>
      <c r="C216" s="189" t="s">
        <v>1573</v>
      </c>
      <c r="D216" s="180" t="s">
        <v>1560</v>
      </c>
      <c r="E216" s="181">
        <v>5</v>
      </c>
      <c r="F216" s="182"/>
      <c r="G216" s="183">
        <f>ROUND(E216*F216,2)</f>
        <v>0</v>
      </c>
      <c r="H216" s="182"/>
      <c r="I216" s="183">
        <f>ROUND(E216*H216,2)</f>
        <v>0</v>
      </c>
      <c r="J216" s="182"/>
      <c r="K216" s="183">
        <f>ROUND(E216*J216,2)</f>
        <v>0</v>
      </c>
      <c r="L216" s="183">
        <v>21</v>
      </c>
      <c r="M216" s="183">
        <f>G216*(1+L216/100)</f>
        <v>0</v>
      </c>
      <c r="N216" s="183">
        <v>0</v>
      </c>
      <c r="O216" s="183">
        <f>ROUND(E216*N216,2)</f>
        <v>0</v>
      </c>
      <c r="P216" s="183">
        <v>0</v>
      </c>
      <c r="Q216" s="183">
        <f>ROUND(E216*P216,2)</f>
        <v>0</v>
      </c>
      <c r="R216" s="183"/>
      <c r="S216" s="183" t="s">
        <v>454</v>
      </c>
      <c r="T216" s="184" t="s">
        <v>213</v>
      </c>
      <c r="U216" s="164">
        <v>0</v>
      </c>
      <c r="V216" s="164">
        <f>ROUND(E216*U216,2)</f>
        <v>0</v>
      </c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1278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4">
      <c r="A217" s="161"/>
      <c r="B217" s="162"/>
      <c r="C217" s="265"/>
      <c r="D217" s="266"/>
      <c r="E217" s="266"/>
      <c r="F217" s="266"/>
      <c r="G217" s="266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217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4">
      <c r="A218" s="161">
        <v>65</v>
      </c>
      <c r="B218" s="162" t="s">
        <v>726</v>
      </c>
      <c r="C218" s="201" t="s">
        <v>1454</v>
      </c>
      <c r="D218" s="163" t="s">
        <v>0</v>
      </c>
      <c r="E218" s="186"/>
      <c r="F218" s="165"/>
      <c r="G218" s="164">
        <f>ROUND(E218*F218,2)</f>
        <v>0</v>
      </c>
      <c r="H218" s="165"/>
      <c r="I218" s="164">
        <f>ROUND(E218*H218,2)</f>
        <v>0</v>
      </c>
      <c r="J218" s="165"/>
      <c r="K218" s="164">
        <f>ROUND(E218*J218,2)</f>
        <v>0</v>
      </c>
      <c r="L218" s="164">
        <v>21</v>
      </c>
      <c r="M218" s="164">
        <f>G218*(1+L218/100)</f>
        <v>0</v>
      </c>
      <c r="N218" s="164">
        <v>0</v>
      </c>
      <c r="O218" s="164">
        <f>ROUND(E218*N218,2)</f>
        <v>0</v>
      </c>
      <c r="P218" s="164">
        <v>0</v>
      </c>
      <c r="Q218" s="164">
        <f>ROUND(E218*P218,2)</f>
        <v>0</v>
      </c>
      <c r="R218" s="164"/>
      <c r="S218" s="164" t="s">
        <v>212</v>
      </c>
      <c r="T218" s="164" t="s">
        <v>277</v>
      </c>
      <c r="U218" s="164">
        <v>0</v>
      </c>
      <c r="V218" s="164">
        <f>ROUND(E218*U218,2)</f>
        <v>0</v>
      </c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677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outlineLevel="1" x14ac:dyDescent="0.4">
      <c r="A219" s="161"/>
      <c r="B219" s="162"/>
      <c r="C219" s="252"/>
      <c r="D219" s="253"/>
      <c r="E219" s="253"/>
      <c r="F219" s="253"/>
      <c r="G219" s="253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217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x14ac:dyDescent="0.4">
      <c r="A220" s="172" t="s">
        <v>207</v>
      </c>
      <c r="B220" s="173" t="s">
        <v>133</v>
      </c>
      <c r="C220" s="188" t="s">
        <v>74</v>
      </c>
      <c r="D220" s="174"/>
      <c r="E220" s="175"/>
      <c r="F220" s="176"/>
      <c r="G220" s="176">
        <f>SUMIF(AG221:AG222,"&lt;&gt;NOR",G221:G222)</f>
        <v>0</v>
      </c>
      <c r="H220" s="176"/>
      <c r="I220" s="176">
        <f>SUM(I221:I222)</f>
        <v>0</v>
      </c>
      <c r="J220" s="176"/>
      <c r="K220" s="176">
        <f>SUM(K221:K222)</f>
        <v>0</v>
      </c>
      <c r="L220" s="176"/>
      <c r="M220" s="176">
        <f>SUM(M221:M222)</f>
        <v>0</v>
      </c>
      <c r="N220" s="176"/>
      <c r="O220" s="176">
        <f>SUM(O221:O222)</f>
        <v>0</v>
      </c>
      <c r="P220" s="176"/>
      <c r="Q220" s="176">
        <f>SUM(Q221:Q222)</f>
        <v>0</v>
      </c>
      <c r="R220" s="176"/>
      <c r="S220" s="176"/>
      <c r="T220" s="177"/>
      <c r="U220" s="171"/>
      <c r="V220" s="171">
        <f>SUM(V221:V222)</f>
        <v>0</v>
      </c>
      <c r="W220" s="171"/>
      <c r="AG220" t="s">
        <v>208</v>
      </c>
    </row>
    <row r="221" spans="1:60" outlineLevel="1" x14ac:dyDescent="0.4">
      <c r="A221" s="178">
        <v>66</v>
      </c>
      <c r="B221" s="179" t="s">
        <v>1558</v>
      </c>
      <c r="C221" s="189" t="s">
        <v>1559</v>
      </c>
      <c r="D221" s="180" t="s">
        <v>1560</v>
      </c>
      <c r="E221" s="181">
        <v>24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454</v>
      </c>
      <c r="T221" s="184" t="s">
        <v>213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1566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4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217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x14ac:dyDescent="0.4">
      <c r="A223" s="5"/>
      <c r="B223" s="6"/>
      <c r="C223" s="191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AE223">
        <v>15</v>
      </c>
      <c r="AF223">
        <v>21</v>
      </c>
    </row>
    <row r="224" spans="1:60" x14ac:dyDescent="0.4">
      <c r="A224" s="157"/>
      <c r="B224" s="158" t="s">
        <v>29</v>
      </c>
      <c r="C224" s="192"/>
      <c r="D224" s="159"/>
      <c r="E224" s="160"/>
      <c r="F224" s="160"/>
      <c r="G224" s="187">
        <f>G8+G26+G56+G72+G130+G209+G220</f>
        <v>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AE224">
        <f>SUMIF(L7:L222,AE223,G7:G222)</f>
        <v>0</v>
      </c>
      <c r="AF224">
        <f>SUMIF(L7:L222,AF223,G7:G222)</f>
        <v>0</v>
      </c>
      <c r="AG224" t="s">
        <v>270</v>
      </c>
    </row>
    <row r="225" spans="3:33" x14ac:dyDescent="0.4">
      <c r="C225" s="193"/>
      <c r="D225" s="145"/>
      <c r="AG225" t="s">
        <v>271</v>
      </c>
    </row>
    <row r="226" spans="3:33" x14ac:dyDescent="0.4">
      <c r="D226" s="145"/>
    </row>
    <row r="227" spans="3:33" x14ac:dyDescent="0.4">
      <c r="D227" s="145"/>
    </row>
    <row r="228" spans="3:33" x14ac:dyDescent="0.4">
      <c r="D228" s="145"/>
    </row>
    <row r="229" spans="3:33" x14ac:dyDescent="0.4">
      <c r="D229" s="145"/>
    </row>
    <row r="230" spans="3:33" x14ac:dyDescent="0.4">
      <c r="D230" s="145"/>
    </row>
    <row r="231" spans="3:33" x14ac:dyDescent="0.4">
      <c r="D231" s="145"/>
    </row>
    <row r="232" spans="3:33" x14ac:dyDescent="0.4">
      <c r="D232" s="145"/>
    </row>
    <row r="233" spans="3:33" x14ac:dyDescent="0.4">
      <c r="D233" s="145"/>
    </row>
    <row r="234" spans="3:33" x14ac:dyDescent="0.4">
      <c r="D234" s="145"/>
    </row>
    <row r="235" spans="3:33" x14ac:dyDescent="0.4">
      <c r="D235" s="145"/>
    </row>
    <row r="236" spans="3:33" x14ac:dyDescent="0.4">
      <c r="D236" s="145"/>
    </row>
    <row r="237" spans="3:33" x14ac:dyDescent="0.4">
      <c r="D237" s="145"/>
    </row>
    <row r="238" spans="3:33" x14ac:dyDescent="0.4">
      <c r="D238" s="145"/>
    </row>
    <row r="239" spans="3:33" x14ac:dyDescent="0.4">
      <c r="D239" s="145"/>
    </row>
    <row r="240" spans="3:33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gqOnPO7Zl+B7e1sDuY7quQiuHCXO9Z4NBualEO+z0DZPmztDDrbYRlI/LaXABL4tB6no8BtyrjUKpdElxyWZOA==" saltValue="zKkEYvqIMP93Eclg7mOieA==" spinCount="100000" sheet="1"/>
  <mergeCells count="146"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  <mergeCell ref="C29:G29"/>
    <mergeCell ref="C31:G31"/>
    <mergeCell ref="C33:G33"/>
    <mergeCell ref="C35:G35"/>
    <mergeCell ref="C36:G36"/>
    <mergeCell ref="C37:G37"/>
    <mergeCell ref="C19:G19"/>
    <mergeCell ref="C20:G20"/>
    <mergeCell ref="C22:G22"/>
    <mergeCell ref="C24:G24"/>
    <mergeCell ref="C25:G25"/>
    <mergeCell ref="C28:G28"/>
    <mergeCell ref="C47:G47"/>
    <mergeCell ref="C49:G49"/>
    <mergeCell ref="C50:G50"/>
    <mergeCell ref="C52:G52"/>
    <mergeCell ref="C53:G53"/>
    <mergeCell ref="C55:G55"/>
    <mergeCell ref="C39:G39"/>
    <mergeCell ref="C40:G40"/>
    <mergeCell ref="C41:G41"/>
    <mergeCell ref="C43:G43"/>
    <mergeCell ref="C44:G44"/>
    <mergeCell ref="C46:G46"/>
    <mergeCell ref="C66:G66"/>
    <mergeCell ref="C68:G68"/>
    <mergeCell ref="C69:G69"/>
    <mergeCell ref="C71:G71"/>
    <mergeCell ref="C74:G74"/>
    <mergeCell ref="C75:G75"/>
    <mergeCell ref="C58:G58"/>
    <mergeCell ref="C59:G59"/>
    <mergeCell ref="C61:G61"/>
    <mergeCell ref="C62:G62"/>
    <mergeCell ref="C64:G64"/>
    <mergeCell ref="C65:G65"/>
    <mergeCell ref="C85:G85"/>
    <mergeCell ref="C86:G86"/>
    <mergeCell ref="C87:G87"/>
    <mergeCell ref="C89:G89"/>
    <mergeCell ref="C90:G90"/>
    <mergeCell ref="C91:G91"/>
    <mergeCell ref="C77:G77"/>
    <mergeCell ref="C78:G78"/>
    <mergeCell ref="C79:G79"/>
    <mergeCell ref="C81:G81"/>
    <mergeCell ref="C82:G82"/>
    <mergeCell ref="C83:G83"/>
    <mergeCell ref="C101:G101"/>
    <mergeCell ref="C102:G102"/>
    <mergeCell ref="C104:G104"/>
    <mergeCell ref="C105:G105"/>
    <mergeCell ref="C106:G106"/>
    <mergeCell ref="C108:G108"/>
    <mergeCell ref="C93:G93"/>
    <mergeCell ref="C94:G94"/>
    <mergeCell ref="C95:G95"/>
    <mergeCell ref="C97:G97"/>
    <mergeCell ref="C98:G98"/>
    <mergeCell ref="C100:G100"/>
    <mergeCell ref="C118:G118"/>
    <mergeCell ref="C120:G120"/>
    <mergeCell ref="C121:G121"/>
    <mergeCell ref="C123:G123"/>
    <mergeCell ref="C125:G125"/>
    <mergeCell ref="C127:G127"/>
    <mergeCell ref="C109:G109"/>
    <mergeCell ref="C111:G111"/>
    <mergeCell ref="C112:G112"/>
    <mergeCell ref="C114:G114"/>
    <mergeCell ref="C115:G115"/>
    <mergeCell ref="C117:G117"/>
    <mergeCell ref="C139:G139"/>
    <mergeCell ref="C140:G140"/>
    <mergeCell ref="C142:G142"/>
    <mergeCell ref="C143:G143"/>
    <mergeCell ref="C144:G144"/>
    <mergeCell ref="C146:G146"/>
    <mergeCell ref="C129:G129"/>
    <mergeCell ref="C132:G132"/>
    <mergeCell ref="C134:G134"/>
    <mergeCell ref="C135:G135"/>
    <mergeCell ref="C136:G136"/>
    <mergeCell ref="C138:G138"/>
    <mergeCell ref="C155:G155"/>
    <mergeCell ref="C156:G156"/>
    <mergeCell ref="C158:G158"/>
    <mergeCell ref="C159:G159"/>
    <mergeCell ref="C160:G160"/>
    <mergeCell ref="C162:G162"/>
    <mergeCell ref="C147:G147"/>
    <mergeCell ref="C148:G148"/>
    <mergeCell ref="C150:G150"/>
    <mergeCell ref="C151:G151"/>
    <mergeCell ref="C152:G152"/>
    <mergeCell ref="C154:G154"/>
    <mergeCell ref="C171:G171"/>
    <mergeCell ref="C173:G173"/>
    <mergeCell ref="C174:G174"/>
    <mergeCell ref="C176:G176"/>
    <mergeCell ref="C177:G177"/>
    <mergeCell ref="C179:G179"/>
    <mergeCell ref="C163:G163"/>
    <mergeCell ref="C164:G164"/>
    <mergeCell ref="C166:G166"/>
    <mergeCell ref="C167:G167"/>
    <mergeCell ref="C168:G168"/>
    <mergeCell ref="C170:G170"/>
    <mergeCell ref="C189:G189"/>
    <mergeCell ref="C191:G191"/>
    <mergeCell ref="C192:G192"/>
    <mergeCell ref="C194:G194"/>
    <mergeCell ref="C195:G195"/>
    <mergeCell ref="C197:G197"/>
    <mergeCell ref="C180:G180"/>
    <mergeCell ref="C182:G182"/>
    <mergeCell ref="C183:G183"/>
    <mergeCell ref="C185:G185"/>
    <mergeCell ref="C186:G186"/>
    <mergeCell ref="C188:G188"/>
    <mergeCell ref="C219:G219"/>
    <mergeCell ref="C222:G222"/>
    <mergeCell ref="C208:G208"/>
    <mergeCell ref="C211:G211"/>
    <mergeCell ref="C212:G212"/>
    <mergeCell ref="C214:G214"/>
    <mergeCell ref="C215:G215"/>
    <mergeCell ref="C217:G217"/>
    <mergeCell ref="C198:G198"/>
    <mergeCell ref="C200:G200"/>
    <mergeCell ref="C201:G201"/>
    <mergeCell ref="C203:G203"/>
    <mergeCell ref="C205:G205"/>
    <mergeCell ref="C206:G206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75</v>
      </c>
      <c r="C4" s="262" t="s">
        <v>76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87</v>
      </c>
      <c r="C8" s="188" t="s">
        <v>88</v>
      </c>
      <c r="D8" s="174"/>
      <c r="E8" s="175"/>
      <c r="F8" s="176"/>
      <c r="G8" s="176">
        <f>SUMIF(AG9:AG36,"&lt;&gt;NOR",G9:G36)</f>
        <v>0</v>
      </c>
      <c r="H8" s="176"/>
      <c r="I8" s="176">
        <f>SUM(I9:I36)</f>
        <v>0</v>
      </c>
      <c r="J8" s="176"/>
      <c r="K8" s="176">
        <f>SUM(K9:K36)</f>
        <v>0</v>
      </c>
      <c r="L8" s="176"/>
      <c r="M8" s="176">
        <f>SUM(M9:M36)</f>
        <v>0</v>
      </c>
      <c r="N8" s="176"/>
      <c r="O8" s="176">
        <f>SUM(O9:O36)</f>
        <v>14.62</v>
      </c>
      <c r="P8" s="176"/>
      <c r="Q8" s="176">
        <f>SUM(Q9:Q36)</f>
        <v>5.6400000000000006</v>
      </c>
      <c r="R8" s="176"/>
      <c r="S8" s="176"/>
      <c r="T8" s="177"/>
      <c r="U8" s="171"/>
      <c r="V8" s="171">
        <f>SUM(V9:V36)</f>
        <v>29.81</v>
      </c>
      <c r="W8" s="171"/>
      <c r="AG8" t="s">
        <v>208</v>
      </c>
    </row>
    <row r="9" spans="1:60" outlineLevel="1" x14ac:dyDescent="0.4">
      <c r="A9" s="178">
        <v>1</v>
      </c>
      <c r="B9" s="179" t="s">
        <v>1276</v>
      </c>
      <c r="C9" s="189" t="s">
        <v>1277</v>
      </c>
      <c r="D9" s="180" t="s">
        <v>275</v>
      </c>
      <c r="E9" s="181">
        <v>11.4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276</v>
      </c>
      <c r="S9" s="183" t="s">
        <v>212</v>
      </c>
      <c r="T9" s="184" t="s">
        <v>213</v>
      </c>
      <c r="U9" s="164">
        <v>0.36500000000000005</v>
      </c>
      <c r="V9" s="164">
        <f>ROUND(E9*U9,2)</f>
        <v>4.16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ht="30.9" outlineLevel="1" x14ac:dyDescent="0.4">
      <c r="A10" s="161"/>
      <c r="B10" s="162"/>
      <c r="C10" s="269" t="s">
        <v>1279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217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78">
        <v>2</v>
      </c>
      <c r="B12" s="179" t="s">
        <v>1574</v>
      </c>
      <c r="C12" s="189" t="s">
        <v>1575</v>
      </c>
      <c r="D12" s="180" t="s">
        <v>275</v>
      </c>
      <c r="E12" s="181">
        <v>11.4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0</v>
      </c>
      <c r="O12" s="183">
        <f>ROUND(E12*N12,2)</f>
        <v>0</v>
      </c>
      <c r="P12" s="183">
        <v>0</v>
      </c>
      <c r="Q12" s="183">
        <f>ROUND(E12*P12,2)</f>
        <v>0</v>
      </c>
      <c r="R12" s="183" t="s">
        <v>276</v>
      </c>
      <c r="S12" s="183" t="s">
        <v>212</v>
      </c>
      <c r="T12" s="184" t="s">
        <v>213</v>
      </c>
      <c r="U12" s="164">
        <v>8.4000000000000005E-2</v>
      </c>
      <c r="V12" s="164">
        <f>ROUND(E12*U12,2)</f>
        <v>0.96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1278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30.9" outlineLevel="1" x14ac:dyDescent="0.4">
      <c r="A13" s="161"/>
      <c r="B13" s="162"/>
      <c r="C13" s="269" t="s">
        <v>1279</v>
      </c>
      <c r="D13" s="270"/>
      <c r="E13" s="270"/>
      <c r="F13" s="270"/>
      <c r="G13" s="270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280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78">
        <v>3</v>
      </c>
      <c r="B15" s="179" t="s">
        <v>1280</v>
      </c>
      <c r="C15" s="189" t="s">
        <v>1281</v>
      </c>
      <c r="D15" s="180" t="s">
        <v>275</v>
      </c>
      <c r="E15" s="181">
        <v>8.6000000000000014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1.7000000000000002</v>
      </c>
      <c r="O15" s="183">
        <f>ROUND(E15*N15,2)</f>
        <v>14.62</v>
      </c>
      <c r="P15" s="183">
        <v>0</v>
      </c>
      <c r="Q15" s="183">
        <f>ROUND(E15*P15,2)</f>
        <v>0</v>
      </c>
      <c r="R15" s="183" t="s">
        <v>276</v>
      </c>
      <c r="S15" s="183" t="s">
        <v>212</v>
      </c>
      <c r="T15" s="184" t="s">
        <v>213</v>
      </c>
      <c r="U15" s="164">
        <v>1.5870000000000002</v>
      </c>
      <c r="V15" s="164">
        <f>ROUND(E15*U15,2)</f>
        <v>13.65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1278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ht="20.7" outlineLevel="1" x14ac:dyDescent="0.4">
      <c r="A16" s="161"/>
      <c r="B16" s="162"/>
      <c r="C16" s="269" t="s">
        <v>1282</v>
      </c>
      <c r="D16" s="270"/>
      <c r="E16" s="270"/>
      <c r="F16" s="270"/>
      <c r="G16" s="270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280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85" t="str">
        <f>C16</f>
        <v>sypaninou z vhodných hornin tř. 1 - 4 nebo materiálem připraveným podél výkopu ve vzdálenosti do 3 m od jeho kraje, pro jakoukoliv hloubku výkopu a jakoukoliv míru zhutnění,</v>
      </c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217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78">
        <v>4</v>
      </c>
      <c r="B18" s="179" t="s">
        <v>1289</v>
      </c>
      <c r="C18" s="189" t="s">
        <v>1290</v>
      </c>
      <c r="D18" s="180" t="s">
        <v>275</v>
      </c>
      <c r="E18" s="181">
        <v>8.6000000000000014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276</v>
      </c>
      <c r="S18" s="183" t="s">
        <v>212</v>
      </c>
      <c r="T18" s="184" t="s">
        <v>213</v>
      </c>
      <c r="U18" s="164">
        <v>0.20200000000000001</v>
      </c>
      <c r="V18" s="164">
        <f>ROUND(E18*U18,2)</f>
        <v>1.74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1278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69" t="s">
        <v>1291</v>
      </c>
      <c r="D19" s="270"/>
      <c r="E19" s="270"/>
      <c r="F19" s="270"/>
      <c r="G19" s="270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280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6" t="s">
        <v>1292</v>
      </c>
      <c r="D20" s="257"/>
      <c r="E20" s="257"/>
      <c r="F20" s="257"/>
      <c r="G20" s="257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216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252"/>
      <c r="D21" s="253"/>
      <c r="E21" s="253"/>
      <c r="F21" s="253"/>
      <c r="G21" s="25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217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ht="20.399999999999999" outlineLevel="1" x14ac:dyDescent="0.4">
      <c r="A22" s="178">
        <v>5</v>
      </c>
      <c r="B22" s="179" t="s">
        <v>1576</v>
      </c>
      <c r="C22" s="189" t="s">
        <v>1577</v>
      </c>
      <c r="D22" s="180" t="s">
        <v>321</v>
      </c>
      <c r="E22" s="181">
        <v>3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0</v>
      </c>
      <c r="O22" s="183">
        <f>ROUND(E22*N22,2)</f>
        <v>0</v>
      </c>
      <c r="P22" s="183">
        <v>1.0310000000000001</v>
      </c>
      <c r="Q22" s="183">
        <f>ROUND(E22*P22,2)</f>
        <v>3.09</v>
      </c>
      <c r="R22" s="183" t="s">
        <v>1578</v>
      </c>
      <c r="S22" s="183" t="s">
        <v>1182</v>
      </c>
      <c r="T22" s="184" t="s">
        <v>213</v>
      </c>
      <c r="U22" s="164">
        <v>1.8807</v>
      </c>
      <c r="V22" s="164">
        <f>ROUND(E22*U22,2)</f>
        <v>5.64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1579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ht="20.7" outlineLevel="1" x14ac:dyDescent="0.4">
      <c r="A23" s="161"/>
      <c r="B23" s="162"/>
      <c r="C23" s="254" t="s">
        <v>1580</v>
      </c>
      <c r="D23" s="255"/>
      <c r="E23" s="255"/>
      <c r="F23" s="255"/>
      <c r="G23" s="255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216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85" t="str">
        <f>C23</f>
        <v>Řezání živičného krytu, odstranění asfaltbetonového krytu tl. 10 cm, odstranění kameniva obalovaného asfaltem tl. 20 cm, odstranění hrubého štěrku tl. 20 cm, odstranění štěrkopísku tl. 10 cm.</v>
      </c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217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ht="20.399999999999999" outlineLevel="1" x14ac:dyDescent="0.4">
      <c r="A25" s="178">
        <v>6</v>
      </c>
      <c r="B25" s="179" t="s">
        <v>1581</v>
      </c>
      <c r="C25" s="189" t="s">
        <v>1582</v>
      </c>
      <c r="D25" s="180" t="s">
        <v>321</v>
      </c>
      <c r="E25" s="181">
        <v>3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0.4</v>
      </c>
      <c r="Q25" s="183">
        <f>ROUND(E25*P25,2)</f>
        <v>1.2</v>
      </c>
      <c r="R25" s="183" t="s">
        <v>464</v>
      </c>
      <c r="S25" s="183" t="s">
        <v>1182</v>
      </c>
      <c r="T25" s="184" t="s">
        <v>213</v>
      </c>
      <c r="U25" s="164">
        <v>1.0530000000000002</v>
      </c>
      <c r="V25" s="164">
        <f>ROUND(E25*U25,2)</f>
        <v>3.16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1278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65"/>
      <c r="D26" s="266"/>
      <c r="E26" s="266"/>
      <c r="F26" s="266"/>
      <c r="G26" s="266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217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ht="20.399999999999999" outlineLevel="1" x14ac:dyDescent="0.4">
      <c r="A27" s="178">
        <v>7</v>
      </c>
      <c r="B27" s="179" t="s">
        <v>1583</v>
      </c>
      <c r="C27" s="189" t="s">
        <v>1584</v>
      </c>
      <c r="D27" s="180" t="s">
        <v>321</v>
      </c>
      <c r="E27" s="181">
        <v>3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0.45</v>
      </c>
      <c r="Q27" s="183">
        <f>ROUND(E27*P27,2)</f>
        <v>1.35</v>
      </c>
      <c r="R27" s="183" t="s">
        <v>464</v>
      </c>
      <c r="S27" s="183" t="s">
        <v>1182</v>
      </c>
      <c r="T27" s="184" t="s">
        <v>213</v>
      </c>
      <c r="U27" s="164">
        <v>0.157</v>
      </c>
      <c r="V27" s="164">
        <f>ROUND(E27*U27,2)</f>
        <v>0.47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1278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65"/>
      <c r="D28" s="266"/>
      <c r="E28" s="266"/>
      <c r="F28" s="266"/>
      <c r="G28" s="266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8</v>
      </c>
      <c r="B29" s="179" t="s">
        <v>1293</v>
      </c>
      <c r="C29" s="189" t="s">
        <v>303</v>
      </c>
      <c r="D29" s="180" t="s">
        <v>275</v>
      </c>
      <c r="E29" s="181">
        <v>2.8000000000000003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 t="s">
        <v>276</v>
      </c>
      <c r="S29" s="183" t="s">
        <v>212</v>
      </c>
      <c r="T29" s="184" t="s">
        <v>213</v>
      </c>
      <c r="U29" s="164">
        <v>1.1000000000000001E-2</v>
      </c>
      <c r="V29" s="164">
        <f>ROUND(E29*U29,2)</f>
        <v>0.03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1278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269" t="s">
        <v>304</v>
      </c>
      <c r="D30" s="270"/>
      <c r="E30" s="270"/>
      <c r="F30" s="270"/>
      <c r="G30" s="270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280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52"/>
      <c r="D31" s="253"/>
      <c r="E31" s="253"/>
      <c r="F31" s="253"/>
      <c r="G31" s="253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217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ht="30.6" outlineLevel="1" x14ac:dyDescent="0.4">
      <c r="A32" s="178">
        <v>9</v>
      </c>
      <c r="B32" s="179" t="s">
        <v>308</v>
      </c>
      <c r="C32" s="189" t="s">
        <v>309</v>
      </c>
      <c r="D32" s="180" t="s">
        <v>275</v>
      </c>
      <c r="E32" s="181">
        <v>2.8000000000000003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 t="s">
        <v>276</v>
      </c>
      <c r="S32" s="183" t="s">
        <v>212</v>
      </c>
      <c r="T32" s="184" t="s">
        <v>213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1278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69" t="s">
        <v>304</v>
      </c>
      <c r="D33" s="270"/>
      <c r="E33" s="270"/>
      <c r="F33" s="270"/>
      <c r="G33" s="270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280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52"/>
      <c r="D34" s="253"/>
      <c r="E34" s="253"/>
      <c r="F34" s="253"/>
      <c r="G34" s="253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217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78">
        <v>10</v>
      </c>
      <c r="B35" s="179" t="s">
        <v>327</v>
      </c>
      <c r="C35" s="189" t="s">
        <v>328</v>
      </c>
      <c r="D35" s="180" t="s">
        <v>275</v>
      </c>
      <c r="E35" s="181">
        <v>2.8000000000000003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 t="s">
        <v>276</v>
      </c>
      <c r="S35" s="183" t="s">
        <v>212</v>
      </c>
      <c r="T35" s="184" t="s">
        <v>213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1278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x14ac:dyDescent="0.4">
      <c r="A37" s="172" t="s">
        <v>207</v>
      </c>
      <c r="B37" s="173" t="s">
        <v>95</v>
      </c>
      <c r="C37" s="188" t="s">
        <v>96</v>
      </c>
      <c r="D37" s="174"/>
      <c r="E37" s="175"/>
      <c r="F37" s="176"/>
      <c r="G37" s="176">
        <f>SUMIF(AG38:AG40,"&lt;&gt;NOR",G38:G40)</f>
        <v>0</v>
      </c>
      <c r="H37" s="176"/>
      <c r="I37" s="176">
        <f>SUM(I38:I40)</f>
        <v>0</v>
      </c>
      <c r="J37" s="176"/>
      <c r="K37" s="176">
        <f>SUM(K38:K40)</f>
        <v>0</v>
      </c>
      <c r="L37" s="176"/>
      <c r="M37" s="176">
        <f>SUM(M38:M40)</f>
        <v>0</v>
      </c>
      <c r="N37" s="176"/>
      <c r="O37" s="176">
        <f>SUM(O38:O40)</f>
        <v>4.7699999999999996</v>
      </c>
      <c r="P37" s="176"/>
      <c r="Q37" s="176">
        <f>SUM(Q38:Q40)</f>
        <v>0</v>
      </c>
      <c r="R37" s="176"/>
      <c r="S37" s="176"/>
      <c r="T37" s="177"/>
      <c r="U37" s="171"/>
      <c r="V37" s="171">
        <f>SUM(V38:V40)</f>
        <v>3.65</v>
      </c>
      <c r="W37" s="171"/>
      <c r="AG37" t="s">
        <v>208</v>
      </c>
    </row>
    <row r="38" spans="1:60" outlineLevel="1" x14ac:dyDescent="0.4">
      <c r="A38" s="178">
        <v>11</v>
      </c>
      <c r="B38" s="179" t="s">
        <v>1585</v>
      </c>
      <c r="C38" s="189" t="s">
        <v>1586</v>
      </c>
      <c r="D38" s="180" t="s">
        <v>275</v>
      </c>
      <c r="E38" s="181">
        <v>2.8000000000000003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1.7034</v>
      </c>
      <c r="O38" s="183">
        <f>ROUND(E38*N38,2)</f>
        <v>4.7699999999999996</v>
      </c>
      <c r="P38" s="183">
        <v>0</v>
      </c>
      <c r="Q38" s="183">
        <f>ROUND(E38*P38,2)</f>
        <v>0</v>
      </c>
      <c r="R38" s="183" t="s">
        <v>1307</v>
      </c>
      <c r="S38" s="183" t="s">
        <v>212</v>
      </c>
      <c r="T38" s="184" t="s">
        <v>213</v>
      </c>
      <c r="U38" s="164">
        <v>1.3030000000000002</v>
      </c>
      <c r="V38" s="164">
        <f>ROUND(E38*U38,2)</f>
        <v>3.65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1278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69" t="s">
        <v>1314</v>
      </c>
      <c r="D39" s="270"/>
      <c r="E39" s="270"/>
      <c r="F39" s="270"/>
      <c r="G39" s="270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280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4">
      <c r="A41" s="172" t="s">
        <v>207</v>
      </c>
      <c r="B41" s="173" t="s">
        <v>97</v>
      </c>
      <c r="C41" s="188" t="s">
        <v>98</v>
      </c>
      <c r="D41" s="174"/>
      <c r="E41" s="175"/>
      <c r="F41" s="176"/>
      <c r="G41" s="176">
        <f>SUMIF(AG42:AG49,"&lt;&gt;NOR",G42:G49)</f>
        <v>0</v>
      </c>
      <c r="H41" s="176"/>
      <c r="I41" s="176">
        <f>SUM(I42:I49)</f>
        <v>0</v>
      </c>
      <c r="J41" s="176"/>
      <c r="K41" s="176">
        <f>SUM(K42:K49)</f>
        <v>0</v>
      </c>
      <c r="L41" s="176"/>
      <c r="M41" s="176">
        <f>SUM(M42:M49)</f>
        <v>0</v>
      </c>
      <c r="N41" s="176"/>
      <c r="O41" s="176">
        <f>SUM(O42:O49)</f>
        <v>2.86</v>
      </c>
      <c r="P41" s="176"/>
      <c r="Q41" s="176">
        <f>SUM(Q42:Q49)</f>
        <v>0</v>
      </c>
      <c r="R41" s="176"/>
      <c r="S41" s="176"/>
      <c r="T41" s="177"/>
      <c r="U41" s="171"/>
      <c r="V41" s="171">
        <f>SUM(V42:V49)</f>
        <v>0.69000000000000006</v>
      </c>
      <c r="W41" s="171"/>
      <c r="AG41" t="s">
        <v>208</v>
      </c>
    </row>
    <row r="42" spans="1:60" outlineLevel="1" x14ac:dyDescent="0.4">
      <c r="A42" s="178">
        <v>12</v>
      </c>
      <c r="B42" s="179" t="s">
        <v>1587</v>
      </c>
      <c r="C42" s="189" t="s">
        <v>1588</v>
      </c>
      <c r="D42" s="180" t="s">
        <v>275</v>
      </c>
      <c r="E42" s="181">
        <v>1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1.6867000000000001</v>
      </c>
      <c r="O42" s="183">
        <f>ROUND(E42*N42,2)</f>
        <v>1.69</v>
      </c>
      <c r="P42" s="183">
        <v>0</v>
      </c>
      <c r="Q42" s="183">
        <f>ROUND(E42*P42,2)</f>
        <v>0</v>
      </c>
      <c r="R42" s="183" t="s">
        <v>464</v>
      </c>
      <c r="S42" s="183" t="s">
        <v>212</v>
      </c>
      <c r="T42" s="184" t="s">
        <v>213</v>
      </c>
      <c r="U42" s="164">
        <v>0.16200000000000001</v>
      </c>
      <c r="V42" s="164">
        <f>ROUND(E42*U42,2)</f>
        <v>0.16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1278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69" t="s">
        <v>1589</v>
      </c>
      <c r="D43" s="270"/>
      <c r="E43" s="270"/>
      <c r="F43" s="270"/>
      <c r="G43" s="270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280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20.399999999999999" outlineLevel="1" x14ac:dyDescent="0.4">
      <c r="A45" s="178">
        <v>13</v>
      </c>
      <c r="B45" s="179" t="s">
        <v>1590</v>
      </c>
      <c r="C45" s="189" t="s">
        <v>1591</v>
      </c>
      <c r="D45" s="180" t="s">
        <v>321</v>
      </c>
      <c r="E45" s="181">
        <v>3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0.26376000000000005</v>
      </c>
      <c r="O45" s="183">
        <f>ROUND(E45*N45,2)</f>
        <v>0.79</v>
      </c>
      <c r="P45" s="183">
        <v>0</v>
      </c>
      <c r="Q45" s="183">
        <f>ROUND(E45*P45,2)</f>
        <v>0</v>
      </c>
      <c r="R45" s="183" t="s">
        <v>464</v>
      </c>
      <c r="S45" s="183" t="s">
        <v>212</v>
      </c>
      <c r="T45" s="184" t="s">
        <v>213</v>
      </c>
      <c r="U45" s="164">
        <v>8.4000000000000005E-2</v>
      </c>
      <c r="V45" s="164">
        <f>ROUND(E45*U45,2)</f>
        <v>0.25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1278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69" t="s">
        <v>468</v>
      </c>
      <c r="D46" s="270"/>
      <c r="E46" s="270"/>
      <c r="F46" s="270"/>
      <c r="G46" s="270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280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ht="20.399999999999999" outlineLevel="1" x14ac:dyDescent="0.4">
      <c r="A48" s="178">
        <v>14</v>
      </c>
      <c r="B48" s="179" t="s">
        <v>1592</v>
      </c>
      <c r="C48" s="189" t="s">
        <v>1593</v>
      </c>
      <c r="D48" s="180" t="s">
        <v>321</v>
      </c>
      <c r="E48" s="181">
        <v>3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0.12660000000000002</v>
      </c>
      <c r="O48" s="183">
        <f>ROUND(E48*N48,2)</f>
        <v>0.38</v>
      </c>
      <c r="P48" s="183">
        <v>0</v>
      </c>
      <c r="Q48" s="183">
        <f>ROUND(E48*P48,2)</f>
        <v>0</v>
      </c>
      <c r="R48" s="183" t="s">
        <v>464</v>
      </c>
      <c r="S48" s="183" t="s">
        <v>212</v>
      </c>
      <c r="T48" s="184" t="s">
        <v>213</v>
      </c>
      <c r="U48" s="164">
        <v>9.2000000000000012E-2</v>
      </c>
      <c r="V48" s="164">
        <f>ROUND(E48*U48,2)</f>
        <v>0.28000000000000003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1278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265"/>
      <c r="D49" s="266"/>
      <c r="E49" s="266"/>
      <c r="F49" s="266"/>
      <c r="G49" s="266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217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x14ac:dyDescent="0.4">
      <c r="A50" s="172" t="s">
        <v>207</v>
      </c>
      <c r="B50" s="173" t="s">
        <v>107</v>
      </c>
      <c r="C50" s="188" t="s">
        <v>108</v>
      </c>
      <c r="D50" s="174"/>
      <c r="E50" s="175"/>
      <c r="F50" s="176"/>
      <c r="G50" s="176">
        <f>SUMIF(AG51:AG52,"&lt;&gt;NOR",G51:G52)</f>
        <v>0</v>
      </c>
      <c r="H50" s="176"/>
      <c r="I50" s="176">
        <f>SUM(I51:I52)</f>
        <v>0</v>
      </c>
      <c r="J50" s="176"/>
      <c r="K50" s="176">
        <f>SUM(K51:K52)</f>
        <v>0</v>
      </c>
      <c r="L50" s="176"/>
      <c r="M50" s="176">
        <f>SUM(M51:M52)</f>
        <v>0</v>
      </c>
      <c r="N50" s="176"/>
      <c r="O50" s="176">
        <f>SUM(O51:O52)</f>
        <v>0</v>
      </c>
      <c r="P50" s="176"/>
      <c r="Q50" s="176">
        <f>SUM(Q51:Q52)</f>
        <v>0</v>
      </c>
      <c r="R50" s="176"/>
      <c r="S50" s="176"/>
      <c r="T50" s="177"/>
      <c r="U50" s="171"/>
      <c r="V50" s="171">
        <f>SUM(V51:V52)</f>
        <v>0.42</v>
      </c>
      <c r="W50" s="171"/>
      <c r="AG50" t="s">
        <v>208</v>
      </c>
    </row>
    <row r="51" spans="1:60" outlineLevel="1" x14ac:dyDescent="0.4">
      <c r="A51" s="178">
        <v>15</v>
      </c>
      <c r="B51" s="179" t="s">
        <v>1315</v>
      </c>
      <c r="C51" s="189" t="s">
        <v>1316</v>
      </c>
      <c r="D51" s="180" t="s">
        <v>460</v>
      </c>
      <c r="E51" s="181">
        <v>16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1307</v>
      </c>
      <c r="S51" s="183" t="s">
        <v>212</v>
      </c>
      <c r="T51" s="184" t="s">
        <v>213</v>
      </c>
      <c r="U51" s="164">
        <v>2.6000000000000002E-2</v>
      </c>
      <c r="V51" s="164">
        <f>ROUND(E51*U51,2)</f>
        <v>0.42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1278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265"/>
      <c r="D52" s="266"/>
      <c r="E52" s="266"/>
      <c r="F52" s="266"/>
      <c r="G52" s="266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217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x14ac:dyDescent="0.4">
      <c r="A53" s="172" t="s">
        <v>207</v>
      </c>
      <c r="B53" s="173" t="s">
        <v>109</v>
      </c>
      <c r="C53" s="188" t="s">
        <v>110</v>
      </c>
      <c r="D53" s="174"/>
      <c r="E53" s="175"/>
      <c r="F53" s="176"/>
      <c r="G53" s="176">
        <f>SUMIF(AG54:AG60,"&lt;&gt;NOR",G54:G60)</f>
        <v>0</v>
      </c>
      <c r="H53" s="176"/>
      <c r="I53" s="176">
        <f>SUM(I54:I60)</f>
        <v>0</v>
      </c>
      <c r="J53" s="176"/>
      <c r="K53" s="176">
        <f>SUM(K54:K60)</f>
        <v>0</v>
      </c>
      <c r="L53" s="176"/>
      <c r="M53" s="176">
        <f>SUM(M54:M60)</f>
        <v>0</v>
      </c>
      <c r="N53" s="176"/>
      <c r="O53" s="176">
        <f>SUM(O54:O60)</f>
        <v>0.26</v>
      </c>
      <c r="P53" s="176"/>
      <c r="Q53" s="176">
        <f>SUM(Q54:Q60)</f>
        <v>0</v>
      </c>
      <c r="R53" s="176"/>
      <c r="S53" s="176"/>
      <c r="T53" s="177"/>
      <c r="U53" s="171"/>
      <c r="V53" s="171">
        <f>SUM(V54:V60)</f>
        <v>1.05</v>
      </c>
      <c r="W53" s="171"/>
      <c r="AG53" t="s">
        <v>208</v>
      </c>
    </row>
    <row r="54" spans="1:60" outlineLevel="1" x14ac:dyDescent="0.4">
      <c r="A54" s="178">
        <v>16</v>
      </c>
      <c r="B54" s="179" t="s">
        <v>1594</v>
      </c>
      <c r="C54" s="189" t="s">
        <v>1595</v>
      </c>
      <c r="D54" s="180" t="s">
        <v>354</v>
      </c>
      <c r="E54" s="181">
        <v>4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6.6000000000000003E-2</v>
      </c>
      <c r="O54" s="183">
        <f>ROUND(E54*N54,2)</f>
        <v>0.26</v>
      </c>
      <c r="P54" s="183">
        <v>0</v>
      </c>
      <c r="Q54" s="183">
        <f>ROUND(E54*P54,2)</f>
        <v>0</v>
      </c>
      <c r="R54" s="183" t="s">
        <v>464</v>
      </c>
      <c r="S54" s="183" t="s">
        <v>212</v>
      </c>
      <c r="T54" s="184" t="s">
        <v>213</v>
      </c>
      <c r="U54" s="164">
        <v>0.17</v>
      </c>
      <c r="V54" s="164">
        <f>ROUND(E54*U54,2)</f>
        <v>0.68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1278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65"/>
      <c r="D55" s="266"/>
      <c r="E55" s="266"/>
      <c r="F55" s="266"/>
      <c r="G55" s="266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217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78">
        <v>17</v>
      </c>
      <c r="B56" s="179" t="s">
        <v>1596</v>
      </c>
      <c r="C56" s="189" t="s">
        <v>1597</v>
      </c>
      <c r="D56" s="180" t="s">
        <v>460</v>
      </c>
      <c r="E56" s="181">
        <v>5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0</v>
      </c>
      <c r="O56" s="183">
        <f>ROUND(E56*N56,2)</f>
        <v>0</v>
      </c>
      <c r="P56" s="183">
        <v>0</v>
      </c>
      <c r="Q56" s="183">
        <f>ROUND(E56*P56,2)</f>
        <v>0</v>
      </c>
      <c r="R56" s="183" t="s">
        <v>464</v>
      </c>
      <c r="S56" s="183" t="s">
        <v>212</v>
      </c>
      <c r="T56" s="184" t="s">
        <v>213</v>
      </c>
      <c r="U56" s="164">
        <v>7.400000000000001E-2</v>
      </c>
      <c r="V56" s="164">
        <f>ROUND(E56*U56,2)</f>
        <v>0.37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1278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61"/>
      <c r="B57" s="162"/>
      <c r="C57" s="269" t="s">
        <v>1598</v>
      </c>
      <c r="D57" s="270"/>
      <c r="E57" s="270"/>
      <c r="F57" s="270"/>
      <c r="G57" s="270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280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252"/>
      <c r="D58" s="253"/>
      <c r="E58" s="253"/>
      <c r="F58" s="253"/>
      <c r="G58" s="253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217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78">
        <v>18</v>
      </c>
      <c r="B59" s="179" t="s">
        <v>1599</v>
      </c>
      <c r="C59" s="189" t="s">
        <v>1600</v>
      </c>
      <c r="D59" s="180" t="s">
        <v>354</v>
      </c>
      <c r="E59" s="181">
        <v>4</v>
      </c>
      <c r="F59" s="182"/>
      <c r="G59" s="183">
        <f>ROUND(E59*F59,2)</f>
        <v>0</v>
      </c>
      <c r="H59" s="182"/>
      <c r="I59" s="183">
        <f>ROUND(E59*H59,2)</f>
        <v>0</v>
      </c>
      <c r="J59" s="182"/>
      <c r="K59" s="183">
        <f>ROUND(E59*J59,2)</f>
        <v>0</v>
      </c>
      <c r="L59" s="183">
        <v>21</v>
      </c>
      <c r="M59" s="183">
        <f>G59*(1+L59/100)</f>
        <v>0</v>
      </c>
      <c r="N59" s="183">
        <v>0</v>
      </c>
      <c r="O59" s="183">
        <f>ROUND(E59*N59,2)</f>
        <v>0</v>
      </c>
      <c r="P59" s="183">
        <v>0</v>
      </c>
      <c r="Q59" s="183">
        <f>ROUND(E59*P59,2)</f>
        <v>0</v>
      </c>
      <c r="R59" s="183" t="s">
        <v>464</v>
      </c>
      <c r="S59" s="183" t="s">
        <v>212</v>
      </c>
      <c r="T59" s="184" t="s">
        <v>213</v>
      </c>
      <c r="U59" s="164">
        <v>0</v>
      </c>
      <c r="V59" s="164">
        <f>ROUND(E59*U59,2)</f>
        <v>0</v>
      </c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1278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61"/>
      <c r="B60" s="162"/>
      <c r="C60" s="265"/>
      <c r="D60" s="266"/>
      <c r="E60" s="266"/>
      <c r="F60" s="266"/>
      <c r="G60" s="266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217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x14ac:dyDescent="0.4">
      <c r="A61" s="172" t="s">
        <v>207</v>
      </c>
      <c r="B61" s="173" t="s">
        <v>129</v>
      </c>
      <c r="C61" s="188" t="s">
        <v>70</v>
      </c>
      <c r="D61" s="174"/>
      <c r="E61" s="175"/>
      <c r="F61" s="176"/>
      <c r="G61" s="176">
        <f>SUMIF(AG62:AG65,"&lt;&gt;NOR",G62:G65)</f>
        <v>0</v>
      </c>
      <c r="H61" s="176"/>
      <c r="I61" s="176">
        <f>SUM(I62:I65)</f>
        <v>0</v>
      </c>
      <c r="J61" s="176"/>
      <c r="K61" s="176">
        <f>SUM(K62:K65)</f>
        <v>0</v>
      </c>
      <c r="L61" s="176"/>
      <c r="M61" s="176">
        <f>SUM(M62:M65)</f>
        <v>0</v>
      </c>
      <c r="N61" s="176"/>
      <c r="O61" s="176">
        <f>SUM(O62:O65)</f>
        <v>0</v>
      </c>
      <c r="P61" s="176"/>
      <c r="Q61" s="176">
        <f>SUM(Q62:Q65)</f>
        <v>0</v>
      </c>
      <c r="R61" s="176"/>
      <c r="S61" s="176"/>
      <c r="T61" s="177"/>
      <c r="U61" s="171"/>
      <c r="V61" s="171">
        <f>SUM(V62:V65)</f>
        <v>0.27</v>
      </c>
      <c r="W61" s="171"/>
      <c r="AG61" t="s">
        <v>208</v>
      </c>
    </row>
    <row r="62" spans="1:60" ht="20.399999999999999" outlineLevel="1" x14ac:dyDescent="0.4">
      <c r="A62" s="178">
        <v>19</v>
      </c>
      <c r="B62" s="179" t="s">
        <v>1601</v>
      </c>
      <c r="C62" s="189" t="s">
        <v>1602</v>
      </c>
      <c r="D62" s="180" t="s">
        <v>354</v>
      </c>
      <c r="E62" s="181">
        <v>1</v>
      </c>
      <c r="F62" s="182"/>
      <c r="G62" s="183">
        <f>ROUND(E62*F62,2)</f>
        <v>0</v>
      </c>
      <c r="H62" s="182"/>
      <c r="I62" s="183">
        <f>ROUND(E62*H62,2)</f>
        <v>0</v>
      </c>
      <c r="J62" s="182"/>
      <c r="K62" s="183">
        <f>ROUND(E62*J62,2)</f>
        <v>0</v>
      </c>
      <c r="L62" s="183">
        <v>21</v>
      </c>
      <c r="M62" s="183">
        <f>G62*(1+L62/100)</f>
        <v>0</v>
      </c>
      <c r="N62" s="183">
        <v>8.9000000000000006E-4</v>
      </c>
      <c r="O62" s="183">
        <f>ROUND(E62*N62,2)</f>
        <v>0</v>
      </c>
      <c r="P62" s="183">
        <v>0</v>
      </c>
      <c r="Q62" s="183">
        <f>ROUND(E62*P62,2)</f>
        <v>0</v>
      </c>
      <c r="R62" s="183" t="s">
        <v>1093</v>
      </c>
      <c r="S62" s="183" t="s">
        <v>212</v>
      </c>
      <c r="T62" s="184" t="s">
        <v>213</v>
      </c>
      <c r="U62" s="164">
        <v>0.26900000000000002</v>
      </c>
      <c r="V62" s="164">
        <f>ROUND(E62*U62,2)</f>
        <v>0.27</v>
      </c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778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265"/>
      <c r="D63" s="266"/>
      <c r="E63" s="266"/>
      <c r="F63" s="266"/>
      <c r="G63" s="266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217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78">
        <v>20</v>
      </c>
      <c r="B64" s="179" t="s">
        <v>1603</v>
      </c>
      <c r="C64" s="189" t="s">
        <v>1604</v>
      </c>
      <c r="D64" s="180" t="s">
        <v>354</v>
      </c>
      <c r="E64" s="181">
        <v>1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/>
      <c r="S64" s="183" t="s">
        <v>454</v>
      </c>
      <c r="T64" s="184" t="s">
        <v>213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1138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265"/>
      <c r="D65" s="266"/>
      <c r="E65" s="266"/>
      <c r="F65" s="266"/>
      <c r="G65" s="266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217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x14ac:dyDescent="0.4">
      <c r="A66" s="172" t="s">
        <v>207</v>
      </c>
      <c r="B66" s="173" t="s">
        <v>166</v>
      </c>
      <c r="C66" s="188" t="s">
        <v>82</v>
      </c>
      <c r="D66" s="174"/>
      <c r="E66" s="175"/>
      <c r="F66" s="176"/>
      <c r="G66" s="176">
        <f>SUMIF(AG67:AG70,"&lt;&gt;NOR",G67:G70)</f>
        <v>0</v>
      </c>
      <c r="H66" s="176"/>
      <c r="I66" s="176">
        <f>SUM(I67:I70)</f>
        <v>0</v>
      </c>
      <c r="J66" s="176"/>
      <c r="K66" s="176">
        <f>SUM(K67:K70)</f>
        <v>0</v>
      </c>
      <c r="L66" s="176"/>
      <c r="M66" s="176">
        <f>SUM(M67:M70)</f>
        <v>0</v>
      </c>
      <c r="N66" s="176"/>
      <c r="O66" s="176">
        <f>SUM(O67:O70)</f>
        <v>0</v>
      </c>
      <c r="P66" s="176"/>
      <c r="Q66" s="176">
        <f>SUM(Q67:Q70)</f>
        <v>0</v>
      </c>
      <c r="R66" s="176"/>
      <c r="S66" s="176"/>
      <c r="T66" s="177"/>
      <c r="U66" s="171"/>
      <c r="V66" s="171">
        <f>SUM(V67:V70)</f>
        <v>1.58</v>
      </c>
      <c r="W66" s="171"/>
      <c r="AG66" t="s">
        <v>208</v>
      </c>
    </row>
    <row r="67" spans="1:60" ht="20.399999999999999" outlineLevel="1" x14ac:dyDescent="0.4">
      <c r="A67" s="178">
        <v>21</v>
      </c>
      <c r="B67" s="179" t="s">
        <v>1605</v>
      </c>
      <c r="C67" s="189" t="s">
        <v>1606</v>
      </c>
      <c r="D67" s="180" t="s">
        <v>460</v>
      </c>
      <c r="E67" s="181">
        <v>16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3.0000000000000001E-5</v>
      </c>
      <c r="O67" s="183">
        <f>ROUND(E67*N67,2)</f>
        <v>0</v>
      </c>
      <c r="P67" s="183">
        <v>0</v>
      </c>
      <c r="Q67" s="183">
        <f>ROUND(E67*P67,2)</f>
        <v>0</v>
      </c>
      <c r="R67" s="183" t="s">
        <v>166</v>
      </c>
      <c r="S67" s="183" t="s">
        <v>212</v>
      </c>
      <c r="T67" s="184" t="s">
        <v>213</v>
      </c>
      <c r="U67" s="164">
        <v>4.6330000000000003E-2</v>
      </c>
      <c r="V67" s="164">
        <f>ROUND(E67*U67,2)</f>
        <v>0.74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1361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265"/>
      <c r="D68" s="266"/>
      <c r="E68" s="266"/>
      <c r="F68" s="266"/>
      <c r="G68" s="266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217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ht="20.399999999999999" outlineLevel="1" x14ac:dyDescent="0.4">
      <c r="A69" s="178">
        <v>22</v>
      </c>
      <c r="B69" s="179" t="s">
        <v>1607</v>
      </c>
      <c r="C69" s="189" t="s">
        <v>1608</v>
      </c>
      <c r="D69" s="180" t="s">
        <v>354</v>
      </c>
      <c r="E69" s="181">
        <v>2</v>
      </c>
      <c r="F69" s="182"/>
      <c r="G69" s="183">
        <f>ROUND(E69*F69,2)</f>
        <v>0</v>
      </c>
      <c r="H69" s="182"/>
      <c r="I69" s="183">
        <f>ROUND(E69*H69,2)</f>
        <v>0</v>
      </c>
      <c r="J69" s="182"/>
      <c r="K69" s="183">
        <f>ROUND(E69*J69,2)</f>
        <v>0</v>
      </c>
      <c r="L69" s="183">
        <v>21</v>
      </c>
      <c r="M69" s="183">
        <f>G69*(1+L69/100)</f>
        <v>0</v>
      </c>
      <c r="N69" s="183">
        <v>0</v>
      </c>
      <c r="O69" s="183">
        <f>ROUND(E69*N69,2)</f>
        <v>0</v>
      </c>
      <c r="P69" s="183">
        <v>0</v>
      </c>
      <c r="Q69" s="183">
        <f>ROUND(E69*P69,2)</f>
        <v>0</v>
      </c>
      <c r="R69" s="183" t="s">
        <v>166</v>
      </c>
      <c r="S69" s="183" t="s">
        <v>212</v>
      </c>
      <c r="T69" s="184" t="s">
        <v>213</v>
      </c>
      <c r="U69" s="164">
        <v>0.41817000000000004</v>
      </c>
      <c r="V69" s="164">
        <f>ROUND(E69*U69,2)</f>
        <v>0.84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1361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/>
      <c r="B70" s="162"/>
      <c r="C70" s="265"/>
      <c r="D70" s="266"/>
      <c r="E70" s="266"/>
      <c r="F70" s="266"/>
      <c r="G70" s="266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217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x14ac:dyDescent="0.4">
      <c r="A71" s="172" t="s">
        <v>207</v>
      </c>
      <c r="B71" s="173" t="s">
        <v>173</v>
      </c>
      <c r="C71" s="188" t="s">
        <v>174</v>
      </c>
      <c r="D71" s="174"/>
      <c r="E71" s="175"/>
      <c r="F71" s="176"/>
      <c r="G71" s="176">
        <f>SUMIF(AG72:AG89,"&lt;&gt;NOR",G72:G89)</f>
        <v>0</v>
      </c>
      <c r="H71" s="176"/>
      <c r="I71" s="176">
        <f>SUM(I72:I89)</f>
        <v>0</v>
      </c>
      <c r="J71" s="176"/>
      <c r="K71" s="176">
        <f>SUM(K72:K89)</f>
        <v>0</v>
      </c>
      <c r="L71" s="176"/>
      <c r="M71" s="176">
        <f>SUM(M72:M89)</f>
        <v>0</v>
      </c>
      <c r="N71" s="176"/>
      <c r="O71" s="176">
        <f>SUM(O72:O89)</f>
        <v>0.01</v>
      </c>
      <c r="P71" s="176"/>
      <c r="Q71" s="176">
        <f>SUM(Q72:Q89)</f>
        <v>0</v>
      </c>
      <c r="R71" s="176"/>
      <c r="S71" s="176"/>
      <c r="T71" s="177"/>
      <c r="U71" s="171"/>
      <c r="V71" s="171">
        <f>SUM(V72:V89)</f>
        <v>15.57</v>
      </c>
      <c r="W71" s="171"/>
      <c r="AG71" t="s">
        <v>208</v>
      </c>
    </row>
    <row r="72" spans="1:60" outlineLevel="1" x14ac:dyDescent="0.4">
      <c r="A72" s="178">
        <v>23</v>
      </c>
      <c r="B72" s="179" t="s">
        <v>1337</v>
      </c>
      <c r="C72" s="189" t="s">
        <v>1338</v>
      </c>
      <c r="D72" s="180" t="s">
        <v>460</v>
      </c>
      <c r="E72" s="181">
        <v>16</v>
      </c>
      <c r="F72" s="182"/>
      <c r="G72" s="183">
        <f>ROUND(E72*F72,2)</f>
        <v>0</v>
      </c>
      <c r="H72" s="182"/>
      <c r="I72" s="183">
        <f>ROUND(E72*H72,2)</f>
        <v>0</v>
      </c>
      <c r="J72" s="182"/>
      <c r="K72" s="183">
        <f>ROUND(E72*J72,2)</f>
        <v>0</v>
      </c>
      <c r="L72" s="183">
        <v>21</v>
      </c>
      <c r="M72" s="183">
        <f>G72*(1+L72/100)</f>
        <v>0</v>
      </c>
      <c r="N72" s="183">
        <v>0</v>
      </c>
      <c r="O72" s="183">
        <f>ROUND(E72*N72,2)</f>
        <v>0</v>
      </c>
      <c r="P72" s="183">
        <v>0</v>
      </c>
      <c r="Q72" s="183">
        <f>ROUND(E72*P72,2)</f>
        <v>0</v>
      </c>
      <c r="R72" s="183"/>
      <c r="S72" s="183" t="s">
        <v>212</v>
      </c>
      <c r="T72" s="184" t="s">
        <v>213</v>
      </c>
      <c r="U72" s="164">
        <v>0.16400000000000001</v>
      </c>
      <c r="V72" s="164">
        <f>ROUND(E72*U72,2)</f>
        <v>2.62</v>
      </c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1361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/>
      <c r="B73" s="162"/>
      <c r="C73" s="265"/>
      <c r="D73" s="266"/>
      <c r="E73" s="266"/>
      <c r="F73" s="266"/>
      <c r="G73" s="266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217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78">
        <v>24</v>
      </c>
      <c r="B74" s="179" t="s">
        <v>1609</v>
      </c>
      <c r="C74" s="189" t="s">
        <v>1610</v>
      </c>
      <c r="D74" s="180" t="s">
        <v>1611</v>
      </c>
      <c r="E74" s="181">
        <v>1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0</v>
      </c>
      <c r="O74" s="183">
        <f>ROUND(E74*N74,2)</f>
        <v>0</v>
      </c>
      <c r="P74" s="183">
        <v>0</v>
      </c>
      <c r="Q74" s="183">
        <f>ROUND(E74*P74,2)</f>
        <v>0</v>
      </c>
      <c r="R74" s="183"/>
      <c r="S74" s="183" t="s">
        <v>212</v>
      </c>
      <c r="T74" s="184" t="s">
        <v>213</v>
      </c>
      <c r="U74" s="164">
        <v>5.99</v>
      </c>
      <c r="V74" s="164">
        <f>ROUND(E74*U74,2)</f>
        <v>5.99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1361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65"/>
      <c r="D75" s="266"/>
      <c r="E75" s="266"/>
      <c r="F75" s="266"/>
      <c r="G75" s="266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217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78">
        <v>25</v>
      </c>
      <c r="B76" s="179" t="s">
        <v>1612</v>
      </c>
      <c r="C76" s="189" t="s">
        <v>1613</v>
      </c>
      <c r="D76" s="180" t="s">
        <v>460</v>
      </c>
      <c r="E76" s="181">
        <v>16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3.0000000000000001E-5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212</v>
      </c>
      <c r="T76" s="184" t="s">
        <v>213</v>
      </c>
      <c r="U76" s="164">
        <v>0.43474000000000002</v>
      </c>
      <c r="V76" s="164">
        <f>ROUND(E76*U76,2)</f>
        <v>6.96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1361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265"/>
      <c r="D77" s="266"/>
      <c r="E77" s="266"/>
      <c r="F77" s="266"/>
      <c r="G77" s="266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217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78">
        <v>26</v>
      </c>
      <c r="B78" s="179" t="s">
        <v>1614</v>
      </c>
      <c r="C78" s="189" t="s">
        <v>1615</v>
      </c>
      <c r="D78" s="180" t="s">
        <v>354</v>
      </c>
      <c r="E78" s="181">
        <v>1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0</v>
      </c>
      <c r="O78" s="183">
        <f>ROUND(E78*N78,2)</f>
        <v>0</v>
      </c>
      <c r="P78" s="183">
        <v>0</v>
      </c>
      <c r="Q78" s="183">
        <f>ROUND(E78*P78,2)</f>
        <v>0</v>
      </c>
      <c r="R78" s="183"/>
      <c r="S78" s="183" t="s">
        <v>454</v>
      </c>
      <c r="T78" s="184" t="s">
        <v>213</v>
      </c>
      <c r="U78" s="164">
        <v>0</v>
      </c>
      <c r="V78" s="164">
        <f>ROUND(E78*U78,2)</f>
        <v>0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1361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265"/>
      <c r="D79" s="266"/>
      <c r="E79" s="266"/>
      <c r="F79" s="266"/>
      <c r="G79" s="266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217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78">
        <v>27</v>
      </c>
      <c r="B80" s="179" t="s">
        <v>1616</v>
      </c>
      <c r="C80" s="189" t="s">
        <v>1617</v>
      </c>
      <c r="D80" s="180" t="s">
        <v>460</v>
      </c>
      <c r="E80" s="181">
        <v>16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454</v>
      </c>
      <c r="T80" s="184" t="s">
        <v>213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1361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265"/>
      <c r="D81" s="266"/>
      <c r="E81" s="266"/>
      <c r="F81" s="266"/>
      <c r="G81" s="266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217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ht="20.399999999999999" outlineLevel="1" x14ac:dyDescent="0.4">
      <c r="A82" s="178">
        <v>28</v>
      </c>
      <c r="B82" s="179" t="s">
        <v>1618</v>
      </c>
      <c r="C82" s="189" t="s">
        <v>1619</v>
      </c>
      <c r="D82" s="180" t="s">
        <v>460</v>
      </c>
      <c r="E82" s="181">
        <v>16</v>
      </c>
      <c r="F82" s="182"/>
      <c r="G82" s="183">
        <f>ROUND(E82*F82,2)</f>
        <v>0</v>
      </c>
      <c r="H82" s="182"/>
      <c r="I82" s="183">
        <f>ROUND(E82*H82,2)</f>
        <v>0</v>
      </c>
      <c r="J82" s="182"/>
      <c r="K82" s="183">
        <f>ROUND(E82*J82,2)</f>
        <v>0</v>
      </c>
      <c r="L82" s="183">
        <v>21</v>
      </c>
      <c r="M82" s="183">
        <f>G82*(1+L82/100)</f>
        <v>0</v>
      </c>
      <c r="N82" s="183">
        <v>6.9000000000000008E-4</v>
      </c>
      <c r="O82" s="183">
        <f>ROUND(E82*N82,2)</f>
        <v>0.01</v>
      </c>
      <c r="P82" s="183">
        <v>0</v>
      </c>
      <c r="Q82" s="183">
        <f>ROUND(E82*P82,2)</f>
        <v>0</v>
      </c>
      <c r="R82" s="183" t="s">
        <v>332</v>
      </c>
      <c r="S82" s="183" t="s">
        <v>212</v>
      </c>
      <c r="T82" s="184" t="s">
        <v>213</v>
      </c>
      <c r="U82" s="164">
        <v>0</v>
      </c>
      <c r="V82" s="164">
        <f>ROUND(E82*U82,2)</f>
        <v>0</v>
      </c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1138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65"/>
      <c r="D83" s="266"/>
      <c r="E83" s="266"/>
      <c r="F83" s="266"/>
      <c r="G83" s="266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217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78">
        <v>29</v>
      </c>
      <c r="B84" s="179" t="s">
        <v>1620</v>
      </c>
      <c r="C84" s="189" t="s">
        <v>1621</v>
      </c>
      <c r="D84" s="180" t="s">
        <v>460</v>
      </c>
      <c r="E84" s="181">
        <v>1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454</v>
      </c>
      <c r="T84" s="184" t="s">
        <v>213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1361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265"/>
      <c r="D85" s="266"/>
      <c r="E85" s="266"/>
      <c r="F85" s="266"/>
      <c r="G85" s="266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217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78">
        <v>30</v>
      </c>
      <c r="B86" s="179" t="s">
        <v>1622</v>
      </c>
      <c r="C86" s="189" t="s">
        <v>1623</v>
      </c>
      <c r="D86" s="180" t="s">
        <v>331</v>
      </c>
      <c r="E86" s="181">
        <v>1.1000000000000001E-2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0</v>
      </c>
      <c r="O86" s="183">
        <f>ROUND(E86*N86,2)</f>
        <v>0</v>
      </c>
      <c r="P86" s="183">
        <v>0</v>
      </c>
      <c r="Q86" s="183">
        <f>ROUND(E86*P86,2)</f>
        <v>0</v>
      </c>
      <c r="R86" s="183" t="s">
        <v>1307</v>
      </c>
      <c r="S86" s="183" t="s">
        <v>212</v>
      </c>
      <c r="T86" s="184" t="s">
        <v>213</v>
      </c>
      <c r="U86" s="164">
        <v>0.21150000000000002</v>
      </c>
      <c r="V86" s="164">
        <f>ROUND(E86*U86,2)</f>
        <v>0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1361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4">
      <c r="A87" s="161"/>
      <c r="B87" s="162"/>
      <c r="C87" s="269" t="s">
        <v>1624</v>
      </c>
      <c r="D87" s="270"/>
      <c r="E87" s="270"/>
      <c r="F87" s="270"/>
      <c r="G87" s="270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280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61"/>
      <c r="B88" s="162"/>
      <c r="C88" s="256" t="s">
        <v>1625</v>
      </c>
      <c r="D88" s="257"/>
      <c r="E88" s="257"/>
      <c r="F88" s="257"/>
      <c r="G88" s="257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216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52"/>
      <c r="D89" s="253"/>
      <c r="E89" s="253"/>
      <c r="F89" s="253"/>
      <c r="G89" s="253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217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x14ac:dyDescent="0.4">
      <c r="A90" s="172" t="s">
        <v>207</v>
      </c>
      <c r="B90" s="173" t="s">
        <v>179</v>
      </c>
      <c r="C90" s="188" t="s">
        <v>27</v>
      </c>
      <c r="D90" s="174"/>
      <c r="E90" s="175"/>
      <c r="F90" s="176"/>
      <c r="G90" s="176">
        <f>SUMIF(AG91:AG95,"&lt;&gt;NOR",G91:G95)</f>
        <v>0</v>
      </c>
      <c r="H90" s="176"/>
      <c r="I90" s="176">
        <f>SUM(I91:I95)</f>
        <v>0</v>
      </c>
      <c r="J90" s="176"/>
      <c r="K90" s="176">
        <f>SUM(K91:K95)</f>
        <v>0</v>
      </c>
      <c r="L90" s="176"/>
      <c r="M90" s="176">
        <f>SUM(M91:M95)</f>
        <v>0</v>
      </c>
      <c r="N90" s="176"/>
      <c r="O90" s="176">
        <f>SUM(O91:O95)</f>
        <v>0</v>
      </c>
      <c r="P90" s="176"/>
      <c r="Q90" s="176">
        <f>SUM(Q91:Q95)</f>
        <v>0</v>
      </c>
      <c r="R90" s="176"/>
      <c r="S90" s="176"/>
      <c r="T90" s="177"/>
      <c r="U90" s="171"/>
      <c r="V90" s="171">
        <f>SUM(V91:V95)</f>
        <v>0</v>
      </c>
      <c r="W90" s="171"/>
      <c r="AG90" t="s">
        <v>208</v>
      </c>
    </row>
    <row r="91" spans="1:60" outlineLevel="1" x14ac:dyDescent="0.4">
      <c r="A91" s="178">
        <v>31</v>
      </c>
      <c r="B91" s="179" t="s">
        <v>1626</v>
      </c>
      <c r="C91" s="189" t="s">
        <v>1627</v>
      </c>
      <c r="D91" s="180" t="s">
        <v>1300</v>
      </c>
      <c r="E91" s="181">
        <v>1</v>
      </c>
      <c r="F91" s="182"/>
      <c r="G91" s="183">
        <f>ROUND(E91*F91,2)</f>
        <v>0</v>
      </c>
      <c r="H91" s="182"/>
      <c r="I91" s="183">
        <f>ROUND(E91*H91,2)</f>
        <v>0</v>
      </c>
      <c r="J91" s="182"/>
      <c r="K91" s="183">
        <f>ROUND(E91*J91,2)</f>
        <v>0</v>
      </c>
      <c r="L91" s="183">
        <v>21</v>
      </c>
      <c r="M91" s="183">
        <f>G91*(1+L91/100)</f>
        <v>0</v>
      </c>
      <c r="N91" s="183">
        <v>0</v>
      </c>
      <c r="O91" s="183">
        <f>ROUND(E91*N91,2)</f>
        <v>0</v>
      </c>
      <c r="P91" s="183">
        <v>0</v>
      </c>
      <c r="Q91" s="183">
        <f>ROUND(E91*P91,2)</f>
        <v>0</v>
      </c>
      <c r="R91" s="183"/>
      <c r="S91" s="183" t="s">
        <v>454</v>
      </c>
      <c r="T91" s="184" t="s">
        <v>213</v>
      </c>
      <c r="U91" s="164">
        <v>0</v>
      </c>
      <c r="V91" s="164">
        <f>ROUND(E91*U91,2)</f>
        <v>0</v>
      </c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1361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61"/>
      <c r="B92" s="162"/>
      <c r="C92" s="265"/>
      <c r="D92" s="266"/>
      <c r="E92" s="266"/>
      <c r="F92" s="266"/>
      <c r="G92" s="266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217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78">
        <v>32</v>
      </c>
      <c r="B93" s="179" t="s">
        <v>1628</v>
      </c>
      <c r="C93" s="189" t="s">
        <v>1629</v>
      </c>
      <c r="D93" s="180" t="s">
        <v>1300</v>
      </c>
      <c r="E93" s="181">
        <v>1</v>
      </c>
      <c r="F93" s="182"/>
      <c r="G93" s="183">
        <f>ROUND(E93*F93,2)</f>
        <v>0</v>
      </c>
      <c r="H93" s="182"/>
      <c r="I93" s="183">
        <f>ROUND(E93*H93,2)</f>
        <v>0</v>
      </c>
      <c r="J93" s="182"/>
      <c r="K93" s="183">
        <f>ROUND(E93*J93,2)</f>
        <v>0</v>
      </c>
      <c r="L93" s="183">
        <v>21</v>
      </c>
      <c r="M93" s="183">
        <f>G93*(1+L93/100)</f>
        <v>0</v>
      </c>
      <c r="N93" s="183">
        <v>0</v>
      </c>
      <c r="O93" s="183">
        <f>ROUND(E93*N93,2)</f>
        <v>0</v>
      </c>
      <c r="P93" s="183">
        <v>0</v>
      </c>
      <c r="Q93" s="183">
        <f>ROUND(E93*P93,2)</f>
        <v>0</v>
      </c>
      <c r="R93" s="183"/>
      <c r="S93" s="183" t="s">
        <v>454</v>
      </c>
      <c r="T93" s="184" t="s">
        <v>213</v>
      </c>
      <c r="U93" s="164">
        <v>0</v>
      </c>
      <c r="V93" s="164">
        <f>ROUND(E93*U93,2)</f>
        <v>0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1406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54" t="s">
        <v>1630</v>
      </c>
      <c r="D94" s="255"/>
      <c r="E94" s="255"/>
      <c r="F94" s="255"/>
      <c r="G94" s="255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216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217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x14ac:dyDescent="0.4">
      <c r="A96" s="5"/>
      <c r="B96" s="6"/>
      <c r="C96" s="191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AE96">
        <v>15</v>
      </c>
      <c r="AF96">
        <v>21</v>
      </c>
    </row>
    <row r="97" spans="1:33" x14ac:dyDescent="0.4">
      <c r="A97" s="157"/>
      <c r="B97" s="158" t="s">
        <v>29</v>
      </c>
      <c r="C97" s="192"/>
      <c r="D97" s="159"/>
      <c r="E97" s="160"/>
      <c r="F97" s="160"/>
      <c r="G97" s="187">
        <f>G8+G37+G41+G50+G53+G61+G66+G71+G90</f>
        <v>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E97">
        <f>SUMIF(L7:L95,AE96,G7:G95)</f>
        <v>0</v>
      </c>
      <c r="AF97">
        <f>SUMIF(L7:L95,AF96,G7:G95)</f>
        <v>0</v>
      </c>
      <c r="AG97" t="s">
        <v>270</v>
      </c>
    </row>
    <row r="98" spans="1:33" x14ac:dyDescent="0.4">
      <c r="C98" s="193"/>
      <c r="D98" s="145"/>
      <c r="AG98" t="s">
        <v>271</v>
      </c>
    </row>
    <row r="99" spans="1:33" x14ac:dyDescent="0.4">
      <c r="D99" s="145"/>
    </row>
    <row r="100" spans="1:33" x14ac:dyDescent="0.4">
      <c r="D100" s="145"/>
    </row>
    <row r="101" spans="1:33" x14ac:dyDescent="0.4">
      <c r="D101" s="145"/>
    </row>
    <row r="102" spans="1:33" x14ac:dyDescent="0.4">
      <c r="D102" s="145"/>
    </row>
    <row r="103" spans="1:33" x14ac:dyDescent="0.4">
      <c r="D103" s="145"/>
    </row>
    <row r="104" spans="1:33" x14ac:dyDescent="0.4">
      <c r="D104" s="145"/>
    </row>
    <row r="105" spans="1:33" x14ac:dyDescent="0.4">
      <c r="D105" s="145"/>
    </row>
    <row r="106" spans="1:33" x14ac:dyDescent="0.4">
      <c r="D106" s="145"/>
    </row>
    <row r="107" spans="1:33" x14ac:dyDescent="0.4">
      <c r="D107" s="145"/>
    </row>
    <row r="108" spans="1:33" x14ac:dyDescent="0.4">
      <c r="D108" s="145"/>
    </row>
    <row r="109" spans="1:33" x14ac:dyDescent="0.4">
      <c r="D109" s="145"/>
    </row>
    <row r="110" spans="1:33" x14ac:dyDescent="0.4">
      <c r="D110" s="145"/>
    </row>
    <row r="111" spans="1:33" x14ac:dyDescent="0.4">
      <c r="D111" s="145"/>
    </row>
    <row r="112" spans="1:33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1kBm8OLWfYicPEVFPD0F26I723AWeXzv3Qk2t0uDuKBrXe3YE5MEzypwPGMGycoa7WfXy7+noHz8P1Uga3WUsQ==" saltValue="nSwb+5G5adV5tek//DXYDg==" spinCount="100000" sheet="1"/>
  <mergeCells count="51">
    <mergeCell ref="C11:G11"/>
    <mergeCell ref="A1:G1"/>
    <mergeCell ref="C2:G2"/>
    <mergeCell ref="C3:G3"/>
    <mergeCell ref="C4:G4"/>
    <mergeCell ref="C10:G10"/>
    <mergeCell ref="C30:G30"/>
    <mergeCell ref="C13:G13"/>
    <mergeCell ref="C14:G14"/>
    <mergeCell ref="C16:G16"/>
    <mergeCell ref="C17:G17"/>
    <mergeCell ref="C19:G19"/>
    <mergeCell ref="C20:G20"/>
    <mergeCell ref="C21:G21"/>
    <mergeCell ref="C23:G23"/>
    <mergeCell ref="C24:G24"/>
    <mergeCell ref="C26:G26"/>
    <mergeCell ref="C28:G28"/>
    <mergeCell ref="C52:G52"/>
    <mergeCell ref="C31:G31"/>
    <mergeCell ref="C33:G33"/>
    <mergeCell ref="C34:G34"/>
    <mergeCell ref="C36:G36"/>
    <mergeCell ref="C39:G39"/>
    <mergeCell ref="C40:G40"/>
    <mergeCell ref="C43:G43"/>
    <mergeCell ref="C44:G44"/>
    <mergeCell ref="C46:G46"/>
    <mergeCell ref="C47:G47"/>
    <mergeCell ref="C49:G49"/>
    <mergeCell ref="C79:G79"/>
    <mergeCell ref="C55:G55"/>
    <mergeCell ref="C57:G57"/>
    <mergeCell ref="C58:G58"/>
    <mergeCell ref="C60:G60"/>
    <mergeCell ref="C63:G63"/>
    <mergeCell ref="C65:G65"/>
    <mergeCell ref="C68:G68"/>
    <mergeCell ref="C70:G70"/>
    <mergeCell ref="C73:G73"/>
    <mergeCell ref="C75:G75"/>
    <mergeCell ref="C77:G77"/>
    <mergeCell ref="C92:G92"/>
    <mergeCell ref="C94:G94"/>
    <mergeCell ref="C95:G95"/>
    <mergeCell ref="C81:G81"/>
    <mergeCell ref="C83:G83"/>
    <mergeCell ref="C85:G85"/>
    <mergeCell ref="C87:G87"/>
    <mergeCell ref="C88:G88"/>
    <mergeCell ref="C89:G8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77</v>
      </c>
      <c r="C4" s="262" t="s">
        <v>78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93</v>
      </c>
      <c r="C8" s="188" t="s">
        <v>94</v>
      </c>
      <c r="D8" s="174"/>
      <c r="E8" s="175"/>
      <c r="F8" s="176"/>
      <c r="G8" s="176">
        <f>SUMIF(AG9:AG41,"&lt;&gt;NOR",G9:G41)</f>
        <v>0</v>
      </c>
      <c r="H8" s="176"/>
      <c r="I8" s="176">
        <f>SUM(I9:I41)</f>
        <v>0</v>
      </c>
      <c r="J8" s="176"/>
      <c r="K8" s="176">
        <f>SUM(K9:K41)</f>
        <v>0</v>
      </c>
      <c r="L8" s="176"/>
      <c r="M8" s="176">
        <f>SUM(M9:M41)</f>
        <v>0</v>
      </c>
      <c r="N8" s="176"/>
      <c r="O8" s="176">
        <f>SUM(O9:O41)</f>
        <v>3.07</v>
      </c>
      <c r="P8" s="176"/>
      <c r="Q8" s="176">
        <f>SUM(Q9:Q41)</f>
        <v>0</v>
      </c>
      <c r="R8" s="176"/>
      <c r="S8" s="176"/>
      <c r="T8" s="177"/>
      <c r="U8" s="171"/>
      <c r="V8" s="171">
        <f>SUM(V9:V41)</f>
        <v>28.87</v>
      </c>
      <c r="W8" s="171"/>
      <c r="AG8" t="s">
        <v>208</v>
      </c>
    </row>
    <row r="9" spans="1:60" ht="20.399999999999999" outlineLevel="1" x14ac:dyDescent="0.4">
      <c r="A9" s="178">
        <v>1</v>
      </c>
      <c r="B9" s="179" t="s">
        <v>1631</v>
      </c>
      <c r="C9" s="189" t="s">
        <v>1632</v>
      </c>
      <c r="D9" s="180" t="s">
        <v>275</v>
      </c>
      <c r="E9" s="181">
        <v>0.7041400000000001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0.57152000000000003</v>
      </c>
      <c r="O9" s="183">
        <f>ROUND(E9*N9,2)</f>
        <v>0.4</v>
      </c>
      <c r="P9" s="183">
        <v>0</v>
      </c>
      <c r="Q9" s="183">
        <f>ROUND(E9*P9,2)</f>
        <v>0</v>
      </c>
      <c r="R9" s="183" t="s">
        <v>346</v>
      </c>
      <c r="S9" s="183" t="s">
        <v>212</v>
      </c>
      <c r="T9" s="184" t="s">
        <v>277</v>
      </c>
      <c r="U9" s="164">
        <v>8.1550000000000011</v>
      </c>
      <c r="V9" s="164">
        <f>ROUND(E9*U9,2)</f>
        <v>5.74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9" t="s">
        <v>1633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190" t="s">
        <v>1634</v>
      </c>
      <c r="D11" s="169"/>
      <c r="E11" s="170">
        <v>0.42180000000000001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254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190" t="s">
        <v>1635</v>
      </c>
      <c r="D12" s="169"/>
      <c r="E12" s="170">
        <v>0.16800000000000001</v>
      </c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254</v>
      </c>
      <c r="AH12" s="154">
        <v>0</v>
      </c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190" t="s">
        <v>1636</v>
      </c>
      <c r="D13" s="169"/>
      <c r="E13" s="170">
        <v>0.11434000000000001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254</v>
      </c>
      <c r="AH13" s="154">
        <v>0</v>
      </c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0.399999999999999" outlineLevel="1" x14ac:dyDescent="0.4">
      <c r="A15" s="178">
        <v>2</v>
      </c>
      <c r="B15" s="179" t="s">
        <v>1637</v>
      </c>
      <c r="C15" s="189" t="s">
        <v>1638</v>
      </c>
      <c r="D15" s="180" t="s">
        <v>275</v>
      </c>
      <c r="E15" s="181">
        <v>0.88018000000000007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0.57137000000000004</v>
      </c>
      <c r="O15" s="183">
        <f>ROUND(E15*N15,2)</f>
        <v>0.5</v>
      </c>
      <c r="P15" s="183">
        <v>0</v>
      </c>
      <c r="Q15" s="183">
        <f>ROUND(E15*P15,2)</f>
        <v>0</v>
      </c>
      <c r="R15" s="183" t="s">
        <v>346</v>
      </c>
      <c r="S15" s="183" t="s">
        <v>212</v>
      </c>
      <c r="T15" s="184" t="s">
        <v>277</v>
      </c>
      <c r="U15" s="164">
        <v>7.2624000000000004</v>
      </c>
      <c r="V15" s="164">
        <f>ROUND(E15*U15,2)</f>
        <v>6.39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278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69" t="s">
        <v>1633</v>
      </c>
      <c r="D16" s="270"/>
      <c r="E16" s="270"/>
      <c r="F16" s="270"/>
      <c r="G16" s="270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280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190" t="s">
        <v>1639</v>
      </c>
      <c r="D17" s="169"/>
      <c r="E17" s="170">
        <v>0.52725000000000011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254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190" t="s">
        <v>1640</v>
      </c>
      <c r="D18" s="169"/>
      <c r="E18" s="170">
        <v>0.21000000000000002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254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190" t="s">
        <v>1641</v>
      </c>
      <c r="D19" s="169"/>
      <c r="E19" s="170">
        <v>0.14293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254</v>
      </c>
      <c r="AH19" s="154">
        <v>0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78">
        <v>3</v>
      </c>
      <c r="B21" s="179" t="s">
        <v>1642</v>
      </c>
      <c r="C21" s="189" t="s">
        <v>1643</v>
      </c>
      <c r="D21" s="180" t="s">
        <v>275</v>
      </c>
      <c r="E21" s="181">
        <v>0.48480000000000001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0.52402000000000004</v>
      </c>
      <c r="O21" s="183">
        <f>ROUND(E21*N21,2)</f>
        <v>0.25</v>
      </c>
      <c r="P21" s="183">
        <v>0</v>
      </c>
      <c r="Q21" s="183">
        <f>ROUND(E21*P21,2)</f>
        <v>0</v>
      </c>
      <c r="R21" s="183" t="s">
        <v>346</v>
      </c>
      <c r="S21" s="183" t="s">
        <v>212</v>
      </c>
      <c r="T21" s="184" t="s">
        <v>277</v>
      </c>
      <c r="U21" s="164">
        <v>6.7830000000000004</v>
      </c>
      <c r="V21" s="164">
        <f>ROUND(E21*U21,2)</f>
        <v>3.29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278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69" t="s">
        <v>1633</v>
      </c>
      <c r="D22" s="270"/>
      <c r="E22" s="270"/>
      <c r="F22" s="270"/>
      <c r="G22" s="270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280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190" t="s">
        <v>1644</v>
      </c>
      <c r="D23" s="169"/>
      <c r="E23" s="170">
        <v>0.48480000000000001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254</v>
      </c>
      <c r="AH23" s="154">
        <v>0</v>
      </c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217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78">
        <v>4</v>
      </c>
      <c r="B25" s="179" t="s">
        <v>1645</v>
      </c>
      <c r="C25" s="189" t="s">
        <v>1646</v>
      </c>
      <c r="D25" s="180" t="s">
        <v>275</v>
      </c>
      <c r="E25" s="181">
        <v>0.60600000000000009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0.52387000000000006</v>
      </c>
      <c r="O25" s="183">
        <f>ROUND(E25*N25,2)</f>
        <v>0.32</v>
      </c>
      <c r="P25" s="183">
        <v>0</v>
      </c>
      <c r="Q25" s="183">
        <f>ROUND(E25*P25,2)</f>
        <v>0</v>
      </c>
      <c r="R25" s="183" t="s">
        <v>346</v>
      </c>
      <c r="S25" s="183" t="s">
        <v>212</v>
      </c>
      <c r="T25" s="184" t="s">
        <v>277</v>
      </c>
      <c r="U25" s="164">
        <v>6.3054000000000006</v>
      </c>
      <c r="V25" s="164">
        <f>ROUND(E25*U25,2)</f>
        <v>3.82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278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69" t="s">
        <v>1633</v>
      </c>
      <c r="D26" s="270"/>
      <c r="E26" s="270"/>
      <c r="F26" s="270"/>
      <c r="G26" s="270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280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0" t="s">
        <v>1647</v>
      </c>
      <c r="D27" s="169"/>
      <c r="E27" s="170">
        <v>0.60600000000000009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5</v>
      </c>
      <c r="B29" s="179" t="s">
        <v>1648</v>
      </c>
      <c r="C29" s="189" t="s">
        <v>1649</v>
      </c>
      <c r="D29" s="180" t="s">
        <v>275</v>
      </c>
      <c r="E29" s="181">
        <v>0.72000000000000008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1.796</v>
      </c>
      <c r="O29" s="183">
        <f>ROUND(E29*N29,2)</f>
        <v>1.29</v>
      </c>
      <c r="P29" s="183">
        <v>0</v>
      </c>
      <c r="Q29" s="183">
        <f>ROUND(E29*P29,2)</f>
        <v>0</v>
      </c>
      <c r="R29" s="183" t="s">
        <v>346</v>
      </c>
      <c r="S29" s="183" t="s">
        <v>212</v>
      </c>
      <c r="T29" s="184" t="s">
        <v>277</v>
      </c>
      <c r="U29" s="164">
        <v>6.8680000000000003</v>
      </c>
      <c r="V29" s="164">
        <f>ROUND(E29*U29,2)</f>
        <v>4.9400000000000004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278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269" t="s">
        <v>1650</v>
      </c>
      <c r="D30" s="270"/>
      <c r="E30" s="270"/>
      <c r="F30" s="270"/>
      <c r="G30" s="270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280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190" t="s">
        <v>1651</v>
      </c>
      <c r="D31" s="169"/>
      <c r="E31" s="170">
        <v>0.54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254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190" t="s">
        <v>1652</v>
      </c>
      <c r="D32" s="169"/>
      <c r="E32" s="170">
        <v>0.18000000000000002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254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6</v>
      </c>
      <c r="B34" s="179" t="s">
        <v>1653</v>
      </c>
      <c r="C34" s="189" t="s">
        <v>1654</v>
      </c>
      <c r="D34" s="180" t="s">
        <v>331</v>
      </c>
      <c r="E34" s="181">
        <v>8.5800000000000001E-2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1.0970900000000001</v>
      </c>
      <c r="O34" s="183">
        <f>ROUND(E34*N34,2)</f>
        <v>0.09</v>
      </c>
      <c r="P34" s="183">
        <v>0</v>
      </c>
      <c r="Q34" s="183">
        <f>ROUND(E34*P34,2)</f>
        <v>0</v>
      </c>
      <c r="R34" s="183" t="s">
        <v>338</v>
      </c>
      <c r="S34" s="183" t="s">
        <v>212</v>
      </c>
      <c r="T34" s="184" t="s">
        <v>277</v>
      </c>
      <c r="U34" s="164">
        <v>16.583000000000002</v>
      </c>
      <c r="V34" s="164">
        <f>ROUND(E34*U34,2)</f>
        <v>1.42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278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69" t="s">
        <v>370</v>
      </c>
      <c r="D35" s="270"/>
      <c r="E35" s="270"/>
      <c r="F35" s="270"/>
      <c r="G35" s="270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280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190" t="s">
        <v>1655</v>
      </c>
      <c r="D36" s="169"/>
      <c r="E36" s="170">
        <v>8.5800000000000001E-2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254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217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78">
        <v>7</v>
      </c>
      <c r="B38" s="179" t="s">
        <v>1656</v>
      </c>
      <c r="C38" s="189" t="s">
        <v>1657</v>
      </c>
      <c r="D38" s="180" t="s">
        <v>331</v>
      </c>
      <c r="E38" s="181">
        <v>0.19710000000000003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1.0970900000000001</v>
      </c>
      <c r="O38" s="183">
        <f>ROUND(E38*N38,2)</f>
        <v>0.22</v>
      </c>
      <c r="P38" s="183">
        <v>0</v>
      </c>
      <c r="Q38" s="183">
        <f>ROUND(E38*P38,2)</f>
        <v>0</v>
      </c>
      <c r="R38" s="183" t="s">
        <v>338</v>
      </c>
      <c r="S38" s="183" t="s">
        <v>212</v>
      </c>
      <c r="T38" s="184" t="s">
        <v>277</v>
      </c>
      <c r="U38" s="164">
        <v>16.583000000000002</v>
      </c>
      <c r="V38" s="164">
        <f>ROUND(E38*U38,2)</f>
        <v>3.27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278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69" t="s">
        <v>370</v>
      </c>
      <c r="D39" s="270"/>
      <c r="E39" s="270"/>
      <c r="F39" s="270"/>
      <c r="G39" s="270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280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190" t="s">
        <v>1658</v>
      </c>
      <c r="D40" s="169"/>
      <c r="E40" s="170">
        <v>0.19710000000000003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254</v>
      </c>
      <c r="AH40" s="154">
        <v>0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217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x14ac:dyDescent="0.4">
      <c r="A42" s="172" t="s">
        <v>207</v>
      </c>
      <c r="B42" s="173" t="s">
        <v>95</v>
      </c>
      <c r="C42" s="188" t="s">
        <v>96</v>
      </c>
      <c r="D42" s="174"/>
      <c r="E42" s="175"/>
      <c r="F42" s="176"/>
      <c r="G42" s="176">
        <f>SUMIF(AG43:AG72,"&lt;&gt;NOR",G43:G72)</f>
        <v>0</v>
      </c>
      <c r="H42" s="176"/>
      <c r="I42" s="176">
        <f>SUM(I43:I72)</f>
        <v>0</v>
      </c>
      <c r="J42" s="176"/>
      <c r="K42" s="176">
        <f>SUM(K43:K72)</f>
        <v>0</v>
      </c>
      <c r="L42" s="176"/>
      <c r="M42" s="176">
        <f>SUM(M43:M72)</f>
        <v>0</v>
      </c>
      <c r="N42" s="176"/>
      <c r="O42" s="176">
        <f>SUM(O43:O72)</f>
        <v>8.8399999999999981</v>
      </c>
      <c r="P42" s="176"/>
      <c r="Q42" s="176">
        <f>SUM(Q43:Q72)</f>
        <v>0</v>
      </c>
      <c r="R42" s="176"/>
      <c r="S42" s="176"/>
      <c r="T42" s="177"/>
      <c r="U42" s="171"/>
      <c r="V42" s="171">
        <f>SUM(V43:V72)</f>
        <v>55.879999999999995</v>
      </c>
      <c r="W42" s="171"/>
      <c r="AG42" t="s">
        <v>208</v>
      </c>
    </row>
    <row r="43" spans="1:60" outlineLevel="1" x14ac:dyDescent="0.4">
      <c r="A43" s="178">
        <v>8</v>
      </c>
      <c r="B43" s="179" t="s">
        <v>1659</v>
      </c>
      <c r="C43" s="189" t="s">
        <v>1660</v>
      </c>
      <c r="D43" s="180" t="s">
        <v>275</v>
      </c>
      <c r="E43" s="181">
        <v>2.9080800000000004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2.5250700000000004</v>
      </c>
      <c r="O43" s="183">
        <f>ROUND(E43*N43,2)</f>
        <v>7.34</v>
      </c>
      <c r="P43" s="183">
        <v>0</v>
      </c>
      <c r="Q43" s="183">
        <f>ROUND(E43*P43,2)</f>
        <v>0</v>
      </c>
      <c r="R43" s="183" t="s">
        <v>338</v>
      </c>
      <c r="S43" s="183" t="s">
        <v>212</v>
      </c>
      <c r="T43" s="184" t="s">
        <v>277</v>
      </c>
      <c r="U43" s="164">
        <v>0.8650000000000001</v>
      </c>
      <c r="V43" s="164">
        <f>ROUND(E43*U43,2)</f>
        <v>2.52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278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0.7" outlineLevel="1" x14ac:dyDescent="0.4">
      <c r="A44" s="161"/>
      <c r="B44" s="162"/>
      <c r="C44" s="269" t="s">
        <v>1661</v>
      </c>
      <c r="D44" s="270"/>
      <c r="E44" s="270"/>
      <c r="F44" s="270"/>
      <c r="G44" s="270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280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85" t="str">
        <f>C44</f>
        <v>včetně stěnových, nosníků jeřábových drah, volných trámů, průvlaků, rámových příčlí, ztužidel, konzol, vodorovných táhel a podobných tyčových konstrukcí,</v>
      </c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190" t="s">
        <v>1662</v>
      </c>
      <c r="D45" s="169"/>
      <c r="E45" s="170">
        <v>2.9080800000000004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254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78">
        <v>9</v>
      </c>
      <c r="B47" s="179" t="s">
        <v>1663</v>
      </c>
      <c r="C47" s="189" t="s">
        <v>1664</v>
      </c>
      <c r="D47" s="180" t="s">
        <v>321</v>
      </c>
      <c r="E47" s="181">
        <v>17.513000000000002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5.7700000000000001E-2</v>
      </c>
      <c r="O47" s="183">
        <f>ROUND(E47*N47,2)</f>
        <v>1.01</v>
      </c>
      <c r="P47" s="183">
        <v>0</v>
      </c>
      <c r="Q47" s="183">
        <f>ROUND(E47*P47,2)</f>
        <v>0</v>
      </c>
      <c r="R47" s="183" t="s">
        <v>338</v>
      </c>
      <c r="S47" s="183" t="s">
        <v>212</v>
      </c>
      <c r="T47" s="184" t="s">
        <v>277</v>
      </c>
      <c r="U47" s="164">
        <v>0.95000000000000007</v>
      </c>
      <c r="V47" s="164">
        <f>ROUND(E47*U47,2)</f>
        <v>16.64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278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ht="30.9" outlineLevel="1" x14ac:dyDescent="0.4">
      <c r="A48" s="161"/>
      <c r="B48" s="162"/>
      <c r="C48" s="269" t="s">
        <v>1665</v>
      </c>
      <c r="D48" s="270"/>
      <c r="E48" s="270"/>
      <c r="F48" s="270"/>
      <c r="G48" s="270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280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85" t="str">
        <f>C48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190" t="s">
        <v>1666</v>
      </c>
      <c r="D49" s="169"/>
      <c r="E49" s="170">
        <v>13.328000000000001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254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190" t="s">
        <v>1667</v>
      </c>
      <c r="D50" s="169"/>
      <c r="E50" s="170">
        <v>4.1850000000000005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254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78">
        <v>10</v>
      </c>
      <c r="B52" s="179" t="s">
        <v>1668</v>
      </c>
      <c r="C52" s="189" t="s">
        <v>1669</v>
      </c>
      <c r="D52" s="180" t="s">
        <v>321</v>
      </c>
      <c r="E52" s="181">
        <v>17.513000000000002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 t="s">
        <v>338</v>
      </c>
      <c r="S52" s="183" t="s">
        <v>212</v>
      </c>
      <c r="T52" s="184" t="s">
        <v>277</v>
      </c>
      <c r="U52" s="164">
        <v>0.37000000000000005</v>
      </c>
      <c r="V52" s="164">
        <f>ROUND(E52*U52,2)</f>
        <v>6.48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278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ht="30.9" outlineLevel="1" x14ac:dyDescent="0.4">
      <c r="A53" s="161"/>
      <c r="B53" s="162"/>
      <c r="C53" s="269" t="s">
        <v>1665</v>
      </c>
      <c r="D53" s="270"/>
      <c r="E53" s="270"/>
      <c r="F53" s="270"/>
      <c r="G53" s="270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280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85" t="str">
        <f>C53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/>
      <c r="B54" s="162"/>
      <c r="C54" s="190" t="s">
        <v>1670</v>
      </c>
      <c r="D54" s="169"/>
      <c r="E54" s="170">
        <v>17.513000000000002</v>
      </c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254</v>
      </c>
      <c r="AH54" s="154">
        <v>5</v>
      </c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217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78">
        <v>11</v>
      </c>
      <c r="B56" s="179" t="s">
        <v>1671</v>
      </c>
      <c r="C56" s="189" t="s">
        <v>1672</v>
      </c>
      <c r="D56" s="180" t="s">
        <v>321</v>
      </c>
      <c r="E56" s="181">
        <v>4.1850000000000005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6.3300000000000006E-3</v>
      </c>
      <c r="O56" s="183">
        <f>ROUND(E56*N56,2)</f>
        <v>0.03</v>
      </c>
      <c r="P56" s="183">
        <v>0</v>
      </c>
      <c r="Q56" s="183">
        <f>ROUND(E56*P56,2)</f>
        <v>0</v>
      </c>
      <c r="R56" s="183" t="s">
        <v>338</v>
      </c>
      <c r="S56" s="183" t="s">
        <v>212</v>
      </c>
      <c r="T56" s="184" t="s">
        <v>277</v>
      </c>
      <c r="U56" s="164">
        <v>0.94300000000000006</v>
      </c>
      <c r="V56" s="164">
        <f>ROUND(E56*U56,2)</f>
        <v>3.95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278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61"/>
      <c r="B57" s="162"/>
      <c r="C57" s="269" t="s">
        <v>1673</v>
      </c>
      <c r="D57" s="270"/>
      <c r="E57" s="270"/>
      <c r="F57" s="270"/>
      <c r="G57" s="270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280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190" t="s">
        <v>1674</v>
      </c>
      <c r="D58" s="169"/>
      <c r="E58" s="170">
        <v>4.1850000000000005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254</v>
      </c>
      <c r="AH58" s="154">
        <v>0</v>
      </c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12</v>
      </c>
      <c r="B60" s="179" t="s">
        <v>1675</v>
      </c>
      <c r="C60" s="189" t="s">
        <v>1676</v>
      </c>
      <c r="D60" s="180" t="s">
        <v>321</v>
      </c>
      <c r="E60" s="181">
        <v>4.1850000000000005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338</v>
      </c>
      <c r="S60" s="183" t="s">
        <v>212</v>
      </c>
      <c r="T60" s="184" t="s">
        <v>277</v>
      </c>
      <c r="U60" s="164">
        <v>0.33</v>
      </c>
      <c r="V60" s="164">
        <f>ROUND(E60*U60,2)</f>
        <v>1.38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278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69" t="s">
        <v>1673</v>
      </c>
      <c r="D61" s="270"/>
      <c r="E61" s="270"/>
      <c r="F61" s="270"/>
      <c r="G61" s="270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280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190" t="s">
        <v>1677</v>
      </c>
      <c r="D62" s="169"/>
      <c r="E62" s="170">
        <v>4.1850000000000005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254</v>
      </c>
      <c r="AH62" s="154">
        <v>5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217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78">
        <v>13</v>
      </c>
      <c r="B64" s="179" t="s">
        <v>1678</v>
      </c>
      <c r="C64" s="189" t="s">
        <v>1679</v>
      </c>
      <c r="D64" s="180" t="s">
        <v>331</v>
      </c>
      <c r="E64" s="181">
        <v>0.43621000000000004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1.01939</v>
      </c>
      <c r="O64" s="183">
        <f>ROUND(E64*N64,2)</f>
        <v>0.44</v>
      </c>
      <c r="P64" s="183">
        <v>0</v>
      </c>
      <c r="Q64" s="183">
        <f>ROUND(E64*P64,2)</f>
        <v>0</v>
      </c>
      <c r="R64" s="183" t="s">
        <v>338</v>
      </c>
      <c r="S64" s="183" t="s">
        <v>212</v>
      </c>
      <c r="T64" s="184" t="s">
        <v>277</v>
      </c>
      <c r="U64" s="164">
        <v>51.252000000000002</v>
      </c>
      <c r="V64" s="164">
        <f>ROUND(E64*U64,2)</f>
        <v>22.36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278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ht="20.7" outlineLevel="1" x14ac:dyDescent="0.4">
      <c r="A65" s="161"/>
      <c r="B65" s="162"/>
      <c r="C65" s="269" t="s">
        <v>1680</v>
      </c>
      <c r="D65" s="270"/>
      <c r="E65" s="270"/>
      <c r="F65" s="270"/>
      <c r="G65" s="270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280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85" t="str">
        <f>C65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190" t="s">
        <v>1681</v>
      </c>
      <c r="D66" s="169"/>
      <c r="E66" s="170">
        <v>0.43621000000000004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254</v>
      </c>
      <c r="AH66" s="154">
        <v>5</v>
      </c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61"/>
      <c r="B67" s="162"/>
      <c r="C67" s="252"/>
      <c r="D67" s="253"/>
      <c r="E67" s="253"/>
      <c r="F67" s="253"/>
      <c r="G67" s="253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217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78">
        <v>14</v>
      </c>
      <c r="B68" s="179" t="s">
        <v>447</v>
      </c>
      <c r="C68" s="189" t="s">
        <v>448</v>
      </c>
      <c r="D68" s="180" t="s">
        <v>321</v>
      </c>
      <c r="E68" s="181">
        <v>10.849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1.9700000000000004E-3</v>
      </c>
      <c r="O68" s="183">
        <f>ROUND(E68*N68,2)</f>
        <v>0.02</v>
      </c>
      <c r="P68" s="183">
        <v>0</v>
      </c>
      <c r="Q68" s="183">
        <f>ROUND(E68*P68,2)</f>
        <v>0</v>
      </c>
      <c r="R68" s="183" t="s">
        <v>338</v>
      </c>
      <c r="S68" s="183" t="s">
        <v>212</v>
      </c>
      <c r="T68" s="184" t="s">
        <v>277</v>
      </c>
      <c r="U68" s="164">
        <v>0.23500000000000001</v>
      </c>
      <c r="V68" s="164">
        <f>ROUND(E68*U68,2)</f>
        <v>2.5499999999999998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278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269" t="s">
        <v>449</v>
      </c>
      <c r="D69" s="270"/>
      <c r="E69" s="270"/>
      <c r="F69" s="270"/>
      <c r="G69" s="270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280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/>
      <c r="B70" s="162"/>
      <c r="C70" s="190" t="s">
        <v>1682</v>
      </c>
      <c r="D70" s="169"/>
      <c r="E70" s="170">
        <v>6.6640000000000006</v>
      </c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254</v>
      </c>
      <c r="AH70" s="154">
        <v>0</v>
      </c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61"/>
      <c r="B71" s="162"/>
      <c r="C71" s="190" t="s">
        <v>1667</v>
      </c>
      <c r="D71" s="169"/>
      <c r="E71" s="170">
        <v>4.1850000000000005</v>
      </c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254</v>
      </c>
      <c r="AH71" s="154">
        <v>0</v>
      </c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61"/>
      <c r="B72" s="162"/>
      <c r="C72" s="252"/>
      <c r="D72" s="253"/>
      <c r="E72" s="253"/>
      <c r="F72" s="253"/>
      <c r="G72" s="253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217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x14ac:dyDescent="0.4">
      <c r="A73" s="172" t="s">
        <v>207</v>
      </c>
      <c r="B73" s="173" t="s">
        <v>99</v>
      </c>
      <c r="C73" s="188" t="s">
        <v>100</v>
      </c>
      <c r="D73" s="174"/>
      <c r="E73" s="175"/>
      <c r="F73" s="176"/>
      <c r="G73" s="176">
        <f>SUMIF(AG74:AG78,"&lt;&gt;NOR",G74:G78)</f>
        <v>0</v>
      </c>
      <c r="H73" s="176"/>
      <c r="I73" s="176">
        <f>SUM(I74:I78)</f>
        <v>0</v>
      </c>
      <c r="J73" s="176"/>
      <c r="K73" s="176">
        <f>SUM(K74:K78)</f>
        <v>0</v>
      </c>
      <c r="L73" s="176"/>
      <c r="M73" s="176">
        <f>SUM(M74:M78)</f>
        <v>0</v>
      </c>
      <c r="N73" s="176"/>
      <c r="O73" s="176">
        <f>SUM(O74:O78)</f>
        <v>0.32</v>
      </c>
      <c r="P73" s="176"/>
      <c r="Q73" s="176">
        <f>SUM(Q74:Q78)</f>
        <v>0</v>
      </c>
      <c r="R73" s="176"/>
      <c r="S73" s="176"/>
      <c r="T73" s="177"/>
      <c r="U73" s="171"/>
      <c r="V73" s="171">
        <f>SUM(V74:V78)</f>
        <v>2.89</v>
      </c>
      <c r="W73" s="171"/>
      <c r="AG73" t="s">
        <v>208</v>
      </c>
    </row>
    <row r="74" spans="1:60" outlineLevel="1" x14ac:dyDescent="0.4">
      <c r="A74" s="178">
        <v>15</v>
      </c>
      <c r="B74" s="179" t="s">
        <v>1683</v>
      </c>
      <c r="C74" s="189" t="s">
        <v>1684</v>
      </c>
      <c r="D74" s="180" t="s">
        <v>321</v>
      </c>
      <c r="E74" s="181">
        <v>6.8000000000000007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4.7770000000000007E-2</v>
      </c>
      <c r="O74" s="183">
        <f>ROUND(E74*N74,2)</f>
        <v>0.32</v>
      </c>
      <c r="P74" s="183">
        <v>0</v>
      </c>
      <c r="Q74" s="183">
        <f>ROUND(E74*P74,2)</f>
        <v>0</v>
      </c>
      <c r="R74" s="183" t="s">
        <v>346</v>
      </c>
      <c r="S74" s="183" t="s">
        <v>212</v>
      </c>
      <c r="T74" s="184" t="s">
        <v>277</v>
      </c>
      <c r="U74" s="164">
        <v>0.42480000000000001</v>
      </c>
      <c r="V74" s="164">
        <f>ROUND(E74*U74,2)</f>
        <v>2.89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278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69" t="s">
        <v>1685</v>
      </c>
      <c r="D75" s="270"/>
      <c r="E75" s="270"/>
      <c r="F75" s="270"/>
      <c r="G75" s="270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280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61"/>
      <c r="B76" s="162"/>
      <c r="C76" s="190" t="s">
        <v>1686</v>
      </c>
      <c r="D76" s="169"/>
      <c r="E76" s="170">
        <v>5.1000000000000005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254</v>
      </c>
      <c r="AH76" s="154">
        <v>0</v>
      </c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190" t="s">
        <v>1687</v>
      </c>
      <c r="D77" s="169"/>
      <c r="E77" s="170">
        <v>1.7000000000000002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254</v>
      </c>
      <c r="AH77" s="154">
        <v>0</v>
      </c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61"/>
      <c r="B78" s="162"/>
      <c r="C78" s="252"/>
      <c r="D78" s="253"/>
      <c r="E78" s="253"/>
      <c r="F78" s="253"/>
      <c r="G78" s="253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217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x14ac:dyDescent="0.4">
      <c r="A79" s="172" t="s">
        <v>207</v>
      </c>
      <c r="B79" s="173" t="s">
        <v>115</v>
      </c>
      <c r="C79" s="188" t="s">
        <v>116</v>
      </c>
      <c r="D79" s="174"/>
      <c r="E79" s="175"/>
      <c r="F79" s="176"/>
      <c r="G79" s="176">
        <f>SUMIF(AG80:AG132,"&lt;&gt;NOR",G80:G132)</f>
        <v>0</v>
      </c>
      <c r="H79" s="176"/>
      <c r="I79" s="176">
        <f>SUM(I80:I132)</f>
        <v>0</v>
      </c>
      <c r="J79" s="176"/>
      <c r="K79" s="176">
        <f>SUM(K80:K132)</f>
        <v>0</v>
      </c>
      <c r="L79" s="176"/>
      <c r="M79" s="176">
        <f>SUM(M80:M132)</f>
        <v>0</v>
      </c>
      <c r="N79" s="176"/>
      <c r="O79" s="176">
        <f>SUM(O80:O132)</f>
        <v>0.05</v>
      </c>
      <c r="P79" s="176"/>
      <c r="Q79" s="176">
        <f>SUM(Q80:Q132)</f>
        <v>19.560000000000002</v>
      </c>
      <c r="R79" s="176"/>
      <c r="S79" s="176"/>
      <c r="T79" s="177"/>
      <c r="U79" s="171"/>
      <c r="V79" s="171">
        <f>SUM(V80:V132)</f>
        <v>86.009999999999991</v>
      </c>
      <c r="W79" s="171"/>
      <c r="AG79" t="s">
        <v>208</v>
      </c>
    </row>
    <row r="80" spans="1:60" outlineLevel="1" x14ac:dyDescent="0.4">
      <c r="A80" s="178">
        <v>16</v>
      </c>
      <c r="B80" s="179" t="s">
        <v>613</v>
      </c>
      <c r="C80" s="189" t="s">
        <v>614</v>
      </c>
      <c r="D80" s="180" t="s">
        <v>275</v>
      </c>
      <c r="E80" s="181">
        <v>1.1865000000000001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1.4700000000000002E-3</v>
      </c>
      <c r="O80" s="183">
        <f>ROUND(E80*N80,2)</f>
        <v>0</v>
      </c>
      <c r="P80" s="183">
        <v>2.4000000000000004</v>
      </c>
      <c r="Q80" s="183">
        <f>ROUND(E80*P80,2)</f>
        <v>2.85</v>
      </c>
      <c r="R80" s="183" t="s">
        <v>596</v>
      </c>
      <c r="S80" s="183" t="s">
        <v>212</v>
      </c>
      <c r="T80" s="184" t="s">
        <v>277</v>
      </c>
      <c r="U80" s="164">
        <v>8.5</v>
      </c>
      <c r="V80" s="164">
        <f>ROUND(E80*U80,2)</f>
        <v>10.09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278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ht="20.7" outlineLevel="1" x14ac:dyDescent="0.4">
      <c r="A81" s="161"/>
      <c r="B81" s="162"/>
      <c r="C81" s="269" t="s">
        <v>615</v>
      </c>
      <c r="D81" s="270"/>
      <c r="E81" s="270"/>
      <c r="F81" s="270"/>
      <c r="G81" s="270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280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85" t="str">
        <f>C81</f>
        <v>nebo vybourání otvorů průřezové plochy přes 4 m2 ve zdivu železobetonovém, včetně pomocného lešení o výšce podlahy do 1900 mm a pro zatížení do 1,5 kPa  (150 kg/m2),</v>
      </c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190" t="s">
        <v>1688</v>
      </c>
      <c r="D82" s="169"/>
      <c r="E82" s="170">
        <v>1.1865000000000001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254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217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ht="20.399999999999999" outlineLevel="1" x14ac:dyDescent="0.4">
      <c r="A84" s="178">
        <v>17</v>
      </c>
      <c r="B84" s="179" t="s">
        <v>1689</v>
      </c>
      <c r="C84" s="189" t="s">
        <v>1690</v>
      </c>
      <c r="D84" s="180" t="s">
        <v>275</v>
      </c>
      <c r="E84" s="181">
        <v>0.74250000000000005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1.7990000000000003E-2</v>
      </c>
      <c r="O84" s="183">
        <f>ROUND(E84*N84,2)</f>
        <v>0.01</v>
      </c>
      <c r="P84" s="183">
        <v>2.4000000000000004</v>
      </c>
      <c r="Q84" s="183">
        <f>ROUND(E84*P84,2)</f>
        <v>1.78</v>
      </c>
      <c r="R84" s="183" t="s">
        <v>596</v>
      </c>
      <c r="S84" s="183" t="s">
        <v>212</v>
      </c>
      <c r="T84" s="184" t="s">
        <v>277</v>
      </c>
      <c r="U84" s="164">
        <v>12.817</v>
      </c>
      <c r="V84" s="164">
        <f>ROUND(E84*U84,2)</f>
        <v>9.52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278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269" t="s">
        <v>1691</v>
      </c>
      <c r="D85" s="270"/>
      <c r="E85" s="270"/>
      <c r="F85" s="270"/>
      <c r="G85" s="270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280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85" t="str">
        <f>C85</f>
        <v>uložených ve zdivu, včetně pomocného lešení o výšce podlahy do 1900 mm a pro zatížení do 1,5 kPa  (150 kg/m2),</v>
      </c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61"/>
      <c r="B86" s="162"/>
      <c r="C86" s="190" t="s">
        <v>1692</v>
      </c>
      <c r="D86" s="169"/>
      <c r="E86" s="170">
        <v>0.74250000000000005</v>
      </c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254</v>
      </c>
      <c r="AH86" s="154">
        <v>0</v>
      </c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4">
      <c r="A87" s="161"/>
      <c r="B87" s="162"/>
      <c r="C87" s="252"/>
      <c r="D87" s="253"/>
      <c r="E87" s="253"/>
      <c r="F87" s="253"/>
      <c r="G87" s="253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217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ht="20.399999999999999" outlineLevel="1" x14ac:dyDescent="0.4">
      <c r="A88" s="178">
        <v>18</v>
      </c>
      <c r="B88" s="179" t="s">
        <v>638</v>
      </c>
      <c r="C88" s="189" t="s">
        <v>639</v>
      </c>
      <c r="D88" s="180" t="s">
        <v>321</v>
      </c>
      <c r="E88" s="181">
        <v>26.343800000000002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5.5E-2</v>
      </c>
      <c r="Q88" s="183">
        <f>ROUND(E88*P88,2)</f>
        <v>1.45</v>
      </c>
      <c r="R88" s="183" t="s">
        <v>596</v>
      </c>
      <c r="S88" s="183" t="s">
        <v>212</v>
      </c>
      <c r="T88" s="184" t="s">
        <v>277</v>
      </c>
      <c r="U88" s="164">
        <v>0.42500000000000004</v>
      </c>
      <c r="V88" s="164">
        <f>ROUND(E88*U88,2)</f>
        <v>11.2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278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ht="20.7" outlineLevel="1" x14ac:dyDescent="0.4">
      <c r="A89" s="161"/>
      <c r="B89" s="162"/>
      <c r="C89" s="269" t="s">
        <v>640</v>
      </c>
      <c r="D89" s="270"/>
      <c r="E89" s="270"/>
      <c r="F89" s="270"/>
      <c r="G89" s="270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280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85" t="str">
        <f>C89</f>
        <v>bez odstupu, po hrubém vybourání otvorů v jakémkoliv zdivu cihelném, včetně pomocného lešení o výšce podlahy do 1900 mm a pro zatížení do 1,5 kPa  (150 kg/m2),</v>
      </c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61"/>
      <c r="B90" s="162"/>
      <c r="C90" s="190" t="s">
        <v>1693</v>
      </c>
      <c r="D90" s="169"/>
      <c r="E90" s="170">
        <v>1.62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254</v>
      </c>
      <c r="AH90" s="154">
        <v>0</v>
      </c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190" t="s">
        <v>1694</v>
      </c>
      <c r="D91" s="169"/>
      <c r="E91" s="170">
        <v>3.3030000000000004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254</v>
      </c>
      <c r="AH91" s="154">
        <v>0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61"/>
      <c r="B92" s="162"/>
      <c r="C92" s="190" t="s">
        <v>1695</v>
      </c>
      <c r="D92" s="169"/>
      <c r="E92" s="170">
        <v>11.083500000000001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254</v>
      </c>
      <c r="AH92" s="154">
        <v>0</v>
      </c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/>
      <c r="B93" s="162"/>
      <c r="C93" s="190" t="s">
        <v>1696</v>
      </c>
      <c r="D93" s="169"/>
      <c r="E93" s="170">
        <v>5.9220000000000006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254</v>
      </c>
      <c r="AH93" s="154">
        <v>0</v>
      </c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190" t="s">
        <v>1697</v>
      </c>
      <c r="D94" s="169"/>
      <c r="E94" s="170">
        <v>2.1620000000000004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254</v>
      </c>
      <c r="AH94" s="154">
        <v>0</v>
      </c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190" t="s">
        <v>1698</v>
      </c>
      <c r="D95" s="169"/>
      <c r="E95" s="170">
        <v>2.2533000000000003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254</v>
      </c>
      <c r="AH95" s="154">
        <v>0</v>
      </c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4">
      <c r="A96" s="161"/>
      <c r="B96" s="162"/>
      <c r="C96" s="252"/>
      <c r="D96" s="253"/>
      <c r="E96" s="253"/>
      <c r="F96" s="253"/>
      <c r="G96" s="253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217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78">
        <v>19</v>
      </c>
      <c r="B97" s="179" t="s">
        <v>642</v>
      </c>
      <c r="C97" s="189" t="s">
        <v>643</v>
      </c>
      <c r="D97" s="180" t="s">
        <v>354</v>
      </c>
      <c r="E97" s="181">
        <v>4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596</v>
      </c>
      <c r="S97" s="183" t="s">
        <v>212</v>
      </c>
      <c r="T97" s="184" t="s">
        <v>277</v>
      </c>
      <c r="U97" s="164">
        <v>3.0000000000000002E-2</v>
      </c>
      <c r="V97" s="164">
        <f>ROUND(E97*U97,2)</f>
        <v>0.12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278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61"/>
      <c r="B98" s="162"/>
      <c r="C98" s="269" t="s">
        <v>644</v>
      </c>
      <c r="D98" s="270"/>
      <c r="E98" s="270"/>
      <c r="F98" s="270"/>
      <c r="G98" s="270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280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190" t="s">
        <v>1699</v>
      </c>
      <c r="D99" s="169"/>
      <c r="E99" s="170">
        <v>4</v>
      </c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254</v>
      </c>
      <c r="AH99" s="154">
        <v>0</v>
      </c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61"/>
      <c r="B100" s="162"/>
      <c r="C100" s="252"/>
      <c r="D100" s="253"/>
      <c r="E100" s="253"/>
      <c r="F100" s="253"/>
      <c r="G100" s="253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217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78">
        <v>20</v>
      </c>
      <c r="B101" s="179" t="s">
        <v>1700</v>
      </c>
      <c r="C101" s="189" t="s">
        <v>1701</v>
      </c>
      <c r="D101" s="180" t="s">
        <v>354</v>
      </c>
      <c r="E101" s="181">
        <v>7</v>
      </c>
      <c r="F101" s="182"/>
      <c r="G101" s="183">
        <f>ROUND(E101*F101,2)</f>
        <v>0</v>
      </c>
      <c r="H101" s="182"/>
      <c r="I101" s="183">
        <f>ROUND(E101*H101,2)</f>
        <v>0</v>
      </c>
      <c r="J101" s="182"/>
      <c r="K101" s="183">
        <f>ROUND(E101*J101,2)</f>
        <v>0</v>
      </c>
      <c r="L101" s="183">
        <v>21</v>
      </c>
      <c r="M101" s="183">
        <f>G101*(1+L101/100)</f>
        <v>0</v>
      </c>
      <c r="N101" s="183">
        <v>0</v>
      </c>
      <c r="O101" s="183">
        <f>ROUND(E101*N101,2)</f>
        <v>0</v>
      </c>
      <c r="P101" s="183">
        <v>0</v>
      </c>
      <c r="Q101" s="183">
        <f>ROUND(E101*P101,2)</f>
        <v>0</v>
      </c>
      <c r="R101" s="183" t="s">
        <v>596</v>
      </c>
      <c r="S101" s="183" t="s">
        <v>212</v>
      </c>
      <c r="T101" s="184" t="s">
        <v>277</v>
      </c>
      <c r="U101" s="164">
        <v>6.0000000000000005E-2</v>
      </c>
      <c r="V101" s="164">
        <f>ROUND(E101*U101,2)</f>
        <v>0.42</v>
      </c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278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61"/>
      <c r="B102" s="162"/>
      <c r="C102" s="269" t="s">
        <v>644</v>
      </c>
      <c r="D102" s="270"/>
      <c r="E102" s="270"/>
      <c r="F102" s="270"/>
      <c r="G102" s="270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280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61"/>
      <c r="B103" s="162"/>
      <c r="C103" s="190" t="s">
        <v>1702</v>
      </c>
      <c r="D103" s="169"/>
      <c r="E103" s="170">
        <v>7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254</v>
      </c>
      <c r="AH103" s="154">
        <v>0</v>
      </c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61"/>
      <c r="B104" s="162"/>
      <c r="C104" s="252"/>
      <c r="D104" s="253"/>
      <c r="E104" s="253"/>
      <c r="F104" s="253"/>
      <c r="G104" s="253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217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78">
        <v>21</v>
      </c>
      <c r="B105" s="179" t="s">
        <v>645</v>
      </c>
      <c r="C105" s="189" t="s">
        <v>646</v>
      </c>
      <c r="D105" s="180" t="s">
        <v>354</v>
      </c>
      <c r="E105" s="181">
        <v>3</v>
      </c>
      <c r="F105" s="182"/>
      <c r="G105" s="183">
        <f>ROUND(E105*F105,2)</f>
        <v>0</v>
      </c>
      <c r="H105" s="182"/>
      <c r="I105" s="183">
        <f>ROUND(E105*H105,2)</f>
        <v>0</v>
      </c>
      <c r="J105" s="182"/>
      <c r="K105" s="183">
        <f>ROUND(E105*J105,2)</f>
        <v>0</v>
      </c>
      <c r="L105" s="183">
        <v>21</v>
      </c>
      <c r="M105" s="183">
        <f>G105*(1+L105/100)</f>
        <v>0</v>
      </c>
      <c r="N105" s="183">
        <v>0</v>
      </c>
      <c r="O105" s="183">
        <f>ROUND(E105*N105,2)</f>
        <v>0</v>
      </c>
      <c r="P105" s="183">
        <v>0</v>
      </c>
      <c r="Q105" s="183">
        <f>ROUND(E105*P105,2)</f>
        <v>0</v>
      </c>
      <c r="R105" s="183" t="s">
        <v>596</v>
      </c>
      <c r="S105" s="183" t="s">
        <v>212</v>
      </c>
      <c r="T105" s="184" t="s">
        <v>277</v>
      </c>
      <c r="U105" s="164">
        <v>0.05</v>
      </c>
      <c r="V105" s="164">
        <f>ROUND(E105*U105,2)</f>
        <v>0.15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278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61"/>
      <c r="B106" s="162"/>
      <c r="C106" s="269" t="s">
        <v>644</v>
      </c>
      <c r="D106" s="270"/>
      <c r="E106" s="270"/>
      <c r="F106" s="270"/>
      <c r="G106" s="27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280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217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4">
      <c r="A108" s="178">
        <v>22</v>
      </c>
      <c r="B108" s="179" t="s">
        <v>1703</v>
      </c>
      <c r="C108" s="189" t="s">
        <v>1704</v>
      </c>
      <c r="D108" s="180" t="s">
        <v>354</v>
      </c>
      <c r="E108" s="181">
        <v>2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0</v>
      </c>
      <c r="O108" s="183">
        <f>ROUND(E108*N108,2)</f>
        <v>0</v>
      </c>
      <c r="P108" s="183">
        <v>0</v>
      </c>
      <c r="Q108" s="183">
        <f>ROUND(E108*P108,2)</f>
        <v>0</v>
      </c>
      <c r="R108" s="183" t="s">
        <v>596</v>
      </c>
      <c r="S108" s="183" t="s">
        <v>212</v>
      </c>
      <c r="T108" s="184" t="s">
        <v>277</v>
      </c>
      <c r="U108" s="164">
        <v>9.0000000000000011E-2</v>
      </c>
      <c r="V108" s="164">
        <f>ROUND(E108*U108,2)</f>
        <v>0.18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278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4">
      <c r="A109" s="161"/>
      <c r="B109" s="162"/>
      <c r="C109" s="269" t="s">
        <v>644</v>
      </c>
      <c r="D109" s="270"/>
      <c r="E109" s="270"/>
      <c r="F109" s="270"/>
      <c r="G109" s="270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280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61"/>
      <c r="B110" s="162"/>
      <c r="C110" s="252"/>
      <c r="D110" s="253"/>
      <c r="E110" s="253"/>
      <c r="F110" s="253"/>
      <c r="G110" s="253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217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78">
        <v>23</v>
      </c>
      <c r="B111" s="179" t="s">
        <v>647</v>
      </c>
      <c r="C111" s="189" t="s">
        <v>648</v>
      </c>
      <c r="D111" s="180" t="s">
        <v>321</v>
      </c>
      <c r="E111" s="181">
        <v>3.5015000000000001</v>
      </c>
      <c r="F111" s="182"/>
      <c r="G111" s="183">
        <f>ROUND(E111*F111,2)</f>
        <v>0</v>
      </c>
      <c r="H111" s="182"/>
      <c r="I111" s="183">
        <f>ROUND(E111*H111,2)</f>
        <v>0</v>
      </c>
      <c r="J111" s="182"/>
      <c r="K111" s="183">
        <f>ROUND(E111*J111,2)</f>
        <v>0</v>
      </c>
      <c r="L111" s="183">
        <v>21</v>
      </c>
      <c r="M111" s="183">
        <f>G111*(1+L111/100)</f>
        <v>0</v>
      </c>
      <c r="N111" s="183">
        <v>2.1900000000000001E-3</v>
      </c>
      <c r="O111" s="183">
        <f>ROUND(E111*N111,2)</f>
        <v>0.01</v>
      </c>
      <c r="P111" s="183">
        <v>7.5000000000000011E-2</v>
      </c>
      <c r="Q111" s="183">
        <f>ROUND(E111*P111,2)</f>
        <v>0.26</v>
      </c>
      <c r="R111" s="183" t="s">
        <v>596</v>
      </c>
      <c r="S111" s="183" t="s">
        <v>212</v>
      </c>
      <c r="T111" s="184" t="s">
        <v>277</v>
      </c>
      <c r="U111" s="164">
        <v>0.95500000000000007</v>
      </c>
      <c r="V111" s="164">
        <f>ROUND(E111*U111,2)</f>
        <v>3.34</v>
      </c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278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269" t="s">
        <v>649</v>
      </c>
      <c r="D112" s="270"/>
      <c r="E112" s="270"/>
      <c r="F112" s="270"/>
      <c r="G112" s="270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280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190" t="s">
        <v>650</v>
      </c>
      <c r="D113" s="169"/>
      <c r="E113" s="170">
        <v>0.33350000000000002</v>
      </c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254</v>
      </c>
      <c r="AH113" s="154">
        <v>0</v>
      </c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4">
      <c r="A114" s="161"/>
      <c r="B114" s="162"/>
      <c r="C114" s="190" t="s">
        <v>1705</v>
      </c>
      <c r="D114" s="169"/>
      <c r="E114" s="170">
        <v>3.1680000000000001</v>
      </c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254</v>
      </c>
      <c r="AH114" s="154">
        <v>0</v>
      </c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52"/>
      <c r="D115" s="253"/>
      <c r="E115" s="253"/>
      <c r="F115" s="253"/>
      <c r="G115" s="253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217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78">
        <v>24</v>
      </c>
      <c r="B116" s="179" t="s">
        <v>1706</v>
      </c>
      <c r="C116" s="189" t="s">
        <v>1707</v>
      </c>
      <c r="D116" s="180" t="s">
        <v>321</v>
      </c>
      <c r="E116" s="181">
        <v>19.106850000000001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8.2000000000000009E-4</v>
      </c>
      <c r="O116" s="183">
        <f>ROUND(E116*N116,2)</f>
        <v>0.02</v>
      </c>
      <c r="P116" s="183">
        <v>4.7E-2</v>
      </c>
      <c r="Q116" s="183">
        <f>ROUND(E116*P116,2)</f>
        <v>0.9</v>
      </c>
      <c r="R116" s="183" t="s">
        <v>596</v>
      </c>
      <c r="S116" s="183" t="s">
        <v>212</v>
      </c>
      <c r="T116" s="184" t="s">
        <v>277</v>
      </c>
      <c r="U116" s="164">
        <v>0.39600000000000002</v>
      </c>
      <c r="V116" s="164">
        <f>ROUND(E116*U116,2)</f>
        <v>7.57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278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69" t="s">
        <v>649</v>
      </c>
      <c r="D117" s="270"/>
      <c r="E117" s="270"/>
      <c r="F117" s="270"/>
      <c r="G117" s="270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280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61"/>
      <c r="B118" s="162"/>
      <c r="C118" s="190" t="s">
        <v>1708</v>
      </c>
      <c r="D118" s="169"/>
      <c r="E118" s="170">
        <v>12.596850000000002</v>
      </c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254</v>
      </c>
      <c r="AH118" s="154">
        <v>0</v>
      </c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61"/>
      <c r="B119" s="162"/>
      <c r="C119" s="190" t="s">
        <v>1709</v>
      </c>
      <c r="D119" s="169"/>
      <c r="E119" s="170">
        <v>6.5100000000000007</v>
      </c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254</v>
      </c>
      <c r="AH119" s="154">
        <v>0</v>
      </c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61"/>
      <c r="B120" s="162"/>
      <c r="C120" s="252"/>
      <c r="D120" s="253"/>
      <c r="E120" s="253"/>
      <c r="F120" s="253"/>
      <c r="G120" s="253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217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ht="30.6" outlineLevel="1" x14ac:dyDescent="0.4">
      <c r="A121" s="178">
        <v>25</v>
      </c>
      <c r="B121" s="179" t="s">
        <v>1710</v>
      </c>
      <c r="C121" s="189" t="s">
        <v>1711</v>
      </c>
      <c r="D121" s="180" t="s">
        <v>275</v>
      </c>
      <c r="E121" s="181">
        <v>6.1485800000000008</v>
      </c>
      <c r="F121" s="182"/>
      <c r="G121" s="183">
        <f>ROUND(E121*F121,2)</f>
        <v>0</v>
      </c>
      <c r="H121" s="182"/>
      <c r="I121" s="183">
        <f>ROUND(E121*H121,2)</f>
        <v>0</v>
      </c>
      <c r="J121" s="182"/>
      <c r="K121" s="183">
        <f>ROUND(E121*J121,2)</f>
        <v>0</v>
      </c>
      <c r="L121" s="183">
        <v>21</v>
      </c>
      <c r="M121" s="183">
        <f>G121*(1+L121/100)</f>
        <v>0</v>
      </c>
      <c r="N121" s="183">
        <v>1.82E-3</v>
      </c>
      <c r="O121" s="183">
        <f>ROUND(E121*N121,2)</f>
        <v>0.01</v>
      </c>
      <c r="P121" s="183">
        <v>1.8</v>
      </c>
      <c r="Q121" s="183">
        <f>ROUND(E121*P121,2)</f>
        <v>11.07</v>
      </c>
      <c r="R121" s="183" t="s">
        <v>596</v>
      </c>
      <c r="S121" s="183" t="s">
        <v>212</v>
      </c>
      <c r="T121" s="184" t="s">
        <v>277</v>
      </c>
      <c r="U121" s="164">
        <v>3.6080000000000001</v>
      </c>
      <c r="V121" s="164">
        <f>ROUND(E121*U121,2)</f>
        <v>22.18</v>
      </c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278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4">
      <c r="A122" s="161"/>
      <c r="B122" s="162"/>
      <c r="C122" s="269" t="s">
        <v>1712</v>
      </c>
      <c r="D122" s="270"/>
      <c r="E122" s="270"/>
      <c r="F122" s="270"/>
      <c r="G122" s="270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280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4">
      <c r="A123" s="161"/>
      <c r="B123" s="162"/>
      <c r="C123" s="256" t="s">
        <v>1713</v>
      </c>
      <c r="D123" s="257"/>
      <c r="E123" s="257"/>
      <c r="F123" s="257"/>
      <c r="G123" s="257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216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61"/>
      <c r="B124" s="162"/>
      <c r="C124" s="256" t="s">
        <v>1714</v>
      </c>
      <c r="D124" s="257"/>
      <c r="E124" s="257"/>
      <c r="F124" s="257"/>
      <c r="G124" s="257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216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/>
      <c r="B125" s="162"/>
      <c r="C125" s="190" t="s">
        <v>1715</v>
      </c>
      <c r="D125" s="169"/>
      <c r="E125" s="170">
        <v>3.1170400000000003</v>
      </c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254</v>
      </c>
      <c r="AH125" s="154">
        <v>0</v>
      </c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4">
      <c r="A126" s="161"/>
      <c r="B126" s="162"/>
      <c r="C126" s="190" t="s">
        <v>1716</v>
      </c>
      <c r="D126" s="169"/>
      <c r="E126" s="170">
        <v>1.5453600000000001</v>
      </c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254</v>
      </c>
      <c r="AH126" s="154">
        <v>0</v>
      </c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190" t="s">
        <v>1717</v>
      </c>
      <c r="D127" s="169"/>
      <c r="E127" s="170">
        <v>1.4861800000000001</v>
      </c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254</v>
      </c>
      <c r="AH127" s="154">
        <v>0</v>
      </c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4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217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ht="30.6" outlineLevel="1" x14ac:dyDescent="0.4">
      <c r="A129" s="178">
        <v>26</v>
      </c>
      <c r="B129" s="179" t="s">
        <v>1718</v>
      </c>
      <c r="C129" s="189" t="s">
        <v>1719</v>
      </c>
      <c r="D129" s="180" t="s">
        <v>460</v>
      </c>
      <c r="E129" s="181">
        <v>29.700000000000003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0</v>
      </c>
      <c r="O129" s="183">
        <f>ROUND(E129*N129,2)</f>
        <v>0</v>
      </c>
      <c r="P129" s="183">
        <v>4.2000000000000003E-2</v>
      </c>
      <c r="Q129" s="183">
        <f>ROUND(E129*P129,2)</f>
        <v>1.25</v>
      </c>
      <c r="R129" s="183" t="s">
        <v>596</v>
      </c>
      <c r="S129" s="183" t="s">
        <v>212</v>
      </c>
      <c r="T129" s="184" t="s">
        <v>277</v>
      </c>
      <c r="U129" s="164">
        <v>0.71500000000000008</v>
      </c>
      <c r="V129" s="164">
        <f>ROUND(E129*U129,2)</f>
        <v>21.24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278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4">
      <c r="A130" s="161"/>
      <c r="B130" s="162"/>
      <c r="C130" s="190" t="s">
        <v>1720</v>
      </c>
      <c r="D130" s="169"/>
      <c r="E130" s="170">
        <v>6.6000000000000005</v>
      </c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254</v>
      </c>
      <c r="AH130" s="154">
        <v>0</v>
      </c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4">
      <c r="A131" s="161"/>
      <c r="B131" s="162"/>
      <c r="C131" s="190" t="s">
        <v>1721</v>
      </c>
      <c r="D131" s="169"/>
      <c r="E131" s="170">
        <v>23.1</v>
      </c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254</v>
      </c>
      <c r="AH131" s="154">
        <v>0</v>
      </c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61"/>
      <c r="B132" s="162"/>
      <c r="C132" s="252"/>
      <c r="D132" s="253"/>
      <c r="E132" s="253"/>
      <c r="F132" s="253"/>
      <c r="G132" s="253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217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x14ac:dyDescent="0.4">
      <c r="A133" s="172" t="s">
        <v>207</v>
      </c>
      <c r="B133" s="173" t="s">
        <v>117</v>
      </c>
      <c r="C133" s="188" t="s">
        <v>118</v>
      </c>
      <c r="D133" s="174"/>
      <c r="E133" s="175"/>
      <c r="F133" s="176"/>
      <c r="G133" s="176">
        <f>SUMIF(AG134:AG136,"&lt;&gt;NOR",G134:G136)</f>
        <v>0</v>
      </c>
      <c r="H133" s="176"/>
      <c r="I133" s="176">
        <f>SUM(I134:I136)</f>
        <v>0</v>
      </c>
      <c r="J133" s="176"/>
      <c r="K133" s="176">
        <f>SUM(K134:K136)</f>
        <v>0</v>
      </c>
      <c r="L133" s="176"/>
      <c r="M133" s="176">
        <f>SUM(M134:M136)</f>
        <v>0</v>
      </c>
      <c r="N133" s="176"/>
      <c r="O133" s="176">
        <f>SUM(O134:O136)</f>
        <v>0</v>
      </c>
      <c r="P133" s="176"/>
      <c r="Q133" s="176">
        <f>SUM(Q134:Q136)</f>
        <v>0</v>
      </c>
      <c r="R133" s="176"/>
      <c r="S133" s="176"/>
      <c r="T133" s="177"/>
      <c r="U133" s="171"/>
      <c r="V133" s="171">
        <f>SUM(V134:V136)</f>
        <v>11.54</v>
      </c>
      <c r="W133" s="171"/>
      <c r="AG133" t="s">
        <v>208</v>
      </c>
    </row>
    <row r="134" spans="1:60" ht="30.6" outlineLevel="1" x14ac:dyDescent="0.4">
      <c r="A134" s="178">
        <v>27</v>
      </c>
      <c r="B134" s="179" t="s">
        <v>675</v>
      </c>
      <c r="C134" s="189" t="s">
        <v>676</v>
      </c>
      <c r="D134" s="180" t="s">
        <v>331</v>
      </c>
      <c r="E134" s="181">
        <v>12.300940000000001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0</v>
      </c>
      <c r="O134" s="183">
        <f>ROUND(E134*N134,2)</f>
        <v>0</v>
      </c>
      <c r="P134" s="183">
        <v>0</v>
      </c>
      <c r="Q134" s="183">
        <f>ROUND(E134*P134,2)</f>
        <v>0</v>
      </c>
      <c r="R134" s="183" t="s">
        <v>346</v>
      </c>
      <c r="S134" s="183" t="s">
        <v>212</v>
      </c>
      <c r="T134" s="184" t="s">
        <v>277</v>
      </c>
      <c r="U134" s="164">
        <v>0.9385</v>
      </c>
      <c r="V134" s="164">
        <f>ROUND(E134*U134,2)</f>
        <v>11.54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677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4">
      <c r="A135" s="161"/>
      <c r="B135" s="162"/>
      <c r="C135" s="269" t="s">
        <v>678</v>
      </c>
      <c r="D135" s="270"/>
      <c r="E135" s="270"/>
      <c r="F135" s="270"/>
      <c r="G135" s="270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280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61"/>
      <c r="B136" s="162"/>
      <c r="C136" s="252"/>
      <c r="D136" s="253"/>
      <c r="E136" s="253"/>
      <c r="F136" s="253"/>
      <c r="G136" s="253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217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x14ac:dyDescent="0.4">
      <c r="A137" s="172" t="s">
        <v>207</v>
      </c>
      <c r="B137" s="173" t="s">
        <v>148</v>
      </c>
      <c r="C137" s="188" t="s">
        <v>149</v>
      </c>
      <c r="D137" s="174"/>
      <c r="E137" s="175"/>
      <c r="F137" s="176"/>
      <c r="G137" s="176">
        <f>SUMIF(AG138:AG143,"&lt;&gt;NOR",G138:G143)</f>
        <v>0</v>
      </c>
      <c r="H137" s="176"/>
      <c r="I137" s="176">
        <f>SUM(I138:I143)</f>
        <v>0</v>
      </c>
      <c r="J137" s="176"/>
      <c r="K137" s="176">
        <f>SUM(K138:K143)</f>
        <v>0</v>
      </c>
      <c r="L137" s="176"/>
      <c r="M137" s="176">
        <f>SUM(M138:M143)</f>
        <v>0</v>
      </c>
      <c r="N137" s="176"/>
      <c r="O137" s="176">
        <f>SUM(O138:O143)</f>
        <v>0.01</v>
      </c>
      <c r="P137" s="176"/>
      <c r="Q137" s="176">
        <f>SUM(Q138:Q143)</f>
        <v>0</v>
      </c>
      <c r="R137" s="176"/>
      <c r="S137" s="176"/>
      <c r="T137" s="177"/>
      <c r="U137" s="171"/>
      <c r="V137" s="171">
        <f>SUM(V138:V143)</f>
        <v>3.34</v>
      </c>
      <c r="W137" s="171"/>
      <c r="AG137" t="s">
        <v>208</v>
      </c>
    </row>
    <row r="138" spans="1:60" ht="30.6" outlineLevel="1" x14ac:dyDescent="0.4">
      <c r="A138" s="178">
        <v>28</v>
      </c>
      <c r="B138" s="179" t="s">
        <v>1722</v>
      </c>
      <c r="C138" s="189" t="s">
        <v>1723</v>
      </c>
      <c r="D138" s="180" t="s">
        <v>460</v>
      </c>
      <c r="E138" s="181">
        <v>4.7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2.7900000000000004E-3</v>
      </c>
      <c r="O138" s="183">
        <f>ROUND(E138*N138,2)</f>
        <v>0.01</v>
      </c>
      <c r="P138" s="183">
        <v>0</v>
      </c>
      <c r="Q138" s="183">
        <f>ROUND(E138*P138,2)</f>
        <v>0</v>
      </c>
      <c r="R138" s="183" t="s">
        <v>766</v>
      </c>
      <c r="S138" s="183" t="s">
        <v>212</v>
      </c>
      <c r="T138" s="184" t="s">
        <v>277</v>
      </c>
      <c r="U138" s="164">
        <v>0.71000000000000008</v>
      </c>
      <c r="V138" s="164">
        <f>ROUND(E138*U138,2)</f>
        <v>3.34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278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61"/>
      <c r="B139" s="162"/>
      <c r="C139" s="190" t="s">
        <v>1724</v>
      </c>
      <c r="D139" s="169"/>
      <c r="E139" s="170">
        <v>4.7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254</v>
      </c>
      <c r="AH139" s="154">
        <v>0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61"/>
      <c r="B140" s="162"/>
      <c r="C140" s="252"/>
      <c r="D140" s="253"/>
      <c r="E140" s="253"/>
      <c r="F140" s="253"/>
      <c r="G140" s="253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217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61">
        <v>29</v>
      </c>
      <c r="B141" s="162" t="s">
        <v>785</v>
      </c>
      <c r="C141" s="201" t="s">
        <v>786</v>
      </c>
      <c r="D141" s="163" t="s">
        <v>0</v>
      </c>
      <c r="E141" s="186"/>
      <c r="F141" s="165"/>
      <c r="G141" s="164">
        <f>ROUND(E141*F141,2)</f>
        <v>0</v>
      </c>
      <c r="H141" s="165"/>
      <c r="I141" s="164">
        <f>ROUND(E141*H141,2)</f>
        <v>0</v>
      </c>
      <c r="J141" s="165"/>
      <c r="K141" s="164">
        <f>ROUND(E141*J141,2)</f>
        <v>0</v>
      </c>
      <c r="L141" s="164">
        <v>21</v>
      </c>
      <c r="M141" s="164">
        <f>G141*(1+L141/100)</f>
        <v>0</v>
      </c>
      <c r="N141" s="164">
        <v>0</v>
      </c>
      <c r="O141" s="164">
        <f>ROUND(E141*N141,2)</f>
        <v>0</v>
      </c>
      <c r="P141" s="164">
        <v>0</v>
      </c>
      <c r="Q141" s="164">
        <f>ROUND(E141*P141,2)</f>
        <v>0</v>
      </c>
      <c r="R141" s="164" t="s">
        <v>766</v>
      </c>
      <c r="S141" s="164" t="s">
        <v>212</v>
      </c>
      <c r="T141" s="164" t="s">
        <v>277</v>
      </c>
      <c r="U141" s="164">
        <v>0</v>
      </c>
      <c r="V141" s="164">
        <f>ROUND(E141*U141,2)</f>
        <v>0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677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4">
      <c r="A142" s="161"/>
      <c r="B142" s="162"/>
      <c r="C142" s="267" t="s">
        <v>716</v>
      </c>
      <c r="D142" s="268"/>
      <c r="E142" s="268"/>
      <c r="F142" s="268"/>
      <c r="G142" s="268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280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4">
      <c r="A143" s="161"/>
      <c r="B143" s="162"/>
      <c r="C143" s="252"/>
      <c r="D143" s="253"/>
      <c r="E143" s="253"/>
      <c r="F143" s="253"/>
      <c r="G143" s="253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217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x14ac:dyDescent="0.4">
      <c r="A144" s="172" t="s">
        <v>207</v>
      </c>
      <c r="B144" s="173" t="s">
        <v>154</v>
      </c>
      <c r="C144" s="188" t="s">
        <v>155</v>
      </c>
      <c r="D144" s="174"/>
      <c r="E144" s="175"/>
      <c r="F144" s="176"/>
      <c r="G144" s="176">
        <f>SUMIF(AG145:AG165,"&lt;&gt;NOR",G145:G165)</f>
        <v>0</v>
      </c>
      <c r="H144" s="176"/>
      <c r="I144" s="176">
        <f>SUM(I145:I165)</f>
        <v>0</v>
      </c>
      <c r="J144" s="176"/>
      <c r="K144" s="176">
        <f>SUM(K145:K165)</f>
        <v>0</v>
      </c>
      <c r="L144" s="176"/>
      <c r="M144" s="176">
        <f>SUM(M145:M165)</f>
        <v>0</v>
      </c>
      <c r="N144" s="176"/>
      <c r="O144" s="176">
        <f>SUM(O145:O165)</f>
        <v>0</v>
      </c>
      <c r="P144" s="176"/>
      <c r="Q144" s="176">
        <f>SUM(Q145:Q165)</f>
        <v>0</v>
      </c>
      <c r="R144" s="176"/>
      <c r="S144" s="176"/>
      <c r="T144" s="177"/>
      <c r="U144" s="171"/>
      <c r="V144" s="171">
        <f>SUM(V145:V165)</f>
        <v>0</v>
      </c>
      <c r="W144" s="171"/>
      <c r="AG144" t="s">
        <v>208</v>
      </c>
    </row>
    <row r="145" spans="1:60" outlineLevel="1" x14ac:dyDescent="0.4">
      <c r="A145" s="178">
        <v>30</v>
      </c>
      <c r="B145" s="179" t="s">
        <v>1725</v>
      </c>
      <c r="C145" s="189" t="s">
        <v>1726</v>
      </c>
      <c r="D145" s="180" t="s">
        <v>354</v>
      </c>
      <c r="E145" s="181">
        <v>1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0</v>
      </c>
      <c r="O145" s="183">
        <f>ROUND(E145*N145,2)</f>
        <v>0</v>
      </c>
      <c r="P145" s="183">
        <v>0</v>
      </c>
      <c r="Q145" s="183">
        <f>ROUND(E145*P145,2)</f>
        <v>0</v>
      </c>
      <c r="R145" s="183"/>
      <c r="S145" s="183" t="s">
        <v>454</v>
      </c>
      <c r="T145" s="184" t="s">
        <v>213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334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61"/>
      <c r="B146" s="162"/>
      <c r="C146" s="254" t="s">
        <v>1727</v>
      </c>
      <c r="D146" s="255"/>
      <c r="E146" s="255"/>
      <c r="F146" s="255"/>
      <c r="G146" s="255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216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4">
      <c r="A147" s="161"/>
      <c r="B147" s="162"/>
      <c r="C147" s="252"/>
      <c r="D147" s="253"/>
      <c r="E147" s="253"/>
      <c r="F147" s="253"/>
      <c r="G147" s="253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217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4">
      <c r="A148" s="178">
        <v>31</v>
      </c>
      <c r="B148" s="179" t="s">
        <v>1728</v>
      </c>
      <c r="C148" s="189" t="s">
        <v>1729</v>
      </c>
      <c r="D148" s="180" t="s">
        <v>354</v>
      </c>
      <c r="E148" s="181">
        <v>4</v>
      </c>
      <c r="F148" s="182"/>
      <c r="G148" s="183">
        <f>ROUND(E148*F148,2)</f>
        <v>0</v>
      </c>
      <c r="H148" s="182"/>
      <c r="I148" s="183">
        <f>ROUND(E148*H148,2)</f>
        <v>0</v>
      </c>
      <c r="J148" s="182"/>
      <c r="K148" s="183">
        <f>ROUND(E148*J148,2)</f>
        <v>0</v>
      </c>
      <c r="L148" s="183">
        <v>21</v>
      </c>
      <c r="M148" s="183">
        <f>G148*(1+L148/100)</f>
        <v>0</v>
      </c>
      <c r="N148" s="183">
        <v>0</v>
      </c>
      <c r="O148" s="183">
        <f>ROUND(E148*N148,2)</f>
        <v>0</v>
      </c>
      <c r="P148" s="183">
        <v>0</v>
      </c>
      <c r="Q148" s="183">
        <f>ROUND(E148*P148,2)</f>
        <v>0</v>
      </c>
      <c r="R148" s="183"/>
      <c r="S148" s="183" t="s">
        <v>454</v>
      </c>
      <c r="T148" s="184" t="s">
        <v>213</v>
      </c>
      <c r="U148" s="164">
        <v>0</v>
      </c>
      <c r="V148" s="164">
        <f>ROUND(E148*U148,2)</f>
        <v>0</v>
      </c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334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4">
      <c r="A149" s="161"/>
      <c r="B149" s="162"/>
      <c r="C149" s="254" t="s">
        <v>1727</v>
      </c>
      <c r="D149" s="255"/>
      <c r="E149" s="255"/>
      <c r="F149" s="255"/>
      <c r="G149" s="255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216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61"/>
      <c r="B150" s="162"/>
      <c r="C150" s="252"/>
      <c r="D150" s="253"/>
      <c r="E150" s="253"/>
      <c r="F150" s="253"/>
      <c r="G150" s="253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217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4">
      <c r="A151" s="178">
        <v>32</v>
      </c>
      <c r="B151" s="179" t="s">
        <v>1730</v>
      </c>
      <c r="C151" s="189" t="s">
        <v>1731</v>
      </c>
      <c r="D151" s="180" t="s">
        <v>354</v>
      </c>
      <c r="E151" s="181">
        <v>0.5</v>
      </c>
      <c r="F151" s="182"/>
      <c r="G151" s="183">
        <f>ROUND(E151*F151,2)</f>
        <v>0</v>
      </c>
      <c r="H151" s="182"/>
      <c r="I151" s="183">
        <f>ROUND(E151*H151,2)</f>
        <v>0</v>
      </c>
      <c r="J151" s="182"/>
      <c r="K151" s="183">
        <f>ROUND(E151*J151,2)</f>
        <v>0</v>
      </c>
      <c r="L151" s="183">
        <v>21</v>
      </c>
      <c r="M151" s="183">
        <f>G151*(1+L151/100)</f>
        <v>0</v>
      </c>
      <c r="N151" s="183">
        <v>0</v>
      </c>
      <c r="O151" s="183">
        <f>ROUND(E151*N151,2)</f>
        <v>0</v>
      </c>
      <c r="P151" s="183">
        <v>0</v>
      </c>
      <c r="Q151" s="183">
        <f>ROUND(E151*P151,2)</f>
        <v>0</v>
      </c>
      <c r="R151" s="183"/>
      <c r="S151" s="183" t="s">
        <v>454</v>
      </c>
      <c r="T151" s="184" t="s">
        <v>213</v>
      </c>
      <c r="U151" s="164">
        <v>0</v>
      </c>
      <c r="V151" s="164">
        <f>ROUND(E151*U151,2)</f>
        <v>0</v>
      </c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334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61"/>
      <c r="B152" s="162"/>
      <c r="C152" s="254" t="s">
        <v>1727</v>
      </c>
      <c r="D152" s="255"/>
      <c r="E152" s="255"/>
      <c r="F152" s="255"/>
      <c r="G152" s="255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216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4">
      <c r="A153" s="161"/>
      <c r="B153" s="162"/>
      <c r="C153" s="252"/>
      <c r="D153" s="253"/>
      <c r="E153" s="253"/>
      <c r="F153" s="253"/>
      <c r="G153" s="253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217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78">
        <v>33</v>
      </c>
      <c r="B154" s="179" t="s">
        <v>1732</v>
      </c>
      <c r="C154" s="189" t="s">
        <v>1733</v>
      </c>
      <c r="D154" s="180" t="s">
        <v>354</v>
      </c>
      <c r="E154" s="181">
        <v>1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0</v>
      </c>
      <c r="O154" s="183">
        <f>ROUND(E154*N154,2)</f>
        <v>0</v>
      </c>
      <c r="P154" s="183">
        <v>0</v>
      </c>
      <c r="Q154" s="183">
        <f>ROUND(E154*P154,2)</f>
        <v>0</v>
      </c>
      <c r="R154" s="183"/>
      <c r="S154" s="183" t="s">
        <v>454</v>
      </c>
      <c r="T154" s="184" t="s">
        <v>213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334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4">
      <c r="A155" s="161"/>
      <c r="B155" s="162"/>
      <c r="C155" s="254" t="s">
        <v>1727</v>
      </c>
      <c r="D155" s="255"/>
      <c r="E155" s="255"/>
      <c r="F155" s="255"/>
      <c r="G155" s="255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216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4">
      <c r="A156" s="161"/>
      <c r="B156" s="162"/>
      <c r="C156" s="252"/>
      <c r="D156" s="253"/>
      <c r="E156" s="253"/>
      <c r="F156" s="253"/>
      <c r="G156" s="253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217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4">
      <c r="A157" s="178">
        <v>34</v>
      </c>
      <c r="B157" s="179" t="s">
        <v>1734</v>
      </c>
      <c r="C157" s="189" t="s">
        <v>1735</v>
      </c>
      <c r="D157" s="180" t="s">
        <v>354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454</v>
      </c>
      <c r="T157" s="184" t="s">
        <v>213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334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254" t="s">
        <v>1727</v>
      </c>
      <c r="D158" s="255"/>
      <c r="E158" s="255"/>
      <c r="F158" s="255"/>
      <c r="G158" s="255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216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4">
      <c r="A159" s="161"/>
      <c r="B159" s="162"/>
      <c r="C159" s="252"/>
      <c r="D159" s="253"/>
      <c r="E159" s="253"/>
      <c r="F159" s="253"/>
      <c r="G159" s="253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217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78">
        <v>35</v>
      </c>
      <c r="B160" s="179" t="s">
        <v>1736</v>
      </c>
      <c r="C160" s="189" t="s">
        <v>1733</v>
      </c>
      <c r="D160" s="180" t="s">
        <v>354</v>
      </c>
      <c r="E160" s="181">
        <v>1</v>
      </c>
      <c r="F160" s="182"/>
      <c r="G160" s="183">
        <f>ROUND(E160*F160,2)</f>
        <v>0</v>
      </c>
      <c r="H160" s="182"/>
      <c r="I160" s="183">
        <f>ROUND(E160*H160,2)</f>
        <v>0</v>
      </c>
      <c r="J160" s="182"/>
      <c r="K160" s="183">
        <f>ROUND(E160*J160,2)</f>
        <v>0</v>
      </c>
      <c r="L160" s="183">
        <v>21</v>
      </c>
      <c r="M160" s="183">
        <f>G160*(1+L160/100)</f>
        <v>0</v>
      </c>
      <c r="N160" s="183">
        <v>0</v>
      </c>
      <c r="O160" s="183">
        <f>ROUND(E160*N160,2)</f>
        <v>0</v>
      </c>
      <c r="P160" s="183">
        <v>0</v>
      </c>
      <c r="Q160" s="183">
        <f>ROUND(E160*P160,2)</f>
        <v>0</v>
      </c>
      <c r="R160" s="183"/>
      <c r="S160" s="183" t="s">
        <v>454</v>
      </c>
      <c r="T160" s="184" t="s">
        <v>213</v>
      </c>
      <c r="U160" s="164">
        <v>0</v>
      </c>
      <c r="V160" s="164">
        <f>ROUND(E160*U160,2)</f>
        <v>0</v>
      </c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334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4">
      <c r="A161" s="161"/>
      <c r="B161" s="162"/>
      <c r="C161" s="254" t="s">
        <v>1727</v>
      </c>
      <c r="D161" s="255"/>
      <c r="E161" s="255"/>
      <c r="F161" s="255"/>
      <c r="G161" s="255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216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4">
      <c r="A162" s="161"/>
      <c r="B162" s="162"/>
      <c r="C162" s="252"/>
      <c r="D162" s="253"/>
      <c r="E162" s="253"/>
      <c r="F162" s="253"/>
      <c r="G162" s="253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217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4">
      <c r="A163" s="161">
        <v>36</v>
      </c>
      <c r="B163" s="162" t="s">
        <v>851</v>
      </c>
      <c r="C163" s="201" t="s">
        <v>852</v>
      </c>
      <c r="D163" s="163" t="s">
        <v>0</v>
      </c>
      <c r="E163" s="186"/>
      <c r="F163" s="165"/>
      <c r="G163" s="164">
        <f>ROUND(E163*F163,2)</f>
        <v>0</v>
      </c>
      <c r="H163" s="165"/>
      <c r="I163" s="164">
        <f>ROUND(E163*H163,2)</f>
        <v>0</v>
      </c>
      <c r="J163" s="165"/>
      <c r="K163" s="164">
        <f>ROUND(E163*J163,2)</f>
        <v>0</v>
      </c>
      <c r="L163" s="164">
        <v>21</v>
      </c>
      <c r="M163" s="164">
        <f>G163*(1+L163/100)</f>
        <v>0</v>
      </c>
      <c r="N163" s="164">
        <v>0</v>
      </c>
      <c r="O163" s="164">
        <f>ROUND(E163*N163,2)</f>
        <v>0</v>
      </c>
      <c r="P163" s="164">
        <v>0</v>
      </c>
      <c r="Q163" s="164">
        <f>ROUND(E163*P163,2)</f>
        <v>0</v>
      </c>
      <c r="R163" s="164" t="s">
        <v>842</v>
      </c>
      <c r="S163" s="164" t="s">
        <v>212</v>
      </c>
      <c r="T163" s="164" t="s">
        <v>277</v>
      </c>
      <c r="U163" s="164">
        <v>0</v>
      </c>
      <c r="V163" s="164">
        <f>ROUND(E163*U163,2)</f>
        <v>0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677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267" t="s">
        <v>716</v>
      </c>
      <c r="D164" s="268"/>
      <c r="E164" s="268"/>
      <c r="F164" s="268"/>
      <c r="G164" s="268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280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217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x14ac:dyDescent="0.4">
      <c r="A166" s="172" t="s">
        <v>207</v>
      </c>
      <c r="B166" s="173" t="s">
        <v>176</v>
      </c>
      <c r="C166" s="188" t="s">
        <v>177</v>
      </c>
      <c r="D166" s="174"/>
      <c r="E166" s="175"/>
      <c r="F166" s="176"/>
      <c r="G166" s="176">
        <f>SUMIF(AG167:AG175,"&lt;&gt;NOR",G167:G175)</f>
        <v>0</v>
      </c>
      <c r="H166" s="176"/>
      <c r="I166" s="176">
        <f>SUM(I167:I175)</f>
        <v>0</v>
      </c>
      <c r="J166" s="176"/>
      <c r="K166" s="176">
        <f>SUM(K167:K175)</f>
        <v>0</v>
      </c>
      <c r="L166" s="176"/>
      <c r="M166" s="176">
        <f>SUM(M167:M175)</f>
        <v>0</v>
      </c>
      <c r="N166" s="176"/>
      <c r="O166" s="176">
        <f>SUM(O167:O175)</f>
        <v>0</v>
      </c>
      <c r="P166" s="176"/>
      <c r="Q166" s="176">
        <f>SUM(Q167:Q175)</f>
        <v>0</v>
      </c>
      <c r="R166" s="176"/>
      <c r="S166" s="176"/>
      <c r="T166" s="177"/>
      <c r="U166" s="171"/>
      <c r="V166" s="171">
        <f>SUM(V167:V175)</f>
        <v>32.11</v>
      </c>
      <c r="W166" s="171"/>
      <c r="AG166" t="s">
        <v>208</v>
      </c>
    </row>
    <row r="167" spans="1:60" outlineLevel="1" x14ac:dyDescent="0.4">
      <c r="A167" s="178">
        <v>37</v>
      </c>
      <c r="B167" s="179" t="s">
        <v>925</v>
      </c>
      <c r="C167" s="189" t="s">
        <v>926</v>
      </c>
      <c r="D167" s="180" t="s">
        <v>331</v>
      </c>
      <c r="E167" s="181">
        <v>19.553990000000002</v>
      </c>
      <c r="F167" s="182"/>
      <c r="G167" s="183">
        <f>ROUND(E167*F167,2)</f>
        <v>0</v>
      </c>
      <c r="H167" s="182"/>
      <c r="I167" s="183">
        <f>ROUND(E167*H167,2)</f>
        <v>0</v>
      </c>
      <c r="J167" s="182"/>
      <c r="K167" s="183">
        <f>ROUND(E167*J167,2)</f>
        <v>0</v>
      </c>
      <c r="L167" s="183">
        <v>21</v>
      </c>
      <c r="M167" s="183">
        <f>G167*(1+L167/100)</f>
        <v>0</v>
      </c>
      <c r="N167" s="183">
        <v>0</v>
      </c>
      <c r="O167" s="183">
        <f>ROUND(E167*N167,2)</f>
        <v>0</v>
      </c>
      <c r="P167" s="183">
        <v>0</v>
      </c>
      <c r="Q167" s="183">
        <f>ROUND(E167*P167,2)</f>
        <v>0</v>
      </c>
      <c r="R167" s="183" t="s">
        <v>596</v>
      </c>
      <c r="S167" s="183" t="s">
        <v>212</v>
      </c>
      <c r="T167" s="184" t="s">
        <v>277</v>
      </c>
      <c r="U167" s="164">
        <v>0.49000000000000005</v>
      </c>
      <c r="V167" s="164">
        <f>ROUND(E167*U167,2)</f>
        <v>9.58</v>
      </c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927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61"/>
      <c r="B168" s="162"/>
      <c r="C168" s="254" t="s">
        <v>928</v>
      </c>
      <c r="D168" s="255"/>
      <c r="E168" s="255"/>
      <c r="F168" s="255"/>
      <c r="G168" s="255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216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61"/>
      <c r="B169" s="162"/>
      <c r="C169" s="252"/>
      <c r="D169" s="253"/>
      <c r="E169" s="253"/>
      <c r="F169" s="253"/>
      <c r="G169" s="253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217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4">
      <c r="A170" s="178">
        <v>38</v>
      </c>
      <c r="B170" s="179" t="s">
        <v>929</v>
      </c>
      <c r="C170" s="189" t="s">
        <v>930</v>
      </c>
      <c r="D170" s="180" t="s">
        <v>331</v>
      </c>
      <c r="E170" s="181">
        <v>371.52576000000005</v>
      </c>
      <c r="F170" s="182"/>
      <c r="G170" s="183">
        <f>ROUND(E170*F170,2)</f>
        <v>0</v>
      </c>
      <c r="H170" s="182"/>
      <c r="I170" s="183">
        <f>ROUND(E170*H170,2)</f>
        <v>0</v>
      </c>
      <c r="J170" s="182"/>
      <c r="K170" s="183">
        <f>ROUND(E170*J170,2)</f>
        <v>0</v>
      </c>
      <c r="L170" s="183">
        <v>21</v>
      </c>
      <c r="M170" s="183">
        <f>G170*(1+L170/100)</f>
        <v>0</v>
      </c>
      <c r="N170" s="183">
        <v>0</v>
      </c>
      <c r="O170" s="183">
        <f>ROUND(E170*N170,2)</f>
        <v>0</v>
      </c>
      <c r="P170" s="183">
        <v>0</v>
      </c>
      <c r="Q170" s="183">
        <f>ROUND(E170*P170,2)</f>
        <v>0</v>
      </c>
      <c r="R170" s="183" t="s">
        <v>596</v>
      </c>
      <c r="S170" s="183" t="s">
        <v>212</v>
      </c>
      <c r="T170" s="184" t="s">
        <v>277</v>
      </c>
      <c r="U170" s="164">
        <v>0</v>
      </c>
      <c r="V170" s="164">
        <f>ROUND(E170*U170,2)</f>
        <v>0</v>
      </c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927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4">
      <c r="A171" s="161"/>
      <c r="B171" s="162"/>
      <c r="C171" s="265"/>
      <c r="D171" s="266"/>
      <c r="E171" s="266"/>
      <c r="F171" s="266"/>
      <c r="G171" s="266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217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78">
        <v>39</v>
      </c>
      <c r="B172" s="179" t="s">
        <v>931</v>
      </c>
      <c r="C172" s="189" t="s">
        <v>932</v>
      </c>
      <c r="D172" s="180" t="s">
        <v>331</v>
      </c>
      <c r="E172" s="181">
        <v>19.553990000000002</v>
      </c>
      <c r="F172" s="182"/>
      <c r="G172" s="183">
        <f>ROUND(E172*F172,2)</f>
        <v>0</v>
      </c>
      <c r="H172" s="182"/>
      <c r="I172" s="183">
        <f>ROUND(E172*H172,2)</f>
        <v>0</v>
      </c>
      <c r="J172" s="182"/>
      <c r="K172" s="183">
        <f>ROUND(E172*J172,2)</f>
        <v>0</v>
      </c>
      <c r="L172" s="183">
        <v>21</v>
      </c>
      <c r="M172" s="183">
        <f>G172*(1+L172/100)</f>
        <v>0</v>
      </c>
      <c r="N172" s="183">
        <v>0</v>
      </c>
      <c r="O172" s="183">
        <f>ROUND(E172*N172,2)</f>
        <v>0</v>
      </c>
      <c r="P172" s="183">
        <v>0</v>
      </c>
      <c r="Q172" s="183">
        <f>ROUND(E172*P172,2)</f>
        <v>0</v>
      </c>
      <c r="R172" s="183" t="s">
        <v>596</v>
      </c>
      <c r="S172" s="183" t="s">
        <v>212</v>
      </c>
      <c r="T172" s="184" t="s">
        <v>277</v>
      </c>
      <c r="U172" s="164">
        <v>0.94200000000000006</v>
      </c>
      <c r="V172" s="164">
        <f>ROUND(E172*U172,2)</f>
        <v>18.420000000000002</v>
      </c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927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4">
      <c r="A173" s="161"/>
      <c r="B173" s="162"/>
      <c r="C173" s="265"/>
      <c r="D173" s="266"/>
      <c r="E173" s="266"/>
      <c r="F173" s="266"/>
      <c r="G173" s="266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217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4">
      <c r="A174" s="178">
        <v>40</v>
      </c>
      <c r="B174" s="179" t="s">
        <v>933</v>
      </c>
      <c r="C174" s="189" t="s">
        <v>934</v>
      </c>
      <c r="D174" s="180" t="s">
        <v>331</v>
      </c>
      <c r="E174" s="181">
        <v>39.107970000000002</v>
      </c>
      <c r="F174" s="182"/>
      <c r="G174" s="183">
        <f>ROUND(E174*F174,2)</f>
        <v>0</v>
      </c>
      <c r="H174" s="182"/>
      <c r="I174" s="183">
        <f>ROUND(E174*H174,2)</f>
        <v>0</v>
      </c>
      <c r="J174" s="182"/>
      <c r="K174" s="183">
        <f>ROUND(E174*J174,2)</f>
        <v>0</v>
      </c>
      <c r="L174" s="183">
        <v>21</v>
      </c>
      <c r="M174" s="183">
        <f>G174*(1+L174/100)</f>
        <v>0</v>
      </c>
      <c r="N174" s="183">
        <v>0</v>
      </c>
      <c r="O174" s="183">
        <f>ROUND(E174*N174,2)</f>
        <v>0</v>
      </c>
      <c r="P174" s="183">
        <v>0</v>
      </c>
      <c r="Q174" s="183">
        <f>ROUND(E174*P174,2)</f>
        <v>0</v>
      </c>
      <c r="R174" s="183" t="s">
        <v>596</v>
      </c>
      <c r="S174" s="183" t="s">
        <v>212</v>
      </c>
      <c r="T174" s="184" t="s">
        <v>277</v>
      </c>
      <c r="U174" s="164">
        <v>0.10500000000000001</v>
      </c>
      <c r="V174" s="164">
        <f>ROUND(E174*U174,2)</f>
        <v>4.1100000000000003</v>
      </c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927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4">
      <c r="A175" s="161"/>
      <c r="B175" s="162"/>
      <c r="C175" s="265"/>
      <c r="D175" s="266"/>
      <c r="E175" s="266"/>
      <c r="F175" s="266"/>
      <c r="G175" s="266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217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x14ac:dyDescent="0.4">
      <c r="A176" s="5"/>
      <c r="B176" s="6"/>
      <c r="C176" s="191"/>
      <c r="D176" s="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AE176">
        <v>15</v>
      </c>
      <c r="AF176">
        <v>21</v>
      </c>
    </row>
    <row r="177" spans="1:33" x14ac:dyDescent="0.4">
      <c r="A177" s="157"/>
      <c r="B177" s="158" t="s">
        <v>29</v>
      </c>
      <c r="C177" s="192"/>
      <c r="D177" s="159"/>
      <c r="E177" s="160"/>
      <c r="F177" s="160"/>
      <c r="G177" s="187">
        <f>G8+G42+G73+G79+G133+G137+G144+G166</f>
        <v>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AE177">
        <f>SUMIF(L7:L175,AE176,G7:G175)</f>
        <v>0</v>
      </c>
      <c r="AF177">
        <f>SUMIF(L7:L175,AF176,G7:G175)</f>
        <v>0</v>
      </c>
      <c r="AG177" t="s">
        <v>270</v>
      </c>
    </row>
    <row r="178" spans="1:33" x14ac:dyDescent="0.4">
      <c r="C178" s="193"/>
      <c r="D178" s="145"/>
      <c r="AG178" t="s">
        <v>271</v>
      </c>
    </row>
    <row r="179" spans="1:33" x14ac:dyDescent="0.4">
      <c r="D179" s="145"/>
    </row>
    <row r="180" spans="1:33" x14ac:dyDescent="0.4">
      <c r="D180" s="145"/>
    </row>
    <row r="181" spans="1:33" x14ac:dyDescent="0.4">
      <c r="D181" s="145"/>
    </row>
    <row r="182" spans="1:33" x14ac:dyDescent="0.4">
      <c r="D182" s="145"/>
    </row>
    <row r="183" spans="1:33" x14ac:dyDescent="0.4">
      <c r="D183" s="145"/>
    </row>
    <row r="184" spans="1:33" x14ac:dyDescent="0.4">
      <c r="D184" s="145"/>
    </row>
    <row r="185" spans="1:33" x14ac:dyDescent="0.4">
      <c r="D185" s="145"/>
    </row>
    <row r="186" spans="1:33" x14ac:dyDescent="0.4">
      <c r="D186" s="145"/>
    </row>
    <row r="187" spans="1:33" x14ac:dyDescent="0.4">
      <c r="D187" s="145"/>
    </row>
    <row r="188" spans="1:33" x14ac:dyDescent="0.4">
      <c r="D188" s="145"/>
    </row>
    <row r="189" spans="1:33" x14ac:dyDescent="0.4">
      <c r="D189" s="145"/>
    </row>
    <row r="190" spans="1:33" x14ac:dyDescent="0.4">
      <c r="D190" s="145"/>
    </row>
    <row r="191" spans="1:33" x14ac:dyDescent="0.4">
      <c r="D191" s="145"/>
    </row>
    <row r="192" spans="1:33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8YofkpER2GmGSdv9li76UadTujKClwGtJB5HM6Zb6R1mjvRaFynXrPyoc5+iM0kkQP3Qdb6yD7U/Th+sNl8OUA==" saltValue="raOEtRnFU73MpwCrmBZh+Q==" spinCount="100000" sheet="1"/>
  <mergeCells count="81">
    <mergeCell ref="C28:G28"/>
    <mergeCell ref="A1:G1"/>
    <mergeCell ref="C2:G2"/>
    <mergeCell ref="C3:G3"/>
    <mergeCell ref="C4:G4"/>
    <mergeCell ref="C10:G10"/>
    <mergeCell ref="C14:G14"/>
    <mergeCell ref="C16:G16"/>
    <mergeCell ref="C20:G20"/>
    <mergeCell ref="C22:G22"/>
    <mergeCell ref="C24:G24"/>
    <mergeCell ref="C26:G26"/>
    <mergeCell ref="C55:G55"/>
    <mergeCell ref="C30:G30"/>
    <mergeCell ref="C33:G33"/>
    <mergeCell ref="C35:G35"/>
    <mergeCell ref="C37:G37"/>
    <mergeCell ref="C39:G39"/>
    <mergeCell ref="C41:G41"/>
    <mergeCell ref="C44:G44"/>
    <mergeCell ref="C46:G46"/>
    <mergeCell ref="C48:G48"/>
    <mergeCell ref="C51:G51"/>
    <mergeCell ref="C53:G53"/>
    <mergeCell ref="C83:G83"/>
    <mergeCell ref="C57:G57"/>
    <mergeCell ref="C59:G59"/>
    <mergeCell ref="C61:G61"/>
    <mergeCell ref="C63:G63"/>
    <mergeCell ref="C65:G65"/>
    <mergeCell ref="C67:G67"/>
    <mergeCell ref="C69:G69"/>
    <mergeCell ref="C72:G72"/>
    <mergeCell ref="C75:G75"/>
    <mergeCell ref="C78:G78"/>
    <mergeCell ref="C81:G81"/>
    <mergeCell ref="C110:G110"/>
    <mergeCell ref="C85:G85"/>
    <mergeCell ref="C87:G87"/>
    <mergeCell ref="C89:G89"/>
    <mergeCell ref="C96:G96"/>
    <mergeCell ref="C98:G98"/>
    <mergeCell ref="C100:G100"/>
    <mergeCell ref="C102:G102"/>
    <mergeCell ref="C104:G104"/>
    <mergeCell ref="C106:G106"/>
    <mergeCell ref="C107:G107"/>
    <mergeCell ref="C109:G109"/>
    <mergeCell ref="C140:G140"/>
    <mergeCell ref="C112:G112"/>
    <mergeCell ref="C115:G115"/>
    <mergeCell ref="C117:G117"/>
    <mergeCell ref="C120:G120"/>
    <mergeCell ref="C122:G122"/>
    <mergeCell ref="C123:G123"/>
    <mergeCell ref="C124:G124"/>
    <mergeCell ref="C128:G128"/>
    <mergeCell ref="C132:G132"/>
    <mergeCell ref="C135:G135"/>
    <mergeCell ref="C136:G136"/>
    <mergeCell ref="C159:G159"/>
    <mergeCell ref="C142:G142"/>
    <mergeCell ref="C143:G143"/>
    <mergeCell ref="C146:G146"/>
    <mergeCell ref="C147:G147"/>
    <mergeCell ref="C149:G149"/>
    <mergeCell ref="C150:G150"/>
    <mergeCell ref="C152:G152"/>
    <mergeCell ref="C153:G153"/>
    <mergeCell ref="C155:G155"/>
    <mergeCell ref="C156:G156"/>
    <mergeCell ref="C158:G158"/>
    <mergeCell ref="C171:G171"/>
    <mergeCell ref="C173:G173"/>
    <mergeCell ref="C175:G175"/>
    <mergeCell ref="C161:G161"/>
    <mergeCell ref="C162:G162"/>
    <mergeCell ref="C164:G164"/>
    <mergeCell ref="C165:G165"/>
    <mergeCell ref="C168:G168"/>
    <mergeCell ref="C169:G16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79</v>
      </c>
      <c r="C4" s="262" t="s">
        <v>80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95</v>
      </c>
      <c r="C8" s="188" t="s">
        <v>96</v>
      </c>
      <c r="D8" s="174"/>
      <c r="E8" s="175"/>
      <c r="F8" s="176"/>
      <c r="G8" s="176">
        <f>SUMIF(AG9:AG38,"&lt;&gt;NOR",G9:G38)</f>
        <v>0</v>
      </c>
      <c r="H8" s="176"/>
      <c r="I8" s="176">
        <f>SUM(I9:I38)</f>
        <v>0</v>
      </c>
      <c r="J8" s="176"/>
      <c r="K8" s="176">
        <f>SUM(K9:K38)</f>
        <v>0</v>
      </c>
      <c r="L8" s="176"/>
      <c r="M8" s="176">
        <f>SUM(M9:M38)</f>
        <v>0</v>
      </c>
      <c r="N8" s="176"/>
      <c r="O8" s="176">
        <f>SUM(O9:O38)</f>
        <v>10.229999999999999</v>
      </c>
      <c r="P8" s="176"/>
      <c r="Q8" s="176">
        <f>SUM(Q9:Q38)</f>
        <v>0</v>
      </c>
      <c r="R8" s="176"/>
      <c r="S8" s="176"/>
      <c r="T8" s="177"/>
      <c r="U8" s="171"/>
      <c r="V8" s="171">
        <f>SUM(V9:V38)</f>
        <v>62.86999999999999</v>
      </c>
      <c r="W8" s="171"/>
      <c r="AG8" t="s">
        <v>208</v>
      </c>
    </row>
    <row r="9" spans="1:60" outlineLevel="1" x14ac:dyDescent="0.4">
      <c r="A9" s="178">
        <v>1</v>
      </c>
      <c r="B9" s="179" t="s">
        <v>1659</v>
      </c>
      <c r="C9" s="189" t="s">
        <v>1660</v>
      </c>
      <c r="D9" s="180" t="s">
        <v>275</v>
      </c>
      <c r="E9" s="181">
        <v>3.3754500000000003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2.5250700000000004</v>
      </c>
      <c r="O9" s="183">
        <f>ROUND(E9*N9,2)</f>
        <v>8.52</v>
      </c>
      <c r="P9" s="183">
        <v>0</v>
      </c>
      <c r="Q9" s="183">
        <f>ROUND(E9*P9,2)</f>
        <v>0</v>
      </c>
      <c r="R9" s="183" t="s">
        <v>338</v>
      </c>
      <c r="S9" s="183" t="s">
        <v>212</v>
      </c>
      <c r="T9" s="184" t="s">
        <v>277</v>
      </c>
      <c r="U9" s="164">
        <v>0.8650000000000001</v>
      </c>
      <c r="V9" s="164">
        <f>ROUND(E9*U9,2)</f>
        <v>2.92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ht="20.7" outlineLevel="1" x14ac:dyDescent="0.4">
      <c r="A10" s="161"/>
      <c r="B10" s="162"/>
      <c r="C10" s="269" t="s">
        <v>1661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včetně stěnových, nosníků jeřábových drah, volných trámů, průvlaků, rámových příčlí, ztužidel, konzol, vodorovných táhel a podobných tyčových konstrukcí,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190" t="s">
        <v>1737</v>
      </c>
      <c r="D11" s="169"/>
      <c r="E11" s="170">
        <v>3.3754500000000003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254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78">
        <v>2</v>
      </c>
      <c r="B13" s="179" t="s">
        <v>1663</v>
      </c>
      <c r="C13" s="189" t="s">
        <v>1664</v>
      </c>
      <c r="D13" s="180" t="s">
        <v>321</v>
      </c>
      <c r="E13" s="181">
        <v>19.7225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5.7700000000000001E-2</v>
      </c>
      <c r="O13" s="183">
        <f>ROUND(E13*N13,2)</f>
        <v>1.1399999999999999</v>
      </c>
      <c r="P13" s="183">
        <v>0</v>
      </c>
      <c r="Q13" s="183">
        <f>ROUND(E13*P13,2)</f>
        <v>0</v>
      </c>
      <c r="R13" s="183" t="s">
        <v>338</v>
      </c>
      <c r="S13" s="183" t="s">
        <v>212</v>
      </c>
      <c r="T13" s="184" t="s">
        <v>277</v>
      </c>
      <c r="U13" s="164">
        <v>0.95000000000000007</v>
      </c>
      <c r="V13" s="164">
        <f>ROUND(E13*U13,2)</f>
        <v>18.739999999999998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278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ht="30.9" outlineLevel="1" x14ac:dyDescent="0.4">
      <c r="A14" s="161"/>
      <c r="B14" s="162"/>
      <c r="C14" s="269" t="s">
        <v>1665</v>
      </c>
      <c r="D14" s="270"/>
      <c r="E14" s="270"/>
      <c r="F14" s="270"/>
      <c r="G14" s="270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280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85" t="str">
        <f>C14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190" t="s">
        <v>1738</v>
      </c>
      <c r="D15" s="169"/>
      <c r="E15" s="170">
        <v>15.47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254</v>
      </c>
      <c r="AH15" s="154">
        <v>0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190" t="s">
        <v>1739</v>
      </c>
      <c r="D16" s="169"/>
      <c r="E16" s="170">
        <v>4.2525000000000004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254</v>
      </c>
      <c r="AH16" s="154">
        <v>0</v>
      </c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217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78">
        <v>3</v>
      </c>
      <c r="B18" s="179" t="s">
        <v>1668</v>
      </c>
      <c r="C18" s="189" t="s">
        <v>1669</v>
      </c>
      <c r="D18" s="180" t="s">
        <v>321</v>
      </c>
      <c r="E18" s="181">
        <v>19.7225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338</v>
      </c>
      <c r="S18" s="183" t="s">
        <v>212</v>
      </c>
      <c r="T18" s="184" t="s">
        <v>277</v>
      </c>
      <c r="U18" s="164">
        <v>0.37000000000000005</v>
      </c>
      <c r="V18" s="164">
        <f>ROUND(E18*U18,2)</f>
        <v>7.3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278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ht="30.9" outlineLevel="1" x14ac:dyDescent="0.4">
      <c r="A19" s="161"/>
      <c r="B19" s="162"/>
      <c r="C19" s="269" t="s">
        <v>1665</v>
      </c>
      <c r="D19" s="270"/>
      <c r="E19" s="270"/>
      <c r="F19" s="270"/>
      <c r="G19" s="270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280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85" t="str">
        <f>C19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190" t="s">
        <v>1740</v>
      </c>
      <c r="D20" s="169"/>
      <c r="E20" s="170">
        <v>19.7225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254</v>
      </c>
      <c r="AH20" s="154">
        <v>5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252"/>
      <c r="D21" s="253"/>
      <c r="E21" s="253"/>
      <c r="F21" s="253"/>
      <c r="G21" s="25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217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78">
        <v>4</v>
      </c>
      <c r="B22" s="179" t="s">
        <v>1671</v>
      </c>
      <c r="C22" s="189" t="s">
        <v>1672</v>
      </c>
      <c r="D22" s="180" t="s">
        <v>321</v>
      </c>
      <c r="E22" s="181">
        <v>4.2525000000000004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6.3300000000000006E-3</v>
      </c>
      <c r="O22" s="183">
        <f>ROUND(E22*N22,2)</f>
        <v>0.03</v>
      </c>
      <c r="P22" s="183">
        <v>0</v>
      </c>
      <c r="Q22" s="183">
        <f>ROUND(E22*P22,2)</f>
        <v>0</v>
      </c>
      <c r="R22" s="183" t="s">
        <v>338</v>
      </c>
      <c r="S22" s="183" t="s">
        <v>212</v>
      </c>
      <c r="T22" s="184" t="s">
        <v>277</v>
      </c>
      <c r="U22" s="164">
        <v>0.94300000000000006</v>
      </c>
      <c r="V22" s="164">
        <f>ROUND(E22*U22,2)</f>
        <v>4.01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278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69" t="s">
        <v>1673</v>
      </c>
      <c r="D23" s="270"/>
      <c r="E23" s="270"/>
      <c r="F23" s="270"/>
      <c r="G23" s="270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280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190" t="s">
        <v>1741</v>
      </c>
      <c r="D24" s="169"/>
      <c r="E24" s="170">
        <v>4.2525000000000004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254</v>
      </c>
      <c r="AH24" s="154">
        <v>0</v>
      </c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78">
        <v>5</v>
      </c>
      <c r="B26" s="179" t="s">
        <v>1675</v>
      </c>
      <c r="C26" s="189" t="s">
        <v>1676</v>
      </c>
      <c r="D26" s="180" t="s">
        <v>321</v>
      </c>
      <c r="E26" s="181">
        <v>4.2525000000000004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 t="s">
        <v>338</v>
      </c>
      <c r="S26" s="183" t="s">
        <v>212</v>
      </c>
      <c r="T26" s="184" t="s">
        <v>277</v>
      </c>
      <c r="U26" s="164">
        <v>0.33</v>
      </c>
      <c r="V26" s="164">
        <f>ROUND(E26*U26,2)</f>
        <v>1.4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278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269" t="s">
        <v>1673</v>
      </c>
      <c r="D27" s="270"/>
      <c r="E27" s="270"/>
      <c r="F27" s="270"/>
      <c r="G27" s="270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280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190" t="s">
        <v>1742</v>
      </c>
      <c r="D28" s="169"/>
      <c r="E28" s="170">
        <v>4.2525000000000004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254</v>
      </c>
      <c r="AH28" s="154">
        <v>5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78">
        <v>6</v>
      </c>
      <c r="B30" s="179" t="s">
        <v>1678</v>
      </c>
      <c r="C30" s="189" t="s">
        <v>1679</v>
      </c>
      <c r="D30" s="180" t="s">
        <v>331</v>
      </c>
      <c r="E30" s="181">
        <v>0.5063200000000001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1.01939</v>
      </c>
      <c r="O30" s="183">
        <f>ROUND(E30*N30,2)</f>
        <v>0.52</v>
      </c>
      <c r="P30" s="183">
        <v>0</v>
      </c>
      <c r="Q30" s="183">
        <f>ROUND(E30*P30,2)</f>
        <v>0</v>
      </c>
      <c r="R30" s="183" t="s">
        <v>338</v>
      </c>
      <c r="S30" s="183" t="s">
        <v>212</v>
      </c>
      <c r="T30" s="184" t="s">
        <v>277</v>
      </c>
      <c r="U30" s="164">
        <v>51.252000000000002</v>
      </c>
      <c r="V30" s="164">
        <f>ROUND(E30*U30,2)</f>
        <v>25.95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278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ht="20.7" outlineLevel="1" x14ac:dyDescent="0.4">
      <c r="A31" s="161"/>
      <c r="B31" s="162"/>
      <c r="C31" s="269" t="s">
        <v>1680</v>
      </c>
      <c r="D31" s="270"/>
      <c r="E31" s="270"/>
      <c r="F31" s="270"/>
      <c r="G31" s="270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280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85" t="str">
        <f>C31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190" t="s">
        <v>1743</v>
      </c>
      <c r="D32" s="169"/>
      <c r="E32" s="170">
        <v>0.5063200000000001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254</v>
      </c>
      <c r="AH32" s="154">
        <v>5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7</v>
      </c>
      <c r="B34" s="179" t="s">
        <v>447</v>
      </c>
      <c r="C34" s="189" t="s">
        <v>448</v>
      </c>
      <c r="D34" s="180" t="s">
        <v>321</v>
      </c>
      <c r="E34" s="181">
        <v>10.849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1.9700000000000004E-3</v>
      </c>
      <c r="O34" s="183">
        <f>ROUND(E34*N34,2)</f>
        <v>0.02</v>
      </c>
      <c r="P34" s="183">
        <v>0</v>
      </c>
      <c r="Q34" s="183">
        <f>ROUND(E34*P34,2)</f>
        <v>0</v>
      </c>
      <c r="R34" s="183" t="s">
        <v>338</v>
      </c>
      <c r="S34" s="183" t="s">
        <v>212</v>
      </c>
      <c r="T34" s="184" t="s">
        <v>277</v>
      </c>
      <c r="U34" s="164">
        <v>0.23500000000000001</v>
      </c>
      <c r="V34" s="164">
        <f>ROUND(E34*U34,2)</f>
        <v>2.5499999999999998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278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69" t="s">
        <v>449</v>
      </c>
      <c r="D35" s="270"/>
      <c r="E35" s="270"/>
      <c r="F35" s="270"/>
      <c r="G35" s="270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280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190" t="s">
        <v>1682</v>
      </c>
      <c r="D36" s="169"/>
      <c r="E36" s="170">
        <v>6.6640000000000006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254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190" t="s">
        <v>1667</v>
      </c>
      <c r="D37" s="169"/>
      <c r="E37" s="170">
        <v>4.1850000000000005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254</v>
      </c>
      <c r="AH37" s="154">
        <v>0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52"/>
      <c r="D38" s="253"/>
      <c r="E38" s="253"/>
      <c r="F38" s="253"/>
      <c r="G38" s="253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217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x14ac:dyDescent="0.4">
      <c r="A39" s="172" t="s">
        <v>207</v>
      </c>
      <c r="B39" s="173" t="s">
        <v>117</v>
      </c>
      <c r="C39" s="188" t="s">
        <v>118</v>
      </c>
      <c r="D39" s="174"/>
      <c r="E39" s="175"/>
      <c r="F39" s="176"/>
      <c r="G39" s="176">
        <f>SUMIF(AG40:AG42,"&lt;&gt;NOR",G40:G42)</f>
        <v>0</v>
      </c>
      <c r="H39" s="176"/>
      <c r="I39" s="176">
        <f>SUM(I40:I42)</f>
        <v>0</v>
      </c>
      <c r="J39" s="176"/>
      <c r="K39" s="176">
        <f>SUM(K40:K42)</f>
        <v>0</v>
      </c>
      <c r="L39" s="176"/>
      <c r="M39" s="176">
        <f>SUM(M40:M42)</f>
        <v>0</v>
      </c>
      <c r="N39" s="176"/>
      <c r="O39" s="176">
        <f>SUM(O40:O42)</f>
        <v>0</v>
      </c>
      <c r="P39" s="176"/>
      <c r="Q39" s="176">
        <f>SUM(Q40:Q42)</f>
        <v>0</v>
      </c>
      <c r="R39" s="176"/>
      <c r="S39" s="176"/>
      <c r="T39" s="177"/>
      <c r="U39" s="171"/>
      <c r="V39" s="171">
        <f>SUM(V40:V42)</f>
        <v>9.6</v>
      </c>
      <c r="W39" s="171"/>
      <c r="AG39" t="s">
        <v>208</v>
      </c>
    </row>
    <row r="40" spans="1:60" ht="30.6" outlineLevel="1" x14ac:dyDescent="0.4">
      <c r="A40" s="178">
        <v>8</v>
      </c>
      <c r="B40" s="179" t="s">
        <v>675</v>
      </c>
      <c r="C40" s="189" t="s">
        <v>676</v>
      </c>
      <c r="D40" s="180" t="s">
        <v>331</v>
      </c>
      <c r="E40" s="181">
        <v>10.225660000000001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 t="s">
        <v>346</v>
      </c>
      <c r="S40" s="183" t="s">
        <v>212</v>
      </c>
      <c r="T40" s="184" t="s">
        <v>277</v>
      </c>
      <c r="U40" s="164">
        <v>0.9385</v>
      </c>
      <c r="V40" s="164">
        <f>ROUND(E40*U40,2)</f>
        <v>9.6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677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69" t="s">
        <v>678</v>
      </c>
      <c r="D41" s="270"/>
      <c r="E41" s="270"/>
      <c r="F41" s="270"/>
      <c r="G41" s="270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280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217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x14ac:dyDescent="0.4">
      <c r="A43" s="172" t="s">
        <v>207</v>
      </c>
      <c r="B43" s="173" t="s">
        <v>148</v>
      </c>
      <c r="C43" s="188" t="s">
        <v>149</v>
      </c>
      <c r="D43" s="174"/>
      <c r="E43" s="175"/>
      <c r="F43" s="176"/>
      <c r="G43" s="176">
        <f>SUMIF(AG44:AG55,"&lt;&gt;NOR",G44:G55)</f>
        <v>0</v>
      </c>
      <c r="H43" s="176"/>
      <c r="I43" s="176">
        <f>SUM(I44:I55)</f>
        <v>0</v>
      </c>
      <c r="J43" s="176"/>
      <c r="K43" s="176">
        <f>SUM(K44:K55)</f>
        <v>0</v>
      </c>
      <c r="L43" s="176"/>
      <c r="M43" s="176">
        <f>SUM(M44:M55)</f>
        <v>0</v>
      </c>
      <c r="N43" s="176"/>
      <c r="O43" s="176">
        <f>SUM(O44:O55)</f>
        <v>0.09</v>
      </c>
      <c r="P43" s="176"/>
      <c r="Q43" s="176">
        <f>SUM(Q44:Q55)</f>
        <v>0.02</v>
      </c>
      <c r="R43" s="176"/>
      <c r="S43" s="176"/>
      <c r="T43" s="177"/>
      <c r="U43" s="171"/>
      <c r="V43" s="171">
        <f>SUM(V44:V55)</f>
        <v>14.069999999999999</v>
      </c>
      <c r="W43" s="171"/>
      <c r="AG43" t="s">
        <v>208</v>
      </c>
    </row>
    <row r="44" spans="1:60" outlineLevel="1" x14ac:dyDescent="0.4">
      <c r="A44" s="178">
        <v>9</v>
      </c>
      <c r="B44" s="179" t="s">
        <v>1744</v>
      </c>
      <c r="C44" s="189" t="s">
        <v>1745</v>
      </c>
      <c r="D44" s="180" t="s">
        <v>460</v>
      </c>
      <c r="E44" s="181">
        <v>1.9500000000000002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2.1000000000000001E-2</v>
      </c>
      <c r="O44" s="183">
        <f>ROUND(E44*N44,2)</f>
        <v>0.04</v>
      </c>
      <c r="P44" s="183">
        <v>0</v>
      </c>
      <c r="Q44" s="183">
        <f>ROUND(E44*P44,2)</f>
        <v>0</v>
      </c>
      <c r="R44" s="183"/>
      <c r="S44" s="183" t="s">
        <v>454</v>
      </c>
      <c r="T44" s="184" t="s">
        <v>213</v>
      </c>
      <c r="U44" s="164">
        <v>0.15000000000000002</v>
      </c>
      <c r="V44" s="164">
        <f>ROUND(E44*U44,2)</f>
        <v>0.28999999999999998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1278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190" t="s">
        <v>1746</v>
      </c>
      <c r="D45" s="169"/>
      <c r="E45" s="170">
        <v>1.9500000000000002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254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0.6" outlineLevel="1" x14ac:dyDescent="0.4">
      <c r="A47" s="178">
        <v>10</v>
      </c>
      <c r="B47" s="179" t="s">
        <v>1722</v>
      </c>
      <c r="C47" s="189" t="s">
        <v>1723</v>
      </c>
      <c r="D47" s="180" t="s">
        <v>460</v>
      </c>
      <c r="E47" s="181">
        <v>17.62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2.7900000000000004E-3</v>
      </c>
      <c r="O47" s="183">
        <f>ROUND(E47*N47,2)</f>
        <v>0.05</v>
      </c>
      <c r="P47" s="183">
        <v>0</v>
      </c>
      <c r="Q47" s="183">
        <f>ROUND(E47*P47,2)</f>
        <v>0</v>
      </c>
      <c r="R47" s="183" t="s">
        <v>766</v>
      </c>
      <c r="S47" s="183" t="s">
        <v>212</v>
      </c>
      <c r="T47" s="184" t="s">
        <v>277</v>
      </c>
      <c r="U47" s="164">
        <v>0.71000000000000008</v>
      </c>
      <c r="V47" s="164">
        <f>ROUND(E47*U47,2)</f>
        <v>12.51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278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190" t="s">
        <v>1747</v>
      </c>
      <c r="D48" s="169"/>
      <c r="E48" s="170">
        <v>17.62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254</v>
      </c>
      <c r="AH48" s="154">
        <v>0</v>
      </c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252"/>
      <c r="D49" s="253"/>
      <c r="E49" s="253"/>
      <c r="F49" s="253"/>
      <c r="G49" s="253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217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78">
        <v>11</v>
      </c>
      <c r="B50" s="179" t="s">
        <v>776</v>
      </c>
      <c r="C50" s="189" t="s">
        <v>777</v>
      </c>
      <c r="D50" s="180" t="s">
        <v>460</v>
      </c>
      <c r="E50" s="181">
        <v>13.8</v>
      </c>
      <c r="F50" s="182"/>
      <c r="G50" s="183">
        <f>ROUND(E50*F50,2)</f>
        <v>0</v>
      </c>
      <c r="H50" s="182"/>
      <c r="I50" s="183">
        <f>ROUND(E50*H50,2)</f>
        <v>0</v>
      </c>
      <c r="J50" s="182"/>
      <c r="K50" s="183">
        <f>ROUND(E50*J50,2)</f>
        <v>0</v>
      </c>
      <c r="L50" s="183">
        <v>21</v>
      </c>
      <c r="M50" s="183">
        <f>G50*(1+L50/100)</f>
        <v>0</v>
      </c>
      <c r="N50" s="183">
        <v>0</v>
      </c>
      <c r="O50" s="183">
        <f>ROUND(E50*N50,2)</f>
        <v>0</v>
      </c>
      <c r="P50" s="183">
        <v>1.3500000000000001E-3</v>
      </c>
      <c r="Q50" s="183">
        <f>ROUND(E50*P50,2)</f>
        <v>0.02</v>
      </c>
      <c r="R50" s="183" t="s">
        <v>766</v>
      </c>
      <c r="S50" s="183" t="s">
        <v>212</v>
      </c>
      <c r="T50" s="184" t="s">
        <v>277</v>
      </c>
      <c r="U50" s="164">
        <v>9.2000000000000012E-2</v>
      </c>
      <c r="V50" s="164">
        <f>ROUND(E50*U50,2)</f>
        <v>1.27</v>
      </c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778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190" t="s">
        <v>1748</v>
      </c>
      <c r="D51" s="169"/>
      <c r="E51" s="170">
        <v>13.8</v>
      </c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254</v>
      </c>
      <c r="AH51" s="154">
        <v>0</v>
      </c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252"/>
      <c r="D52" s="253"/>
      <c r="E52" s="253"/>
      <c r="F52" s="253"/>
      <c r="G52" s="253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217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>
        <v>12</v>
      </c>
      <c r="B53" s="162" t="s">
        <v>785</v>
      </c>
      <c r="C53" s="201" t="s">
        <v>786</v>
      </c>
      <c r="D53" s="163" t="s">
        <v>0</v>
      </c>
      <c r="E53" s="186"/>
      <c r="F53" s="165"/>
      <c r="G53" s="164">
        <f>ROUND(E53*F53,2)</f>
        <v>0</v>
      </c>
      <c r="H53" s="165"/>
      <c r="I53" s="164">
        <f>ROUND(E53*H53,2)</f>
        <v>0</v>
      </c>
      <c r="J53" s="165"/>
      <c r="K53" s="164">
        <f>ROUND(E53*J53,2)</f>
        <v>0</v>
      </c>
      <c r="L53" s="164">
        <v>21</v>
      </c>
      <c r="M53" s="164">
        <f>G53*(1+L53/100)</f>
        <v>0</v>
      </c>
      <c r="N53" s="164">
        <v>0</v>
      </c>
      <c r="O53" s="164">
        <f>ROUND(E53*N53,2)</f>
        <v>0</v>
      </c>
      <c r="P53" s="164">
        <v>0</v>
      </c>
      <c r="Q53" s="164">
        <f>ROUND(E53*P53,2)</f>
        <v>0</v>
      </c>
      <c r="R53" s="164" t="s">
        <v>766</v>
      </c>
      <c r="S53" s="164" t="s">
        <v>212</v>
      </c>
      <c r="T53" s="164" t="s">
        <v>277</v>
      </c>
      <c r="U53" s="164">
        <v>0</v>
      </c>
      <c r="V53" s="164">
        <f>ROUND(E53*U53,2)</f>
        <v>0</v>
      </c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677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/>
      <c r="B54" s="162"/>
      <c r="C54" s="267" t="s">
        <v>716</v>
      </c>
      <c r="D54" s="268"/>
      <c r="E54" s="268"/>
      <c r="F54" s="268"/>
      <c r="G54" s="268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280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217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x14ac:dyDescent="0.4">
      <c r="A56" s="172" t="s">
        <v>207</v>
      </c>
      <c r="B56" s="173" t="s">
        <v>154</v>
      </c>
      <c r="C56" s="188" t="s">
        <v>155</v>
      </c>
      <c r="D56" s="174"/>
      <c r="E56" s="175"/>
      <c r="F56" s="176"/>
      <c r="G56" s="176">
        <f>SUMIF(AG57:AG71,"&lt;&gt;NOR",G57:G71)</f>
        <v>0</v>
      </c>
      <c r="H56" s="176"/>
      <c r="I56" s="176">
        <f>SUM(I57:I71)</f>
        <v>0</v>
      </c>
      <c r="J56" s="176"/>
      <c r="K56" s="176">
        <f>SUM(K57:K71)</f>
        <v>0</v>
      </c>
      <c r="L56" s="176"/>
      <c r="M56" s="176">
        <f>SUM(M57:M71)</f>
        <v>0</v>
      </c>
      <c r="N56" s="176"/>
      <c r="O56" s="176">
        <f>SUM(O57:O71)</f>
        <v>0</v>
      </c>
      <c r="P56" s="176"/>
      <c r="Q56" s="176">
        <f>SUM(Q57:Q71)</f>
        <v>0</v>
      </c>
      <c r="R56" s="176"/>
      <c r="S56" s="176"/>
      <c r="T56" s="177"/>
      <c r="U56" s="171"/>
      <c r="V56" s="171">
        <f>SUM(V57:V71)</f>
        <v>0</v>
      </c>
      <c r="W56" s="171"/>
      <c r="AG56" t="s">
        <v>208</v>
      </c>
    </row>
    <row r="57" spans="1:60" outlineLevel="1" x14ac:dyDescent="0.4">
      <c r="A57" s="178">
        <v>13</v>
      </c>
      <c r="B57" s="179" t="s">
        <v>1749</v>
      </c>
      <c r="C57" s="189" t="s">
        <v>1735</v>
      </c>
      <c r="D57" s="180" t="s">
        <v>354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454</v>
      </c>
      <c r="T57" s="184" t="s">
        <v>213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334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254" t="s">
        <v>1727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216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14</v>
      </c>
      <c r="B60" s="179" t="s">
        <v>1750</v>
      </c>
      <c r="C60" s="189" t="s">
        <v>1751</v>
      </c>
      <c r="D60" s="180" t="s">
        <v>354</v>
      </c>
      <c r="E60" s="181">
        <v>1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454</v>
      </c>
      <c r="T60" s="184" t="s">
        <v>213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334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54" t="s">
        <v>1727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216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217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78">
        <v>15</v>
      </c>
      <c r="B63" s="179" t="s">
        <v>1752</v>
      </c>
      <c r="C63" s="189" t="s">
        <v>1753</v>
      </c>
      <c r="D63" s="180" t="s">
        <v>354</v>
      </c>
      <c r="E63" s="181">
        <v>1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0</v>
      </c>
      <c r="O63" s="183">
        <f>ROUND(E63*N63,2)</f>
        <v>0</v>
      </c>
      <c r="P63" s="183">
        <v>0</v>
      </c>
      <c r="Q63" s="183">
        <f>ROUND(E63*P63,2)</f>
        <v>0</v>
      </c>
      <c r="R63" s="183"/>
      <c r="S63" s="183" t="s">
        <v>454</v>
      </c>
      <c r="T63" s="184" t="s">
        <v>213</v>
      </c>
      <c r="U63" s="164">
        <v>0</v>
      </c>
      <c r="V63" s="164">
        <f>ROUND(E63*U63,2)</f>
        <v>0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334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61"/>
      <c r="B64" s="162"/>
      <c r="C64" s="254" t="s">
        <v>1727</v>
      </c>
      <c r="D64" s="255"/>
      <c r="E64" s="255"/>
      <c r="F64" s="255"/>
      <c r="G64" s="255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216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252"/>
      <c r="D65" s="253"/>
      <c r="E65" s="253"/>
      <c r="F65" s="253"/>
      <c r="G65" s="253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217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78">
        <v>16</v>
      </c>
      <c r="B66" s="179" t="s">
        <v>1730</v>
      </c>
      <c r="C66" s="189" t="s">
        <v>1731</v>
      </c>
      <c r="D66" s="180" t="s">
        <v>354</v>
      </c>
      <c r="E66" s="181">
        <v>0.5</v>
      </c>
      <c r="F66" s="182"/>
      <c r="G66" s="183">
        <f>ROUND(E66*F66,2)</f>
        <v>0</v>
      </c>
      <c r="H66" s="182"/>
      <c r="I66" s="183">
        <f>ROUND(E66*H66,2)</f>
        <v>0</v>
      </c>
      <c r="J66" s="182"/>
      <c r="K66" s="183">
        <f>ROUND(E66*J66,2)</f>
        <v>0</v>
      </c>
      <c r="L66" s="183">
        <v>21</v>
      </c>
      <c r="M66" s="183">
        <f>G66*(1+L66/100)</f>
        <v>0</v>
      </c>
      <c r="N66" s="183">
        <v>0</v>
      </c>
      <c r="O66" s="183">
        <f>ROUND(E66*N66,2)</f>
        <v>0</v>
      </c>
      <c r="P66" s="183">
        <v>0</v>
      </c>
      <c r="Q66" s="183">
        <f>ROUND(E66*P66,2)</f>
        <v>0</v>
      </c>
      <c r="R66" s="183"/>
      <c r="S66" s="183" t="s">
        <v>454</v>
      </c>
      <c r="T66" s="184" t="s">
        <v>213</v>
      </c>
      <c r="U66" s="164">
        <v>0</v>
      </c>
      <c r="V66" s="164">
        <f>ROUND(E66*U66,2)</f>
        <v>0</v>
      </c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334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61"/>
      <c r="B67" s="162"/>
      <c r="C67" s="254" t="s">
        <v>1727</v>
      </c>
      <c r="D67" s="255"/>
      <c r="E67" s="255"/>
      <c r="F67" s="255"/>
      <c r="G67" s="255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216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252"/>
      <c r="D68" s="253"/>
      <c r="E68" s="253"/>
      <c r="F68" s="253"/>
      <c r="G68" s="253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217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>
        <v>17</v>
      </c>
      <c r="B69" s="162" t="s">
        <v>851</v>
      </c>
      <c r="C69" s="201" t="s">
        <v>852</v>
      </c>
      <c r="D69" s="163" t="s">
        <v>0</v>
      </c>
      <c r="E69" s="186"/>
      <c r="F69" s="165"/>
      <c r="G69" s="164">
        <f>ROUND(E69*F69,2)</f>
        <v>0</v>
      </c>
      <c r="H69" s="165"/>
      <c r="I69" s="164">
        <f>ROUND(E69*H69,2)</f>
        <v>0</v>
      </c>
      <c r="J69" s="165"/>
      <c r="K69" s="164">
        <f>ROUND(E69*J69,2)</f>
        <v>0</v>
      </c>
      <c r="L69" s="164">
        <v>21</v>
      </c>
      <c r="M69" s="164">
        <f>G69*(1+L69/100)</f>
        <v>0</v>
      </c>
      <c r="N69" s="164">
        <v>0</v>
      </c>
      <c r="O69" s="164">
        <f>ROUND(E69*N69,2)</f>
        <v>0</v>
      </c>
      <c r="P69" s="164">
        <v>0</v>
      </c>
      <c r="Q69" s="164">
        <f>ROUND(E69*P69,2)</f>
        <v>0</v>
      </c>
      <c r="R69" s="164" t="s">
        <v>842</v>
      </c>
      <c r="S69" s="164" t="s">
        <v>212</v>
      </c>
      <c r="T69" s="164" t="s">
        <v>277</v>
      </c>
      <c r="U69" s="164">
        <v>0</v>
      </c>
      <c r="V69" s="164">
        <f>ROUND(E69*U69,2)</f>
        <v>0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677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/>
      <c r="B70" s="162"/>
      <c r="C70" s="267" t="s">
        <v>716</v>
      </c>
      <c r="D70" s="268"/>
      <c r="E70" s="268"/>
      <c r="F70" s="268"/>
      <c r="G70" s="268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280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61"/>
      <c r="B71" s="162"/>
      <c r="C71" s="252"/>
      <c r="D71" s="253"/>
      <c r="E71" s="253"/>
      <c r="F71" s="253"/>
      <c r="G71" s="253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217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x14ac:dyDescent="0.4">
      <c r="A72" s="5"/>
      <c r="B72" s="6"/>
      <c r="C72" s="191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v>15</v>
      </c>
      <c r="AF72">
        <v>21</v>
      </c>
    </row>
    <row r="73" spans="1:60" x14ac:dyDescent="0.4">
      <c r="A73" s="157"/>
      <c r="B73" s="158" t="s">
        <v>29</v>
      </c>
      <c r="C73" s="192"/>
      <c r="D73" s="159"/>
      <c r="E73" s="160"/>
      <c r="F73" s="160"/>
      <c r="G73" s="187">
        <f>G8+G39+G43+G56</f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E73">
        <f>SUMIF(L7:L71,AE72,G7:G71)</f>
        <v>0</v>
      </c>
      <c r="AF73">
        <f>SUMIF(L7:L71,AF72,G7:G71)</f>
        <v>0</v>
      </c>
      <c r="AG73" t="s">
        <v>270</v>
      </c>
    </row>
    <row r="74" spans="1:60" x14ac:dyDescent="0.4">
      <c r="C74" s="193"/>
      <c r="D74" s="145"/>
      <c r="AG74" t="s">
        <v>271</v>
      </c>
    </row>
    <row r="75" spans="1:60" x14ac:dyDescent="0.4">
      <c r="D75" s="145"/>
    </row>
    <row r="76" spans="1:60" x14ac:dyDescent="0.4">
      <c r="D76" s="145"/>
    </row>
    <row r="77" spans="1:60" x14ac:dyDescent="0.4">
      <c r="D77" s="145"/>
    </row>
    <row r="78" spans="1:60" x14ac:dyDescent="0.4">
      <c r="D78" s="145"/>
    </row>
    <row r="79" spans="1:60" x14ac:dyDescent="0.4">
      <c r="D79" s="145"/>
    </row>
    <row r="80" spans="1:60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tsfVc9zpMixOaxldl8TluniLSu/2ex0ApMp8oXRcVH+gqOfCcGQRqwL+czsOJ4wqZiDsNXRffDJbJNJ1vL9e7A==" saltValue="Ch44f+4hIMsIMGVA1GB6IQ==" spinCount="100000" sheet="1"/>
  <mergeCells count="35">
    <mergeCell ref="C12:G12"/>
    <mergeCell ref="A1:G1"/>
    <mergeCell ref="C2:G2"/>
    <mergeCell ref="C3:G3"/>
    <mergeCell ref="C4:G4"/>
    <mergeCell ref="C10:G10"/>
    <mergeCell ref="C38:G38"/>
    <mergeCell ref="C14:G14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64:G64"/>
    <mergeCell ref="C41:G41"/>
    <mergeCell ref="C42:G42"/>
    <mergeCell ref="C46:G46"/>
    <mergeCell ref="C49:G49"/>
    <mergeCell ref="C52:G52"/>
    <mergeCell ref="C54:G54"/>
    <mergeCell ref="C55:G55"/>
    <mergeCell ref="C58:G58"/>
    <mergeCell ref="C59:G59"/>
    <mergeCell ref="C61:G61"/>
    <mergeCell ref="C62:G62"/>
    <mergeCell ref="C65:G65"/>
    <mergeCell ref="C67:G67"/>
    <mergeCell ref="C68:G68"/>
    <mergeCell ref="C70:G70"/>
    <mergeCell ref="C71:G7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81</v>
      </c>
      <c r="C4" s="262" t="s">
        <v>82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167</v>
      </c>
      <c r="C8" s="188" t="s">
        <v>168</v>
      </c>
      <c r="D8" s="174"/>
      <c r="E8" s="175"/>
      <c r="F8" s="176"/>
      <c r="G8" s="176">
        <f>SUMIF(AG9:AG40,"&lt;&gt;NOR",G9:G40)</f>
        <v>0</v>
      </c>
      <c r="H8" s="176"/>
      <c r="I8" s="176">
        <f>SUM(I9:I40)</f>
        <v>0</v>
      </c>
      <c r="J8" s="176"/>
      <c r="K8" s="176">
        <f>SUM(K9:K40)</f>
        <v>0</v>
      </c>
      <c r="L8" s="176"/>
      <c r="M8" s="176">
        <f>SUM(M9:M40)</f>
        <v>0</v>
      </c>
      <c r="N8" s="176"/>
      <c r="O8" s="176">
        <f>SUM(O9:O40)</f>
        <v>0</v>
      </c>
      <c r="P8" s="176"/>
      <c r="Q8" s="176">
        <f>SUM(Q9:Q40)</f>
        <v>0</v>
      </c>
      <c r="R8" s="176"/>
      <c r="S8" s="176"/>
      <c r="T8" s="177"/>
      <c r="U8" s="171"/>
      <c r="V8" s="171">
        <f>SUM(V9:V40)</f>
        <v>0</v>
      </c>
      <c r="W8" s="171"/>
      <c r="AG8" t="s">
        <v>208</v>
      </c>
    </row>
    <row r="9" spans="1:60" outlineLevel="1" x14ac:dyDescent="0.4">
      <c r="A9" s="178">
        <v>1</v>
      </c>
      <c r="B9" s="179" t="s">
        <v>1754</v>
      </c>
      <c r="C9" s="189" t="s">
        <v>1755</v>
      </c>
      <c r="D9" s="180" t="s">
        <v>591</v>
      </c>
      <c r="E9" s="181">
        <v>2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454</v>
      </c>
      <c r="T9" s="184" t="s">
        <v>213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1138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5"/>
      <c r="D10" s="266"/>
      <c r="E10" s="266"/>
      <c r="F10" s="266"/>
      <c r="G10" s="266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217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78">
        <v>2</v>
      </c>
      <c r="B11" s="179" t="s">
        <v>1756</v>
      </c>
      <c r="C11" s="189" t="s">
        <v>1757</v>
      </c>
      <c r="D11" s="180" t="s">
        <v>591</v>
      </c>
      <c r="E11" s="181">
        <v>2</v>
      </c>
      <c r="F11" s="182"/>
      <c r="G11" s="183">
        <f>ROUND(E11*F11,2)</f>
        <v>0</v>
      </c>
      <c r="H11" s="182"/>
      <c r="I11" s="183">
        <f>ROUND(E11*H11,2)</f>
        <v>0</v>
      </c>
      <c r="J11" s="182"/>
      <c r="K11" s="183">
        <f>ROUND(E11*J11,2)</f>
        <v>0</v>
      </c>
      <c r="L11" s="183">
        <v>21</v>
      </c>
      <c r="M11" s="183">
        <f>G11*(1+L11/100)</f>
        <v>0</v>
      </c>
      <c r="N11" s="183">
        <v>0</v>
      </c>
      <c r="O11" s="183">
        <f>ROUND(E11*N11,2)</f>
        <v>0</v>
      </c>
      <c r="P11" s="183">
        <v>0</v>
      </c>
      <c r="Q11" s="183">
        <f>ROUND(E11*P11,2)</f>
        <v>0</v>
      </c>
      <c r="R11" s="183"/>
      <c r="S11" s="183" t="s">
        <v>454</v>
      </c>
      <c r="T11" s="184" t="s">
        <v>213</v>
      </c>
      <c r="U11" s="164">
        <v>0</v>
      </c>
      <c r="V11" s="164">
        <f>ROUND(E11*U11,2)</f>
        <v>0</v>
      </c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1138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65"/>
      <c r="D12" s="266"/>
      <c r="E12" s="266"/>
      <c r="F12" s="266"/>
      <c r="G12" s="266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78">
        <v>3</v>
      </c>
      <c r="B13" s="179" t="s">
        <v>1758</v>
      </c>
      <c r="C13" s="189" t="s">
        <v>1759</v>
      </c>
      <c r="D13" s="180" t="s">
        <v>591</v>
      </c>
      <c r="E13" s="181">
        <v>1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/>
      <c r="S13" s="183" t="s">
        <v>454</v>
      </c>
      <c r="T13" s="184" t="s">
        <v>213</v>
      </c>
      <c r="U13" s="164">
        <v>0</v>
      </c>
      <c r="V13" s="164">
        <f>ROUND(E13*U13,2)</f>
        <v>0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1138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65"/>
      <c r="D14" s="266"/>
      <c r="E14" s="266"/>
      <c r="F14" s="266"/>
      <c r="G14" s="266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78">
        <v>4</v>
      </c>
      <c r="B15" s="179" t="s">
        <v>1760</v>
      </c>
      <c r="C15" s="189" t="s">
        <v>1761</v>
      </c>
      <c r="D15" s="180" t="s">
        <v>460</v>
      </c>
      <c r="E15" s="181">
        <v>6.3000000000000007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/>
      <c r="S15" s="183" t="s">
        <v>454</v>
      </c>
      <c r="T15" s="184" t="s">
        <v>213</v>
      </c>
      <c r="U15" s="164">
        <v>0</v>
      </c>
      <c r="V15" s="164">
        <f>ROUND(E15*U15,2)</f>
        <v>0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1138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65"/>
      <c r="D16" s="266"/>
      <c r="E16" s="266"/>
      <c r="F16" s="266"/>
      <c r="G16" s="266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217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78">
        <v>5</v>
      </c>
      <c r="B17" s="179" t="s">
        <v>1762</v>
      </c>
      <c r="C17" s="189" t="s">
        <v>1763</v>
      </c>
      <c r="D17" s="180" t="s">
        <v>591</v>
      </c>
      <c r="E17" s="181">
        <v>9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/>
      <c r="S17" s="183" t="s">
        <v>454</v>
      </c>
      <c r="T17" s="184" t="s">
        <v>213</v>
      </c>
      <c r="U17" s="164">
        <v>0</v>
      </c>
      <c r="V17" s="164">
        <f>ROUND(E17*U17,2)</f>
        <v>0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1138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265"/>
      <c r="D18" s="266"/>
      <c r="E18" s="266"/>
      <c r="F18" s="266"/>
      <c r="G18" s="266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217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78">
        <v>6</v>
      </c>
      <c r="B19" s="179" t="s">
        <v>1764</v>
      </c>
      <c r="C19" s="189" t="s">
        <v>1765</v>
      </c>
      <c r="D19" s="180" t="s">
        <v>591</v>
      </c>
      <c r="E19" s="181">
        <v>7</v>
      </c>
      <c r="F19" s="182"/>
      <c r="G19" s="183">
        <f>ROUND(E19*F19,2)</f>
        <v>0</v>
      </c>
      <c r="H19" s="182"/>
      <c r="I19" s="183">
        <f>ROUND(E19*H19,2)</f>
        <v>0</v>
      </c>
      <c r="J19" s="182"/>
      <c r="K19" s="183">
        <f>ROUND(E19*J19,2)</f>
        <v>0</v>
      </c>
      <c r="L19" s="183">
        <v>21</v>
      </c>
      <c r="M19" s="183">
        <f>G19*(1+L19/100)</f>
        <v>0</v>
      </c>
      <c r="N19" s="183">
        <v>0</v>
      </c>
      <c r="O19" s="183">
        <f>ROUND(E19*N19,2)</f>
        <v>0</v>
      </c>
      <c r="P19" s="183">
        <v>0</v>
      </c>
      <c r="Q19" s="183">
        <f>ROUND(E19*P19,2)</f>
        <v>0</v>
      </c>
      <c r="R19" s="183"/>
      <c r="S19" s="183" t="s">
        <v>454</v>
      </c>
      <c r="T19" s="184" t="s">
        <v>213</v>
      </c>
      <c r="U19" s="164">
        <v>0</v>
      </c>
      <c r="V19" s="164">
        <f>ROUND(E19*U19,2)</f>
        <v>0</v>
      </c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1138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65"/>
      <c r="D20" s="266"/>
      <c r="E20" s="266"/>
      <c r="F20" s="266"/>
      <c r="G20" s="266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78">
        <v>7</v>
      </c>
      <c r="B21" s="179" t="s">
        <v>1766</v>
      </c>
      <c r="C21" s="189" t="s">
        <v>1767</v>
      </c>
      <c r="D21" s="180" t="s">
        <v>591</v>
      </c>
      <c r="E21" s="181">
        <v>12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/>
      <c r="S21" s="183" t="s">
        <v>454</v>
      </c>
      <c r="T21" s="184" t="s">
        <v>213</v>
      </c>
      <c r="U21" s="164">
        <v>0</v>
      </c>
      <c r="V21" s="164">
        <f>ROUND(E21*U21,2)</f>
        <v>0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1138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217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78">
        <v>8</v>
      </c>
      <c r="B23" s="179" t="s">
        <v>1768</v>
      </c>
      <c r="C23" s="189" t="s">
        <v>1769</v>
      </c>
      <c r="D23" s="180" t="s">
        <v>591</v>
      </c>
      <c r="E23" s="181">
        <v>8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0</v>
      </c>
      <c r="O23" s="183">
        <f>ROUND(E23*N23,2)</f>
        <v>0</v>
      </c>
      <c r="P23" s="183">
        <v>0</v>
      </c>
      <c r="Q23" s="183">
        <f>ROUND(E23*P23,2)</f>
        <v>0</v>
      </c>
      <c r="R23" s="183"/>
      <c r="S23" s="183" t="s">
        <v>454</v>
      </c>
      <c r="T23" s="184" t="s">
        <v>213</v>
      </c>
      <c r="U23" s="164">
        <v>0</v>
      </c>
      <c r="V23" s="164">
        <f>ROUND(E23*U23,2)</f>
        <v>0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1138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65"/>
      <c r="D24" s="266"/>
      <c r="E24" s="266"/>
      <c r="F24" s="266"/>
      <c r="G24" s="266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217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78">
        <v>9</v>
      </c>
      <c r="B25" s="179" t="s">
        <v>1770</v>
      </c>
      <c r="C25" s="189" t="s">
        <v>1771</v>
      </c>
      <c r="D25" s="180" t="s">
        <v>591</v>
      </c>
      <c r="E25" s="181">
        <v>1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</v>
      </c>
      <c r="Q25" s="183">
        <f>ROUND(E25*P25,2)</f>
        <v>0</v>
      </c>
      <c r="R25" s="183"/>
      <c r="S25" s="183" t="s">
        <v>454</v>
      </c>
      <c r="T25" s="184" t="s">
        <v>213</v>
      </c>
      <c r="U25" s="164">
        <v>0</v>
      </c>
      <c r="V25" s="164">
        <f>ROUND(E25*U25,2)</f>
        <v>0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1138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65"/>
      <c r="D26" s="266"/>
      <c r="E26" s="266"/>
      <c r="F26" s="266"/>
      <c r="G26" s="266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217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78">
        <v>10</v>
      </c>
      <c r="B27" s="179" t="s">
        <v>1772</v>
      </c>
      <c r="C27" s="189" t="s">
        <v>1773</v>
      </c>
      <c r="D27" s="180" t="s">
        <v>591</v>
      </c>
      <c r="E27" s="181">
        <v>1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</v>
      </c>
      <c r="Q27" s="183">
        <f>ROUND(E27*P27,2)</f>
        <v>0</v>
      </c>
      <c r="R27" s="183"/>
      <c r="S27" s="183" t="s">
        <v>454</v>
      </c>
      <c r="T27" s="184" t="s">
        <v>213</v>
      </c>
      <c r="U27" s="164">
        <v>0</v>
      </c>
      <c r="V27" s="164">
        <f>ROUND(E27*U27,2)</f>
        <v>0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1138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65"/>
      <c r="D28" s="266"/>
      <c r="E28" s="266"/>
      <c r="F28" s="266"/>
      <c r="G28" s="266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11</v>
      </c>
      <c r="B29" s="179" t="s">
        <v>1774</v>
      </c>
      <c r="C29" s="189" t="s">
        <v>1775</v>
      </c>
      <c r="D29" s="180" t="s">
        <v>591</v>
      </c>
      <c r="E29" s="181">
        <v>5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454</v>
      </c>
      <c r="T29" s="184" t="s">
        <v>213</v>
      </c>
      <c r="U29" s="164">
        <v>0</v>
      </c>
      <c r="V29" s="164">
        <f>ROUND(E29*U29,2)</f>
        <v>0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1138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265"/>
      <c r="D30" s="266"/>
      <c r="E30" s="266"/>
      <c r="F30" s="266"/>
      <c r="G30" s="266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217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78">
        <v>12</v>
      </c>
      <c r="B31" s="179" t="s">
        <v>1776</v>
      </c>
      <c r="C31" s="189" t="s">
        <v>1777</v>
      </c>
      <c r="D31" s="180" t="s">
        <v>591</v>
      </c>
      <c r="E31" s="181">
        <v>5</v>
      </c>
      <c r="F31" s="182"/>
      <c r="G31" s="183">
        <f>ROUND(E31*F31,2)</f>
        <v>0</v>
      </c>
      <c r="H31" s="182"/>
      <c r="I31" s="183">
        <f>ROUND(E31*H31,2)</f>
        <v>0</v>
      </c>
      <c r="J31" s="182"/>
      <c r="K31" s="183">
        <f>ROUND(E31*J31,2)</f>
        <v>0</v>
      </c>
      <c r="L31" s="183">
        <v>21</v>
      </c>
      <c r="M31" s="183">
        <f>G31*(1+L31/100)</f>
        <v>0</v>
      </c>
      <c r="N31" s="183">
        <v>0</v>
      </c>
      <c r="O31" s="183">
        <f>ROUND(E31*N31,2)</f>
        <v>0</v>
      </c>
      <c r="P31" s="183">
        <v>0</v>
      </c>
      <c r="Q31" s="183">
        <f>ROUND(E31*P31,2)</f>
        <v>0</v>
      </c>
      <c r="R31" s="183"/>
      <c r="S31" s="183" t="s">
        <v>454</v>
      </c>
      <c r="T31" s="184" t="s">
        <v>213</v>
      </c>
      <c r="U31" s="164">
        <v>0</v>
      </c>
      <c r="V31" s="164">
        <f>ROUND(E31*U31,2)</f>
        <v>0</v>
      </c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1138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265"/>
      <c r="D32" s="266"/>
      <c r="E32" s="266"/>
      <c r="F32" s="266"/>
      <c r="G32" s="266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217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78">
        <v>13</v>
      </c>
      <c r="B33" s="179" t="s">
        <v>1778</v>
      </c>
      <c r="C33" s="189" t="s">
        <v>1779</v>
      </c>
      <c r="D33" s="180" t="s">
        <v>591</v>
      </c>
      <c r="E33" s="181">
        <v>1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/>
      <c r="S33" s="183" t="s">
        <v>454</v>
      </c>
      <c r="T33" s="184" t="s">
        <v>213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1138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65"/>
      <c r="D34" s="266"/>
      <c r="E34" s="266"/>
      <c r="F34" s="266"/>
      <c r="G34" s="266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217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78">
        <v>14</v>
      </c>
      <c r="B35" s="179" t="s">
        <v>1780</v>
      </c>
      <c r="C35" s="189" t="s">
        <v>1781</v>
      </c>
      <c r="D35" s="180" t="s">
        <v>591</v>
      </c>
      <c r="E35" s="181">
        <v>1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/>
      <c r="S35" s="183" t="s">
        <v>454</v>
      </c>
      <c r="T35" s="184" t="s">
        <v>213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1138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78">
        <v>15</v>
      </c>
      <c r="B37" s="179" t="s">
        <v>1782</v>
      </c>
      <c r="C37" s="189" t="s">
        <v>1783</v>
      </c>
      <c r="D37" s="180" t="s">
        <v>591</v>
      </c>
      <c r="E37" s="181">
        <v>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0</v>
      </c>
      <c r="O37" s="183">
        <f>ROUND(E37*N37,2)</f>
        <v>0</v>
      </c>
      <c r="P37" s="183">
        <v>0</v>
      </c>
      <c r="Q37" s="183">
        <f>ROUND(E37*P37,2)</f>
        <v>0</v>
      </c>
      <c r="R37" s="183"/>
      <c r="S37" s="183" t="s">
        <v>454</v>
      </c>
      <c r="T37" s="184" t="s">
        <v>213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1138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65"/>
      <c r="D38" s="266"/>
      <c r="E38" s="266"/>
      <c r="F38" s="266"/>
      <c r="G38" s="266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217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78">
        <v>16</v>
      </c>
      <c r="B39" s="179" t="s">
        <v>1784</v>
      </c>
      <c r="C39" s="189" t="s">
        <v>1785</v>
      </c>
      <c r="D39" s="180" t="s">
        <v>591</v>
      </c>
      <c r="E39" s="181">
        <v>1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0</v>
      </c>
      <c r="O39" s="183">
        <f>ROUND(E39*N39,2)</f>
        <v>0</v>
      </c>
      <c r="P39" s="183">
        <v>0</v>
      </c>
      <c r="Q39" s="183">
        <f>ROUND(E39*P39,2)</f>
        <v>0</v>
      </c>
      <c r="R39" s="183"/>
      <c r="S39" s="183" t="s">
        <v>454</v>
      </c>
      <c r="T39" s="184" t="s">
        <v>213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1138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65"/>
      <c r="D40" s="266"/>
      <c r="E40" s="266"/>
      <c r="F40" s="266"/>
      <c r="G40" s="266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4">
      <c r="A41" s="172" t="s">
        <v>207</v>
      </c>
      <c r="B41" s="173" t="s">
        <v>169</v>
      </c>
      <c r="C41" s="188" t="s">
        <v>170</v>
      </c>
      <c r="D41" s="174"/>
      <c r="E41" s="175"/>
      <c r="F41" s="176"/>
      <c r="G41" s="176">
        <f>SUMIF(AG42:AG155,"&lt;&gt;NOR",G42:G155)</f>
        <v>0</v>
      </c>
      <c r="H41" s="176"/>
      <c r="I41" s="176">
        <f>SUM(I42:I155)</f>
        <v>0</v>
      </c>
      <c r="J41" s="176"/>
      <c r="K41" s="176">
        <f>SUM(K42:K155)</f>
        <v>0</v>
      </c>
      <c r="L41" s="176"/>
      <c r="M41" s="176">
        <f>SUM(M42:M155)</f>
        <v>0</v>
      </c>
      <c r="N41" s="176"/>
      <c r="O41" s="176">
        <f>SUM(O42:O155)</f>
        <v>0</v>
      </c>
      <c r="P41" s="176"/>
      <c r="Q41" s="176">
        <f>SUM(Q42:Q155)</f>
        <v>0</v>
      </c>
      <c r="R41" s="176"/>
      <c r="S41" s="176"/>
      <c r="T41" s="177"/>
      <c r="U41" s="171"/>
      <c r="V41" s="171">
        <f>SUM(V42:V155)</f>
        <v>0</v>
      </c>
      <c r="W41" s="171"/>
      <c r="AG41" t="s">
        <v>208</v>
      </c>
    </row>
    <row r="42" spans="1:60" outlineLevel="1" x14ac:dyDescent="0.4">
      <c r="A42" s="178">
        <v>17</v>
      </c>
      <c r="B42" s="179" t="s">
        <v>1786</v>
      </c>
      <c r="C42" s="189" t="s">
        <v>1787</v>
      </c>
      <c r="D42" s="180" t="s">
        <v>460</v>
      </c>
      <c r="E42" s="181">
        <v>60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454</v>
      </c>
      <c r="T42" s="184" t="s">
        <v>213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1361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65"/>
      <c r="D43" s="266"/>
      <c r="E43" s="266"/>
      <c r="F43" s="266"/>
      <c r="G43" s="266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217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78">
        <v>18</v>
      </c>
      <c r="B44" s="179" t="s">
        <v>1788</v>
      </c>
      <c r="C44" s="189" t="s">
        <v>1789</v>
      </c>
      <c r="D44" s="180" t="s">
        <v>460</v>
      </c>
      <c r="E44" s="181">
        <v>165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/>
      <c r="S44" s="183" t="s">
        <v>454</v>
      </c>
      <c r="T44" s="184" t="s">
        <v>213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1138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265"/>
      <c r="D45" s="266"/>
      <c r="E45" s="266"/>
      <c r="F45" s="266"/>
      <c r="G45" s="266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217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78">
        <v>19</v>
      </c>
      <c r="B46" s="179" t="s">
        <v>1790</v>
      </c>
      <c r="C46" s="189" t="s">
        <v>1791</v>
      </c>
      <c r="D46" s="180" t="s">
        <v>460</v>
      </c>
      <c r="E46" s="181">
        <v>150</v>
      </c>
      <c r="F46" s="182"/>
      <c r="G46" s="183">
        <f>ROUND(E46*F46,2)</f>
        <v>0</v>
      </c>
      <c r="H46" s="182"/>
      <c r="I46" s="183">
        <f>ROUND(E46*H46,2)</f>
        <v>0</v>
      </c>
      <c r="J46" s="182"/>
      <c r="K46" s="183">
        <f>ROUND(E46*J46,2)</f>
        <v>0</v>
      </c>
      <c r="L46" s="183">
        <v>21</v>
      </c>
      <c r="M46" s="183">
        <f>G46*(1+L46/100)</f>
        <v>0</v>
      </c>
      <c r="N46" s="183">
        <v>0</v>
      </c>
      <c r="O46" s="183">
        <f>ROUND(E46*N46,2)</f>
        <v>0</v>
      </c>
      <c r="P46" s="183">
        <v>0</v>
      </c>
      <c r="Q46" s="183">
        <f>ROUND(E46*P46,2)</f>
        <v>0</v>
      </c>
      <c r="R46" s="183"/>
      <c r="S46" s="183" t="s">
        <v>454</v>
      </c>
      <c r="T46" s="184" t="s">
        <v>213</v>
      </c>
      <c r="U46" s="164">
        <v>0</v>
      </c>
      <c r="V46" s="164">
        <f>ROUND(E46*U46,2)</f>
        <v>0</v>
      </c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1138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65"/>
      <c r="D47" s="266"/>
      <c r="E47" s="266"/>
      <c r="F47" s="266"/>
      <c r="G47" s="266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78">
        <v>20</v>
      </c>
      <c r="B48" s="179" t="s">
        <v>1790</v>
      </c>
      <c r="C48" s="189" t="s">
        <v>1791</v>
      </c>
      <c r="D48" s="180" t="s">
        <v>460</v>
      </c>
      <c r="E48" s="181">
        <v>210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454</v>
      </c>
      <c r="T48" s="184" t="s">
        <v>213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1138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265"/>
      <c r="D49" s="266"/>
      <c r="E49" s="266"/>
      <c r="F49" s="266"/>
      <c r="G49" s="266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217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78">
        <v>21</v>
      </c>
      <c r="B50" s="179" t="s">
        <v>1792</v>
      </c>
      <c r="C50" s="189" t="s">
        <v>1793</v>
      </c>
      <c r="D50" s="180" t="s">
        <v>460</v>
      </c>
      <c r="E50" s="181">
        <v>450</v>
      </c>
      <c r="F50" s="182"/>
      <c r="G50" s="183">
        <f>ROUND(E50*F50,2)</f>
        <v>0</v>
      </c>
      <c r="H50" s="182"/>
      <c r="I50" s="183">
        <f>ROUND(E50*H50,2)</f>
        <v>0</v>
      </c>
      <c r="J50" s="182"/>
      <c r="K50" s="183">
        <f>ROUND(E50*J50,2)</f>
        <v>0</v>
      </c>
      <c r="L50" s="183">
        <v>21</v>
      </c>
      <c r="M50" s="183">
        <f>G50*(1+L50/100)</f>
        <v>0</v>
      </c>
      <c r="N50" s="183">
        <v>0</v>
      </c>
      <c r="O50" s="183">
        <f>ROUND(E50*N50,2)</f>
        <v>0</v>
      </c>
      <c r="P50" s="183">
        <v>0</v>
      </c>
      <c r="Q50" s="183">
        <f>ROUND(E50*P50,2)</f>
        <v>0</v>
      </c>
      <c r="R50" s="183"/>
      <c r="S50" s="183" t="s">
        <v>454</v>
      </c>
      <c r="T50" s="184" t="s">
        <v>213</v>
      </c>
      <c r="U50" s="164">
        <v>0</v>
      </c>
      <c r="V50" s="164">
        <f>ROUND(E50*U50,2)</f>
        <v>0</v>
      </c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1138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65"/>
      <c r="D51" s="266"/>
      <c r="E51" s="266"/>
      <c r="F51" s="266"/>
      <c r="G51" s="266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78">
        <v>22</v>
      </c>
      <c r="B52" s="179" t="s">
        <v>1794</v>
      </c>
      <c r="C52" s="189" t="s">
        <v>1795</v>
      </c>
      <c r="D52" s="180" t="s">
        <v>460</v>
      </c>
      <c r="E52" s="181">
        <v>50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/>
      <c r="S52" s="183" t="s">
        <v>454</v>
      </c>
      <c r="T52" s="184" t="s">
        <v>213</v>
      </c>
      <c r="U52" s="164">
        <v>0</v>
      </c>
      <c r="V52" s="164">
        <f>ROUND(E52*U52,2)</f>
        <v>0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1138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65"/>
      <c r="D53" s="266"/>
      <c r="E53" s="266"/>
      <c r="F53" s="266"/>
      <c r="G53" s="266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78">
        <v>23</v>
      </c>
      <c r="B54" s="179" t="s">
        <v>1796</v>
      </c>
      <c r="C54" s="189" t="s">
        <v>1797</v>
      </c>
      <c r="D54" s="180" t="s">
        <v>460</v>
      </c>
      <c r="E54" s="181">
        <v>40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/>
      <c r="S54" s="183" t="s">
        <v>454</v>
      </c>
      <c r="T54" s="184" t="s">
        <v>213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1138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265"/>
      <c r="D55" s="266"/>
      <c r="E55" s="266"/>
      <c r="F55" s="266"/>
      <c r="G55" s="266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217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78">
        <v>24</v>
      </c>
      <c r="B56" s="179" t="s">
        <v>1798</v>
      </c>
      <c r="C56" s="189" t="s">
        <v>1799</v>
      </c>
      <c r="D56" s="180" t="s">
        <v>460</v>
      </c>
      <c r="E56" s="181">
        <v>20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0</v>
      </c>
      <c r="O56" s="183">
        <f>ROUND(E56*N56,2)</f>
        <v>0</v>
      </c>
      <c r="P56" s="183">
        <v>0</v>
      </c>
      <c r="Q56" s="183">
        <f>ROUND(E56*P56,2)</f>
        <v>0</v>
      </c>
      <c r="R56" s="183"/>
      <c r="S56" s="183" t="s">
        <v>454</v>
      </c>
      <c r="T56" s="184" t="s">
        <v>213</v>
      </c>
      <c r="U56" s="164">
        <v>0</v>
      </c>
      <c r="V56" s="164">
        <f>ROUND(E56*U56,2)</f>
        <v>0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1138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61"/>
      <c r="B57" s="162"/>
      <c r="C57" s="265"/>
      <c r="D57" s="266"/>
      <c r="E57" s="266"/>
      <c r="F57" s="266"/>
      <c r="G57" s="266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217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78">
        <v>25</v>
      </c>
      <c r="B58" s="179" t="s">
        <v>1800</v>
      </c>
      <c r="C58" s="189" t="s">
        <v>1801</v>
      </c>
      <c r="D58" s="180" t="s">
        <v>460</v>
      </c>
      <c r="E58" s="181">
        <v>20</v>
      </c>
      <c r="F58" s="182"/>
      <c r="G58" s="183">
        <f>ROUND(E58*F58,2)</f>
        <v>0</v>
      </c>
      <c r="H58" s="182"/>
      <c r="I58" s="183">
        <f>ROUND(E58*H58,2)</f>
        <v>0</v>
      </c>
      <c r="J58" s="182"/>
      <c r="K58" s="183">
        <f>ROUND(E58*J58,2)</f>
        <v>0</v>
      </c>
      <c r="L58" s="183">
        <v>21</v>
      </c>
      <c r="M58" s="183">
        <f>G58*(1+L58/100)</f>
        <v>0</v>
      </c>
      <c r="N58" s="183">
        <v>0</v>
      </c>
      <c r="O58" s="183">
        <f>ROUND(E58*N58,2)</f>
        <v>0</v>
      </c>
      <c r="P58" s="183">
        <v>0</v>
      </c>
      <c r="Q58" s="183">
        <f>ROUND(E58*P58,2)</f>
        <v>0</v>
      </c>
      <c r="R58" s="183"/>
      <c r="S58" s="183" t="s">
        <v>454</v>
      </c>
      <c r="T58" s="184" t="s">
        <v>213</v>
      </c>
      <c r="U58" s="164">
        <v>0</v>
      </c>
      <c r="V58" s="164">
        <f>ROUND(E58*U58,2)</f>
        <v>0</v>
      </c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1138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65"/>
      <c r="D59" s="266"/>
      <c r="E59" s="266"/>
      <c r="F59" s="266"/>
      <c r="G59" s="266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26</v>
      </c>
      <c r="B60" s="179" t="s">
        <v>1802</v>
      </c>
      <c r="C60" s="189" t="s">
        <v>1803</v>
      </c>
      <c r="D60" s="180" t="s">
        <v>460</v>
      </c>
      <c r="E60" s="181">
        <v>650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454</v>
      </c>
      <c r="T60" s="184" t="s">
        <v>213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1138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65"/>
      <c r="D61" s="266"/>
      <c r="E61" s="266"/>
      <c r="F61" s="266"/>
      <c r="G61" s="266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217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78">
        <v>27</v>
      </c>
      <c r="B62" s="179" t="s">
        <v>1804</v>
      </c>
      <c r="C62" s="189" t="s">
        <v>1805</v>
      </c>
      <c r="D62" s="180" t="s">
        <v>591</v>
      </c>
      <c r="E62" s="181">
        <v>26</v>
      </c>
      <c r="F62" s="182"/>
      <c r="G62" s="183">
        <f>ROUND(E62*F62,2)</f>
        <v>0</v>
      </c>
      <c r="H62" s="182"/>
      <c r="I62" s="183">
        <f>ROUND(E62*H62,2)</f>
        <v>0</v>
      </c>
      <c r="J62" s="182"/>
      <c r="K62" s="183">
        <f>ROUND(E62*J62,2)</f>
        <v>0</v>
      </c>
      <c r="L62" s="183">
        <v>21</v>
      </c>
      <c r="M62" s="183">
        <f>G62*(1+L62/100)</f>
        <v>0</v>
      </c>
      <c r="N62" s="183">
        <v>0</v>
      </c>
      <c r="O62" s="183">
        <f>ROUND(E62*N62,2)</f>
        <v>0</v>
      </c>
      <c r="P62" s="183">
        <v>0</v>
      </c>
      <c r="Q62" s="183">
        <f>ROUND(E62*P62,2)</f>
        <v>0</v>
      </c>
      <c r="R62" s="183"/>
      <c r="S62" s="183" t="s">
        <v>454</v>
      </c>
      <c r="T62" s="184" t="s">
        <v>213</v>
      </c>
      <c r="U62" s="164">
        <v>0</v>
      </c>
      <c r="V62" s="164">
        <f>ROUND(E62*U62,2)</f>
        <v>0</v>
      </c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1138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265"/>
      <c r="D63" s="266"/>
      <c r="E63" s="266"/>
      <c r="F63" s="266"/>
      <c r="G63" s="266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217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78">
        <v>28</v>
      </c>
      <c r="B64" s="179" t="s">
        <v>1806</v>
      </c>
      <c r="C64" s="189" t="s">
        <v>1807</v>
      </c>
      <c r="D64" s="180" t="s">
        <v>460</v>
      </c>
      <c r="E64" s="181">
        <v>70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/>
      <c r="S64" s="183" t="s">
        <v>454</v>
      </c>
      <c r="T64" s="184" t="s">
        <v>213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1361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265"/>
      <c r="D65" s="266"/>
      <c r="E65" s="266"/>
      <c r="F65" s="266"/>
      <c r="G65" s="266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217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78">
        <v>29</v>
      </c>
      <c r="B66" s="179" t="s">
        <v>1808</v>
      </c>
      <c r="C66" s="189" t="s">
        <v>1809</v>
      </c>
      <c r="D66" s="180" t="s">
        <v>460</v>
      </c>
      <c r="E66" s="181">
        <v>30</v>
      </c>
      <c r="F66" s="182"/>
      <c r="G66" s="183">
        <f>ROUND(E66*F66,2)</f>
        <v>0</v>
      </c>
      <c r="H66" s="182"/>
      <c r="I66" s="183">
        <f>ROUND(E66*H66,2)</f>
        <v>0</v>
      </c>
      <c r="J66" s="182"/>
      <c r="K66" s="183">
        <f>ROUND(E66*J66,2)</f>
        <v>0</v>
      </c>
      <c r="L66" s="183">
        <v>21</v>
      </c>
      <c r="M66" s="183">
        <f>G66*(1+L66/100)</f>
        <v>0</v>
      </c>
      <c r="N66" s="183">
        <v>0</v>
      </c>
      <c r="O66" s="183">
        <f>ROUND(E66*N66,2)</f>
        <v>0</v>
      </c>
      <c r="P66" s="183">
        <v>0</v>
      </c>
      <c r="Q66" s="183">
        <f>ROUND(E66*P66,2)</f>
        <v>0</v>
      </c>
      <c r="R66" s="183"/>
      <c r="S66" s="183" t="s">
        <v>454</v>
      </c>
      <c r="T66" s="184" t="s">
        <v>213</v>
      </c>
      <c r="U66" s="164">
        <v>0</v>
      </c>
      <c r="V66" s="164">
        <f>ROUND(E66*U66,2)</f>
        <v>0</v>
      </c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1361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61"/>
      <c r="B67" s="162"/>
      <c r="C67" s="265"/>
      <c r="D67" s="266"/>
      <c r="E67" s="266"/>
      <c r="F67" s="266"/>
      <c r="G67" s="266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217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78">
        <v>30</v>
      </c>
      <c r="B68" s="179" t="s">
        <v>1810</v>
      </c>
      <c r="C68" s="189" t="s">
        <v>1811</v>
      </c>
      <c r="D68" s="180" t="s">
        <v>591</v>
      </c>
      <c r="E68" s="181">
        <v>8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0</v>
      </c>
      <c r="O68" s="183">
        <f>ROUND(E68*N68,2)</f>
        <v>0</v>
      </c>
      <c r="P68" s="183">
        <v>0</v>
      </c>
      <c r="Q68" s="183">
        <f>ROUND(E68*P68,2)</f>
        <v>0</v>
      </c>
      <c r="R68" s="183"/>
      <c r="S68" s="183" t="s">
        <v>454</v>
      </c>
      <c r="T68" s="184" t="s">
        <v>213</v>
      </c>
      <c r="U68" s="164">
        <v>0</v>
      </c>
      <c r="V68" s="164">
        <f>ROUND(E68*U68,2)</f>
        <v>0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1138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265"/>
      <c r="D69" s="266"/>
      <c r="E69" s="266"/>
      <c r="F69" s="266"/>
      <c r="G69" s="266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217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78">
        <v>31</v>
      </c>
      <c r="B70" s="179" t="s">
        <v>1812</v>
      </c>
      <c r="C70" s="189" t="s">
        <v>1813</v>
      </c>
      <c r="D70" s="180" t="s">
        <v>591</v>
      </c>
      <c r="E70" s="181">
        <v>12</v>
      </c>
      <c r="F70" s="182"/>
      <c r="G70" s="183">
        <f>ROUND(E70*F70,2)</f>
        <v>0</v>
      </c>
      <c r="H70" s="182"/>
      <c r="I70" s="183">
        <f>ROUND(E70*H70,2)</f>
        <v>0</v>
      </c>
      <c r="J70" s="182"/>
      <c r="K70" s="183">
        <f>ROUND(E70*J70,2)</f>
        <v>0</v>
      </c>
      <c r="L70" s="183">
        <v>21</v>
      </c>
      <c r="M70" s="183">
        <f>G70*(1+L70/100)</f>
        <v>0</v>
      </c>
      <c r="N70" s="183">
        <v>0</v>
      </c>
      <c r="O70" s="183">
        <f>ROUND(E70*N70,2)</f>
        <v>0</v>
      </c>
      <c r="P70" s="183">
        <v>0</v>
      </c>
      <c r="Q70" s="183">
        <f>ROUND(E70*P70,2)</f>
        <v>0</v>
      </c>
      <c r="R70" s="183"/>
      <c r="S70" s="183" t="s">
        <v>454</v>
      </c>
      <c r="T70" s="184" t="s">
        <v>213</v>
      </c>
      <c r="U70" s="164">
        <v>0</v>
      </c>
      <c r="V70" s="164">
        <f>ROUND(E70*U70,2)</f>
        <v>0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1138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61"/>
      <c r="B71" s="162"/>
      <c r="C71" s="265"/>
      <c r="D71" s="266"/>
      <c r="E71" s="266"/>
      <c r="F71" s="266"/>
      <c r="G71" s="266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217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78">
        <v>32</v>
      </c>
      <c r="B72" s="179" t="s">
        <v>1814</v>
      </c>
      <c r="C72" s="189" t="s">
        <v>1815</v>
      </c>
      <c r="D72" s="180" t="s">
        <v>460</v>
      </c>
      <c r="E72" s="181">
        <v>135</v>
      </c>
      <c r="F72" s="182"/>
      <c r="G72" s="183">
        <f>ROUND(E72*F72,2)</f>
        <v>0</v>
      </c>
      <c r="H72" s="182"/>
      <c r="I72" s="183">
        <f>ROUND(E72*H72,2)</f>
        <v>0</v>
      </c>
      <c r="J72" s="182"/>
      <c r="K72" s="183">
        <f>ROUND(E72*J72,2)</f>
        <v>0</v>
      </c>
      <c r="L72" s="183">
        <v>21</v>
      </c>
      <c r="M72" s="183">
        <f>G72*(1+L72/100)</f>
        <v>0</v>
      </c>
      <c r="N72" s="183">
        <v>0</v>
      </c>
      <c r="O72" s="183">
        <f>ROUND(E72*N72,2)</f>
        <v>0</v>
      </c>
      <c r="P72" s="183">
        <v>0</v>
      </c>
      <c r="Q72" s="183">
        <f>ROUND(E72*P72,2)</f>
        <v>0</v>
      </c>
      <c r="R72" s="183"/>
      <c r="S72" s="183" t="s">
        <v>454</v>
      </c>
      <c r="T72" s="184" t="s">
        <v>213</v>
      </c>
      <c r="U72" s="164">
        <v>0</v>
      </c>
      <c r="V72" s="164">
        <f>ROUND(E72*U72,2)</f>
        <v>0</v>
      </c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1138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/>
      <c r="B73" s="162"/>
      <c r="C73" s="265"/>
      <c r="D73" s="266"/>
      <c r="E73" s="266"/>
      <c r="F73" s="266"/>
      <c r="G73" s="266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217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78">
        <v>33</v>
      </c>
      <c r="B74" s="179" t="s">
        <v>1816</v>
      </c>
      <c r="C74" s="189" t="s">
        <v>1817</v>
      </c>
      <c r="D74" s="180" t="s">
        <v>591</v>
      </c>
      <c r="E74" s="181">
        <v>3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0</v>
      </c>
      <c r="O74" s="183">
        <f>ROUND(E74*N74,2)</f>
        <v>0</v>
      </c>
      <c r="P74" s="183">
        <v>0</v>
      </c>
      <c r="Q74" s="183">
        <f>ROUND(E74*P74,2)</f>
        <v>0</v>
      </c>
      <c r="R74" s="183"/>
      <c r="S74" s="183" t="s">
        <v>454</v>
      </c>
      <c r="T74" s="184" t="s">
        <v>213</v>
      </c>
      <c r="U74" s="164">
        <v>0</v>
      </c>
      <c r="V74" s="164">
        <f>ROUND(E74*U74,2)</f>
        <v>0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1138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65"/>
      <c r="D75" s="266"/>
      <c r="E75" s="266"/>
      <c r="F75" s="266"/>
      <c r="G75" s="266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217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78">
        <v>34</v>
      </c>
      <c r="B76" s="179" t="s">
        <v>1818</v>
      </c>
      <c r="C76" s="189" t="s">
        <v>1819</v>
      </c>
      <c r="D76" s="180" t="s">
        <v>591</v>
      </c>
      <c r="E76" s="181">
        <v>3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0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454</v>
      </c>
      <c r="T76" s="184" t="s">
        <v>213</v>
      </c>
      <c r="U76" s="164">
        <v>0</v>
      </c>
      <c r="V76" s="164">
        <f>ROUND(E76*U76,2)</f>
        <v>0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334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265"/>
      <c r="D77" s="266"/>
      <c r="E77" s="266"/>
      <c r="F77" s="266"/>
      <c r="G77" s="266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217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78">
        <v>35</v>
      </c>
      <c r="B78" s="179" t="s">
        <v>1820</v>
      </c>
      <c r="C78" s="189" t="s">
        <v>1821</v>
      </c>
      <c r="D78" s="180" t="s">
        <v>591</v>
      </c>
      <c r="E78" s="181">
        <v>3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0</v>
      </c>
      <c r="O78" s="183">
        <f>ROUND(E78*N78,2)</f>
        <v>0</v>
      </c>
      <c r="P78" s="183">
        <v>0</v>
      </c>
      <c r="Q78" s="183">
        <f>ROUND(E78*P78,2)</f>
        <v>0</v>
      </c>
      <c r="R78" s="183"/>
      <c r="S78" s="183" t="s">
        <v>454</v>
      </c>
      <c r="T78" s="184" t="s">
        <v>213</v>
      </c>
      <c r="U78" s="164">
        <v>0</v>
      </c>
      <c r="V78" s="164">
        <f>ROUND(E78*U78,2)</f>
        <v>0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334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265"/>
      <c r="D79" s="266"/>
      <c r="E79" s="266"/>
      <c r="F79" s="266"/>
      <c r="G79" s="266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217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78">
        <v>36</v>
      </c>
      <c r="B80" s="179" t="s">
        <v>1822</v>
      </c>
      <c r="C80" s="189" t="s">
        <v>1823</v>
      </c>
      <c r="D80" s="180" t="s">
        <v>591</v>
      </c>
      <c r="E80" s="181">
        <v>3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454</v>
      </c>
      <c r="T80" s="184" t="s">
        <v>213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1138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265"/>
      <c r="D81" s="266"/>
      <c r="E81" s="266"/>
      <c r="F81" s="266"/>
      <c r="G81" s="266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217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78">
        <v>37</v>
      </c>
      <c r="B82" s="179" t="s">
        <v>1824</v>
      </c>
      <c r="C82" s="189" t="s">
        <v>1825</v>
      </c>
      <c r="D82" s="180" t="s">
        <v>591</v>
      </c>
      <c r="E82" s="181">
        <v>3</v>
      </c>
      <c r="F82" s="182"/>
      <c r="G82" s="183">
        <f>ROUND(E82*F82,2)</f>
        <v>0</v>
      </c>
      <c r="H82" s="182"/>
      <c r="I82" s="183">
        <f>ROUND(E82*H82,2)</f>
        <v>0</v>
      </c>
      <c r="J82" s="182"/>
      <c r="K82" s="183">
        <f>ROUND(E82*J82,2)</f>
        <v>0</v>
      </c>
      <c r="L82" s="183">
        <v>21</v>
      </c>
      <c r="M82" s="183">
        <f>G82*(1+L82/100)</f>
        <v>0</v>
      </c>
      <c r="N82" s="183">
        <v>0</v>
      </c>
      <c r="O82" s="183">
        <f>ROUND(E82*N82,2)</f>
        <v>0</v>
      </c>
      <c r="P82" s="183">
        <v>0</v>
      </c>
      <c r="Q82" s="183">
        <f>ROUND(E82*P82,2)</f>
        <v>0</v>
      </c>
      <c r="R82" s="183"/>
      <c r="S82" s="183" t="s">
        <v>454</v>
      </c>
      <c r="T82" s="184" t="s">
        <v>213</v>
      </c>
      <c r="U82" s="164">
        <v>0</v>
      </c>
      <c r="V82" s="164">
        <f>ROUND(E82*U82,2)</f>
        <v>0</v>
      </c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1138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65"/>
      <c r="D83" s="266"/>
      <c r="E83" s="266"/>
      <c r="F83" s="266"/>
      <c r="G83" s="266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217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78">
        <v>38</v>
      </c>
      <c r="B84" s="179" t="s">
        <v>1826</v>
      </c>
      <c r="C84" s="189" t="s">
        <v>1827</v>
      </c>
      <c r="D84" s="180" t="s">
        <v>591</v>
      </c>
      <c r="E84" s="181">
        <v>3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454</v>
      </c>
      <c r="T84" s="184" t="s">
        <v>213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1138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265"/>
      <c r="D85" s="266"/>
      <c r="E85" s="266"/>
      <c r="F85" s="266"/>
      <c r="G85" s="266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217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78">
        <v>39</v>
      </c>
      <c r="B86" s="179" t="s">
        <v>1828</v>
      </c>
      <c r="C86" s="189" t="s">
        <v>1829</v>
      </c>
      <c r="D86" s="180" t="s">
        <v>591</v>
      </c>
      <c r="E86" s="181">
        <v>3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0</v>
      </c>
      <c r="O86" s="183">
        <f>ROUND(E86*N86,2)</f>
        <v>0</v>
      </c>
      <c r="P86" s="183">
        <v>0</v>
      </c>
      <c r="Q86" s="183">
        <f>ROUND(E86*P86,2)</f>
        <v>0</v>
      </c>
      <c r="R86" s="183"/>
      <c r="S86" s="183" t="s">
        <v>454</v>
      </c>
      <c r="T86" s="184" t="s">
        <v>213</v>
      </c>
      <c r="U86" s="164">
        <v>0</v>
      </c>
      <c r="V86" s="164">
        <f>ROUND(E86*U86,2)</f>
        <v>0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1138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4">
      <c r="A87" s="161"/>
      <c r="B87" s="162"/>
      <c r="C87" s="265"/>
      <c r="D87" s="266"/>
      <c r="E87" s="266"/>
      <c r="F87" s="266"/>
      <c r="G87" s="266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217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78">
        <v>40</v>
      </c>
      <c r="B88" s="179" t="s">
        <v>1830</v>
      </c>
      <c r="C88" s="189" t="s">
        <v>1831</v>
      </c>
      <c r="D88" s="180" t="s">
        <v>591</v>
      </c>
      <c r="E88" s="181">
        <v>3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0</v>
      </c>
      <c r="Q88" s="183">
        <f>ROUND(E88*P88,2)</f>
        <v>0</v>
      </c>
      <c r="R88" s="183"/>
      <c r="S88" s="183" t="s">
        <v>454</v>
      </c>
      <c r="T88" s="184" t="s">
        <v>213</v>
      </c>
      <c r="U88" s="164">
        <v>0</v>
      </c>
      <c r="V88" s="164">
        <f>ROUND(E88*U88,2)</f>
        <v>0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1138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65"/>
      <c r="D89" s="266"/>
      <c r="E89" s="266"/>
      <c r="F89" s="266"/>
      <c r="G89" s="266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217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78">
        <v>41</v>
      </c>
      <c r="B90" s="179" t="s">
        <v>1832</v>
      </c>
      <c r="C90" s="189" t="s">
        <v>1833</v>
      </c>
      <c r="D90" s="180" t="s">
        <v>591</v>
      </c>
      <c r="E90" s="181">
        <v>20</v>
      </c>
      <c r="F90" s="182"/>
      <c r="G90" s="183">
        <f>ROUND(E90*F90,2)</f>
        <v>0</v>
      </c>
      <c r="H90" s="182"/>
      <c r="I90" s="183">
        <f>ROUND(E90*H90,2)</f>
        <v>0</v>
      </c>
      <c r="J90" s="182"/>
      <c r="K90" s="183">
        <f>ROUND(E90*J90,2)</f>
        <v>0</v>
      </c>
      <c r="L90" s="183">
        <v>21</v>
      </c>
      <c r="M90" s="183">
        <f>G90*(1+L90/100)</f>
        <v>0</v>
      </c>
      <c r="N90" s="183">
        <v>0</v>
      </c>
      <c r="O90" s="183">
        <f>ROUND(E90*N90,2)</f>
        <v>0</v>
      </c>
      <c r="P90" s="183">
        <v>0</v>
      </c>
      <c r="Q90" s="183">
        <f>ROUND(E90*P90,2)</f>
        <v>0</v>
      </c>
      <c r="R90" s="183"/>
      <c r="S90" s="183" t="s">
        <v>454</v>
      </c>
      <c r="T90" s="184" t="s">
        <v>213</v>
      </c>
      <c r="U90" s="164">
        <v>0</v>
      </c>
      <c r="V90" s="164">
        <f>ROUND(E90*U90,2)</f>
        <v>0</v>
      </c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1138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265"/>
      <c r="D91" s="266"/>
      <c r="E91" s="266"/>
      <c r="F91" s="266"/>
      <c r="G91" s="266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217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78">
        <v>42</v>
      </c>
      <c r="B92" s="179" t="s">
        <v>1834</v>
      </c>
      <c r="C92" s="189" t="s">
        <v>1835</v>
      </c>
      <c r="D92" s="180" t="s">
        <v>591</v>
      </c>
      <c r="E92" s="181">
        <v>80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0</v>
      </c>
      <c r="O92" s="183">
        <f>ROUND(E92*N92,2)</f>
        <v>0</v>
      </c>
      <c r="P92" s="183">
        <v>0</v>
      </c>
      <c r="Q92" s="183">
        <f>ROUND(E92*P92,2)</f>
        <v>0</v>
      </c>
      <c r="R92" s="183"/>
      <c r="S92" s="183" t="s">
        <v>454</v>
      </c>
      <c r="T92" s="184" t="s">
        <v>213</v>
      </c>
      <c r="U92" s="164">
        <v>0</v>
      </c>
      <c r="V92" s="164">
        <f>ROUND(E92*U92,2)</f>
        <v>0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1138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/>
      <c r="B93" s="162"/>
      <c r="C93" s="265"/>
      <c r="D93" s="266"/>
      <c r="E93" s="266"/>
      <c r="F93" s="266"/>
      <c r="G93" s="266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217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78">
        <v>43</v>
      </c>
      <c r="B94" s="179" t="s">
        <v>1836</v>
      </c>
      <c r="C94" s="189" t="s">
        <v>1837</v>
      </c>
      <c r="D94" s="180" t="s">
        <v>591</v>
      </c>
      <c r="E94" s="181">
        <v>10</v>
      </c>
      <c r="F94" s="182"/>
      <c r="G94" s="183">
        <f>ROUND(E94*F94,2)</f>
        <v>0</v>
      </c>
      <c r="H94" s="182"/>
      <c r="I94" s="183">
        <f>ROUND(E94*H94,2)</f>
        <v>0</v>
      </c>
      <c r="J94" s="182"/>
      <c r="K94" s="183">
        <f>ROUND(E94*J94,2)</f>
        <v>0</v>
      </c>
      <c r="L94" s="183">
        <v>21</v>
      </c>
      <c r="M94" s="183">
        <f>G94*(1+L94/100)</f>
        <v>0</v>
      </c>
      <c r="N94" s="183">
        <v>0</v>
      </c>
      <c r="O94" s="183">
        <f>ROUND(E94*N94,2)</f>
        <v>0</v>
      </c>
      <c r="P94" s="183">
        <v>0</v>
      </c>
      <c r="Q94" s="183">
        <f>ROUND(E94*P94,2)</f>
        <v>0</v>
      </c>
      <c r="R94" s="183"/>
      <c r="S94" s="183" t="s">
        <v>454</v>
      </c>
      <c r="T94" s="184" t="s">
        <v>213</v>
      </c>
      <c r="U94" s="164">
        <v>0</v>
      </c>
      <c r="V94" s="164">
        <f>ROUND(E94*U94,2)</f>
        <v>0</v>
      </c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1138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65"/>
      <c r="D95" s="266"/>
      <c r="E95" s="266"/>
      <c r="F95" s="266"/>
      <c r="G95" s="266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217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4">
      <c r="A96" s="178">
        <v>44</v>
      </c>
      <c r="B96" s="179" t="s">
        <v>1838</v>
      </c>
      <c r="C96" s="189" t="s">
        <v>1839</v>
      </c>
      <c r="D96" s="180" t="s">
        <v>591</v>
      </c>
      <c r="E96" s="181">
        <v>10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0</v>
      </c>
      <c r="O96" s="183">
        <f>ROUND(E96*N96,2)</f>
        <v>0</v>
      </c>
      <c r="P96" s="183">
        <v>0</v>
      </c>
      <c r="Q96" s="183">
        <f>ROUND(E96*P96,2)</f>
        <v>0</v>
      </c>
      <c r="R96" s="183"/>
      <c r="S96" s="183" t="s">
        <v>454</v>
      </c>
      <c r="T96" s="184" t="s">
        <v>213</v>
      </c>
      <c r="U96" s="164">
        <v>0</v>
      </c>
      <c r="V96" s="164">
        <f>ROUND(E96*U96,2)</f>
        <v>0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1138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61"/>
      <c r="B97" s="162"/>
      <c r="C97" s="265"/>
      <c r="D97" s="266"/>
      <c r="E97" s="266"/>
      <c r="F97" s="266"/>
      <c r="G97" s="266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217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78">
        <v>45</v>
      </c>
      <c r="B98" s="179" t="s">
        <v>1840</v>
      </c>
      <c r="C98" s="189" t="s">
        <v>1841</v>
      </c>
      <c r="D98" s="180" t="s">
        <v>591</v>
      </c>
      <c r="E98" s="181">
        <v>5</v>
      </c>
      <c r="F98" s="182"/>
      <c r="G98" s="183">
        <f>ROUND(E98*F98,2)</f>
        <v>0</v>
      </c>
      <c r="H98" s="182"/>
      <c r="I98" s="183">
        <f>ROUND(E98*H98,2)</f>
        <v>0</v>
      </c>
      <c r="J98" s="182"/>
      <c r="K98" s="183">
        <f>ROUND(E98*J98,2)</f>
        <v>0</v>
      </c>
      <c r="L98" s="183">
        <v>21</v>
      </c>
      <c r="M98" s="183">
        <f>G98*(1+L98/100)</f>
        <v>0</v>
      </c>
      <c r="N98" s="183">
        <v>0</v>
      </c>
      <c r="O98" s="183">
        <f>ROUND(E98*N98,2)</f>
        <v>0</v>
      </c>
      <c r="P98" s="183">
        <v>0</v>
      </c>
      <c r="Q98" s="183">
        <f>ROUND(E98*P98,2)</f>
        <v>0</v>
      </c>
      <c r="R98" s="183"/>
      <c r="S98" s="183" t="s">
        <v>454</v>
      </c>
      <c r="T98" s="184" t="s">
        <v>213</v>
      </c>
      <c r="U98" s="164">
        <v>0</v>
      </c>
      <c r="V98" s="164">
        <f>ROUND(E98*U98,2)</f>
        <v>0</v>
      </c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1138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265"/>
      <c r="D99" s="266"/>
      <c r="E99" s="266"/>
      <c r="F99" s="266"/>
      <c r="G99" s="266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217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78">
        <v>46</v>
      </c>
      <c r="B100" s="179" t="s">
        <v>1842</v>
      </c>
      <c r="C100" s="189" t="s">
        <v>1843</v>
      </c>
      <c r="D100" s="180" t="s">
        <v>591</v>
      </c>
      <c r="E100" s="181">
        <v>4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0</v>
      </c>
      <c r="O100" s="183">
        <f>ROUND(E100*N100,2)</f>
        <v>0</v>
      </c>
      <c r="P100" s="183">
        <v>0</v>
      </c>
      <c r="Q100" s="183">
        <f>ROUND(E100*P100,2)</f>
        <v>0</v>
      </c>
      <c r="R100" s="183"/>
      <c r="S100" s="183" t="s">
        <v>454</v>
      </c>
      <c r="T100" s="184" t="s">
        <v>213</v>
      </c>
      <c r="U100" s="164">
        <v>0</v>
      </c>
      <c r="V100" s="164">
        <f>ROUND(E100*U100,2)</f>
        <v>0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1138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265"/>
      <c r="D101" s="266"/>
      <c r="E101" s="266"/>
      <c r="F101" s="266"/>
      <c r="G101" s="266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217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78">
        <v>47</v>
      </c>
      <c r="B102" s="179" t="s">
        <v>1844</v>
      </c>
      <c r="C102" s="189" t="s">
        <v>1845</v>
      </c>
      <c r="D102" s="180" t="s">
        <v>591</v>
      </c>
      <c r="E102" s="181">
        <v>5</v>
      </c>
      <c r="F102" s="182"/>
      <c r="G102" s="183">
        <f>ROUND(E102*F102,2)</f>
        <v>0</v>
      </c>
      <c r="H102" s="182"/>
      <c r="I102" s="183">
        <f>ROUND(E102*H102,2)</f>
        <v>0</v>
      </c>
      <c r="J102" s="182"/>
      <c r="K102" s="183">
        <f>ROUND(E102*J102,2)</f>
        <v>0</v>
      </c>
      <c r="L102" s="183">
        <v>21</v>
      </c>
      <c r="M102" s="183">
        <f>G102*(1+L102/100)</f>
        <v>0</v>
      </c>
      <c r="N102" s="183">
        <v>0</v>
      </c>
      <c r="O102" s="183">
        <f>ROUND(E102*N102,2)</f>
        <v>0</v>
      </c>
      <c r="P102" s="183">
        <v>0</v>
      </c>
      <c r="Q102" s="183">
        <f>ROUND(E102*P102,2)</f>
        <v>0</v>
      </c>
      <c r="R102" s="183"/>
      <c r="S102" s="183" t="s">
        <v>454</v>
      </c>
      <c r="T102" s="184" t="s">
        <v>213</v>
      </c>
      <c r="U102" s="164">
        <v>0</v>
      </c>
      <c r="V102" s="164">
        <f>ROUND(E102*U102,2)</f>
        <v>0</v>
      </c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334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61"/>
      <c r="B103" s="162"/>
      <c r="C103" s="265"/>
      <c r="D103" s="266"/>
      <c r="E103" s="266"/>
      <c r="F103" s="266"/>
      <c r="G103" s="266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217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78">
        <v>48</v>
      </c>
      <c r="B104" s="179" t="s">
        <v>1846</v>
      </c>
      <c r="C104" s="189" t="s">
        <v>1847</v>
      </c>
      <c r="D104" s="180" t="s">
        <v>591</v>
      </c>
      <c r="E104" s="181">
        <v>10</v>
      </c>
      <c r="F104" s="182"/>
      <c r="G104" s="183">
        <f>ROUND(E104*F104,2)</f>
        <v>0</v>
      </c>
      <c r="H104" s="182"/>
      <c r="I104" s="183">
        <f>ROUND(E104*H104,2)</f>
        <v>0</v>
      </c>
      <c r="J104" s="182"/>
      <c r="K104" s="183">
        <f>ROUND(E104*J104,2)</f>
        <v>0</v>
      </c>
      <c r="L104" s="183">
        <v>21</v>
      </c>
      <c r="M104" s="183">
        <f>G104*(1+L104/100)</f>
        <v>0</v>
      </c>
      <c r="N104" s="183">
        <v>0</v>
      </c>
      <c r="O104" s="183">
        <f>ROUND(E104*N104,2)</f>
        <v>0</v>
      </c>
      <c r="P104" s="183">
        <v>0</v>
      </c>
      <c r="Q104" s="183">
        <f>ROUND(E104*P104,2)</f>
        <v>0</v>
      </c>
      <c r="R104" s="183"/>
      <c r="S104" s="183" t="s">
        <v>454</v>
      </c>
      <c r="T104" s="184" t="s">
        <v>213</v>
      </c>
      <c r="U104" s="164">
        <v>0</v>
      </c>
      <c r="V104" s="164">
        <f>ROUND(E104*U104,2)</f>
        <v>0</v>
      </c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1138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61"/>
      <c r="B105" s="162"/>
      <c r="C105" s="265"/>
      <c r="D105" s="266"/>
      <c r="E105" s="266"/>
      <c r="F105" s="266"/>
      <c r="G105" s="266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217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78">
        <v>49</v>
      </c>
      <c r="B106" s="179" t="s">
        <v>1848</v>
      </c>
      <c r="C106" s="189" t="s">
        <v>1849</v>
      </c>
      <c r="D106" s="180" t="s">
        <v>591</v>
      </c>
      <c r="E106" s="181">
        <v>5</v>
      </c>
      <c r="F106" s="182"/>
      <c r="G106" s="183">
        <f>ROUND(E106*F106,2)</f>
        <v>0</v>
      </c>
      <c r="H106" s="182"/>
      <c r="I106" s="183">
        <f>ROUND(E106*H106,2)</f>
        <v>0</v>
      </c>
      <c r="J106" s="182"/>
      <c r="K106" s="183">
        <f>ROUND(E106*J106,2)</f>
        <v>0</v>
      </c>
      <c r="L106" s="183">
        <v>21</v>
      </c>
      <c r="M106" s="183">
        <f>G106*(1+L106/100)</f>
        <v>0</v>
      </c>
      <c r="N106" s="183">
        <v>0</v>
      </c>
      <c r="O106" s="183">
        <f>ROUND(E106*N106,2)</f>
        <v>0</v>
      </c>
      <c r="P106" s="183">
        <v>0</v>
      </c>
      <c r="Q106" s="183">
        <f>ROUND(E106*P106,2)</f>
        <v>0</v>
      </c>
      <c r="R106" s="183"/>
      <c r="S106" s="183" t="s">
        <v>454</v>
      </c>
      <c r="T106" s="184" t="s">
        <v>213</v>
      </c>
      <c r="U106" s="164">
        <v>0</v>
      </c>
      <c r="V106" s="164">
        <f>ROUND(E106*U106,2)</f>
        <v>0</v>
      </c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1138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265"/>
      <c r="D107" s="266"/>
      <c r="E107" s="266"/>
      <c r="F107" s="266"/>
      <c r="G107" s="266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217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4">
      <c r="A108" s="178">
        <v>50</v>
      </c>
      <c r="B108" s="179" t="s">
        <v>1850</v>
      </c>
      <c r="C108" s="189" t="s">
        <v>1851</v>
      </c>
      <c r="D108" s="180" t="s">
        <v>591</v>
      </c>
      <c r="E108" s="181">
        <v>106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0</v>
      </c>
      <c r="O108" s="183">
        <f>ROUND(E108*N108,2)</f>
        <v>0</v>
      </c>
      <c r="P108" s="183">
        <v>0</v>
      </c>
      <c r="Q108" s="183">
        <f>ROUND(E108*P108,2)</f>
        <v>0</v>
      </c>
      <c r="R108" s="183"/>
      <c r="S108" s="183" t="s">
        <v>454</v>
      </c>
      <c r="T108" s="184" t="s">
        <v>213</v>
      </c>
      <c r="U108" s="164">
        <v>0</v>
      </c>
      <c r="V108" s="164">
        <f>ROUND(E108*U108,2)</f>
        <v>0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1138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4">
      <c r="A109" s="161"/>
      <c r="B109" s="162"/>
      <c r="C109" s="265"/>
      <c r="D109" s="266"/>
      <c r="E109" s="266"/>
      <c r="F109" s="266"/>
      <c r="G109" s="266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217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78">
        <v>51</v>
      </c>
      <c r="B110" s="179" t="s">
        <v>1852</v>
      </c>
      <c r="C110" s="189" t="s">
        <v>1853</v>
      </c>
      <c r="D110" s="180" t="s">
        <v>591</v>
      </c>
      <c r="E110" s="181">
        <v>15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0</v>
      </c>
      <c r="Q110" s="183">
        <f>ROUND(E110*P110,2)</f>
        <v>0</v>
      </c>
      <c r="R110" s="183"/>
      <c r="S110" s="183" t="s">
        <v>454</v>
      </c>
      <c r="T110" s="184" t="s">
        <v>213</v>
      </c>
      <c r="U110" s="164">
        <v>0</v>
      </c>
      <c r="V110" s="164">
        <f>ROUND(E110*U110,2)</f>
        <v>0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1138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61"/>
      <c r="B111" s="162"/>
      <c r="C111" s="265"/>
      <c r="D111" s="266"/>
      <c r="E111" s="266"/>
      <c r="F111" s="266"/>
      <c r="G111" s="266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217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78">
        <v>52</v>
      </c>
      <c r="B112" s="179" t="s">
        <v>1854</v>
      </c>
      <c r="C112" s="189" t="s">
        <v>1855</v>
      </c>
      <c r="D112" s="180" t="s">
        <v>591</v>
      </c>
      <c r="E112" s="181">
        <v>35</v>
      </c>
      <c r="F112" s="182"/>
      <c r="G112" s="183">
        <f>ROUND(E112*F112,2)</f>
        <v>0</v>
      </c>
      <c r="H112" s="182"/>
      <c r="I112" s="183">
        <f>ROUND(E112*H112,2)</f>
        <v>0</v>
      </c>
      <c r="J112" s="182"/>
      <c r="K112" s="183">
        <f>ROUND(E112*J112,2)</f>
        <v>0</v>
      </c>
      <c r="L112" s="183">
        <v>21</v>
      </c>
      <c r="M112" s="183">
        <f>G112*(1+L112/100)</f>
        <v>0</v>
      </c>
      <c r="N112" s="183">
        <v>0</v>
      </c>
      <c r="O112" s="183">
        <f>ROUND(E112*N112,2)</f>
        <v>0</v>
      </c>
      <c r="P112" s="183">
        <v>0</v>
      </c>
      <c r="Q112" s="183">
        <f>ROUND(E112*P112,2)</f>
        <v>0</v>
      </c>
      <c r="R112" s="183"/>
      <c r="S112" s="183" t="s">
        <v>454</v>
      </c>
      <c r="T112" s="184" t="s">
        <v>213</v>
      </c>
      <c r="U112" s="164">
        <v>0</v>
      </c>
      <c r="V112" s="164">
        <f>ROUND(E112*U112,2)</f>
        <v>0</v>
      </c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1138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265"/>
      <c r="D113" s="266"/>
      <c r="E113" s="266"/>
      <c r="F113" s="266"/>
      <c r="G113" s="266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217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4">
      <c r="A114" s="178">
        <v>53</v>
      </c>
      <c r="B114" s="179" t="s">
        <v>1856</v>
      </c>
      <c r="C114" s="189" t="s">
        <v>1857</v>
      </c>
      <c r="D114" s="180" t="s">
        <v>591</v>
      </c>
      <c r="E114" s="181">
        <v>18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0</v>
      </c>
      <c r="O114" s="183">
        <f>ROUND(E114*N114,2)</f>
        <v>0</v>
      </c>
      <c r="P114" s="183">
        <v>0</v>
      </c>
      <c r="Q114" s="183">
        <f>ROUND(E114*P114,2)</f>
        <v>0</v>
      </c>
      <c r="R114" s="183"/>
      <c r="S114" s="183" t="s">
        <v>454</v>
      </c>
      <c r="T114" s="184" t="s">
        <v>213</v>
      </c>
      <c r="U114" s="164">
        <v>0</v>
      </c>
      <c r="V114" s="164">
        <f>ROUND(E114*U114,2)</f>
        <v>0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1138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65"/>
      <c r="D115" s="266"/>
      <c r="E115" s="266"/>
      <c r="F115" s="266"/>
      <c r="G115" s="266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217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78">
        <v>54</v>
      </c>
      <c r="B116" s="179" t="s">
        <v>1858</v>
      </c>
      <c r="C116" s="189" t="s">
        <v>1859</v>
      </c>
      <c r="D116" s="180" t="s">
        <v>591</v>
      </c>
      <c r="E116" s="181">
        <v>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0</v>
      </c>
      <c r="O116" s="183">
        <f>ROUND(E116*N116,2)</f>
        <v>0</v>
      </c>
      <c r="P116" s="183">
        <v>0</v>
      </c>
      <c r="Q116" s="183">
        <f>ROUND(E116*P116,2)</f>
        <v>0</v>
      </c>
      <c r="R116" s="183"/>
      <c r="S116" s="183" t="s">
        <v>454</v>
      </c>
      <c r="T116" s="184" t="s">
        <v>213</v>
      </c>
      <c r="U116" s="164">
        <v>0</v>
      </c>
      <c r="V116" s="164">
        <f>ROUND(E116*U116,2)</f>
        <v>0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1138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65"/>
      <c r="D117" s="266"/>
      <c r="E117" s="266"/>
      <c r="F117" s="266"/>
      <c r="G117" s="266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217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78">
        <v>55</v>
      </c>
      <c r="B118" s="179" t="s">
        <v>1860</v>
      </c>
      <c r="C118" s="189" t="s">
        <v>1861</v>
      </c>
      <c r="D118" s="180" t="s">
        <v>591</v>
      </c>
      <c r="E118" s="181">
        <v>5</v>
      </c>
      <c r="F118" s="182"/>
      <c r="G118" s="183">
        <f>ROUND(E118*F118,2)</f>
        <v>0</v>
      </c>
      <c r="H118" s="182"/>
      <c r="I118" s="183">
        <f>ROUND(E118*H118,2)</f>
        <v>0</v>
      </c>
      <c r="J118" s="182"/>
      <c r="K118" s="183">
        <f>ROUND(E118*J118,2)</f>
        <v>0</v>
      </c>
      <c r="L118" s="183">
        <v>21</v>
      </c>
      <c r="M118" s="183">
        <f>G118*(1+L118/100)</f>
        <v>0</v>
      </c>
      <c r="N118" s="183">
        <v>0</v>
      </c>
      <c r="O118" s="183">
        <f>ROUND(E118*N118,2)</f>
        <v>0</v>
      </c>
      <c r="P118" s="183">
        <v>0</v>
      </c>
      <c r="Q118" s="183">
        <f>ROUND(E118*P118,2)</f>
        <v>0</v>
      </c>
      <c r="R118" s="183"/>
      <c r="S118" s="183" t="s">
        <v>454</v>
      </c>
      <c r="T118" s="184" t="s">
        <v>213</v>
      </c>
      <c r="U118" s="164">
        <v>0</v>
      </c>
      <c r="V118" s="164">
        <f>ROUND(E118*U118,2)</f>
        <v>0</v>
      </c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1138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61"/>
      <c r="B119" s="162"/>
      <c r="C119" s="265"/>
      <c r="D119" s="266"/>
      <c r="E119" s="266"/>
      <c r="F119" s="266"/>
      <c r="G119" s="266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217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78">
        <v>56</v>
      </c>
      <c r="B120" s="179" t="s">
        <v>1862</v>
      </c>
      <c r="C120" s="189" t="s">
        <v>1863</v>
      </c>
      <c r="D120" s="180" t="s">
        <v>591</v>
      </c>
      <c r="E120" s="181">
        <v>1</v>
      </c>
      <c r="F120" s="182"/>
      <c r="G120" s="183">
        <f>ROUND(E120*F120,2)</f>
        <v>0</v>
      </c>
      <c r="H120" s="182"/>
      <c r="I120" s="183">
        <f>ROUND(E120*H120,2)</f>
        <v>0</v>
      </c>
      <c r="J120" s="182"/>
      <c r="K120" s="183">
        <f>ROUND(E120*J120,2)</f>
        <v>0</v>
      </c>
      <c r="L120" s="183">
        <v>21</v>
      </c>
      <c r="M120" s="183">
        <f>G120*(1+L120/100)</f>
        <v>0</v>
      </c>
      <c r="N120" s="183">
        <v>0</v>
      </c>
      <c r="O120" s="183">
        <f>ROUND(E120*N120,2)</f>
        <v>0</v>
      </c>
      <c r="P120" s="183">
        <v>0</v>
      </c>
      <c r="Q120" s="183">
        <f>ROUND(E120*P120,2)</f>
        <v>0</v>
      </c>
      <c r="R120" s="183"/>
      <c r="S120" s="183" t="s">
        <v>454</v>
      </c>
      <c r="T120" s="184" t="s">
        <v>213</v>
      </c>
      <c r="U120" s="164">
        <v>0</v>
      </c>
      <c r="V120" s="164">
        <f>ROUND(E120*U120,2)</f>
        <v>0</v>
      </c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1138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4">
      <c r="A121" s="161"/>
      <c r="B121" s="162"/>
      <c r="C121" s="265"/>
      <c r="D121" s="266"/>
      <c r="E121" s="266"/>
      <c r="F121" s="266"/>
      <c r="G121" s="266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217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4">
      <c r="A122" s="178">
        <v>57</v>
      </c>
      <c r="B122" s="179" t="s">
        <v>1864</v>
      </c>
      <c r="C122" s="189" t="s">
        <v>1865</v>
      </c>
      <c r="D122" s="180" t="s">
        <v>460</v>
      </c>
      <c r="E122" s="181">
        <v>120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0</v>
      </c>
      <c r="O122" s="183">
        <f>ROUND(E122*N122,2)</f>
        <v>0</v>
      </c>
      <c r="P122" s="183">
        <v>0</v>
      </c>
      <c r="Q122" s="183">
        <f>ROUND(E122*P122,2)</f>
        <v>0</v>
      </c>
      <c r="R122" s="183"/>
      <c r="S122" s="183" t="s">
        <v>454</v>
      </c>
      <c r="T122" s="184" t="s">
        <v>213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1138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4">
      <c r="A123" s="161"/>
      <c r="B123" s="162"/>
      <c r="C123" s="265"/>
      <c r="D123" s="266"/>
      <c r="E123" s="266"/>
      <c r="F123" s="266"/>
      <c r="G123" s="266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217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78">
        <v>58</v>
      </c>
      <c r="B124" s="179" t="s">
        <v>1866</v>
      </c>
      <c r="C124" s="189" t="s">
        <v>1867</v>
      </c>
      <c r="D124" s="180" t="s">
        <v>460</v>
      </c>
      <c r="E124" s="181">
        <v>140</v>
      </c>
      <c r="F124" s="182"/>
      <c r="G124" s="183">
        <f>ROUND(E124*F124,2)</f>
        <v>0</v>
      </c>
      <c r="H124" s="182"/>
      <c r="I124" s="183">
        <f>ROUND(E124*H124,2)</f>
        <v>0</v>
      </c>
      <c r="J124" s="182"/>
      <c r="K124" s="183">
        <f>ROUND(E124*J124,2)</f>
        <v>0</v>
      </c>
      <c r="L124" s="183">
        <v>21</v>
      </c>
      <c r="M124" s="183">
        <f>G124*(1+L124/100)</f>
        <v>0</v>
      </c>
      <c r="N124" s="183">
        <v>0</v>
      </c>
      <c r="O124" s="183">
        <f>ROUND(E124*N124,2)</f>
        <v>0</v>
      </c>
      <c r="P124" s="183">
        <v>0</v>
      </c>
      <c r="Q124" s="183">
        <f>ROUND(E124*P124,2)</f>
        <v>0</v>
      </c>
      <c r="R124" s="183"/>
      <c r="S124" s="183" t="s">
        <v>454</v>
      </c>
      <c r="T124" s="184" t="s">
        <v>213</v>
      </c>
      <c r="U124" s="164">
        <v>0</v>
      </c>
      <c r="V124" s="164">
        <f>ROUND(E124*U124,2)</f>
        <v>0</v>
      </c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1138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/>
      <c r="B125" s="162"/>
      <c r="C125" s="265"/>
      <c r="D125" s="266"/>
      <c r="E125" s="266"/>
      <c r="F125" s="266"/>
      <c r="G125" s="266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217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4">
      <c r="A126" s="178">
        <v>59</v>
      </c>
      <c r="B126" s="179" t="s">
        <v>1868</v>
      </c>
      <c r="C126" s="189" t="s">
        <v>1869</v>
      </c>
      <c r="D126" s="180" t="s">
        <v>591</v>
      </c>
      <c r="E126" s="181">
        <v>9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0</v>
      </c>
      <c r="O126" s="183">
        <f>ROUND(E126*N126,2)</f>
        <v>0</v>
      </c>
      <c r="P126" s="183">
        <v>0</v>
      </c>
      <c r="Q126" s="183">
        <f>ROUND(E126*P126,2)</f>
        <v>0</v>
      </c>
      <c r="R126" s="183"/>
      <c r="S126" s="183" t="s">
        <v>454</v>
      </c>
      <c r="T126" s="184" t="s">
        <v>213</v>
      </c>
      <c r="U126" s="164">
        <v>0</v>
      </c>
      <c r="V126" s="164">
        <f>ROUND(E126*U126,2)</f>
        <v>0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1138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265"/>
      <c r="D127" s="266"/>
      <c r="E127" s="266"/>
      <c r="F127" s="266"/>
      <c r="G127" s="266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217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4">
      <c r="A128" s="178">
        <v>60</v>
      </c>
      <c r="B128" s="179" t="s">
        <v>1870</v>
      </c>
      <c r="C128" s="189" t="s">
        <v>1871</v>
      </c>
      <c r="D128" s="180" t="s">
        <v>591</v>
      </c>
      <c r="E128" s="181">
        <v>4</v>
      </c>
      <c r="F128" s="182"/>
      <c r="G128" s="183">
        <f>ROUND(E128*F128,2)</f>
        <v>0</v>
      </c>
      <c r="H128" s="182"/>
      <c r="I128" s="183">
        <f>ROUND(E128*H128,2)</f>
        <v>0</v>
      </c>
      <c r="J128" s="182"/>
      <c r="K128" s="183">
        <f>ROUND(E128*J128,2)</f>
        <v>0</v>
      </c>
      <c r="L128" s="183">
        <v>21</v>
      </c>
      <c r="M128" s="183">
        <f>G128*(1+L128/100)</f>
        <v>0</v>
      </c>
      <c r="N128" s="183">
        <v>0</v>
      </c>
      <c r="O128" s="183">
        <f>ROUND(E128*N128,2)</f>
        <v>0</v>
      </c>
      <c r="P128" s="183">
        <v>0</v>
      </c>
      <c r="Q128" s="183">
        <f>ROUND(E128*P128,2)</f>
        <v>0</v>
      </c>
      <c r="R128" s="183"/>
      <c r="S128" s="183" t="s">
        <v>454</v>
      </c>
      <c r="T128" s="184" t="s">
        <v>213</v>
      </c>
      <c r="U128" s="164">
        <v>0</v>
      </c>
      <c r="V128" s="164">
        <f>ROUND(E128*U128,2)</f>
        <v>0</v>
      </c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1361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4">
      <c r="A129" s="161"/>
      <c r="B129" s="162"/>
      <c r="C129" s="265"/>
      <c r="D129" s="266"/>
      <c r="E129" s="266"/>
      <c r="F129" s="266"/>
      <c r="G129" s="266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217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4">
      <c r="A130" s="178">
        <v>61</v>
      </c>
      <c r="B130" s="179" t="s">
        <v>1872</v>
      </c>
      <c r="C130" s="189" t="s">
        <v>1873</v>
      </c>
      <c r="D130" s="180" t="s">
        <v>591</v>
      </c>
      <c r="E130" s="181">
        <v>7</v>
      </c>
      <c r="F130" s="182"/>
      <c r="G130" s="183">
        <f>ROUND(E130*F130,2)</f>
        <v>0</v>
      </c>
      <c r="H130" s="182"/>
      <c r="I130" s="183">
        <f>ROUND(E130*H130,2)</f>
        <v>0</v>
      </c>
      <c r="J130" s="182"/>
      <c r="K130" s="183">
        <f>ROUND(E130*J130,2)</f>
        <v>0</v>
      </c>
      <c r="L130" s="183">
        <v>21</v>
      </c>
      <c r="M130" s="183">
        <f>G130*(1+L130/100)</f>
        <v>0</v>
      </c>
      <c r="N130" s="183">
        <v>0</v>
      </c>
      <c r="O130" s="183">
        <f>ROUND(E130*N130,2)</f>
        <v>0</v>
      </c>
      <c r="P130" s="183">
        <v>0</v>
      </c>
      <c r="Q130" s="183">
        <f>ROUND(E130*P130,2)</f>
        <v>0</v>
      </c>
      <c r="R130" s="183"/>
      <c r="S130" s="183" t="s">
        <v>454</v>
      </c>
      <c r="T130" s="184" t="s">
        <v>213</v>
      </c>
      <c r="U130" s="164">
        <v>0</v>
      </c>
      <c r="V130" s="164">
        <f>ROUND(E130*U130,2)</f>
        <v>0</v>
      </c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1361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4">
      <c r="A131" s="161"/>
      <c r="B131" s="162"/>
      <c r="C131" s="265"/>
      <c r="D131" s="266"/>
      <c r="E131" s="266"/>
      <c r="F131" s="266"/>
      <c r="G131" s="266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217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78">
        <v>62</v>
      </c>
      <c r="B132" s="179" t="s">
        <v>1874</v>
      </c>
      <c r="C132" s="189" t="s">
        <v>1875</v>
      </c>
      <c r="D132" s="180" t="s">
        <v>591</v>
      </c>
      <c r="E132" s="181">
        <v>7</v>
      </c>
      <c r="F132" s="182"/>
      <c r="G132" s="183">
        <f>ROUND(E132*F132,2)</f>
        <v>0</v>
      </c>
      <c r="H132" s="182"/>
      <c r="I132" s="183">
        <f>ROUND(E132*H132,2)</f>
        <v>0</v>
      </c>
      <c r="J132" s="182"/>
      <c r="K132" s="183">
        <f>ROUND(E132*J132,2)</f>
        <v>0</v>
      </c>
      <c r="L132" s="183">
        <v>21</v>
      </c>
      <c r="M132" s="183">
        <f>G132*(1+L132/100)</f>
        <v>0</v>
      </c>
      <c r="N132" s="183">
        <v>0</v>
      </c>
      <c r="O132" s="183">
        <f>ROUND(E132*N132,2)</f>
        <v>0</v>
      </c>
      <c r="P132" s="183">
        <v>0</v>
      </c>
      <c r="Q132" s="183">
        <f>ROUND(E132*P132,2)</f>
        <v>0</v>
      </c>
      <c r="R132" s="183"/>
      <c r="S132" s="183" t="s">
        <v>454</v>
      </c>
      <c r="T132" s="184" t="s">
        <v>213</v>
      </c>
      <c r="U132" s="164">
        <v>0</v>
      </c>
      <c r="V132" s="164">
        <f>ROUND(E132*U132,2)</f>
        <v>0</v>
      </c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1361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4">
      <c r="A133" s="161"/>
      <c r="B133" s="162"/>
      <c r="C133" s="265"/>
      <c r="D133" s="266"/>
      <c r="E133" s="266"/>
      <c r="F133" s="266"/>
      <c r="G133" s="266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217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4">
      <c r="A134" s="178">
        <v>63</v>
      </c>
      <c r="B134" s="179" t="s">
        <v>1876</v>
      </c>
      <c r="C134" s="189" t="s">
        <v>1877</v>
      </c>
      <c r="D134" s="180" t="s">
        <v>591</v>
      </c>
      <c r="E134" s="181">
        <v>5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0</v>
      </c>
      <c r="O134" s="183">
        <f>ROUND(E134*N134,2)</f>
        <v>0</v>
      </c>
      <c r="P134" s="183">
        <v>0</v>
      </c>
      <c r="Q134" s="183">
        <f>ROUND(E134*P134,2)</f>
        <v>0</v>
      </c>
      <c r="R134" s="183"/>
      <c r="S134" s="183" t="s">
        <v>454</v>
      </c>
      <c r="T134" s="184" t="s">
        <v>213</v>
      </c>
      <c r="U134" s="164">
        <v>0</v>
      </c>
      <c r="V134" s="164">
        <f>ROUND(E134*U134,2)</f>
        <v>0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1361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4">
      <c r="A135" s="161"/>
      <c r="B135" s="162"/>
      <c r="C135" s="265"/>
      <c r="D135" s="266"/>
      <c r="E135" s="266"/>
      <c r="F135" s="266"/>
      <c r="G135" s="266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217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78">
        <v>64</v>
      </c>
      <c r="B136" s="179" t="s">
        <v>1878</v>
      </c>
      <c r="C136" s="189" t="s">
        <v>1879</v>
      </c>
      <c r="D136" s="180" t="s">
        <v>591</v>
      </c>
      <c r="E136" s="181">
        <v>3</v>
      </c>
      <c r="F136" s="182"/>
      <c r="G136" s="183">
        <f>ROUND(E136*F136,2)</f>
        <v>0</v>
      </c>
      <c r="H136" s="182"/>
      <c r="I136" s="183">
        <f>ROUND(E136*H136,2)</f>
        <v>0</v>
      </c>
      <c r="J136" s="182"/>
      <c r="K136" s="183">
        <f>ROUND(E136*J136,2)</f>
        <v>0</v>
      </c>
      <c r="L136" s="183">
        <v>21</v>
      </c>
      <c r="M136" s="183">
        <f>G136*(1+L136/100)</f>
        <v>0</v>
      </c>
      <c r="N136" s="183">
        <v>0</v>
      </c>
      <c r="O136" s="183">
        <f>ROUND(E136*N136,2)</f>
        <v>0</v>
      </c>
      <c r="P136" s="183">
        <v>0</v>
      </c>
      <c r="Q136" s="183">
        <f>ROUND(E136*P136,2)</f>
        <v>0</v>
      </c>
      <c r="R136" s="183"/>
      <c r="S136" s="183" t="s">
        <v>454</v>
      </c>
      <c r="T136" s="184" t="s">
        <v>213</v>
      </c>
      <c r="U136" s="164">
        <v>0</v>
      </c>
      <c r="V136" s="164">
        <f>ROUND(E136*U136,2)</f>
        <v>0</v>
      </c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1138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4">
      <c r="A137" s="161"/>
      <c r="B137" s="162"/>
      <c r="C137" s="265"/>
      <c r="D137" s="266"/>
      <c r="E137" s="266"/>
      <c r="F137" s="266"/>
      <c r="G137" s="266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217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4">
      <c r="A138" s="178">
        <v>65</v>
      </c>
      <c r="B138" s="179" t="s">
        <v>1880</v>
      </c>
      <c r="C138" s="189" t="s">
        <v>1881</v>
      </c>
      <c r="D138" s="180" t="s">
        <v>591</v>
      </c>
      <c r="E138" s="181">
        <v>2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0</v>
      </c>
      <c r="O138" s="183">
        <f>ROUND(E138*N138,2)</f>
        <v>0</v>
      </c>
      <c r="P138" s="183">
        <v>0</v>
      </c>
      <c r="Q138" s="183">
        <f>ROUND(E138*P138,2)</f>
        <v>0</v>
      </c>
      <c r="R138" s="183"/>
      <c r="S138" s="183" t="s">
        <v>454</v>
      </c>
      <c r="T138" s="184" t="s">
        <v>213</v>
      </c>
      <c r="U138" s="164">
        <v>0</v>
      </c>
      <c r="V138" s="164">
        <f>ROUND(E138*U138,2)</f>
        <v>0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1138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61"/>
      <c r="B139" s="162"/>
      <c r="C139" s="265"/>
      <c r="D139" s="266"/>
      <c r="E139" s="266"/>
      <c r="F139" s="266"/>
      <c r="G139" s="266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217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78">
        <v>66</v>
      </c>
      <c r="B140" s="179" t="s">
        <v>1882</v>
      </c>
      <c r="C140" s="189" t="s">
        <v>1883</v>
      </c>
      <c r="D140" s="180" t="s">
        <v>591</v>
      </c>
      <c r="E140" s="181">
        <v>58</v>
      </c>
      <c r="F140" s="182"/>
      <c r="G140" s="183">
        <f>ROUND(E140*F140,2)</f>
        <v>0</v>
      </c>
      <c r="H140" s="182"/>
      <c r="I140" s="183">
        <f>ROUND(E140*H140,2)</f>
        <v>0</v>
      </c>
      <c r="J140" s="182"/>
      <c r="K140" s="183">
        <f>ROUND(E140*J140,2)</f>
        <v>0</v>
      </c>
      <c r="L140" s="183">
        <v>21</v>
      </c>
      <c r="M140" s="183">
        <f>G140*(1+L140/100)</f>
        <v>0</v>
      </c>
      <c r="N140" s="183">
        <v>0</v>
      </c>
      <c r="O140" s="183">
        <f>ROUND(E140*N140,2)</f>
        <v>0</v>
      </c>
      <c r="P140" s="183">
        <v>0</v>
      </c>
      <c r="Q140" s="183">
        <f>ROUND(E140*P140,2)</f>
        <v>0</v>
      </c>
      <c r="R140" s="183"/>
      <c r="S140" s="183" t="s">
        <v>454</v>
      </c>
      <c r="T140" s="184" t="s">
        <v>213</v>
      </c>
      <c r="U140" s="164">
        <v>0</v>
      </c>
      <c r="V140" s="164">
        <f>ROUND(E140*U140,2)</f>
        <v>0</v>
      </c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1138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61"/>
      <c r="B141" s="162"/>
      <c r="C141" s="265"/>
      <c r="D141" s="266"/>
      <c r="E141" s="266"/>
      <c r="F141" s="266"/>
      <c r="G141" s="266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217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4">
      <c r="A142" s="178">
        <v>67</v>
      </c>
      <c r="B142" s="179" t="s">
        <v>1884</v>
      </c>
      <c r="C142" s="189" t="s">
        <v>1885</v>
      </c>
      <c r="D142" s="180" t="s">
        <v>591</v>
      </c>
      <c r="E142" s="181">
        <v>9</v>
      </c>
      <c r="F142" s="182"/>
      <c r="G142" s="183">
        <f>ROUND(E142*F142,2)</f>
        <v>0</v>
      </c>
      <c r="H142" s="182"/>
      <c r="I142" s="183">
        <f>ROUND(E142*H142,2)</f>
        <v>0</v>
      </c>
      <c r="J142" s="182"/>
      <c r="K142" s="183">
        <f>ROUND(E142*J142,2)</f>
        <v>0</v>
      </c>
      <c r="L142" s="183">
        <v>21</v>
      </c>
      <c r="M142" s="183">
        <f>G142*(1+L142/100)</f>
        <v>0</v>
      </c>
      <c r="N142" s="183">
        <v>0</v>
      </c>
      <c r="O142" s="183">
        <f>ROUND(E142*N142,2)</f>
        <v>0</v>
      </c>
      <c r="P142" s="183">
        <v>0</v>
      </c>
      <c r="Q142" s="183">
        <f>ROUND(E142*P142,2)</f>
        <v>0</v>
      </c>
      <c r="R142" s="183"/>
      <c r="S142" s="183" t="s">
        <v>454</v>
      </c>
      <c r="T142" s="184" t="s">
        <v>213</v>
      </c>
      <c r="U142" s="164">
        <v>0</v>
      </c>
      <c r="V142" s="164">
        <f>ROUND(E142*U142,2)</f>
        <v>0</v>
      </c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1138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4">
      <c r="A143" s="161"/>
      <c r="B143" s="162"/>
      <c r="C143" s="265"/>
      <c r="D143" s="266"/>
      <c r="E143" s="266"/>
      <c r="F143" s="266"/>
      <c r="G143" s="266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217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4">
      <c r="A144" s="178">
        <v>68</v>
      </c>
      <c r="B144" s="179" t="s">
        <v>1886</v>
      </c>
      <c r="C144" s="189" t="s">
        <v>1887</v>
      </c>
      <c r="D144" s="180" t="s">
        <v>591</v>
      </c>
      <c r="E144" s="181">
        <v>2</v>
      </c>
      <c r="F144" s="182"/>
      <c r="G144" s="183">
        <f>ROUND(E144*F144,2)</f>
        <v>0</v>
      </c>
      <c r="H144" s="182"/>
      <c r="I144" s="183">
        <f>ROUND(E144*H144,2)</f>
        <v>0</v>
      </c>
      <c r="J144" s="182"/>
      <c r="K144" s="183">
        <f>ROUND(E144*J144,2)</f>
        <v>0</v>
      </c>
      <c r="L144" s="183">
        <v>21</v>
      </c>
      <c r="M144" s="183">
        <f>G144*(1+L144/100)</f>
        <v>0</v>
      </c>
      <c r="N144" s="183">
        <v>0</v>
      </c>
      <c r="O144" s="183">
        <f>ROUND(E144*N144,2)</f>
        <v>0</v>
      </c>
      <c r="P144" s="183">
        <v>0</v>
      </c>
      <c r="Q144" s="183">
        <f>ROUND(E144*P144,2)</f>
        <v>0</v>
      </c>
      <c r="R144" s="183"/>
      <c r="S144" s="183" t="s">
        <v>454</v>
      </c>
      <c r="T144" s="184" t="s">
        <v>213</v>
      </c>
      <c r="U144" s="164">
        <v>0</v>
      </c>
      <c r="V144" s="164">
        <f>ROUND(E144*U144,2)</f>
        <v>0</v>
      </c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1138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4">
      <c r="A145" s="161"/>
      <c r="B145" s="162"/>
      <c r="C145" s="265"/>
      <c r="D145" s="266"/>
      <c r="E145" s="266"/>
      <c r="F145" s="266"/>
      <c r="G145" s="266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217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78">
        <v>69</v>
      </c>
      <c r="B146" s="179" t="s">
        <v>1888</v>
      </c>
      <c r="C146" s="189" t="s">
        <v>1889</v>
      </c>
      <c r="D146" s="180" t="s">
        <v>591</v>
      </c>
      <c r="E146" s="181">
        <v>3</v>
      </c>
      <c r="F146" s="182"/>
      <c r="G146" s="183">
        <f>ROUND(E146*F146,2)</f>
        <v>0</v>
      </c>
      <c r="H146" s="182"/>
      <c r="I146" s="183">
        <f>ROUND(E146*H146,2)</f>
        <v>0</v>
      </c>
      <c r="J146" s="182"/>
      <c r="K146" s="183">
        <f>ROUND(E146*J146,2)</f>
        <v>0</v>
      </c>
      <c r="L146" s="183">
        <v>21</v>
      </c>
      <c r="M146" s="183">
        <f>G146*(1+L146/100)</f>
        <v>0</v>
      </c>
      <c r="N146" s="183">
        <v>0</v>
      </c>
      <c r="O146" s="183">
        <f>ROUND(E146*N146,2)</f>
        <v>0</v>
      </c>
      <c r="P146" s="183">
        <v>0</v>
      </c>
      <c r="Q146" s="183">
        <f>ROUND(E146*P146,2)</f>
        <v>0</v>
      </c>
      <c r="R146" s="183"/>
      <c r="S146" s="183" t="s">
        <v>454</v>
      </c>
      <c r="T146" s="184" t="s">
        <v>213</v>
      </c>
      <c r="U146" s="164">
        <v>0</v>
      </c>
      <c r="V146" s="164">
        <f>ROUND(E146*U146,2)</f>
        <v>0</v>
      </c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1138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4">
      <c r="A147" s="161"/>
      <c r="B147" s="162"/>
      <c r="C147" s="265"/>
      <c r="D147" s="266"/>
      <c r="E147" s="266"/>
      <c r="F147" s="266"/>
      <c r="G147" s="266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217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4">
      <c r="A148" s="178">
        <v>70</v>
      </c>
      <c r="B148" s="179" t="s">
        <v>1890</v>
      </c>
      <c r="C148" s="189" t="s">
        <v>1891</v>
      </c>
      <c r="D148" s="180" t="s">
        <v>460</v>
      </c>
      <c r="E148" s="181">
        <v>5</v>
      </c>
      <c r="F148" s="182"/>
      <c r="G148" s="183">
        <f>ROUND(E148*F148,2)</f>
        <v>0</v>
      </c>
      <c r="H148" s="182"/>
      <c r="I148" s="183">
        <f>ROUND(E148*H148,2)</f>
        <v>0</v>
      </c>
      <c r="J148" s="182"/>
      <c r="K148" s="183">
        <f>ROUND(E148*J148,2)</f>
        <v>0</v>
      </c>
      <c r="L148" s="183">
        <v>21</v>
      </c>
      <c r="M148" s="183">
        <f>G148*(1+L148/100)</f>
        <v>0</v>
      </c>
      <c r="N148" s="183">
        <v>0</v>
      </c>
      <c r="O148" s="183">
        <f>ROUND(E148*N148,2)</f>
        <v>0</v>
      </c>
      <c r="P148" s="183">
        <v>0</v>
      </c>
      <c r="Q148" s="183">
        <f>ROUND(E148*P148,2)</f>
        <v>0</v>
      </c>
      <c r="R148" s="183"/>
      <c r="S148" s="183" t="s">
        <v>454</v>
      </c>
      <c r="T148" s="184" t="s">
        <v>213</v>
      </c>
      <c r="U148" s="164">
        <v>0</v>
      </c>
      <c r="V148" s="164">
        <f>ROUND(E148*U148,2)</f>
        <v>0</v>
      </c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1138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4">
      <c r="A149" s="161"/>
      <c r="B149" s="162"/>
      <c r="C149" s="265"/>
      <c r="D149" s="266"/>
      <c r="E149" s="266"/>
      <c r="F149" s="266"/>
      <c r="G149" s="266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217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78">
        <v>71</v>
      </c>
      <c r="B150" s="179" t="s">
        <v>1892</v>
      </c>
      <c r="C150" s="189" t="s">
        <v>1893</v>
      </c>
      <c r="D150" s="180" t="s">
        <v>591</v>
      </c>
      <c r="E150" s="181">
        <v>2</v>
      </c>
      <c r="F150" s="182"/>
      <c r="G150" s="183">
        <f>ROUND(E150*F150,2)</f>
        <v>0</v>
      </c>
      <c r="H150" s="182"/>
      <c r="I150" s="183">
        <f>ROUND(E150*H150,2)</f>
        <v>0</v>
      </c>
      <c r="J150" s="182"/>
      <c r="K150" s="183">
        <f>ROUND(E150*J150,2)</f>
        <v>0</v>
      </c>
      <c r="L150" s="183">
        <v>21</v>
      </c>
      <c r="M150" s="183">
        <f>G150*(1+L150/100)</f>
        <v>0</v>
      </c>
      <c r="N150" s="183">
        <v>0</v>
      </c>
      <c r="O150" s="183">
        <f>ROUND(E150*N150,2)</f>
        <v>0</v>
      </c>
      <c r="P150" s="183">
        <v>0</v>
      </c>
      <c r="Q150" s="183">
        <f>ROUND(E150*P150,2)</f>
        <v>0</v>
      </c>
      <c r="R150" s="183"/>
      <c r="S150" s="183" t="s">
        <v>454</v>
      </c>
      <c r="T150" s="184" t="s">
        <v>213</v>
      </c>
      <c r="U150" s="164">
        <v>0</v>
      </c>
      <c r="V150" s="164">
        <f>ROUND(E150*U150,2)</f>
        <v>0</v>
      </c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1138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4">
      <c r="A151" s="161"/>
      <c r="B151" s="162"/>
      <c r="C151" s="265"/>
      <c r="D151" s="266"/>
      <c r="E151" s="266"/>
      <c r="F151" s="266"/>
      <c r="G151" s="266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217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78">
        <v>72</v>
      </c>
      <c r="B152" s="179" t="s">
        <v>1894</v>
      </c>
      <c r="C152" s="189" t="s">
        <v>1895</v>
      </c>
      <c r="D152" s="180" t="s">
        <v>591</v>
      </c>
      <c r="E152" s="181">
        <v>8</v>
      </c>
      <c r="F152" s="182"/>
      <c r="G152" s="183">
        <f>ROUND(E152*F152,2)</f>
        <v>0</v>
      </c>
      <c r="H152" s="182"/>
      <c r="I152" s="183">
        <f>ROUND(E152*H152,2)</f>
        <v>0</v>
      </c>
      <c r="J152" s="182"/>
      <c r="K152" s="183">
        <f>ROUND(E152*J152,2)</f>
        <v>0</v>
      </c>
      <c r="L152" s="183">
        <v>21</v>
      </c>
      <c r="M152" s="183">
        <f>G152*(1+L152/100)</f>
        <v>0</v>
      </c>
      <c r="N152" s="183">
        <v>0</v>
      </c>
      <c r="O152" s="183">
        <f>ROUND(E152*N152,2)</f>
        <v>0</v>
      </c>
      <c r="P152" s="183">
        <v>0</v>
      </c>
      <c r="Q152" s="183">
        <f>ROUND(E152*P152,2)</f>
        <v>0</v>
      </c>
      <c r="R152" s="183"/>
      <c r="S152" s="183" t="s">
        <v>454</v>
      </c>
      <c r="T152" s="184" t="s">
        <v>213</v>
      </c>
      <c r="U152" s="164">
        <v>0</v>
      </c>
      <c r="V152" s="164">
        <f>ROUND(E152*U152,2)</f>
        <v>0</v>
      </c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1138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4">
      <c r="A153" s="161"/>
      <c r="B153" s="162"/>
      <c r="C153" s="265"/>
      <c r="D153" s="266"/>
      <c r="E153" s="266"/>
      <c r="F153" s="266"/>
      <c r="G153" s="266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217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78">
        <v>73</v>
      </c>
      <c r="B154" s="179" t="s">
        <v>1896</v>
      </c>
      <c r="C154" s="189" t="s">
        <v>1897</v>
      </c>
      <c r="D154" s="180" t="s">
        <v>591</v>
      </c>
      <c r="E154" s="181">
        <v>5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0</v>
      </c>
      <c r="O154" s="183">
        <f>ROUND(E154*N154,2)</f>
        <v>0</v>
      </c>
      <c r="P154" s="183">
        <v>0</v>
      </c>
      <c r="Q154" s="183">
        <f>ROUND(E154*P154,2)</f>
        <v>0</v>
      </c>
      <c r="R154" s="183"/>
      <c r="S154" s="183" t="s">
        <v>454</v>
      </c>
      <c r="T154" s="184" t="s">
        <v>213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1138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4">
      <c r="A155" s="161"/>
      <c r="B155" s="162"/>
      <c r="C155" s="265"/>
      <c r="D155" s="266"/>
      <c r="E155" s="266"/>
      <c r="F155" s="266"/>
      <c r="G155" s="266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217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x14ac:dyDescent="0.4">
      <c r="A156" s="172" t="s">
        <v>207</v>
      </c>
      <c r="B156" s="173" t="s">
        <v>166</v>
      </c>
      <c r="C156" s="188" t="s">
        <v>82</v>
      </c>
      <c r="D156" s="174"/>
      <c r="E156" s="175"/>
      <c r="F156" s="176"/>
      <c r="G156" s="176">
        <f>SUMIF(AG157:AG296,"&lt;&gt;NOR",G157:G296)</f>
        <v>0</v>
      </c>
      <c r="H156" s="176"/>
      <c r="I156" s="176">
        <f>SUM(I157:I296)</f>
        <v>0</v>
      </c>
      <c r="J156" s="176"/>
      <c r="K156" s="176">
        <f>SUM(K157:K296)</f>
        <v>0</v>
      </c>
      <c r="L156" s="176"/>
      <c r="M156" s="176">
        <f>SUM(M157:M296)</f>
        <v>0</v>
      </c>
      <c r="N156" s="176"/>
      <c r="O156" s="176">
        <f>SUM(O157:O296)</f>
        <v>0</v>
      </c>
      <c r="P156" s="176"/>
      <c r="Q156" s="176">
        <f>SUM(Q157:Q296)</f>
        <v>0</v>
      </c>
      <c r="R156" s="176"/>
      <c r="S156" s="176"/>
      <c r="T156" s="177"/>
      <c r="U156" s="171"/>
      <c r="V156" s="171">
        <f>SUM(V157:V296)</f>
        <v>0</v>
      </c>
      <c r="W156" s="171"/>
      <c r="AG156" t="s">
        <v>208</v>
      </c>
    </row>
    <row r="157" spans="1:60" outlineLevel="1" x14ac:dyDescent="0.4">
      <c r="A157" s="178">
        <v>74</v>
      </c>
      <c r="B157" s="179" t="s">
        <v>1898</v>
      </c>
      <c r="C157" s="189" t="s">
        <v>1899</v>
      </c>
      <c r="D157" s="180" t="s">
        <v>460</v>
      </c>
      <c r="E157" s="181">
        <v>60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454</v>
      </c>
      <c r="T157" s="184" t="s">
        <v>213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1361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265"/>
      <c r="D158" s="266"/>
      <c r="E158" s="266"/>
      <c r="F158" s="266"/>
      <c r="G158" s="266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217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4">
      <c r="A159" s="178">
        <v>75</v>
      </c>
      <c r="B159" s="179" t="s">
        <v>1900</v>
      </c>
      <c r="C159" s="189" t="s">
        <v>1901</v>
      </c>
      <c r="D159" s="180" t="s">
        <v>460</v>
      </c>
      <c r="E159" s="181">
        <v>165</v>
      </c>
      <c r="F159" s="182"/>
      <c r="G159" s="183">
        <f>ROUND(E159*F159,2)</f>
        <v>0</v>
      </c>
      <c r="H159" s="182"/>
      <c r="I159" s="183">
        <f>ROUND(E159*H159,2)</f>
        <v>0</v>
      </c>
      <c r="J159" s="182"/>
      <c r="K159" s="183">
        <f>ROUND(E159*J159,2)</f>
        <v>0</v>
      </c>
      <c r="L159" s="183">
        <v>21</v>
      </c>
      <c r="M159" s="183">
        <f>G159*(1+L159/100)</f>
        <v>0</v>
      </c>
      <c r="N159" s="183">
        <v>0</v>
      </c>
      <c r="O159" s="183">
        <f>ROUND(E159*N159,2)</f>
        <v>0</v>
      </c>
      <c r="P159" s="183">
        <v>0</v>
      </c>
      <c r="Q159" s="183">
        <f>ROUND(E159*P159,2)</f>
        <v>0</v>
      </c>
      <c r="R159" s="183"/>
      <c r="S159" s="183" t="s">
        <v>454</v>
      </c>
      <c r="T159" s="184" t="s">
        <v>213</v>
      </c>
      <c r="U159" s="164">
        <v>0</v>
      </c>
      <c r="V159" s="164">
        <f>ROUND(E159*U159,2)</f>
        <v>0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1361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61"/>
      <c r="B160" s="162"/>
      <c r="C160" s="265"/>
      <c r="D160" s="266"/>
      <c r="E160" s="266"/>
      <c r="F160" s="266"/>
      <c r="G160" s="266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217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4">
      <c r="A161" s="178">
        <v>76</v>
      </c>
      <c r="B161" s="179" t="s">
        <v>1900</v>
      </c>
      <c r="C161" s="189" t="s">
        <v>1901</v>
      </c>
      <c r="D161" s="180" t="s">
        <v>460</v>
      </c>
      <c r="E161" s="181">
        <v>150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0</v>
      </c>
      <c r="O161" s="183">
        <f>ROUND(E161*N161,2)</f>
        <v>0</v>
      </c>
      <c r="P161" s="183">
        <v>0</v>
      </c>
      <c r="Q161" s="183">
        <f>ROUND(E161*P161,2)</f>
        <v>0</v>
      </c>
      <c r="R161" s="183"/>
      <c r="S161" s="183" t="s">
        <v>454</v>
      </c>
      <c r="T161" s="184" t="s">
        <v>213</v>
      </c>
      <c r="U161" s="164">
        <v>0</v>
      </c>
      <c r="V161" s="164">
        <f>ROUND(E161*U161,2)</f>
        <v>0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1361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4">
      <c r="A162" s="161"/>
      <c r="B162" s="162"/>
      <c r="C162" s="265"/>
      <c r="D162" s="266"/>
      <c r="E162" s="266"/>
      <c r="F162" s="266"/>
      <c r="G162" s="266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217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4">
      <c r="A163" s="178">
        <v>77</v>
      </c>
      <c r="B163" s="179" t="s">
        <v>1900</v>
      </c>
      <c r="C163" s="189" t="s">
        <v>1901</v>
      </c>
      <c r="D163" s="180" t="s">
        <v>460</v>
      </c>
      <c r="E163" s="181">
        <v>210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0</v>
      </c>
      <c r="O163" s="183">
        <f>ROUND(E163*N163,2)</f>
        <v>0</v>
      </c>
      <c r="P163" s="183">
        <v>0</v>
      </c>
      <c r="Q163" s="183">
        <f>ROUND(E163*P163,2)</f>
        <v>0</v>
      </c>
      <c r="R163" s="183"/>
      <c r="S163" s="183" t="s">
        <v>454</v>
      </c>
      <c r="T163" s="184" t="s">
        <v>213</v>
      </c>
      <c r="U163" s="164">
        <v>0</v>
      </c>
      <c r="V163" s="164">
        <f>ROUND(E163*U163,2)</f>
        <v>0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1361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265"/>
      <c r="D164" s="266"/>
      <c r="E164" s="266"/>
      <c r="F164" s="266"/>
      <c r="G164" s="266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217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78">
        <v>78</v>
      </c>
      <c r="B165" s="179" t="s">
        <v>1900</v>
      </c>
      <c r="C165" s="189" t="s">
        <v>1901</v>
      </c>
      <c r="D165" s="180" t="s">
        <v>460</v>
      </c>
      <c r="E165" s="181">
        <v>450</v>
      </c>
      <c r="F165" s="182"/>
      <c r="G165" s="183">
        <f>ROUND(E165*F165,2)</f>
        <v>0</v>
      </c>
      <c r="H165" s="182"/>
      <c r="I165" s="183">
        <f>ROUND(E165*H165,2)</f>
        <v>0</v>
      </c>
      <c r="J165" s="182"/>
      <c r="K165" s="183">
        <f>ROUND(E165*J165,2)</f>
        <v>0</v>
      </c>
      <c r="L165" s="183">
        <v>21</v>
      </c>
      <c r="M165" s="183">
        <f>G165*(1+L165/100)</f>
        <v>0</v>
      </c>
      <c r="N165" s="183">
        <v>0</v>
      </c>
      <c r="O165" s="183">
        <f>ROUND(E165*N165,2)</f>
        <v>0</v>
      </c>
      <c r="P165" s="183">
        <v>0</v>
      </c>
      <c r="Q165" s="183">
        <f>ROUND(E165*P165,2)</f>
        <v>0</v>
      </c>
      <c r="R165" s="183"/>
      <c r="S165" s="183" t="s">
        <v>454</v>
      </c>
      <c r="T165" s="184" t="s">
        <v>213</v>
      </c>
      <c r="U165" s="164">
        <v>0</v>
      </c>
      <c r="V165" s="164">
        <f>ROUND(E165*U165,2)</f>
        <v>0</v>
      </c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1361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4">
      <c r="A166" s="161"/>
      <c r="B166" s="162"/>
      <c r="C166" s="265"/>
      <c r="D166" s="266"/>
      <c r="E166" s="266"/>
      <c r="F166" s="266"/>
      <c r="G166" s="266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217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4">
      <c r="A167" s="178">
        <v>79</v>
      </c>
      <c r="B167" s="179" t="s">
        <v>1900</v>
      </c>
      <c r="C167" s="189" t="s">
        <v>1901</v>
      </c>
      <c r="D167" s="180" t="s">
        <v>460</v>
      </c>
      <c r="E167" s="181">
        <v>50</v>
      </c>
      <c r="F167" s="182"/>
      <c r="G167" s="183">
        <f>ROUND(E167*F167,2)</f>
        <v>0</v>
      </c>
      <c r="H167" s="182"/>
      <c r="I167" s="183">
        <f>ROUND(E167*H167,2)</f>
        <v>0</v>
      </c>
      <c r="J167" s="182"/>
      <c r="K167" s="183">
        <f>ROUND(E167*J167,2)</f>
        <v>0</v>
      </c>
      <c r="L167" s="183">
        <v>21</v>
      </c>
      <c r="M167" s="183">
        <f>G167*(1+L167/100)</f>
        <v>0</v>
      </c>
      <c r="N167" s="183">
        <v>0</v>
      </c>
      <c r="O167" s="183">
        <f>ROUND(E167*N167,2)</f>
        <v>0</v>
      </c>
      <c r="P167" s="183">
        <v>0</v>
      </c>
      <c r="Q167" s="183">
        <f>ROUND(E167*P167,2)</f>
        <v>0</v>
      </c>
      <c r="R167" s="183"/>
      <c r="S167" s="183" t="s">
        <v>454</v>
      </c>
      <c r="T167" s="184" t="s">
        <v>213</v>
      </c>
      <c r="U167" s="164">
        <v>0</v>
      </c>
      <c r="V167" s="164">
        <f>ROUND(E167*U167,2)</f>
        <v>0</v>
      </c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1361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61"/>
      <c r="B168" s="162"/>
      <c r="C168" s="265"/>
      <c r="D168" s="266"/>
      <c r="E168" s="266"/>
      <c r="F168" s="266"/>
      <c r="G168" s="266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217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78">
        <v>80</v>
      </c>
      <c r="B169" s="179" t="s">
        <v>1902</v>
      </c>
      <c r="C169" s="189" t="s">
        <v>1903</v>
      </c>
      <c r="D169" s="180" t="s">
        <v>460</v>
      </c>
      <c r="E169" s="181">
        <v>40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454</v>
      </c>
      <c r="T169" s="184" t="s">
        <v>213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1361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4">
      <c r="A170" s="161"/>
      <c r="B170" s="162"/>
      <c r="C170" s="265"/>
      <c r="D170" s="266"/>
      <c r="E170" s="266"/>
      <c r="F170" s="266"/>
      <c r="G170" s="266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217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4">
      <c r="A171" s="178">
        <v>81</v>
      </c>
      <c r="B171" s="179" t="s">
        <v>1904</v>
      </c>
      <c r="C171" s="189" t="s">
        <v>1905</v>
      </c>
      <c r="D171" s="180" t="s">
        <v>460</v>
      </c>
      <c r="E171" s="181">
        <v>20</v>
      </c>
      <c r="F171" s="182"/>
      <c r="G171" s="183">
        <f>ROUND(E171*F171,2)</f>
        <v>0</v>
      </c>
      <c r="H171" s="182"/>
      <c r="I171" s="183">
        <f>ROUND(E171*H171,2)</f>
        <v>0</v>
      </c>
      <c r="J171" s="182"/>
      <c r="K171" s="183">
        <f>ROUND(E171*J171,2)</f>
        <v>0</v>
      </c>
      <c r="L171" s="183">
        <v>21</v>
      </c>
      <c r="M171" s="183">
        <f>G171*(1+L171/100)</f>
        <v>0</v>
      </c>
      <c r="N171" s="183">
        <v>0</v>
      </c>
      <c r="O171" s="183">
        <f>ROUND(E171*N171,2)</f>
        <v>0</v>
      </c>
      <c r="P171" s="183">
        <v>0</v>
      </c>
      <c r="Q171" s="183">
        <f>ROUND(E171*P171,2)</f>
        <v>0</v>
      </c>
      <c r="R171" s="183"/>
      <c r="S171" s="183" t="s">
        <v>454</v>
      </c>
      <c r="T171" s="184" t="s">
        <v>213</v>
      </c>
      <c r="U171" s="164">
        <v>0</v>
      </c>
      <c r="V171" s="164">
        <f>ROUND(E171*U171,2)</f>
        <v>0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1361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61"/>
      <c r="B172" s="162"/>
      <c r="C172" s="265"/>
      <c r="D172" s="266"/>
      <c r="E172" s="266"/>
      <c r="F172" s="266"/>
      <c r="G172" s="266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217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4">
      <c r="A173" s="178">
        <v>82</v>
      </c>
      <c r="B173" s="179" t="s">
        <v>1906</v>
      </c>
      <c r="C173" s="189" t="s">
        <v>1907</v>
      </c>
      <c r="D173" s="180" t="s">
        <v>591</v>
      </c>
      <c r="E173" s="181">
        <v>120</v>
      </c>
      <c r="F173" s="182"/>
      <c r="G173" s="183">
        <f>ROUND(E173*F173,2)</f>
        <v>0</v>
      </c>
      <c r="H173" s="182"/>
      <c r="I173" s="183">
        <f>ROUND(E173*H173,2)</f>
        <v>0</v>
      </c>
      <c r="J173" s="182"/>
      <c r="K173" s="183">
        <f>ROUND(E173*J173,2)</f>
        <v>0</v>
      </c>
      <c r="L173" s="183">
        <v>21</v>
      </c>
      <c r="M173" s="183">
        <f>G173*(1+L173/100)</f>
        <v>0</v>
      </c>
      <c r="N173" s="183">
        <v>0</v>
      </c>
      <c r="O173" s="183">
        <f>ROUND(E173*N173,2)</f>
        <v>0</v>
      </c>
      <c r="P173" s="183">
        <v>0</v>
      </c>
      <c r="Q173" s="183">
        <f>ROUND(E173*P173,2)</f>
        <v>0</v>
      </c>
      <c r="R173" s="183"/>
      <c r="S173" s="183" t="s">
        <v>454</v>
      </c>
      <c r="T173" s="184" t="s">
        <v>213</v>
      </c>
      <c r="U173" s="164">
        <v>0</v>
      </c>
      <c r="V173" s="164">
        <f>ROUND(E173*U173,2)</f>
        <v>0</v>
      </c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1361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4">
      <c r="A174" s="161"/>
      <c r="B174" s="162"/>
      <c r="C174" s="265"/>
      <c r="D174" s="266"/>
      <c r="E174" s="266"/>
      <c r="F174" s="266"/>
      <c r="G174" s="266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217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4">
      <c r="A175" s="178">
        <v>83</v>
      </c>
      <c r="B175" s="179" t="s">
        <v>1908</v>
      </c>
      <c r="C175" s="189" t="s">
        <v>1909</v>
      </c>
      <c r="D175" s="180" t="s">
        <v>591</v>
      </c>
      <c r="E175" s="181">
        <v>36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/>
      <c r="S175" s="183" t="s">
        <v>454</v>
      </c>
      <c r="T175" s="184" t="s">
        <v>213</v>
      </c>
      <c r="U175" s="164">
        <v>0</v>
      </c>
      <c r="V175" s="164">
        <f>ROUND(E175*U175,2)</f>
        <v>0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1361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4">
      <c r="A176" s="161"/>
      <c r="B176" s="162"/>
      <c r="C176" s="265"/>
      <c r="D176" s="266"/>
      <c r="E176" s="266"/>
      <c r="F176" s="266"/>
      <c r="G176" s="266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217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4">
      <c r="A177" s="178">
        <v>84</v>
      </c>
      <c r="B177" s="179" t="s">
        <v>1910</v>
      </c>
      <c r="C177" s="189" t="s">
        <v>1911</v>
      </c>
      <c r="D177" s="180" t="s">
        <v>460</v>
      </c>
      <c r="E177" s="181">
        <v>20</v>
      </c>
      <c r="F177" s="182"/>
      <c r="G177" s="183">
        <f>ROUND(E177*F177,2)</f>
        <v>0</v>
      </c>
      <c r="H177" s="182"/>
      <c r="I177" s="183">
        <f>ROUND(E177*H177,2)</f>
        <v>0</v>
      </c>
      <c r="J177" s="182"/>
      <c r="K177" s="183">
        <f>ROUND(E177*J177,2)</f>
        <v>0</v>
      </c>
      <c r="L177" s="183">
        <v>21</v>
      </c>
      <c r="M177" s="183">
        <f>G177*(1+L177/100)</f>
        <v>0</v>
      </c>
      <c r="N177" s="183">
        <v>0</v>
      </c>
      <c r="O177" s="183">
        <f>ROUND(E177*N177,2)</f>
        <v>0</v>
      </c>
      <c r="P177" s="183">
        <v>0</v>
      </c>
      <c r="Q177" s="183">
        <f>ROUND(E177*P177,2)</f>
        <v>0</v>
      </c>
      <c r="R177" s="183"/>
      <c r="S177" s="183" t="s">
        <v>454</v>
      </c>
      <c r="T177" s="184" t="s">
        <v>213</v>
      </c>
      <c r="U177" s="164">
        <v>0</v>
      </c>
      <c r="V177" s="164">
        <f>ROUND(E177*U177,2)</f>
        <v>0</v>
      </c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1138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4">
      <c r="A178" s="161"/>
      <c r="B178" s="162"/>
      <c r="C178" s="265"/>
      <c r="D178" s="266"/>
      <c r="E178" s="266"/>
      <c r="F178" s="266"/>
      <c r="G178" s="266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217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4">
      <c r="A179" s="178">
        <v>85</v>
      </c>
      <c r="B179" s="179" t="s">
        <v>1912</v>
      </c>
      <c r="C179" s="189" t="s">
        <v>1913</v>
      </c>
      <c r="D179" s="180" t="s">
        <v>460</v>
      </c>
      <c r="E179" s="181">
        <v>650</v>
      </c>
      <c r="F179" s="182"/>
      <c r="G179" s="183">
        <f>ROUND(E179*F179,2)</f>
        <v>0</v>
      </c>
      <c r="H179" s="182"/>
      <c r="I179" s="183">
        <f>ROUND(E179*H179,2)</f>
        <v>0</v>
      </c>
      <c r="J179" s="182"/>
      <c r="K179" s="183">
        <f>ROUND(E179*J179,2)</f>
        <v>0</v>
      </c>
      <c r="L179" s="183">
        <v>21</v>
      </c>
      <c r="M179" s="183">
        <f>G179*(1+L179/100)</f>
        <v>0</v>
      </c>
      <c r="N179" s="183">
        <v>0</v>
      </c>
      <c r="O179" s="183">
        <f>ROUND(E179*N179,2)</f>
        <v>0</v>
      </c>
      <c r="P179" s="183">
        <v>0</v>
      </c>
      <c r="Q179" s="183">
        <f>ROUND(E179*P179,2)</f>
        <v>0</v>
      </c>
      <c r="R179" s="183"/>
      <c r="S179" s="183" t="s">
        <v>454</v>
      </c>
      <c r="T179" s="184" t="s">
        <v>213</v>
      </c>
      <c r="U179" s="164">
        <v>0</v>
      </c>
      <c r="V179" s="164">
        <f>ROUND(E179*U179,2)</f>
        <v>0</v>
      </c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1361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4">
      <c r="A180" s="161"/>
      <c r="B180" s="162"/>
      <c r="C180" s="265"/>
      <c r="D180" s="266"/>
      <c r="E180" s="266"/>
      <c r="F180" s="266"/>
      <c r="G180" s="266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217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4">
      <c r="A181" s="178">
        <v>86</v>
      </c>
      <c r="B181" s="179" t="s">
        <v>1914</v>
      </c>
      <c r="C181" s="189" t="s">
        <v>1915</v>
      </c>
      <c r="D181" s="180" t="s">
        <v>460</v>
      </c>
      <c r="E181" s="181">
        <v>26</v>
      </c>
      <c r="F181" s="182"/>
      <c r="G181" s="183">
        <f>ROUND(E181*F181,2)</f>
        <v>0</v>
      </c>
      <c r="H181" s="182"/>
      <c r="I181" s="183">
        <f>ROUND(E181*H181,2)</f>
        <v>0</v>
      </c>
      <c r="J181" s="182"/>
      <c r="K181" s="183">
        <f>ROUND(E181*J181,2)</f>
        <v>0</v>
      </c>
      <c r="L181" s="183">
        <v>21</v>
      </c>
      <c r="M181" s="183">
        <f>G181*(1+L181/100)</f>
        <v>0</v>
      </c>
      <c r="N181" s="183">
        <v>0</v>
      </c>
      <c r="O181" s="183">
        <f>ROUND(E181*N181,2)</f>
        <v>0</v>
      </c>
      <c r="P181" s="183">
        <v>0</v>
      </c>
      <c r="Q181" s="183">
        <f>ROUND(E181*P181,2)</f>
        <v>0</v>
      </c>
      <c r="R181" s="183"/>
      <c r="S181" s="183" t="s">
        <v>454</v>
      </c>
      <c r="T181" s="184" t="s">
        <v>213</v>
      </c>
      <c r="U181" s="164">
        <v>0</v>
      </c>
      <c r="V181" s="164">
        <f>ROUND(E181*U181,2)</f>
        <v>0</v>
      </c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1361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outlineLevel="1" x14ac:dyDescent="0.4">
      <c r="A182" s="161"/>
      <c r="B182" s="162"/>
      <c r="C182" s="265"/>
      <c r="D182" s="266"/>
      <c r="E182" s="266"/>
      <c r="F182" s="266"/>
      <c r="G182" s="266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217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4">
      <c r="A183" s="178">
        <v>87</v>
      </c>
      <c r="B183" s="179" t="s">
        <v>1916</v>
      </c>
      <c r="C183" s="189" t="s">
        <v>1917</v>
      </c>
      <c r="D183" s="180" t="s">
        <v>591</v>
      </c>
      <c r="E183" s="181">
        <v>52</v>
      </c>
      <c r="F183" s="182"/>
      <c r="G183" s="183">
        <f>ROUND(E183*F183,2)</f>
        <v>0</v>
      </c>
      <c r="H183" s="182"/>
      <c r="I183" s="183">
        <f>ROUND(E183*H183,2)</f>
        <v>0</v>
      </c>
      <c r="J183" s="182"/>
      <c r="K183" s="183">
        <f>ROUND(E183*J183,2)</f>
        <v>0</v>
      </c>
      <c r="L183" s="183">
        <v>21</v>
      </c>
      <c r="M183" s="183">
        <f>G183*(1+L183/100)</f>
        <v>0</v>
      </c>
      <c r="N183" s="183">
        <v>0</v>
      </c>
      <c r="O183" s="183">
        <f>ROUND(E183*N183,2)</f>
        <v>0</v>
      </c>
      <c r="P183" s="183">
        <v>0</v>
      </c>
      <c r="Q183" s="183">
        <f>ROUND(E183*P183,2)</f>
        <v>0</v>
      </c>
      <c r="R183" s="183"/>
      <c r="S183" s="183" t="s">
        <v>454</v>
      </c>
      <c r="T183" s="184" t="s">
        <v>213</v>
      </c>
      <c r="U183" s="164">
        <v>0</v>
      </c>
      <c r="V183" s="164">
        <f>ROUND(E183*U183,2)</f>
        <v>0</v>
      </c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1361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4">
      <c r="A184" s="161"/>
      <c r="B184" s="162"/>
      <c r="C184" s="265"/>
      <c r="D184" s="266"/>
      <c r="E184" s="266"/>
      <c r="F184" s="266"/>
      <c r="G184" s="266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217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4">
      <c r="A185" s="178">
        <v>88</v>
      </c>
      <c r="B185" s="179" t="s">
        <v>1918</v>
      </c>
      <c r="C185" s="189" t="s">
        <v>1919</v>
      </c>
      <c r="D185" s="180" t="s">
        <v>591</v>
      </c>
      <c r="E185" s="181">
        <v>26</v>
      </c>
      <c r="F185" s="182"/>
      <c r="G185" s="183">
        <f>ROUND(E185*F185,2)</f>
        <v>0</v>
      </c>
      <c r="H185" s="182"/>
      <c r="I185" s="183">
        <f>ROUND(E185*H185,2)</f>
        <v>0</v>
      </c>
      <c r="J185" s="182"/>
      <c r="K185" s="183">
        <f>ROUND(E185*J185,2)</f>
        <v>0</v>
      </c>
      <c r="L185" s="183">
        <v>21</v>
      </c>
      <c r="M185" s="183">
        <f>G185*(1+L185/100)</f>
        <v>0</v>
      </c>
      <c r="N185" s="183">
        <v>0</v>
      </c>
      <c r="O185" s="183">
        <f>ROUND(E185*N185,2)</f>
        <v>0</v>
      </c>
      <c r="P185" s="183">
        <v>0</v>
      </c>
      <c r="Q185" s="183">
        <f>ROUND(E185*P185,2)</f>
        <v>0</v>
      </c>
      <c r="R185" s="183"/>
      <c r="S185" s="183" t="s">
        <v>454</v>
      </c>
      <c r="T185" s="184" t="s">
        <v>213</v>
      </c>
      <c r="U185" s="164">
        <v>0</v>
      </c>
      <c r="V185" s="164">
        <f>ROUND(E185*U185,2)</f>
        <v>0</v>
      </c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1361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4">
      <c r="A186" s="161"/>
      <c r="B186" s="162"/>
      <c r="C186" s="265"/>
      <c r="D186" s="266"/>
      <c r="E186" s="266"/>
      <c r="F186" s="266"/>
      <c r="G186" s="266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217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4">
      <c r="A187" s="178">
        <v>89</v>
      </c>
      <c r="B187" s="179" t="s">
        <v>1920</v>
      </c>
      <c r="C187" s="189" t="s">
        <v>1921</v>
      </c>
      <c r="D187" s="180" t="s">
        <v>460</v>
      </c>
      <c r="E187" s="181">
        <v>70</v>
      </c>
      <c r="F187" s="182"/>
      <c r="G187" s="183">
        <f>ROUND(E187*F187,2)</f>
        <v>0</v>
      </c>
      <c r="H187" s="182"/>
      <c r="I187" s="183">
        <f>ROUND(E187*H187,2)</f>
        <v>0</v>
      </c>
      <c r="J187" s="182"/>
      <c r="K187" s="183">
        <f>ROUND(E187*J187,2)</f>
        <v>0</v>
      </c>
      <c r="L187" s="183">
        <v>21</v>
      </c>
      <c r="M187" s="183">
        <f>G187*(1+L187/100)</f>
        <v>0</v>
      </c>
      <c r="N187" s="183">
        <v>0</v>
      </c>
      <c r="O187" s="183">
        <f>ROUND(E187*N187,2)</f>
        <v>0</v>
      </c>
      <c r="P187" s="183">
        <v>0</v>
      </c>
      <c r="Q187" s="183">
        <f>ROUND(E187*P187,2)</f>
        <v>0</v>
      </c>
      <c r="R187" s="183"/>
      <c r="S187" s="183" t="s">
        <v>454</v>
      </c>
      <c r="T187" s="184" t="s">
        <v>213</v>
      </c>
      <c r="U187" s="164">
        <v>0</v>
      </c>
      <c r="V187" s="164">
        <f>ROUND(E187*U187,2)</f>
        <v>0</v>
      </c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1361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4">
      <c r="A188" s="161"/>
      <c r="B188" s="162"/>
      <c r="C188" s="265"/>
      <c r="D188" s="266"/>
      <c r="E188" s="266"/>
      <c r="F188" s="266"/>
      <c r="G188" s="266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217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4">
      <c r="A189" s="178">
        <v>90</v>
      </c>
      <c r="B189" s="179" t="s">
        <v>1922</v>
      </c>
      <c r="C189" s="189" t="s">
        <v>1923</v>
      </c>
      <c r="D189" s="180" t="s">
        <v>460</v>
      </c>
      <c r="E189" s="181">
        <v>30</v>
      </c>
      <c r="F189" s="182"/>
      <c r="G189" s="183">
        <f>ROUND(E189*F189,2)</f>
        <v>0</v>
      </c>
      <c r="H189" s="182"/>
      <c r="I189" s="183">
        <f>ROUND(E189*H189,2)</f>
        <v>0</v>
      </c>
      <c r="J189" s="182"/>
      <c r="K189" s="183">
        <f>ROUND(E189*J189,2)</f>
        <v>0</v>
      </c>
      <c r="L189" s="183">
        <v>21</v>
      </c>
      <c r="M189" s="183">
        <f>G189*(1+L189/100)</f>
        <v>0</v>
      </c>
      <c r="N189" s="183">
        <v>0</v>
      </c>
      <c r="O189" s="183">
        <f>ROUND(E189*N189,2)</f>
        <v>0</v>
      </c>
      <c r="P189" s="183">
        <v>0</v>
      </c>
      <c r="Q189" s="183">
        <f>ROUND(E189*P189,2)</f>
        <v>0</v>
      </c>
      <c r="R189" s="183"/>
      <c r="S189" s="183" t="s">
        <v>454</v>
      </c>
      <c r="T189" s="184" t="s">
        <v>213</v>
      </c>
      <c r="U189" s="164">
        <v>0</v>
      </c>
      <c r="V189" s="164">
        <f>ROUND(E189*U189,2)</f>
        <v>0</v>
      </c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1361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4">
      <c r="A190" s="161"/>
      <c r="B190" s="162"/>
      <c r="C190" s="265"/>
      <c r="D190" s="266"/>
      <c r="E190" s="266"/>
      <c r="F190" s="266"/>
      <c r="G190" s="266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217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4">
      <c r="A191" s="178">
        <v>91</v>
      </c>
      <c r="B191" s="179" t="s">
        <v>1924</v>
      </c>
      <c r="C191" s="189" t="s">
        <v>1925</v>
      </c>
      <c r="D191" s="180" t="s">
        <v>460</v>
      </c>
      <c r="E191" s="181">
        <v>135</v>
      </c>
      <c r="F191" s="182"/>
      <c r="G191" s="183">
        <f>ROUND(E191*F191,2)</f>
        <v>0</v>
      </c>
      <c r="H191" s="182"/>
      <c r="I191" s="183">
        <f>ROUND(E191*H191,2)</f>
        <v>0</v>
      </c>
      <c r="J191" s="182"/>
      <c r="K191" s="183">
        <f>ROUND(E191*J191,2)</f>
        <v>0</v>
      </c>
      <c r="L191" s="183">
        <v>21</v>
      </c>
      <c r="M191" s="183">
        <f>G191*(1+L191/100)</f>
        <v>0</v>
      </c>
      <c r="N191" s="183">
        <v>0</v>
      </c>
      <c r="O191" s="183">
        <f>ROUND(E191*N191,2)</f>
        <v>0</v>
      </c>
      <c r="P191" s="183">
        <v>0</v>
      </c>
      <c r="Q191" s="183">
        <f>ROUND(E191*P191,2)</f>
        <v>0</v>
      </c>
      <c r="R191" s="183"/>
      <c r="S191" s="183" t="s">
        <v>454</v>
      </c>
      <c r="T191" s="184" t="s">
        <v>213</v>
      </c>
      <c r="U191" s="164">
        <v>0</v>
      </c>
      <c r="V191" s="164">
        <f>ROUND(E191*U191,2)</f>
        <v>0</v>
      </c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1361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4">
      <c r="A192" s="161"/>
      <c r="B192" s="162"/>
      <c r="C192" s="265"/>
      <c r="D192" s="266"/>
      <c r="E192" s="266"/>
      <c r="F192" s="266"/>
      <c r="G192" s="266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217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4">
      <c r="A193" s="178">
        <v>92</v>
      </c>
      <c r="B193" s="179" t="s">
        <v>1926</v>
      </c>
      <c r="C193" s="189" t="s">
        <v>1927</v>
      </c>
      <c r="D193" s="180" t="s">
        <v>591</v>
      </c>
      <c r="E193" s="181">
        <v>3</v>
      </c>
      <c r="F193" s="182"/>
      <c r="G193" s="183">
        <f>ROUND(E193*F193,2)</f>
        <v>0</v>
      </c>
      <c r="H193" s="182"/>
      <c r="I193" s="183">
        <f>ROUND(E193*H193,2)</f>
        <v>0</v>
      </c>
      <c r="J193" s="182"/>
      <c r="K193" s="183">
        <f>ROUND(E193*J193,2)</f>
        <v>0</v>
      </c>
      <c r="L193" s="183">
        <v>21</v>
      </c>
      <c r="M193" s="183">
        <f>G193*(1+L193/100)</f>
        <v>0</v>
      </c>
      <c r="N193" s="183">
        <v>0</v>
      </c>
      <c r="O193" s="183">
        <f>ROUND(E193*N193,2)</f>
        <v>0</v>
      </c>
      <c r="P193" s="183">
        <v>0</v>
      </c>
      <c r="Q193" s="183">
        <f>ROUND(E193*P193,2)</f>
        <v>0</v>
      </c>
      <c r="R193" s="183"/>
      <c r="S193" s="183" t="s">
        <v>454</v>
      </c>
      <c r="T193" s="184" t="s">
        <v>213</v>
      </c>
      <c r="U193" s="164">
        <v>0</v>
      </c>
      <c r="V193" s="164">
        <f>ROUND(E193*U193,2)</f>
        <v>0</v>
      </c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1361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4">
      <c r="A194" s="161"/>
      <c r="B194" s="162"/>
      <c r="C194" s="265"/>
      <c r="D194" s="266"/>
      <c r="E194" s="266"/>
      <c r="F194" s="266"/>
      <c r="G194" s="266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217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4">
      <c r="A195" s="178">
        <v>93</v>
      </c>
      <c r="B195" s="179" t="s">
        <v>1928</v>
      </c>
      <c r="C195" s="189" t="s">
        <v>1929</v>
      </c>
      <c r="D195" s="180" t="s">
        <v>591</v>
      </c>
      <c r="E195" s="181">
        <v>10</v>
      </c>
      <c r="F195" s="182"/>
      <c r="G195" s="183">
        <f>ROUND(E195*F195,2)</f>
        <v>0</v>
      </c>
      <c r="H195" s="182"/>
      <c r="I195" s="183">
        <f>ROUND(E195*H195,2)</f>
        <v>0</v>
      </c>
      <c r="J195" s="182"/>
      <c r="K195" s="183">
        <f>ROUND(E195*J195,2)</f>
        <v>0</v>
      </c>
      <c r="L195" s="183">
        <v>21</v>
      </c>
      <c r="M195" s="183">
        <f>G195*(1+L195/100)</f>
        <v>0</v>
      </c>
      <c r="N195" s="183">
        <v>0</v>
      </c>
      <c r="O195" s="183">
        <f>ROUND(E195*N195,2)</f>
        <v>0</v>
      </c>
      <c r="P195" s="183">
        <v>0</v>
      </c>
      <c r="Q195" s="183">
        <f>ROUND(E195*P195,2)</f>
        <v>0</v>
      </c>
      <c r="R195" s="183"/>
      <c r="S195" s="183" t="s">
        <v>454</v>
      </c>
      <c r="T195" s="184" t="s">
        <v>213</v>
      </c>
      <c r="U195" s="164">
        <v>0</v>
      </c>
      <c r="V195" s="164">
        <f>ROUND(E195*U195,2)</f>
        <v>0</v>
      </c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1361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4">
      <c r="A196" s="161"/>
      <c r="B196" s="162"/>
      <c r="C196" s="265"/>
      <c r="D196" s="266"/>
      <c r="E196" s="266"/>
      <c r="F196" s="266"/>
      <c r="G196" s="266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217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4">
      <c r="A197" s="178">
        <v>94</v>
      </c>
      <c r="B197" s="179" t="s">
        <v>1930</v>
      </c>
      <c r="C197" s="189" t="s">
        <v>1931</v>
      </c>
      <c r="D197" s="180" t="s">
        <v>591</v>
      </c>
      <c r="E197" s="181">
        <v>10</v>
      </c>
      <c r="F197" s="182"/>
      <c r="G197" s="183">
        <f>ROUND(E197*F197,2)</f>
        <v>0</v>
      </c>
      <c r="H197" s="182"/>
      <c r="I197" s="183">
        <f>ROUND(E197*H197,2)</f>
        <v>0</v>
      </c>
      <c r="J197" s="182"/>
      <c r="K197" s="183">
        <f>ROUND(E197*J197,2)</f>
        <v>0</v>
      </c>
      <c r="L197" s="183">
        <v>21</v>
      </c>
      <c r="M197" s="183">
        <f>G197*(1+L197/100)</f>
        <v>0</v>
      </c>
      <c r="N197" s="183">
        <v>0</v>
      </c>
      <c r="O197" s="183">
        <f>ROUND(E197*N197,2)</f>
        <v>0</v>
      </c>
      <c r="P197" s="183">
        <v>0</v>
      </c>
      <c r="Q197" s="183">
        <f>ROUND(E197*P197,2)</f>
        <v>0</v>
      </c>
      <c r="R197" s="183"/>
      <c r="S197" s="183" t="s">
        <v>454</v>
      </c>
      <c r="T197" s="184" t="s">
        <v>213</v>
      </c>
      <c r="U197" s="164">
        <v>0</v>
      </c>
      <c r="V197" s="164">
        <f>ROUND(E197*U197,2)</f>
        <v>0</v>
      </c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1361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4">
      <c r="A198" s="161"/>
      <c r="B198" s="162"/>
      <c r="C198" s="265"/>
      <c r="D198" s="266"/>
      <c r="E198" s="266"/>
      <c r="F198" s="266"/>
      <c r="G198" s="266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217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4">
      <c r="A199" s="178">
        <v>95</v>
      </c>
      <c r="B199" s="179" t="s">
        <v>1930</v>
      </c>
      <c r="C199" s="189" t="s">
        <v>1931</v>
      </c>
      <c r="D199" s="180" t="s">
        <v>591</v>
      </c>
      <c r="E199" s="181">
        <v>5</v>
      </c>
      <c r="F199" s="182"/>
      <c r="G199" s="183">
        <f>ROUND(E199*F199,2)</f>
        <v>0</v>
      </c>
      <c r="H199" s="182"/>
      <c r="I199" s="183">
        <f>ROUND(E199*H199,2)</f>
        <v>0</v>
      </c>
      <c r="J199" s="182"/>
      <c r="K199" s="183">
        <f>ROUND(E199*J199,2)</f>
        <v>0</v>
      </c>
      <c r="L199" s="183">
        <v>21</v>
      </c>
      <c r="M199" s="183">
        <f>G199*(1+L199/100)</f>
        <v>0</v>
      </c>
      <c r="N199" s="183">
        <v>0</v>
      </c>
      <c r="O199" s="183">
        <f>ROUND(E199*N199,2)</f>
        <v>0</v>
      </c>
      <c r="P199" s="183">
        <v>0</v>
      </c>
      <c r="Q199" s="183">
        <f>ROUND(E199*P199,2)</f>
        <v>0</v>
      </c>
      <c r="R199" s="183"/>
      <c r="S199" s="183" t="s">
        <v>454</v>
      </c>
      <c r="T199" s="184" t="s">
        <v>213</v>
      </c>
      <c r="U199" s="164">
        <v>0</v>
      </c>
      <c r="V199" s="164">
        <f>ROUND(E199*U199,2)</f>
        <v>0</v>
      </c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1361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4">
      <c r="A200" s="161"/>
      <c r="B200" s="162"/>
      <c r="C200" s="265"/>
      <c r="D200" s="266"/>
      <c r="E200" s="266"/>
      <c r="F200" s="266"/>
      <c r="G200" s="266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217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4">
      <c r="A201" s="178">
        <v>96</v>
      </c>
      <c r="B201" s="179" t="s">
        <v>1928</v>
      </c>
      <c r="C201" s="189" t="s">
        <v>1929</v>
      </c>
      <c r="D201" s="180" t="s">
        <v>591</v>
      </c>
      <c r="E201" s="181">
        <v>4</v>
      </c>
      <c r="F201" s="182"/>
      <c r="G201" s="183">
        <f>ROUND(E201*F201,2)</f>
        <v>0</v>
      </c>
      <c r="H201" s="182"/>
      <c r="I201" s="183">
        <f>ROUND(E201*H201,2)</f>
        <v>0</v>
      </c>
      <c r="J201" s="182"/>
      <c r="K201" s="183">
        <f>ROUND(E201*J201,2)</f>
        <v>0</v>
      </c>
      <c r="L201" s="183">
        <v>21</v>
      </c>
      <c r="M201" s="183">
        <f>G201*(1+L201/100)</f>
        <v>0</v>
      </c>
      <c r="N201" s="183">
        <v>0</v>
      </c>
      <c r="O201" s="183">
        <f>ROUND(E201*N201,2)</f>
        <v>0</v>
      </c>
      <c r="P201" s="183">
        <v>0</v>
      </c>
      <c r="Q201" s="183">
        <f>ROUND(E201*P201,2)</f>
        <v>0</v>
      </c>
      <c r="R201" s="183"/>
      <c r="S201" s="183" t="s">
        <v>454</v>
      </c>
      <c r="T201" s="184" t="s">
        <v>213</v>
      </c>
      <c r="U201" s="164">
        <v>0</v>
      </c>
      <c r="V201" s="164">
        <f>ROUND(E201*U201,2)</f>
        <v>0</v>
      </c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1361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4">
      <c r="A202" s="161"/>
      <c r="B202" s="162"/>
      <c r="C202" s="265"/>
      <c r="D202" s="266"/>
      <c r="E202" s="266"/>
      <c r="F202" s="266"/>
      <c r="G202" s="266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217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4">
      <c r="A203" s="178">
        <v>97</v>
      </c>
      <c r="B203" s="179" t="s">
        <v>1932</v>
      </c>
      <c r="C203" s="189" t="s">
        <v>1933</v>
      </c>
      <c r="D203" s="180" t="s">
        <v>591</v>
      </c>
      <c r="E203" s="181">
        <v>5</v>
      </c>
      <c r="F203" s="182"/>
      <c r="G203" s="183">
        <f>ROUND(E203*F203,2)</f>
        <v>0</v>
      </c>
      <c r="H203" s="182"/>
      <c r="I203" s="183">
        <f>ROUND(E203*H203,2)</f>
        <v>0</v>
      </c>
      <c r="J203" s="182"/>
      <c r="K203" s="183">
        <f>ROUND(E203*J203,2)</f>
        <v>0</v>
      </c>
      <c r="L203" s="183">
        <v>21</v>
      </c>
      <c r="M203" s="183">
        <f>G203*(1+L203/100)</f>
        <v>0</v>
      </c>
      <c r="N203" s="183">
        <v>0</v>
      </c>
      <c r="O203" s="183">
        <f>ROUND(E203*N203,2)</f>
        <v>0</v>
      </c>
      <c r="P203" s="183">
        <v>0</v>
      </c>
      <c r="Q203" s="183">
        <f>ROUND(E203*P203,2)</f>
        <v>0</v>
      </c>
      <c r="R203" s="183"/>
      <c r="S203" s="183" t="s">
        <v>454</v>
      </c>
      <c r="T203" s="184" t="s">
        <v>213</v>
      </c>
      <c r="U203" s="164">
        <v>0</v>
      </c>
      <c r="V203" s="164">
        <f>ROUND(E203*U203,2)</f>
        <v>0</v>
      </c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1361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4">
      <c r="A204" s="161"/>
      <c r="B204" s="162"/>
      <c r="C204" s="265"/>
      <c r="D204" s="266"/>
      <c r="E204" s="266"/>
      <c r="F204" s="266"/>
      <c r="G204" s="266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217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4">
      <c r="A205" s="178">
        <v>98</v>
      </c>
      <c r="B205" s="179" t="s">
        <v>1934</v>
      </c>
      <c r="C205" s="189" t="s">
        <v>1935</v>
      </c>
      <c r="D205" s="180" t="s">
        <v>591</v>
      </c>
      <c r="E205" s="181">
        <v>5</v>
      </c>
      <c r="F205" s="182"/>
      <c r="G205" s="183">
        <f>ROUND(E205*F205,2)</f>
        <v>0</v>
      </c>
      <c r="H205" s="182"/>
      <c r="I205" s="183">
        <f>ROUND(E205*H205,2)</f>
        <v>0</v>
      </c>
      <c r="J205" s="182"/>
      <c r="K205" s="183">
        <f>ROUND(E205*J205,2)</f>
        <v>0</v>
      </c>
      <c r="L205" s="183">
        <v>21</v>
      </c>
      <c r="M205" s="183">
        <f>G205*(1+L205/100)</f>
        <v>0</v>
      </c>
      <c r="N205" s="183">
        <v>0</v>
      </c>
      <c r="O205" s="183">
        <f>ROUND(E205*N205,2)</f>
        <v>0</v>
      </c>
      <c r="P205" s="183">
        <v>0</v>
      </c>
      <c r="Q205" s="183">
        <f>ROUND(E205*P205,2)</f>
        <v>0</v>
      </c>
      <c r="R205" s="183"/>
      <c r="S205" s="183" t="s">
        <v>454</v>
      </c>
      <c r="T205" s="184" t="s">
        <v>213</v>
      </c>
      <c r="U205" s="164">
        <v>0</v>
      </c>
      <c r="V205" s="164">
        <f>ROUND(E205*U205,2)</f>
        <v>0</v>
      </c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1361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4">
      <c r="A206" s="161"/>
      <c r="B206" s="162"/>
      <c r="C206" s="265"/>
      <c r="D206" s="266"/>
      <c r="E206" s="266"/>
      <c r="F206" s="266"/>
      <c r="G206" s="266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217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4">
      <c r="A207" s="178">
        <v>99</v>
      </c>
      <c r="B207" s="179" t="s">
        <v>1936</v>
      </c>
      <c r="C207" s="189" t="s">
        <v>1937</v>
      </c>
      <c r="D207" s="180" t="s">
        <v>591</v>
      </c>
      <c r="E207" s="181">
        <v>106</v>
      </c>
      <c r="F207" s="182"/>
      <c r="G207" s="183">
        <f>ROUND(E207*F207,2)</f>
        <v>0</v>
      </c>
      <c r="H207" s="182"/>
      <c r="I207" s="183">
        <f>ROUND(E207*H207,2)</f>
        <v>0</v>
      </c>
      <c r="J207" s="182"/>
      <c r="K207" s="183">
        <f>ROUND(E207*J207,2)</f>
        <v>0</v>
      </c>
      <c r="L207" s="183">
        <v>21</v>
      </c>
      <c r="M207" s="183">
        <f>G207*(1+L207/100)</f>
        <v>0</v>
      </c>
      <c r="N207" s="183">
        <v>0</v>
      </c>
      <c r="O207" s="183">
        <f>ROUND(E207*N207,2)</f>
        <v>0</v>
      </c>
      <c r="P207" s="183">
        <v>0</v>
      </c>
      <c r="Q207" s="183">
        <f>ROUND(E207*P207,2)</f>
        <v>0</v>
      </c>
      <c r="R207" s="183"/>
      <c r="S207" s="183" t="s">
        <v>454</v>
      </c>
      <c r="T207" s="184" t="s">
        <v>213</v>
      </c>
      <c r="U207" s="164">
        <v>0</v>
      </c>
      <c r="V207" s="164">
        <f>ROUND(E207*U207,2)</f>
        <v>0</v>
      </c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1361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4">
      <c r="A208" s="161"/>
      <c r="B208" s="162"/>
      <c r="C208" s="265"/>
      <c r="D208" s="266"/>
      <c r="E208" s="266"/>
      <c r="F208" s="266"/>
      <c r="G208" s="266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217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4">
      <c r="A209" s="178">
        <v>100</v>
      </c>
      <c r="B209" s="179" t="s">
        <v>1938</v>
      </c>
      <c r="C209" s="189" t="s">
        <v>1939</v>
      </c>
      <c r="D209" s="180" t="s">
        <v>591</v>
      </c>
      <c r="E209" s="181">
        <v>15</v>
      </c>
      <c r="F209" s="182"/>
      <c r="G209" s="183">
        <f>ROUND(E209*F209,2)</f>
        <v>0</v>
      </c>
      <c r="H209" s="182"/>
      <c r="I209" s="183">
        <f>ROUND(E209*H209,2)</f>
        <v>0</v>
      </c>
      <c r="J209" s="182"/>
      <c r="K209" s="183">
        <f>ROUND(E209*J209,2)</f>
        <v>0</v>
      </c>
      <c r="L209" s="183">
        <v>21</v>
      </c>
      <c r="M209" s="183">
        <f>G209*(1+L209/100)</f>
        <v>0</v>
      </c>
      <c r="N209" s="183">
        <v>0</v>
      </c>
      <c r="O209" s="183">
        <f>ROUND(E209*N209,2)</f>
        <v>0</v>
      </c>
      <c r="P209" s="183">
        <v>0</v>
      </c>
      <c r="Q209" s="183">
        <f>ROUND(E209*P209,2)</f>
        <v>0</v>
      </c>
      <c r="R209" s="183"/>
      <c r="S209" s="183" t="s">
        <v>454</v>
      </c>
      <c r="T209" s="184" t="s">
        <v>213</v>
      </c>
      <c r="U209" s="164">
        <v>0</v>
      </c>
      <c r="V209" s="164">
        <f>ROUND(E209*U209,2)</f>
        <v>0</v>
      </c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1361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4">
      <c r="A210" s="161"/>
      <c r="B210" s="162"/>
      <c r="C210" s="265"/>
      <c r="D210" s="266"/>
      <c r="E210" s="266"/>
      <c r="F210" s="266"/>
      <c r="G210" s="266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217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4">
      <c r="A211" s="178">
        <v>101</v>
      </c>
      <c r="B211" s="179" t="s">
        <v>1940</v>
      </c>
      <c r="C211" s="189" t="s">
        <v>1941</v>
      </c>
      <c r="D211" s="180" t="s">
        <v>591</v>
      </c>
      <c r="E211" s="181">
        <v>35</v>
      </c>
      <c r="F211" s="182"/>
      <c r="G211" s="183">
        <f>ROUND(E211*F211,2)</f>
        <v>0</v>
      </c>
      <c r="H211" s="182"/>
      <c r="I211" s="183">
        <f>ROUND(E211*H211,2)</f>
        <v>0</v>
      </c>
      <c r="J211" s="182"/>
      <c r="K211" s="183">
        <f>ROUND(E211*J211,2)</f>
        <v>0</v>
      </c>
      <c r="L211" s="183">
        <v>21</v>
      </c>
      <c r="M211" s="183">
        <f>G211*(1+L211/100)</f>
        <v>0</v>
      </c>
      <c r="N211" s="183">
        <v>0</v>
      </c>
      <c r="O211" s="183">
        <f>ROUND(E211*N211,2)</f>
        <v>0</v>
      </c>
      <c r="P211" s="183">
        <v>0</v>
      </c>
      <c r="Q211" s="183">
        <f>ROUND(E211*P211,2)</f>
        <v>0</v>
      </c>
      <c r="R211" s="183"/>
      <c r="S211" s="183" t="s">
        <v>454</v>
      </c>
      <c r="T211" s="184" t="s">
        <v>213</v>
      </c>
      <c r="U211" s="164">
        <v>0</v>
      </c>
      <c r="V211" s="164">
        <f>ROUND(E211*U211,2)</f>
        <v>0</v>
      </c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1361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4">
      <c r="A212" s="161"/>
      <c r="B212" s="162"/>
      <c r="C212" s="265"/>
      <c r="D212" s="266"/>
      <c r="E212" s="266"/>
      <c r="F212" s="266"/>
      <c r="G212" s="266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217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4">
      <c r="A213" s="178">
        <v>102</v>
      </c>
      <c r="B213" s="179" t="s">
        <v>1942</v>
      </c>
      <c r="C213" s="189" t="s">
        <v>1943</v>
      </c>
      <c r="D213" s="180" t="s">
        <v>591</v>
      </c>
      <c r="E213" s="181">
        <v>18</v>
      </c>
      <c r="F213" s="182"/>
      <c r="G213" s="183">
        <f>ROUND(E213*F213,2)</f>
        <v>0</v>
      </c>
      <c r="H213" s="182"/>
      <c r="I213" s="183">
        <f>ROUND(E213*H213,2)</f>
        <v>0</v>
      </c>
      <c r="J213" s="182"/>
      <c r="K213" s="183">
        <f>ROUND(E213*J213,2)</f>
        <v>0</v>
      </c>
      <c r="L213" s="183">
        <v>21</v>
      </c>
      <c r="M213" s="183">
        <f>G213*(1+L213/100)</f>
        <v>0</v>
      </c>
      <c r="N213" s="183">
        <v>0</v>
      </c>
      <c r="O213" s="183">
        <f>ROUND(E213*N213,2)</f>
        <v>0</v>
      </c>
      <c r="P213" s="183">
        <v>0</v>
      </c>
      <c r="Q213" s="183">
        <f>ROUND(E213*P213,2)</f>
        <v>0</v>
      </c>
      <c r="R213" s="183"/>
      <c r="S213" s="183" t="s">
        <v>454</v>
      </c>
      <c r="T213" s="184" t="s">
        <v>213</v>
      </c>
      <c r="U213" s="164">
        <v>0</v>
      </c>
      <c r="V213" s="164">
        <f>ROUND(E213*U213,2)</f>
        <v>0</v>
      </c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1361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4">
      <c r="A214" s="161"/>
      <c r="B214" s="162"/>
      <c r="C214" s="265"/>
      <c r="D214" s="266"/>
      <c r="E214" s="266"/>
      <c r="F214" s="266"/>
      <c r="G214" s="266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217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outlineLevel="1" x14ac:dyDescent="0.4">
      <c r="A215" s="178">
        <v>103</v>
      </c>
      <c r="B215" s="179" t="s">
        <v>1944</v>
      </c>
      <c r="C215" s="189" t="s">
        <v>1945</v>
      </c>
      <c r="D215" s="180" t="s">
        <v>591</v>
      </c>
      <c r="E215" s="181">
        <v>1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0</v>
      </c>
      <c r="O215" s="183">
        <f>ROUND(E215*N215,2)</f>
        <v>0</v>
      </c>
      <c r="P215" s="183">
        <v>0</v>
      </c>
      <c r="Q215" s="183">
        <f>ROUND(E215*P215,2)</f>
        <v>0</v>
      </c>
      <c r="R215" s="183"/>
      <c r="S215" s="183" t="s">
        <v>454</v>
      </c>
      <c r="T215" s="184" t="s">
        <v>213</v>
      </c>
      <c r="U215" s="164">
        <v>0</v>
      </c>
      <c r="V215" s="164">
        <f>ROUND(E215*U215,2)</f>
        <v>0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1361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4">
      <c r="A216" s="161"/>
      <c r="B216" s="162"/>
      <c r="C216" s="265"/>
      <c r="D216" s="266"/>
      <c r="E216" s="266"/>
      <c r="F216" s="266"/>
      <c r="G216" s="266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217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4">
      <c r="A217" s="178">
        <v>104</v>
      </c>
      <c r="B217" s="179" t="s">
        <v>1946</v>
      </c>
      <c r="C217" s="189" t="s">
        <v>1947</v>
      </c>
      <c r="D217" s="180" t="s">
        <v>591</v>
      </c>
      <c r="E217" s="181">
        <v>5</v>
      </c>
      <c r="F217" s="182"/>
      <c r="G217" s="183">
        <f>ROUND(E217*F217,2)</f>
        <v>0</v>
      </c>
      <c r="H217" s="182"/>
      <c r="I217" s="183">
        <f>ROUND(E217*H217,2)</f>
        <v>0</v>
      </c>
      <c r="J217" s="182"/>
      <c r="K217" s="183">
        <f>ROUND(E217*J217,2)</f>
        <v>0</v>
      </c>
      <c r="L217" s="183">
        <v>21</v>
      </c>
      <c r="M217" s="183">
        <f>G217*(1+L217/100)</f>
        <v>0</v>
      </c>
      <c r="N217" s="183">
        <v>0</v>
      </c>
      <c r="O217" s="183">
        <f>ROUND(E217*N217,2)</f>
        <v>0</v>
      </c>
      <c r="P217" s="183">
        <v>0</v>
      </c>
      <c r="Q217" s="183">
        <f>ROUND(E217*P217,2)</f>
        <v>0</v>
      </c>
      <c r="R217" s="183"/>
      <c r="S217" s="183" t="s">
        <v>454</v>
      </c>
      <c r="T217" s="184" t="s">
        <v>213</v>
      </c>
      <c r="U217" s="164">
        <v>0</v>
      </c>
      <c r="V217" s="164">
        <f>ROUND(E217*U217,2)</f>
        <v>0</v>
      </c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1361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4">
      <c r="A218" s="161"/>
      <c r="B218" s="162"/>
      <c r="C218" s="265"/>
      <c r="D218" s="266"/>
      <c r="E218" s="266"/>
      <c r="F218" s="266"/>
      <c r="G218" s="266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217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outlineLevel="1" x14ac:dyDescent="0.4">
      <c r="A219" s="178">
        <v>105</v>
      </c>
      <c r="B219" s="179" t="s">
        <v>1948</v>
      </c>
      <c r="C219" s="189" t="s">
        <v>1949</v>
      </c>
      <c r="D219" s="180" t="s">
        <v>591</v>
      </c>
      <c r="E219" s="181">
        <v>1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0</v>
      </c>
      <c r="O219" s="183">
        <f>ROUND(E219*N219,2)</f>
        <v>0</v>
      </c>
      <c r="P219" s="183">
        <v>0</v>
      </c>
      <c r="Q219" s="183">
        <f>ROUND(E219*P219,2)</f>
        <v>0</v>
      </c>
      <c r="R219" s="183"/>
      <c r="S219" s="183" t="s">
        <v>454</v>
      </c>
      <c r="T219" s="184" t="s">
        <v>213</v>
      </c>
      <c r="U219" s="164">
        <v>0</v>
      </c>
      <c r="V219" s="164">
        <f>ROUND(E219*U219,2)</f>
        <v>0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1361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4">
      <c r="A220" s="161"/>
      <c r="B220" s="162"/>
      <c r="C220" s="265"/>
      <c r="D220" s="266"/>
      <c r="E220" s="266"/>
      <c r="F220" s="266"/>
      <c r="G220" s="266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217</v>
      </c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4">
      <c r="A221" s="178">
        <v>106</v>
      </c>
      <c r="B221" s="179" t="s">
        <v>1950</v>
      </c>
      <c r="C221" s="189" t="s">
        <v>1951</v>
      </c>
      <c r="D221" s="180" t="s">
        <v>460</v>
      </c>
      <c r="E221" s="181">
        <v>120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454</v>
      </c>
      <c r="T221" s="184" t="s">
        <v>213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1361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4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217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4">
      <c r="A223" s="178">
        <v>107</v>
      </c>
      <c r="B223" s="179" t="s">
        <v>1952</v>
      </c>
      <c r="C223" s="189" t="s">
        <v>1953</v>
      </c>
      <c r="D223" s="180" t="s">
        <v>460</v>
      </c>
      <c r="E223" s="181">
        <v>140</v>
      </c>
      <c r="F223" s="182"/>
      <c r="G223" s="183">
        <f>ROUND(E223*F223,2)</f>
        <v>0</v>
      </c>
      <c r="H223" s="182"/>
      <c r="I223" s="183">
        <f>ROUND(E223*H223,2)</f>
        <v>0</v>
      </c>
      <c r="J223" s="182"/>
      <c r="K223" s="183">
        <f>ROUND(E223*J223,2)</f>
        <v>0</v>
      </c>
      <c r="L223" s="183">
        <v>21</v>
      </c>
      <c r="M223" s="183">
        <f>G223*(1+L223/100)</f>
        <v>0</v>
      </c>
      <c r="N223" s="183">
        <v>0</v>
      </c>
      <c r="O223" s="183">
        <f>ROUND(E223*N223,2)</f>
        <v>0</v>
      </c>
      <c r="P223" s="183">
        <v>0</v>
      </c>
      <c r="Q223" s="183">
        <f>ROUND(E223*P223,2)</f>
        <v>0</v>
      </c>
      <c r="R223" s="183"/>
      <c r="S223" s="183" t="s">
        <v>454</v>
      </c>
      <c r="T223" s="184" t="s">
        <v>213</v>
      </c>
      <c r="U223" s="164">
        <v>0</v>
      </c>
      <c r="V223" s="164">
        <f>ROUND(E223*U223,2)</f>
        <v>0</v>
      </c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1361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4">
      <c r="A224" s="161"/>
      <c r="B224" s="162"/>
      <c r="C224" s="265"/>
      <c r="D224" s="266"/>
      <c r="E224" s="266"/>
      <c r="F224" s="266"/>
      <c r="G224" s="266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217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4">
      <c r="A225" s="178">
        <v>108</v>
      </c>
      <c r="B225" s="179" t="s">
        <v>1954</v>
      </c>
      <c r="C225" s="189" t="s">
        <v>1955</v>
      </c>
      <c r="D225" s="180" t="s">
        <v>591</v>
      </c>
      <c r="E225" s="181">
        <v>9</v>
      </c>
      <c r="F225" s="182"/>
      <c r="G225" s="183">
        <f>ROUND(E225*F225,2)</f>
        <v>0</v>
      </c>
      <c r="H225" s="182"/>
      <c r="I225" s="183">
        <f>ROUND(E225*H225,2)</f>
        <v>0</v>
      </c>
      <c r="J225" s="182"/>
      <c r="K225" s="183">
        <f>ROUND(E225*J225,2)</f>
        <v>0</v>
      </c>
      <c r="L225" s="183">
        <v>21</v>
      </c>
      <c r="M225" s="183">
        <f>G225*(1+L225/100)</f>
        <v>0</v>
      </c>
      <c r="N225" s="183">
        <v>0</v>
      </c>
      <c r="O225" s="183">
        <f>ROUND(E225*N225,2)</f>
        <v>0</v>
      </c>
      <c r="P225" s="183">
        <v>0</v>
      </c>
      <c r="Q225" s="183">
        <f>ROUND(E225*P225,2)</f>
        <v>0</v>
      </c>
      <c r="R225" s="183"/>
      <c r="S225" s="183" t="s">
        <v>454</v>
      </c>
      <c r="T225" s="184" t="s">
        <v>213</v>
      </c>
      <c r="U225" s="164">
        <v>0</v>
      </c>
      <c r="V225" s="164">
        <f>ROUND(E225*U225,2)</f>
        <v>0</v>
      </c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1361</v>
      </c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4">
      <c r="A226" s="161"/>
      <c r="B226" s="162"/>
      <c r="C226" s="265"/>
      <c r="D226" s="266"/>
      <c r="E226" s="266"/>
      <c r="F226" s="266"/>
      <c r="G226" s="266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217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outlineLevel="1" x14ac:dyDescent="0.4">
      <c r="A227" s="178">
        <v>109</v>
      </c>
      <c r="B227" s="179" t="s">
        <v>1956</v>
      </c>
      <c r="C227" s="189" t="s">
        <v>1957</v>
      </c>
      <c r="D227" s="180" t="s">
        <v>591</v>
      </c>
      <c r="E227" s="181">
        <v>4</v>
      </c>
      <c r="F227" s="182"/>
      <c r="G227" s="183">
        <f>ROUND(E227*F227,2)</f>
        <v>0</v>
      </c>
      <c r="H227" s="182"/>
      <c r="I227" s="183">
        <f>ROUND(E227*H227,2)</f>
        <v>0</v>
      </c>
      <c r="J227" s="182"/>
      <c r="K227" s="183">
        <f>ROUND(E227*J227,2)</f>
        <v>0</v>
      </c>
      <c r="L227" s="183">
        <v>21</v>
      </c>
      <c r="M227" s="183">
        <f>G227*(1+L227/100)</f>
        <v>0</v>
      </c>
      <c r="N227" s="183">
        <v>0</v>
      </c>
      <c r="O227" s="183">
        <f>ROUND(E227*N227,2)</f>
        <v>0</v>
      </c>
      <c r="P227" s="183">
        <v>0</v>
      </c>
      <c r="Q227" s="183">
        <f>ROUND(E227*P227,2)</f>
        <v>0</v>
      </c>
      <c r="R227" s="183"/>
      <c r="S227" s="183" t="s">
        <v>454</v>
      </c>
      <c r="T227" s="184" t="s">
        <v>213</v>
      </c>
      <c r="U227" s="164">
        <v>0</v>
      </c>
      <c r="V227" s="164">
        <f>ROUND(E227*U227,2)</f>
        <v>0</v>
      </c>
      <c r="W227" s="16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 t="s">
        <v>1361</v>
      </c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</row>
    <row r="228" spans="1:60" outlineLevel="1" x14ac:dyDescent="0.4">
      <c r="A228" s="161"/>
      <c r="B228" s="162"/>
      <c r="C228" s="265"/>
      <c r="D228" s="266"/>
      <c r="E228" s="266"/>
      <c r="F228" s="266"/>
      <c r="G228" s="266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217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4">
      <c r="A229" s="178">
        <v>110</v>
      </c>
      <c r="B229" s="179" t="s">
        <v>1958</v>
      </c>
      <c r="C229" s="189" t="s">
        <v>1959</v>
      </c>
      <c r="D229" s="180" t="s">
        <v>591</v>
      </c>
      <c r="E229" s="181">
        <v>7</v>
      </c>
      <c r="F229" s="182"/>
      <c r="G229" s="183">
        <f>ROUND(E229*F229,2)</f>
        <v>0</v>
      </c>
      <c r="H229" s="182"/>
      <c r="I229" s="183">
        <f>ROUND(E229*H229,2)</f>
        <v>0</v>
      </c>
      <c r="J229" s="182"/>
      <c r="K229" s="183">
        <f>ROUND(E229*J229,2)</f>
        <v>0</v>
      </c>
      <c r="L229" s="183">
        <v>21</v>
      </c>
      <c r="M229" s="183">
        <f>G229*(1+L229/100)</f>
        <v>0</v>
      </c>
      <c r="N229" s="183">
        <v>0</v>
      </c>
      <c r="O229" s="183">
        <f>ROUND(E229*N229,2)</f>
        <v>0</v>
      </c>
      <c r="P229" s="183">
        <v>0</v>
      </c>
      <c r="Q229" s="183">
        <f>ROUND(E229*P229,2)</f>
        <v>0</v>
      </c>
      <c r="R229" s="183"/>
      <c r="S229" s="183" t="s">
        <v>454</v>
      </c>
      <c r="T229" s="184" t="s">
        <v>213</v>
      </c>
      <c r="U229" s="164">
        <v>0</v>
      </c>
      <c r="V229" s="164">
        <f>ROUND(E229*U229,2)</f>
        <v>0</v>
      </c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1361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outlineLevel="1" x14ac:dyDescent="0.4">
      <c r="A230" s="161"/>
      <c r="B230" s="162"/>
      <c r="C230" s="265"/>
      <c r="D230" s="266"/>
      <c r="E230" s="266"/>
      <c r="F230" s="266"/>
      <c r="G230" s="266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 t="s">
        <v>217</v>
      </c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</row>
    <row r="231" spans="1:60" outlineLevel="1" x14ac:dyDescent="0.4">
      <c r="A231" s="178">
        <v>111</v>
      </c>
      <c r="B231" s="179" t="s">
        <v>1960</v>
      </c>
      <c r="C231" s="189" t="s">
        <v>1961</v>
      </c>
      <c r="D231" s="180" t="s">
        <v>591</v>
      </c>
      <c r="E231" s="181">
        <v>7</v>
      </c>
      <c r="F231" s="182"/>
      <c r="G231" s="183">
        <f>ROUND(E231*F231,2)</f>
        <v>0</v>
      </c>
      <c r="H231" s="182"/>
      <c r="I231" s="183">
        <f>ROUND(E231*H231,2)</f>
        <v>0</v>
      </c>
      <c r="J231" s="182"/>
      <c r="K231" s="183">
        <f>ROUND(E231*J231,2)</f>
        <v>0</v>
      </c>
      <c r="L231" s="183">
        <v>21</v>
      </c>
      <c r="M231" s="183">
        <f>G231*(1+L231/100)</f>
        <v>0</v>
      </c>
      <c r="N231" s="183">
        <v>0</v>
      </c>
      <c r="O231" s="183">
        <f>ROUND(E231*N231,2)</f>
        <v>0</v>
      </c>
      <c r="P231" s="183">
        <v>0</v>
      </c>
      <c r="Q231" s="183">
        <f>ROUND(E231*P231,2)</f>
        <v>0</v>
      </c>
      <c r="R231" s="183"/>
      <c r="S231" s="183" t="s">
        <v>454</v>
      </c>
      <c r="T231" s="184" t="s">
        <v>213</v>
      </c>
      <c r="U231" s="164">
        <v>0</v>
      </c>
      <c r="V231" s="164">
        <f>ROUND(E231*U231,2)</f>
        <v>0</v>
      </c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1361</v>
      </c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outlineLevel="1" x14ac:dyDescent="0.4">
      <c r="A232" s="161"/>
      <c r="B232" s="162"/>
      <c r="C232" s="265"/>
      <c r="D232" s="266"/>
      <c r="E232" s="266"/>
      <c r="F232" s="266"/>
      <c r="G232" s="266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217</v>
      </c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4">
      <c r="A233" s="178">
        <v>112</v>
      </c>
      <c r="B233" s="179" t="s">
        <v>1962</v>
      </c>
      <c r="C233" s="189" t="s">
        <v>1963</v>
      </c>
      <c r="D233" s="180" t="s">
        <v>591</v>
      </c>
      <c r="E233" s="181">
        <v>5</v>
      </c>
      <c r="F233" s="182"/>
      <c r="G233" s="183">
        <f>ROUND(E233*F233,2)</f>
        <v>0</v>
      </c>
      <c r="H233" s="182"/>
      <c r="I233" s="183">
        <f>ROUND(E233*H233,2)</f>
        <v>0</v>
      </c>
      <c r="J233" s="182"/>
      <c r="K233" s="183">
        <f>ROUND(E233*J233,2)</f>
        <v>0</v>
      </c>
      <c r="L233" s="183">
        <v>21</v>
      </c>
      <c r="M233" s="183">
        <f>G233*(1+L233/100)</f>
        <v>0</v>
      </c>
      <c r="N233" s="183">
        <v>0</v>
      </c>
      <c r="O233" s="183">
        <f>ROUND(E233*N233,2)</f>
        <v>0</v>
      </c>
      <c r="P233" s="183">
        <v>0</v>
      </c>
      <c r="Q233" s="183">
        <f>ROUND(E233*P233,2)</f>
        <v>0</v>
      </c>
      <c r="R233" s="183"/>
      <c r="S233" s="183" t="s">
        <v>454</v>
      </c>
      <c r="T233" s="184" t="s">
        <v>213</v>
      </c>
      <c r="U233" s="164">
        <v>0</v>
      </c>
      <c r="V233" s="164">
        <f>ROUND(E233*U233,2)</f>
        <v>0</v>
      </c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1361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4">
      <c r="A234" s="161"/>
      <c r="B234" s="162"/>
      <c r="C234" s="265"/>
      <c r="D234" s="266"/>
      <c r="E234" s="266"/>
      <c r="F234" s="266"/>
      <c r="G234" s="266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217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outlineLevel="1" x14ac:dyDescent="0.4">
      <c r="A235" s="178">
        <v>113</v>
      </c>
      <c r="B235" s="179" t="s">
        <v>1964</v>
      </c>
      <c r="C235" s="189" t="s">
        <v>1965</v>
      </c>
      <c r="D235" s="180" t="s">
        <v>591</v>
      </c>
      <c r="E235" s="181">
        <v>3</v>
      </c>
      <c r="F235" s="182"/>
      <c r="G235" s="183">
        <f>ROUND(E235*F235,2)</f>
        <v>0</v>
      </c>
      <c r="H235" s="182"/>
      <c r="I235" s="183">
        <f>ROUND(E235*H235,2)</f>
        <v>0</v>
      </c>
      <c r="J235" s="182"/>
      <c r="K235" s="183">
        <f>ROUND(E235*J235,2)</f>
        <v>0</v>
      </c>
      <c r="L235" s="183">
        <v>21</v>
      </c>
      <c r="M235" s="183">
        <f>G235*(1+L235/100)</f>
        <v>0</v>
      </c>
      <c r="N235" s="183">
        <v>0</v>
      </c>
      <c r="O235" s="183">
        <f>ROUND(E235*N235,2)</f>
        <v>0</v>
      </c>
      <c r="P235" s="183">
        <v>0</v>
      </c>
      <c r="Q235" s="183">
        <f>ROUND(E235*P235,2)</f>
        <v>0</v>
      </c>
      <c r="R235" s="183"/>
      <c r="S235" s="183" t="s">
        <v>454</v>
      </c>
      <c r="T235" s="184" t="s">
        <v>213</v>
      </c>
      <c r="U235" s="164">
        <v>0</v>
      </c>
      <c r="V235" s="164">
        <f>ROUND(E235*U235,2)</f>
        <v>0</v>
      </c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1361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4">
      <c r="A236" s="161"/>
      <c r="B236" s="162"/>
      <c r="C236" s="265"/>
      <c r="D236" s="266"/>
      <c r="E236" s="266"/>
      <c r="F236" s="266"/>
      <c r="G236" s="266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217</v>
      </c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outlineLevel="1" x14ac:dyDescent="0.4">
      <c r="A237" s="178">
        <v>114</v>
      </c>
      <c r="B237" s="179" t="s">
        <v>1966</v>
      </c>
      <c r="C237" s="189" t="s">
        <v>1967</v>
      </c>
      <c r="D237" s="180" t="s">
        <v>591</v>
      </c>
      <c r="E237" s="181">
        <v>2</v>
      </c>
      <c r="F237" s="182"/>
      <c r="G237" s="183">
        <f>ROUND(E237*F237,2)</f>
        <v>0</v>
      </c>
      <c r="H237" s="182"/>
      <c r="I237" s="183">
        <f>ROUND(E237*H237,2)</f>
        <v>0</v>
      </c>
      <c r="J237" s="182"/>
      <c r="K237" s="183">
        <f>ROUND(E237*J237,2)</f>
        <v>0</v>
      </c>
      <c r="L237" s="183">
        <v>21</v>
      </c>
      <c r="M237" s="183">
        <f>G237*(1+L237/100)</f>
        <v>0</v>
      </c>
      <c r="N237" s="183">
        <v>0</v>
      </c>
      <c r="O237" s="183">
        <f>ROUND(E237*N237,2)</f>
        <v>0</v>
      </c>
      <c r="P237" s="183">
        <v>0</v>
      </c>
      <c r="Q237" s="183">
        <f>ROUND(E237*P237,2)</f>
        <v>0</v>
      </c>
      <c r="R237" s="183"/>
      <c r="S237" s="183" t="s">
        <v>454</v>
      </c>
      <c r="T237" s="184" t="s">
        <v>213</v>
      </c>
      <c r="U237" s="164">
        <v>0</v>
      </c>
      <c r="V237" s="164">
        <f>ROUND(E237*U237,2)</f>
        <v>0</v>
      </c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1361</v>
      </c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4">
      <c r="A238" s="161"/>
      <c r="B238" s="162"/>
      <c r="C238" s="265"/>
      <c r="D238" s="266"/>
      <c r="E238" s="266"/>
      <c r="F238" s="266"/>
      <c r="G238" s="266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217</v>
      </c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4">
      <c r="A239" s="178">
        <v>115</v>
      </c>
      <c r="B239" s="179" t="s">
        <v>1968</v>
      </c>
      <c r="C239" s="189" t="s">
        <v>1969</v>
      </c>
      <c r="D239" s="180" t="s">
        <v>591</v>
      </c>
      <c r="E239" s="181">
        <v>58</v>
      </c>
      <c r="F239" s="182"/>
      <c r="G239" s="183">
        <f>ROUND(E239*F239,2)</f>
        <v>0</v>
      </c>
      <c r="H239" s="182"/>
      <c r="I239" s="183">
        <f>ROUND(E239*H239,2)</f>
        <v>0</v>
      </c>
      <c r="J239" s="182"/>
      <c r="K239" s="183">
        <f>ROUND(E239*J239,2)</f>
        <v>0</v>
      </c>
      <c r="L239" s="183">
        <v>21</v>
      </c>
      <c r="M239" s="183">
        <f>G239*(1+L239/100)</f>
        <v>0</v>
      </c>
      <c r="N239" s="183">
        <v>0</v>
      </c>
      <c r="O239" s="183">
        <f>ROUND(E239*N239,2)</f>
        <v>0</v>
      </c>
      <c r="P239" s="183">
        <v>0</v>
      </c>
      <c r="Q239" s="183">
        <f>ROUND(E239*P239,2)</f>
        <v>0</v>
      </c>
      <c r="R239" s="183"/>
      <c r="S239" s="183" t="s">
        <v>454</v>
      </c>
      <c r="T239" s="184" t="s">
        <v>213</v>
      </c>
      <c r="U239" s="164">
        <v>0</v>
      </c>
      <c r="V239" s="164">
        <f>ROUND(E239*U239,2)</f>
        <v>0</v>
      </c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1361</v>
      </c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4">
      <c r="A240" s="161"/>
      <c r="B240" s="162"/>
      <c r="C240" s="265"/>
      <c r="D240" s="266"/>
      <c r="E240" s="266"/>
      <c r="F240" s="266"/>
      <c r="G240" s="266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217</v>
      </c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4">
      <c r="A241" s="178">
        <v>116</v>
      </c>
      <c r="B241" s="179" t="s">
        <v>1968</v>
      </c>
      <c r="C241" s="189" t="s">
        <v>1969</v>
      </c>
      <c r="D241" s="180" t="s">
        <v>591</v>
      </c>
      <c r="E241" s="181">
        <v>9</v>
      </c>
      <c r="F241" s="182"/>
      <c r="G241" s="183">
        <f>ROUND(E241*F241,2)</f>
        <v>0</v>
      </c>
      <c r="H241" s="182"/>
      <c r="I241" s="183">
        <f>ROUND(E241*H241,2)</f>
        <v>0</v>
      </c>
      <c r="J241" s="182"/>
      <c r="K241" s="183">
        <f>ROUND(E241*J241,2)</f>
        <v>0</v>
      </c>
      <c r="L241" s="183">
        <v>21</v>
      </c>
      <c r="M241" s="183">
        <f>G241*(1+L241/100)</f>
        <v>0</v>
      </c>
      <c r="N241" s="183">
        <v>0</v>
      </c>
      <c r="O241" s="183">
        <f>ROUND(E241*N241,2)</f>
        <v>0</v>
      </c>
      <c r="P241" s="183">
        <v>0</v>
      </c>
      <c r="Q241" s="183">
        <f>ROUND(E241*P241,2)</f>
        <v>0</v>
      </c>
      <c r="R241" s="183"/>
      <c r="S241" s="183" t="s">
        <v>454</v>
      </c>
      <c r="T241" s="184" t="s">
        <v>213</v>
      </c>
      <c r="U241" s="164">
        <v>0</v>
      </c>
      <c r="V241" s="164">
        <f>ROUND(E241*U241,2)</f>
        <v>0</v>
      </c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1361</v>
      </c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4">
      <c r="A242" s="161"/>
      <c r="B242" s="162"/>
      <c r="C242" s="265"/>
      <c r="D242" s="266"/>
      <c r="E242" s="266"/>
      <c r="F242" s="266"/>
      <c r="G242" s="266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217</v>
      </c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outlineLevel="1" x14ac:dyDescent="0.4">
      <c r="A243" s="178">
        <v>117</v>
      </c>
      <c r="B243" s="179" t="s">
        <v>1968</v>
      </c>
      <c r="C243" s="189" t="s">
        <v>1969</v>
      </c>
      <c r="D243" s="180" t="s">
        <v>591</v>
      </c>
      <c r="E243" s="181">
        <v>2</v>
      </c>
      <c r="F243" s="182"/>
      <c r="G243" s="183">
        <f>ROUND(E243*F243,2)</f>
        <v>0</v>
      </c>
      <c r="H243" s="182"/>
      <c r="I243" s="183">
        <f>ROUND(E243*H243,2)</f>
        <v>0</v>
      </c>
      <c r="J243" s="182"/>
      <c r="K243" s="183">
        <f>ROUND(E243*J243,2)</f>
        <v>0</v>
      </c>
      <c r="L243" s="183">
        <v>21</v>
      </c>
      <c r="M243" s="183">
        <f>G243*(1+L243/100)</f>
        <v>0</v>
      </c>
      <c r="N243" s="183">
        <v>0</v>
      </c>
      <c r="O243" s="183">
        <f>ROUND(E243*N243,2)</f>
        <v>0</v>
      </c>
      <c r="P243" s="183">
        <v>0</v>
      </c>
      <c r="Q243" s="183">
        <f>ROUND(E243*P243,2)</f>
        <v>0</v>
      </c>
      <c r="R243" s="183"/>
      <c r="S243" s="183" t="s">
        <v>454</v>
      </c>
      <c r="T243" s="184" t="s">
        <v>213</v>
      </c>
      <c r="U243" s="164">
        <v>0</v>
      </c>
      <c r="V243" s="164">
        <f>ROUND(E243*U243,2)</f>
        <v>0</v>
      </c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1361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4">
      <c r="A244" s="161"/>
      <c r="B244" s="162"/>
      <c r="C244" s="265"/>
      <c r="D244" s="266"/>
      <c r="E244" s="266"/>
      <c r="F244" s="266"/>
      <c r="G244" s="266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217</v>
      </c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4">
      <c r="A245" s="178">
        <v>118</v>
      </c>
      <c r="B245" s="179" t="s">
        <v>1970</v>
      </c>
      <c r="C245" s="189" t="s">
        <v>1971</v>
      </c>
      <c r="D245" s="180" t="s">
        <v>591</v>
      </c>
      <c r="E245" s="181">
        <v>3</v>
      </c>
      <c r="F245" s="182"/>
      <c r="G245" s="183">
        <f>ROUND(E245*F245,2)</f>
        <v>0</v>
      </c>
      <c r="H245" s="182"/>
      <c r="I245" s="183">
        <f>ROUND(E245*H245,2)</f>
        <v>0</v>
      </c>
      <c r="J245" s="182"/>
      <c r="K245" s="183">
        <f>ROUND(E245*J245,2)</f>
        <v>0</v>
      </c>
      <c r="L245" s="183">
        <v>21</v>
      </c>
      <c r="M245" s="183">
        <f>G245*(1+L245/100)</f>
        <v>0</v>
      </c>
      <c r="N245" s="183">
        <v>0</v>
      </c>
      <c r="O245" s="183">
        <f>ROUND(E245*N245,2)</f>
        <v>0</v>
      </c>
      <c r="P245" s="183">
        <v>0</v>
      </c>
      <c r="Q245" s="183">
        <f>ROUND(E245*P245,2)</f>
        <v>0</v>
      </c>
      <c r="R245" s="183"/>
      <c r="S245" s="183" t="s">
        <v>454</v>
      </c>
      <c r="T245" s="184" t="s">
        <v>213</v>
      </c>
      <c r="U245" s="164">
        <v>0</v>
      </c>
      <c r="V245" s="164">
        <f>ROUND(E245*U245,2)</f>
        <v>0</v>
      </c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1361</v>
      </c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4">
      <c r="A246" s="161"/>
      <c r="B246" s="162"/>
      <c r="C246" s="265"/>
      <c r="D246" s="266"/>
      <c r="E246" s="266"/>
      <c r="F246" s="266"/>
      <c r="G246" s="266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217</v>
      </c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outlineLevel="1" x14ac:dyDescent="0.4">
      <c r="A247" s="178">
        <v>119</v>
      </c>
      <c r="B247" s="179" t="s">
        <v>1972</v>
      </c>
      <c r="C247" s="189" t="s">
        <v>1973</v>
      </c>
      <c r="D247" s="180" t="s">
        <v>460</v>
      </c>
      <c r="E247" s="181">
        <v>5</v>
      </c>
      <c r="F247" s="182"/>
      <c r="G247" s="183">
        <f>ROUND(E247*F247,2)</f>
        <v>0</v>
      </c>
      <c r="H247" s="182"/>
      <c r="I247" s="183">
        <f>ROUND(E247*H247,2)</f>
        <v>0</v>
      </c>
      <c r="J247" s="182"/>
      <c r="K247" s="183">
        <f>ROUND(E247*J247,2)</f>
        <v>0</v>
      </c>
      <c r="L247" s="183">
        <v>21</v>
      </c>
      <c r="M247" s="183">
        <f>G247*(1+L247/100)</f>
        <v>0</v>
      </c>
      <c r="N247" s="183">
        <v>0</v>
      </c>
      <c r="O247" s="183">
        <f>ROUND(E247*N247,2)</f>
        <v>0</v>
      </c>
      <c r="P247" s="183">
        <v>0</v>
      </c>
      <c r="Q247" s="183">
        <f>ROUND(E247*P247,2)</f>
        <v>0</v>
      </c>
      <c r="R247" s="183"/>
      <c r="S247" s="183" t="s">
        <v>454</v>
      </c>
      <c r="T247" s="184" t="s">
        <v>213</v>
      </c>
      <c r="U247" s="164">
        <v>0</v>
      </c>
      <c r="V247" s="164">
        <f>ROUND(E247*U247,2)</f>
        <v>0</v>
      </c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1361</v>
      </c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4">
      <c r="A248" s="161"/>
      <c r="B248" s="162"/>
      <c r="C248" s="265"/>
      <c r="D248" s="266"/>
      <c r="E248" s="266"/>
      <c r="F248" s="266"/>
      <c r="G248" s="266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217</v>
      </c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4">
      <c r="A249" s="178">
        <v>120</v>
      </c>
      <c r="B249" s="179" t="s">
        <v>1974</v>
      </c>
      <c r="C249" s="189" t="s">
        <v>1975</v>
      </c>
      <c r="D249" s="180" t="s">
        <v>591</v>
      </c>
      <c r="E249" s="181">
        <v>2</v>
      </c>
      <c r="F249" s="182"/>
      <c r="G249" s="183">
        <f>ROUND(E249*F249,2)</f>
        <v>0</v>
      </c>
      <c r="H249" s="182"/>
      <c r="I249" s="183">
        <f>ROUND(E249*H249,2)</f>
        <v>0</v>
      </c>
      <c r="J249" s="182"/>
      <c r="K249" s="183">
        <f>ROUND(E249*J249,2)</f>
        <v>0</v>
      </c>
      <c r="L249" s="183">
        <v>21</v>
      </c>
      <c r="M249" s="183">
        <f>G249*(1+L249/100)</f>
        <v>0</v>
      </c>
      <c r="N249" s="183">
        <v>0</v>
      </c>
      <c r="O249" s="183">
        <f>ROUND(E249*N249,2)</f>
        <v>0</v>
      </c>
      <c r="P249" s="183">
        <v>0</v>
      </c>
      <c r="Q249" s="183">
        <f>ROUND(E249*P249,2)</f>
        <v>0</v>
      </c>
      <c r="R249" s="183"/>
      <c r="S249" s="183" t="s">
        <v>454</v>
      </c>
      <c r="T249" s="184" t="s">
        <v>213</v>
      </c>
      <c r="U249" s="164">
        <v>0</v>
      </c>
      <c r="V249" s="164">
        <f>ROUND(E249*U249,2)</f>
        <v>0</v>
      </c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1361</v>
      </c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outlineLevel="1" x14ac:dyDescent="0.4">
      <c r="A250" s="161"/>
      <c r="B250" s="162"/>
      <c r="C250" s="265"/>
      <c r="D250" s="266"/>
      <c r="E250" s="266"/>
      <c r="F250" s="266"/>
      <c r="G250" s="266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217</v>
      </c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4">
      <c r="A251" s="178">
        <v>121</v>
      </c>
      <c r="B251" s="179" t="s">
        <v>1976</v>
      </c>
      <c r="C251" s="189" t="s">
        <v>1977</v>
      </c>
      <c r="D251" s="180" t="s">
        <v>591</v>
      </c>
      <c r="E251" s="181">
        <v>2</v>
      </c>
      <c r="F251" s="182"/>
      <c r="G251" s="183">
        <f>ROUND(E251*F251,2)</f>
        <v>0</v>
      </c>
      <c r="H251" s="182"/>
      <c r="I251" s="183">
        <f>ROUND(E251*H251,2)</f>
        <v>0</v>
      </c>
      <c r="J251" s="182"/>
      <c r="K251" s="183">
        <f>ROUND(E251*J251,2)</f>
        <v>0</v>
      </c>
      <c r="L251" s="183">
        <v>21</v>
      </c>
      <c r="M251" s="183">
        <f>G251*(1+L251/100)</f>
        <v>0</v>
      </c>
      <c r="N251" s="183">
        <v>0</v>
      </c>
      <c r="O251" s="183">
        <f>ROUND(E251*N251,2)</f>
        <v>0</v>
      </c>
      <c r="P251" s="183">
        <v>0</v>
      </c>
      <c r="Q251" s="183">
        <f>ROUND(E251*P251,2)</f>
        <v>0</v>
      </c>
      <c r="R251" s="183"/>
      <c r="S251" s="183" t="s">
        <v>454</v>
      </c>
      <c r="T251" s="184" t="s">
        <v>213</v>
      </c>
      <c r="U251" s="164">
        <v>0</v>
      </c>
      <c r="V251" s="164">
        <f>ROUND(E251*U251,2)</f>
        <v>0</v>
      </c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1361</v>
      </c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4">
      <c r="A252" s="161"/>
      <c r="B252" s="162"/>
      <c r="C252" s="265"/>
      <c r="D252" s="266"/>
      <c r="E252" s="266"/>
      <c r="F252" s="266"/>
      <c r="G252" s="266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217</v>
      </c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4">
      <c r="A253" s="178">
        <v>122</v>
      </c>
      <c r="B253" s="179" t="s">
        <v>1978</v>
      </c>
      <c r="C253" s="189" t="s">
        <v>1979</v>
      </c>
      <c r="D253" s="180" t="s">
        <v>591</v>
      </c>
      <c r="E253" s="181">
        <v>1</v>
      </c>
      <c r="F253" s="182"/>
      <c r="G253" s="183">
        <f>ROUND(E253*F253,2)</f>
        <v>0</v>
      </c>
      <c r="H253" s="182"/>
      <c r="I253" s="183">
        <f>ROUND(E253*H253,2)</f>
        <v>0</v>
      </c>
      <c r="J253" s="182"/>
      <c r="K253" s="183">
        <f>ROUND(E253*J253,2)</f>
        <v>0</v>
      </c>
      <c r="L253" s="183">
        <v>21</v>
      </c>
      <c r="M253" s="183">
        <f>G253*(1+L253/100)</f>
        <v>0</v>
      </c>
      <c r="N253" s="183">
        <v>0</v>
      </c>
      <c r="O253" s="183">
        <f>ROUND(E253*N253,2)</f>
        <v>0</v>
      </c>
      <c r="P253" s="183">
        <v>0</v>
      </c>
      <c r="Q253" s="183">
        <f>ROUND(E253*P253,2)</f>
        <v>0</v>
      </c>
      <c r="R253" s="183"/>
      <c r="S253" s="183" t="s">
        <v>454</v>
      </c>
      <c r="T253" s="184" t="s">
        <v>213</v>
      </c>
      <c r="U253" s="164">
        <v>0</v>
      </c>
      <c r="V253" s="164">
        <f>ROUND(E253*U253,2)</f>
        <v>0</v>
      </c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1361</v>
      </c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4">
      <c r="A254" s="161"/>
      <c r="B254" s="162"/>
      <c r="C254" s="265"/>
      <c r="D254" s="266"/>
      <c r="E254" s="266"/>
      <c r="F254" s="266"/>
      <c r="G254" s="266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217</v>
      </c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outlineLevel="1" x14ac:dyDescent="0.4">
      <c r="A255" s="178">
        <v>123</v>
      </c>
      <c r="B255" s="179" t="s">
        <v>1980</v>
      </c>
      <c r="C255" s="189" t="s">
        <v>1981</v>
      </c>
      <c r="D255" s="180" t="s">
        <v>591</v>
      </c>
      <c r="E255" s="181">
        <v>1</v>
      </c>
      <c r="F255" s="182"/>
      <c r="G255" s="183">
        <f>ROUND(E255*F255,2)</f>
        <v>0</v>
      </c>
      <c r="H255" s="182"/>
      <c r="I255" s="183">
        <f>ROUND(E255*H255,2)</f>
        <v>0</v>
      </c>
      <c r="J255" s="182"/>
      <c r="K255" s="183">
        <f>ROUND(E255*J255,2)</f>
        <v>0</v>
      </c>
      <c r="L255" s="183">
        <v>21</v>
      </c>
      <c r="M255" s="183">
        <f>G255*(1+L255/100)</f>
        <v>0</v>
      </c>
      <c r="N255" s="183">
        <v>0</v>
      </c>
      <c r="O255" s="183">
        <f>ROUND(E255*N255,2)</f>
        <v>0</v>
      </c>
      <c r="P255" s="183">
        <v>0</v>
      </c>
      <c r="Q255" s="183">
        <f>ROUND(E255*P255,2)</f>
        <v>0</v>
      </c>
      <c r="R255" s="183"/>
      <c r="S255" s="183" t="s">
        <v>454</v>
      </c>
      <c r="T255" s="184" t="s">
        <v>213</v>
      </c>
      <c r="U255" s="164">
        <v>0</v>
      </c>
      <c r="V255" s="164">
        <f>ROUND(E255*U255,2)</f>
        <v>0</v>
      </c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1361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outlineLevel="1" x14ac:dyDescent="0.4">
      <c r="A256" s="161"/>
      <c r="B256" s="162"/>
      <c r="C256" s="265"/>
      <c r="D256" s="266"/>
      <c r="E256" s="266"/>
      <c r="F256" s="266"/>
      <c r="G256" s="266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 t="s">
        <v>217</v>
      </c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  <c r="BH256" s="154"/>
    </row>
    <row r="257" spans="1:60" outlineLevel="1" x14ac:dyDescent="0.4">
      <c r="A257" s="178">
        <v>124</v>
      </c>
      <c r="B257" s="179" t="s">
        <v>1982</v>
      </c>
      <c r="C257" s="189" t="s">
        <v>1983</v>
      </c>
      <c r="D257" s="180" t="s">
        <v>591</v>
      </c>
      <c r="E257" s="181">
        <v>1</v>
      </c>
      <c r="F257" s="182"/>
      <c r="G257" s="183">
        <f>ROUND(E257*F257,2)</f>
        <v>0</v>
      </c>
      <c r="H257" s="182"/>
      <c r="I257" s="183">
        <f>ROUND(E257*H257,2)</f>
        <v>0</v>
      </c>
      <c r="J257" s="182"/>
      <c r="K257" s="183">
        <f>ROUND(E257*J257,2)</f>
        <v>0</v>
      </c>
      <c r="L257" s="183">
        <v>21</v>
      </c>
      <c r="M257" s="183">
        <f>G257*(1+L257/100)</f>
        <v>0</v>
      </c>
      <c r="N257" s="183">
        <v>0</v>
      </c>
      <c r="O257" s="183">
        <f>ROUND(E257*N257,2)</f>
        <v>0</v>
      </c>
      <c r="P257" s="183">
        <v>0</v>
      </c>
      <c r="Q257" s="183">
        <f>ROUND(E257*P257,2)</f>
        <v>0</v>
      </c>
      <c r="R257" s="183"/>
      <c r="S257" s="183" t="s">
        <v>454</v>
      </c>
      <c r="T257" s="184" t="s">
        <v>213</v>
      </c>
      <c r="U257" s="164">
        <v>0</v>
      </c>
      <c r="V257" s="164">
        <f>ROUND(E257*U257,2)</f>
        <v>0</v>
      </c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1361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4">
      <c r="A258" s="161"/>
      <c r="B258" s="162"/>
      <c r="C258" s="265"/>
      <c r="D258" s="266"/>
      <c r="E258" s="266"/>
      <c r="F258" s="266"/>
      <c r="G258" s="266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217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4">
      <c r="A259" s="178">
        <v>125</v>
      </c>
      <c r="B259" s="179" t="s">
        <v>1984</v>
      </c>
      <c r="C259" s="189" t="s">
        <v>1985</v>
      </c>
      <c r="D259" s="180" t="s">
        <v>591</v>
      </c>
      <c r="E259" s="181">
        <v>2</v>
      </c>
      <c r="F259" s="182"/>
      <c r="G259" s="183">
        <f>ROUND(E259*F259,2)</f>
        <v>0</v>
      </c>
      <c r="H259" s="182"/>
      <c r="I259" s="183">
        <f>ROUND(E259*H259,2)</f>
        <v>0</v>
      </c>
      <c r="J259" s="182"/>
      <c r="K259" s="183">
        <f>ROUND(E259*J259,2)</f>
        <v>0</v>
      </c>
      <c r="L259" s="183">
        <v>21</v>
      </c>
      <c r="M259" s="183">
        <f>G259*(1+L259/100)</f>
        <v>0</v>
      </c>
      <c r="N259" s="183">
        <v>0</v>
      </c>
      <c r="O259" s="183">
        <f>ROUND(E259*N259,2)</f>
        <v>0</v>
      </c>
      <c r="P259" s="183">
        <v>0</v>
      </c>
      <c r="Q259" s="183">
        <f>ROUND(E259*P259,2)</f>
        <v>0</v>
      </c>
      <c r="R259" s="183"/>
      <c r="S259" s="183" t="s">
        <v>454</v>
      </c>
      <c r="T259" s="184" t="s">
        <v>213</v>
      </c>
      <c r="U259" s="164">
        <v>0</v>
      </c>
      <c r="V259" s="164">
        <f>ROUND(E259*U259,2)</f>
        <v>0</v>
      </c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1361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outlineLevel="1" x14ac:dyDescent="0.4">
      <c r="A260" s="161"/>
      <c r="B260" s="162"/>
      <c r="C260" s="265"/>
      <c r="D260" s="266"/>
      <c r="E260" s="266"/>
      <c r="F260" s="266"/>
      <c r="G260" s="266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217</v>
      </c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4">
      <c r="A261" s="178">
        <v>126</v>
      </c>
      <c r="B261" s="179" t="s">
        <v>1986</v>
      </c>
      <c r="C261" s="189" t="s">
        <v>1987</v>
      </c>
      <c r="D261" s="180" t="s">
        <v>591</v>
      </c>
      <c r="E261" s="181">
        <v>2</v>
      </c>
      <c r="F261" s="182"/>
      <c r="G261" s="183">
        <f>ROUND(E261*F261,2)</f>
        <v>0</v>
      </c>
      <c r="H261" s="182"/>
      <c r="I261" s="183">
        <f>ROUND(E261*H261,2)</f>
        <v>0</v>
      </c>
      <c r="J261" s="182"/>
      <c r="K261" s="183">
        <f>ROUND(E261*J261,2)</f>
        <v>0</v>
      </c>
      <c r="L261" s="183">
        <v>21</v>
      </c>
      <c r="M261" s="183">
        <f>G261*(1+L261/100)</f>
        <v>0</v>
      </c>
      <c r="N261" s="183">
        <v>0</v>
      </c>
      <c r="O261" s="183">
        <f>ROUND(E261*N261,2)</f>
        <v>0</v>
      </c>
      <c r="P261" s="183">
        <v>0</v>
      </c>
      <c r="Q261" s="183">
        <f>ROUND(E261*P261,2)</f>
        <v>0</v>
      </c>
      <c r="R261" s="183"/>
      <c r="S261" s="183" t="s">
        <v>454</v>
      </c>
      <c r="T261" s="184" t="s">
        <v>213</v>
      </c>
      <c r="U261" s="164">
        <v>0</v>
      </c>
      <c r="V261" s="164">
        <f>ROUND(E261*U261,2)</f>
        <v>0</v>
      </c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1361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outlineLevel="1" x14ac:dyDescent="0.4">
      <c r="A262" s="161"/>
      <c r="B262" s="162"/>
      <c r="C262" s="265"/>
      <c r="D262" s="266"/>
      <c r="E262" s="266"/>
      <c r="F262" s="266"/>
      <c r="G262" s="266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217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4">
      <c r="A263" s="178">
        <v>127</v>
      </c>
      <c r="B263" s="179" t="s">
        <v>1988</v>
      </c>
      <c r="C263" s="189" t="s">
        <v>1989</v>
      </c>
      <c r="D263" s="180" t="s">
        <v>591</v>
      </c>
      <c r="E263" s="181">
        <v>1</v>
      </c>
      <c r="F263" s="182"/>
      <c r="G263" s="183">
        <f>ROUND(E263*F263,2)</f>
        <v>0</v>
      </c>
      <c r="H263" s="182"/>
      <c r="I263" s="183">
        <f>ROUND(E263*H263,2)</f>
        <v>0</v>
      </c>
      <c r="J263" s="182"/>
      <c r="K263" s="183">
        <f>ROUND(E263*J263,2)</f>
        <v>0</v>
      </c>
      <c r="L263" s="183">
        <v>21</v>
      </c>
      <c r="M263" s="183">
        <f>G263*(1+L263/100)</f>
        <v>0</v>
      </c>
      <c r="N263" s="183">
        <v>0</v>
      </c>
      <c r="O263" s="183">
        <f>ROUND(E263*N263,2)</f>
        <v>0</v>
      </c>
      <c r="P263" s="183">
        <v>0</v>
      </c>
      <c r="Q263" s="183">
        <f>ROUND(E263*P263,2)</f>
        <v>0</v>
      </c>
      <c r="R263" s="183"/>
      <c r="S263" s="183" t="s">
        <v>454</v>
      </c>
      <c r="T263" s="184" t="s">
        <v>213</v>
      </c>
      <c r="U263" s="164">
        <v>0</v>
      </c>
      <c r="V263" s="164">
        <f>ROUND(E263*U263,2)</f>
        <v>0</v>
      </c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1361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4">
      <c r="A264" s="161"/>
      <c r="B264" s="162"/>
      <c r="C264" s="265"/>
      <c r="D264" s="266"/>
      <c r="E264" s="266"/>
      <c r="F264" s="266"/>
      <c r="G264" s="266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217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4">
      <c r="A265" s="178">
        <v>128</v>
      </c>
      <c r="B265" s="179" t="s">
        <v>1990</v>
      </c>
      <c r="C265" s="189" t="s">
        <v>1991</v>
      </c>
      <c r="D265" s="180" t="s">
        <v>591</v>
      </c>
      <c r="E265" s="181">
        <v>2</v>
      </c>
      <c r="F265" s="182"/>
      <c r="G265" s="183">
        <f>ROUND(E265*F265,2)</f>
        <v>0</v>
      </c>
      <c r="H265" s="182"/>
      <c r="I265" s="183">
        <f>ROUND(E265*H265,2)</f>
        <v>0</v>
      </c>
      <c r="J265" s="182"/>
      <c r="K265" s="183">
        <f>ROUND(E265*J265,2)</f>
        <v>0</v>
      </c>
      <c r="L265" s="183">
        <v>21</v>
      </c>
      <c r="M265" s="183">
        <f>G265*(1+L265/100)</f>
        <v>0</v>
      </c>
      <c r="N265" s="183">
        <v>0</v>
      </c>
      <c r="O265" s="183">
        <f>ROUND(E265*N265,2)</f>
        <v>0</v>
      </c>
      <c r="P265" s="183">
        <v>0</v>
      </c>
      <c r="Q265" s="183">
        <f>ROUND(E265*P265,2)</f>
        <v>0</v>
      </c>
      <c r="R265" s="183"/>
      <c r="S265" s="183" t="s">
        <v>454</v>
      </c>
      <c r="T265" s="184" t="s">
        <v>213</v>
      </c>
      <c r="U265" s="164">
        <v>0</v>
      </c>
      <c r="V265" s="164">
        <f>ROUND(E265*U265,2)</f>
        <v>0</v>
      </c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1361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4">
      <c r="A266" s="161"/>
      <c r="B266" s="162"/>
      <c r="C266" s="265"/>
      <c r="D266" s="266"/>
      <c r="E266" s="266"/>
      <c r="F266" s="266"/>
      <c r="G266" s="266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217</v>
      </c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outlineLevel="1" x14ac:dyDescent="0.4">
      <c r="A267" s="178">
        <v>129</v>
      </c>
      <c r="B267" s="179" t="s">
        <v>1992</v>
      </c>
      <c r="C267" s="189" t="s">
        <v>1993</v>
      </c>
      <c r="D267" s="180" t="s">
        <v>591</v>
      </c>
      <c r="E267" s="181">
        <v>2</v>
      </c>
      <c r="F267" s="182"/>
      <c r="G267" s="183">
        <f>ROUND(E267*F267,2)</f>
        <v>0</v>
      </c>
      <c r="H267" s="182"/>
      <c r="I267" s="183">
        <f>ROUND(E267*H267,2)</f>
        <v>0</v>
      </c>
      <c r="J267" s="182"/>
      <c r="K267" s="183">
        <f>ROUND(E267*J267,2)</f>
        <v>0</v>
      </c>
      <c r="L267" s="183">
        <v>21</v>
      </c>
      <c r="M267" s="183">
        <f>G267*(1+L267/100)</f>
        <v>0</v>
      </c>
      <c r="N267" s="183">
        <v>0</v>
      </c>
      <c r="O267" s="183">
        <f>ROUND(E267*N267,2)</f>
        <v>0</v>
      </c>
      <c r="P267" s="183">
        <v>0</v>
      </c>
      <c r="Q267" s="183">
        <f>ROUND(E267*P267,2)</f>
        <v>0</v>
      </c>
      <c r="R267" s="183"/>
      <c r="S267" s="183" t="s">
        <v>454</v>
      </c>
      <c r="T267" s="184" t="s">
        <v>213</v>
      </c>
      <c r="U267" s="164">
        <v>0</v>
      </c>
      <c r="V267" s="164">
        <f>ROUND(E267*U267,2)</f>
        <v>0</v>
      </c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334</v>
      </c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4">
      <c r="A268" s="161"/>
      <c r="B268" s="162"/>
      <c r="C268" s="265"/>
      <c r="D268" s="266"/>
      <c r="E268" s="266"/>
      <c r="F268" s="266"/>
      <c r="G268" s="266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217</v>
      </c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4">
      <c r="A269" s="178">
        <v>130</v>
      </c>
      <c r="B269" s="179" t="s">
        <v>1992</v>
      </c>
      <c r="C269" s="189" t="s">
        <v>1994</v>
      </c>
      <c r="D269" s="180" t="s">
        <v>591</v>
      </c>
      <c r="E269" s="181">
        <v>1</v>
      </c>
      <c r="F269" s="182"/>
      <c r="G269" s="183">
        <f>ROUND(E269*F269,2)</f>
        <v>0</v>
      </c>
      <c r="H269" s="182"/>
      <c r="I269" s="183">
        <f>ROUND(E269*H269,2)</f>
        <v>0</v>
      </c>
      <c r="J269" s="182"/>
      <c r="K269" s="183">
        <f>ROUND(E269*J269,2)</f>
        <v>0</v>
      </c>
      <c r="L269" s="183">
        <v>21</v>
      </c>
      <c r="M269" s="183">
        <f>G269*(1+L269/100)</f>
        <v>0</v>
      </c>
      <c r="N269" s="183">
        <v>0</v>
      </c>
      <c r="O269" s="183">
        <f>ROUND(E269*N269,2)</f>
        <v>0</v>
      </c>
      <c r="P269" s="183">
        <v>0</v>
      </c>
      <c r="Q269" s="183">
        <f>ROUND(E269*P269,2)</f>
        <v>0</v>
      </c>
      <c r="R269" s="183"/>
      <c r="S269" s="183" t="s">
        <v>454</v>
      </c>
      <c r="T269" s="184" t="s">
        <v>213</v>
      </c>
      <c r="U269" s="164">
        <v>0</v>
      </c>
      <c r="V269" s="164">
        <f>ROUND(E269*U269,2)</f>
        <v>0</v>
      </c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334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outlineLevel="1" x14ac:dyDescent="0.4">
      <c r="A270" s="161"/>
      <c r="B270" s="162"/>
      <c r="C270" s="265"/>
      <c r="D270" s="266"/>
      <c r="E270" s="266"/>
      <c r="F270" s="266"/>
      <c r="G270" s="266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217</v>
      </c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4">
      <c r="A271" s="178">
        <v>131</v>
      </c>
      <c r="B271" s="179" t="s">
        <v>1995</v>
      </c>
      <c r="C271" s="189" t="s">
        <v>1996</v>
      </c>
      <c r="D271" s="180" t="s">
        <v>591</v>
      </c>
      <c r="E271" s="181">
        <v>4</v>
      </c>
      <c r="F271" s="182"/>
      <c r="G271" s="183">
        <f>ROUND(E271*F271,2)</f>
        <v>0</v>
      </c>
      <c r="H271" s="182"/>
      <c r="I271" s="183">
        <f>ROUND(E271*H271,2)</f>
        <v>0</v>
      </c>
      <c r="J271" s="182"/>
      <c r="K271" s="183">
        <f>ROUND(E271*J271,2)</f>
        <v>0</v>
      </c>
      <c r="L271" s="183">
        <v>21</v>
      </c>
      <c r="M271" s="183">
        <f>G271*(1+L271/100)</f>
        <v>0</v>
      </c>
      <c r="N271" s="183">
        <v>0</v>
      </c>
      <c r="O271" s="183">
        <f>ROUND(E271*N271,2)</f>
        <v>0</v>
      </c>
      <c r="P271" s="183">
        <v>0</v>
      </c>
      <c r="Q271" s="183">
        <f>ROUND(E271*P271,2)</f>
        <v>0</v>
      </c>
      <c r="R271" s="183"/>
      <c r="S271" s="183" t="s">
        <v>454</v>
      </c>
      <c r="T271" s="184" t="s">
        <v>213</v>
      </c>
      <c r="U271" s="164">
        <v>0</v>
      </c>
      <c r="V271" s="164">
        <f>ROUND(E271*U271,2)</f>
        <v>0</v>
      </c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334</v>
      </c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4">
      <c r="A272" s="161"/>
      <c r="B272" s="162"/>
      <c r="C272" s="265"/>
      <c r="D272" s="266"/>
      <c r="E272" s="266"/>
      <c r="F272" s="266"/>
      <c r="G272" s="266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217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4">
      <c r="A273" s="178">
        <v>132</v>
      </c>
      <c r="B273" s="179" t="s">
        <v>1992</v>
      </c>
      <c r="C273" s="189" t="s">
        <v>1997</v>
      </c>
      <c r="D273" s="180" t="s">
        <v>591</v>
      </c>
      <c r="E273" s="181">
        <v>9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/>
      <c r="S273" s="183" t="s">
        <v>454</v>
      </c>
      <c r="T273" s="184" t="s">
        <v>213</v>
      </c>
      <c r="U273" s="164">
        <v>0</v>
      </c>
      <c r="V273" s="164">
        <f>ROUND(E273*U273,2)</f>
        <v>0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334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4">
      <c r="A274" s="161"/>
      <c r="B274" s="162"/>
      <c r="C274" s="265"/>
      <c r="D274" s="266"/>
      <c r="E274" s="266"/>
      <c r="F274" s="266"/>
      <c r="G274" s="266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217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outlineLevel="1" x14ac:dyDescent="0.4">
      <c r="A275" s="178">
        <v>133</v>
      </c>
      <c r="B275" s="179" t="s">
        <v>1998</v>
      </c>
      <c r="C275" s="189" t="s">
        <v>1999</v>
      </c>
      <c r="D275" s="180" t="s">
        <v>591</v>
      </c>
      <c r="E275" s="181">
        <v>7</v>
      </c>
      <c r="F275" s="182"/>
      <c r="G275" s="183">
        <f>ROUND(E275*F275,2)</f>
        <v>0</v>
      </c>
      <c r="H275" s="182"/>
      <c r="I275" s="183">
        <f>ROUND(E275*H275,2)</f>
        <v>0</v>
      </c>
      <c r="J275" s="182"/>
      <c r="K275" s="183">
        <f>ROUND(E275*J275,2)</f>
        <v>0</v>
      </c>
      <c r="L275" s="183">
        <v>21</v>
      </c>
      <c r="M275" s="183">
        <f>G275*(1+L275/100)</f>
        <v>0</v>
      </c>
      <c r="N275" s="183">
        <v>0</v>
      </c>
      <c r="O275" s="183">
        <f>ROUND(E275*N275,2)</f>
        <v>0</v>
      </c>
      <c r="P275" s="183">
        <v>0</v>
      </c>
      <c r="Q275" s="183">
        <f>ROUND(E275*P275,2)</f>
        <v>0</v>
      </c>
      <c r="R275" s="183"/>
      <c r="S275" s="183" t="s">
        <v>454</v>
      </c>
      <c r="T275" s="184" t="s">
        <v>213</v>
      </c>
      <c r="U275" s="164">
        <v>0</v>
      </c>
      <c r="V275" s="164">
        <f>ROUND(E275*U275,2)</f>
        <v>0</v>
      </c>
      <c r="W275" s="16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 t="s">
        <v>334</v>
      </c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</row>
    <row r="276" spans="1:60" outlineLevel="1" x14ac:dyDescent="0.4">
      <c r="A276" s="161"/>
      <c r="B276" s="162"/>
      <c r="C276" s="265"/>
      <c r="D276" s="266"/>
      <c r="E276" s="266"/>
      <c r="F276" s="266"/>
      <c r="G276" s="266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 t="s">
        <v>217</v>
      </c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</row>
    <row r="277" spans="1:60" outlineLevel="1" x14ac:dyDescent="0.4">
      <c r="A277" s="178">
        <v>134</v>
      </c>
      <c r="B277" s="179" t="s">
        <v>2000</v>
      </c>
      <c r="C277" s="189" t="s">
        <v>2001</v>
      </c>
      <c r="D277" s="180" t="s">
        <v>591</v>
      </c>
      <c r="E277" s="181">
        <v>12</v>
      </c>
      <c r="F277" s="182"/>
      <c r="G277" s="183">
        <f>ROUND(E277*F277,2)</f>
        <v>0</v>
      </c>
      <c r="H277" s="182"/>
      <c r="I277" s="183">
        <f>ROUND(E277*H277,2)</f>
        <v>0</v>
      </c>
      <c r="J277" s="182"/>
      <c r="K277" s="183">
        <f>ROUND(E277*J277,2)</f>
        <v>0</v>
      </c>
      <c r="L277" s="183">
        <v>21</v>
      </c>
      <c r="M277" s="183">
        <f>G277*(1+L277/100)</f>
        <v>0</v>
      </c>
      <c r="N277" s="183">
        <v>0</v>
      </c>
      <c r="O277" s="183">
        <f>ROUND(E277*N277,2)</f>
        <v>0</v>
      </c>
      <c r="P277" s="183">
        <v>0</v>
      </c>
      <c r="Q277" s="183">
        <f>ROUND(E277*P277,2)</f>
        <v>0</v>
      </c>
      <c r="R277" s="183"/>
      <c r="S277" s="183" t="s">
        <v>454</v>
      </c>
      <c r="T277" s="184" t="s">
        <v>213</v>
      </c>
      <c r="U277" s="164">
        <v>0</v>
      </c>
      <c r="V277" s="164">
        <f>ROUND(E277*U277,2)</f>
        <v>0</v>
      </c>
      <c r="W277" s="16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 t="s">
        <v>334</v>
      </c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</row>
    <row r="278" spans="1:60" outlineLevel="1" x14ac:dyDescent="0.4">
      <c r="A278" s="161"/>
      <c r="B278" s="162"/>
      <c r="C278" s="265"/>
      <c r="D278" s="266"/>
      <c r="E278" s="266"/>
      <c r="F278" s="266"/>
      <c r="G278" s="266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 t="s">
        <v>217</v>
      </c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</row>
    <row r="279" spans="1:60" outlineLevel="1" x14ac:dyDescent="0.4">
      <c r="A279" s="178">
        <v>135</v>
      </c>
      <c r="B279" s="179" t="s">
        <v>2002</v>
      </c>
      <c r="C279" s="189" t="s">
        <v>2003</v>
      </c>
      <c r="D279" s="180" t="s">
        <v>591</v>
      </c>
      <c r="E279" s="181">
        <v>8</v>
      </c>
      <c r="F279" s="182"/>
      <c r="G279" s="183">
        <f>ROUND(E279*F279,2)</f>
        <v>0</v>
      </c>
      <c r="H279" s="182"/>
      <c r="I279" s="183">
        <f>ROUND(E279*H279,2)</f>
        <v>0</v>
      </c>
      <c r="J279" s="182"/>
      <c r="K279" s="183">
        <f>ROUND(E279*J279,2)</f>
        <v>0</v>
      </c>
      <c r="L279" s="183">
        <v>21</v>
      </c>
      <c r="M279" s="183">
        <f>G279*(1+L279/100)</f>
        <v>0</v>
      </c>
      <c r="N279" s="183">
        <v>0</v>
      </c>
      <c r="O279" s="183">
        <f>ROUND(E279*N279,2)</f>
        <v>0</v>
      </c>
      <c r="P279" s="183">
        <v>0</v>
      </c>
      <c r="Q279" s="183">
        <f>ROUND(E279*P279,2)</f>
        <v>0</v>
      </c>
      <c r="R279" s="183"/>
      <c r="S279" s="183" t="s">
        <v>454</v>
      </c>
      <c r="T279" s="184" t="s">
        <v>213</v>
      </c>
      <c r="U279" s="164">
        <v>0</v>
      </c>
      <c r="V279" s="164">
        <f>ROUND(E279*U279,2)</f>
        <v>0</v>
      </c>
      <c r="W279" s="16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 t="s">
        <v>334</v>
      </c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</row>
    <row r="280" spans="1:60" outlineLevel="1" x14ac:dyDescent="0.4">
      <c r="A280" s="161"/>
      <c r="B280" s="162"/>
      <c r="C280" s="265"/>
      <c r="D280" s="266"/>
      <c r="E280" s="266"/>
      <c r="F280" s="266"/>
      <c r="G280" s="266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 t="s">
        <v>217</v>
      </c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</row>
    <row r="281" spans="1:60" outlineLevel="1" x14ac:dyDescent="0.4">
      <c r="A281" s="178">
        <v>136</v>
      </c>
      <c r="B281" s="179" t="s">
        <v>2004</v>
      </c>
      <c r="C281" s="189" t="s">
        <v>2005</v>
      </c>
      <c r="D281" s="180" t="s">
        <v>591</v>
      </c>
      <c r="E281" s="181">
        <v>1</v>
      </c>
      <c r="F281" s="182"/>
      <c r="G281" s="183">
        <f>ROUND(E281*F281,2)</f>
        <v>0</v>
      </c>
      <c r="H281" s="182"/>
      <c r="I281" s="183">
        <f>ROUND(E281*H281,2)</f>
        <v>0</v>
      </c>
      <c r="J281" s="182"/>
      <c r="K281" s="183">
        <f>ROUND(E281*J281,2)</f>
        <v>0</v>
      </c>
      <c r="L281" s="183">
        <v>21</v>
      </c>
      <c r="M281" s="183">
        <f>G281*(1+L281/100)</f>
        <v>0</v>
      </c>
      <c r="N281" s="183">
        <v>0</v>
      </c>
      <c r="O281" s="183">
        <f>ROUND(E281*N281,2)</f>
        <v>0</v>
      </c>
      <c r="P281" s="183">
        <v>0</v>
      </c>
      <c r="Q281" s="183">
        <f>ROUND(E281*P281,2)</f>
        <v>0</v>
      </c>
      <c r="R281" s="183"/>
      <c r="S281" s="183" t="s">
        <v>454</v>
      </c>
      <c r="T281" s="184" t="s">
        <v>213</v>
      </c>
      <c r="U281" s="164">
        <v>0</v>
      </c>
      <c r="V281" s="164">
        <f>ROUND(E281*U281,2)</f>
        <v>0</v>
      </c>
      <c r="W281" s="16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 t="s">
        <v>334</v>
      </c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</row>
    <row r="282" spans="1:60" outlineLevel="1" x14ac:dyDescent="0.4">
      <c r="A282" s="161"/>
      <c r="B282" s="162"/>
      <c r="C282" s="265"/>
      <c r="D282" s="266"/>
      <c r="E282" s="266"/>
      <c r="F282" s="266"/>
      <c r="G282" s="266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 t="s">
        <v>217</v>
      </c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</row>
    <row r="283" spans="1:60" outlineLevel="1" x14ac:dyDescent="0.4">
      <c r="A283" s="178">
        <v>137</v>
      </c>
      <c r="B283" s="179" t="s">
        <v>2006</v>
      </c>
      <c r="C283" s="189" t="s">
        <v>2007</v>
      </c>
      <c r="D283" s="180" t="s">
        <v>591</v>
      </c>
      <c r="E283" s="181">
        <v>6</v>
      </c>
      <c r="F283" s="182"/>
      <c r="G283" s="183">
        <f>ROUND(E283*F283,2)</f>
        <v>0</v>
      </c>
      <c r="H283" s="182"/>
      <c r="I283" s="183">
        <f>ROUND(E283*H283,2)</f>
        <v>0</v>
      </c>
      <c r="J283" s="182"/>
      <c r="K283" s="183">
        <f>ROUND(E283*J283,2)</f>
        <v>0</v>
      </c>
      <c r="L283" s="183">
        <v>21</v>
      </c>
      <c r="M283" s="183">
        <f>G283*(1+L283/100)</f>
        <v>0</v>
      </c>
      <c r="N283" s="183">
        <v>0</v>
      </c>
      <c r="O283" s="183">
        <f>ROUND(E283*N283,2)</f>
        <v>0</v>
      </c>
      <c r="P283" s="183">
        <v>0</v>
      </c>
      <c r="Q283" s="183">
        <f>ROUND(E283*P283,2)</f>
        <v>0</v>
      </c>
      <c r="R283" s="183"/>
      <c r="S283" s="183" t="s">
        <v>454</v>
      </c>
      <c r="T283" s="184" t="s">
        <v>213</v>
      </c>
      <c r="U283" s="164">
        <v>0</v>
      </c>
      <c r="V283" s="164">
        <f>ROUND(E283*U283,2)</f>
        <v>0</v>
      </c>
      <c r="W283" s="16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 t="s">
        <v>334</v>
      </c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</row>
    <row r="284" spans="1:60" outlineLevel="1" x14ac:dyDescent="0.4">
      <c r="A284" s="161"/>
      <c r="B284" s="162"/>
      <c r="C284" s="265"/>
      <c r="D284" s="266"/>
      <c r="E284" s="266"/>
      <c r="F284" s="266"/>
      <c r="G284" s="266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 t="s">
        <v>217</v>
      </c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</row>
    <row r="285" spans="1:60" outlineLevel="1" x14ac:dyDescent="0.4">
      <c r="A285" s="178">
        <v>138</v>
      </c>
      <c r="B285" s="179" t="s">
        <v>2008</v>
      </c>
      <c r="C285" s="189" t="s">
        <v>2009</v>
      </c>
      <c r="D285" s="180" t="s">
        <v>591</v>
      </c>
      <c r="E285" s="181">
        <v>5</v>
      </c>
      <c r="F285" s="182"/>
      <c r="G285" s="183">
        <f>ROUND(E285*F285,2)</f>
        <v>0</v>
      </c>
      <c r="H285" s="182"/>
      <c r="I285" s="183">
        <f>ROUND(E285*H285,2)</f>
        <v>0</v>
      </c>
      <c r="J285" s="182"/>
      <c r="K285" s="183">
        <f>ROUND(E285*J285,2)</f>
        <v>0</v>
      </c>
      <c r="L285" s="183">
        <v>21</v>
      </c>
      <c r="M285" s="183">
        <f>G285*(1+L285/100)</f>
        <v>0</v>
      </c>
      <c r="N285" s="183">
        <v>0</v>
      </c>
      <c r="O285" s="183">
        <f>ROUND(E285*N285,2)</f>
        <v>0</v>
      </c>
      <c r="P285" s="183">
        <v>0</v>
      </c>
      <c r="Q285" s="183">
        <f>ROUND(E285*P285,2)</f>
        <v>0</v>
      </c>
      <c r="R285" s="183"/>
      <c r="S285" s="183" t="s">
        <v>454</v>
      </c>
      <c r="T285" s="184" t="s">
        <v>213</v>
      </c>
      <c r="U285" s="164">
        <v>0</v>
      </c>
      <c r="V285" s="164">
        <f>ROUND(E285*U285,2)</f>
        <v>0</v>
      </c>
      <c r="W285" s="16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 t="s">
        <v>334</v>
      </c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</row>
    <row r="286" spans="1:60" outlineLevel="1" x14ac:dyDescent="0.4">
      <c r="A286" s="161"/>
      <c r="B286" s="162"/>
      <c r="C286" s="265"/>
      <c r="D286" s="266"/>
      <c r="E286" s="266"/>
      <c r="F286" s="266"/>
      <c r="G286" s="266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 t="s">
        <v>217</v>
      </c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</row>
    <row r="287" spans="1:60" outlineLevel="1" x14ac:dyDescent="0.4">
      <c r="A287" s="178">
        <v>139</v>
      </c>
      <c r="B287" s="179" t="s">
        <v>2010</v>
      </c>
      <c r="C287" s="189" t="s">
        <v>2011</v>
      </c>
      <c r="D287" s="180" t="s">
        <v>591</v>
      </c>
      <c r="E287" s="181">
        <v>5</v>
      </c>
      <c r="F287" s="182"/>
      <c r="G287" s="183">
        <f>ROUND(E287*F287,2)</f>
        <v>0</v>
      </c>
      <c r="H287" s="182"/>
      <c r="I287" s="183">
        <f>ROUND(E287*H287,2)</f>
        <v>0</v>
      </c>
      <c r="J287" s="182"/>
      <c r="K287" s="183">
        <f>ROUND(E287*J287,2)</f>
        <v>0</v>
      </c>
      <c r="L287" s="183">
        <v>21</v>
      </c>
      <c r="M287" s="183">
        <f>G287*(1+L287/100)</f>
        <v>0</v>
      </c>
      <c r="N287" s="183">
        <v>0</v>
      </c>
      <c r="O287" s="183">
        <f>ROUND(E287*N287,2)</f>
        <v>0</v>
      </c>
      <c r="P287" s="183">
        <v>0</v>
      </c>
      <c r="Q287" s="183">
        <f>ROUND(E287*P287,2)</f>
        <v>0</v>
      </c>
      <c r="R287" s="183"/>
      <c r="S287" s="183" t="s">
        <v>454</v>
      </c>
      <c r="T287" s="184" t="s">
        <v>213</v>
      </c>
      <c r="U287" s="164">
        <v>0</v>
      </c>
      <c r="V287" s="164">
        <f>ROUND(E287*U287,2)</f>
        <v>0</v>
      </c>
      <c r="W287" s="16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 t="s">
        <v>334</v>
      </c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</row>
    <row r="288" spans="1:60" outlineLevel="1" x14ac:dyDescent="0.4">
      <c r="A288" s="161"/>
      <c r="B288" s="162"/>
      <c r="C288" s="265"/>
      <c r="D288" s="266"/>
      <c r="E288" s="266"/>
      <c r="F288" s="266"/>
      <c r="G288" s="266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 t="s">
        <v>217</v>
      </c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  <c r="BD288" s="154"/>
      <c r="BE288" s="154"/>
      <c r="BF288" s="154"/>
      <c r="BG288" s="154"/>
      <c r="BH288" s="154"/>
    </row>
    <row r="289" spans="1:60" outlineLevel="1" x14ac:dyDescent="0.4">
      <c r="A289" s="178">
        <v>140</v>
      </c>
      <c r="B289" s="179" t="s">
        <v>2012</v>
      </c>
      <c r="C289" s="189" t="s">
        <v>2013</v>
      </c>
      <c r="D289" s="180" t="s">
        <v>591</v>
      </c>
      <c r="E289" s="181">
        <v>1</v>
      </c>
      <c r="F289" s="182"/>
      <c r="G289" s="183">
        <f>ROUND(E289*F289,2)</f>
        <v>0</v>
      </c>
      <c r="H289" s="182"/>
      <c r="I289" s="183">
        <f>ROUND(E289*H289,2)</f>
        <v>0</v>
      </c>
      <c r="J289" s="182"/>
      <c r="K289" s="183">
        <f>ROUND(E289*J289,2)</f>
        <v>0</v>
      </c>
      <c r="L289" s="183">
        <v>21</v>
      </c>
      <c r="M289" s="183">
        <f>G289*(1+L289/100)</f>
        <v>0</v>
      </c>
      <c r="N289" s="183">
        <v>0</v>
      </c>
      <c r="O289" s="183">
        <f>ROUND(E289*N289,2)</f>
        <v>0</v>
      </c>
      <c r="P289" s="183">
        <v>0</v>
      </c>
      <c r="Q289" s="183">
        <f>ROUND(E289*P289,2)</f>
        <v>0</v>
      </c>
      <c r="R289" s="183"/>
      <c r="S289" s="183" t="s">
        <v>454</v>
      </c>
      <c r="T289" s="184" t="s">
        <v>213</v>
      </c>
      <c r="U289" s="164">
        <v>0</v>
      </c>
      <c r="V289" s="164">
        <f>ROUND(E289*U289,2)</f>
        <v>0</v>
      </c>
      <c r="W289" s="16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 t="s">
        <v>334</v>
      </c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</row>
    <row r="290" spans="1:60" outlineLevel="1" x14ac:dyDescent="0.4">
      <c r="A290" s="161"/>
      <c r="B290" s="162"/>
      <c r="C290" s="265"/>
      <c r="D290" s="266"/>
      <c r="E290" s="266"/>
      <c r="F290" s="266"/>
      <c r="G290" s="266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 t="s">
        <v>217</v>
      </c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</row>
    <row r="291" spans="1:60" outlineLevel="1" x14ac:dyDescent="0.4">
      <c r="A291" s="178">
        <v>141</v>
      </c>
      <c r="B291" s="179" t="s">
        <v>2012</v>
      </c>
      <c r="C291" s="189" t="s">
        <v>2013</v>
      </c>
      <c r="D291" s="180" t="s">
        <v>591</v>
      </c>
      <c r="E291" s="181">
        <v>1</v>
      </c>
      <c r="F291" s="182"/>
      <c r="G291" s="183">
        <f>ROUND(E291*F291,2)</f>
        <v>0</v>
      </c>
      <c r="H291" s="182"/>
      <c r="I291" s="183">
        <f>ROUND(E291*H291,2)</f>
        <v>0</v>
      </c>
      <c r="J291" s="182"/>
      <c r="K291" s="183">
        <f>ROUND(E291*J291,2)</f>
        <v>0</v>
      </c>
      <c r="L291" s="183">
        <v>21</v>
      </c>
      <c r="M291" s="183">
        <f>G291*(1+L291/100)</f>
        <v>0</v>
      </c>
      <c r="N291" s="183">
        <v>0</v>
      </c>
      <c r="O291" s="183">
        <f>ROUND(E291*N291,2)</f>
        <v>0</v>
      </c>
      <c r="P291" s="183">
        <v>0</v>
      </c>
      <c r="Q291" s="183">
        <f>ROUND(E291*P291,2)</f>
        <v>0</v>
      </c>
      <c r="R291" s="183"/>
      <c r="S291" s="183" t="s">
        <v>454</v>
      </c>
      <c r="T291" s="184" t="s">
        <v>213</v>
      </c>
      <c r="U291" s="164">
        <v>0</v>
      </c>
      <c r="V291" s="164">
        <f>ROUND(E291*U291,2)</f>
        <v>0</v>
      </c>
      <c r="W291" s="16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 t="s">
        <v>334</v>
      </c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</row>
    <row r="292" spans="1:60" outlineLevel="1" x14ac:dyDescent="0.4">
      <c r="A292" s="161"/>
      <c r="B292" s="162"/>
      <c r="C292" s="265"/>
      <c r="D292" s="266"/>
      <c r="E292" s="266"/>
      <c r="F292" s="266"/>
      <c r="G292" s="266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 t="s">
        <v>217</v>
      </c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</row>
    <row r="293" spans="1:60" outlineLevel="1" x14ac:dyDescent="0.4">
      <c r="A293" s="178">
        <v>142</v>
      </c>
      <c r="B293" s="179" t="s">
        <v>2012</v>
      </c>
      <c r="C293" s="189" t="s">
        <v>2013</v>
      </c>
      <c r="D293" s="180" t="s">
        <v>591</v>
      </c>
      <c r="E293" s="181">
        <v>2</v>
      </c>
      <c r="F293" s="182"/>
      <c r="G293" s="183">
        <f>ROUND(E293*F293,2)</f>
        <v>0</v>
      </c>
      <c r="H293" s="182"/>
      <c r="I293" s="183">
        <f>ROUND(E293*H293,2)</f>
        <v>0</v>
      </c>
      <c r="J293" s="182"/>
      <c r="K293" s="183">
        <f>ROUND(E293*J293,2)</f>
        <v>0</v>
      </c>
      <c r="L293" s="183">
        <v>21</v>
      </c>
      <c r="M293" s="183">
        <f>G293*(1+L293/100)</f>
        <v>0</v>
      </c>
      <c r="N293" s="183">
        <v>0</v>
      </c>
      <c r="O293" s="183">
        <f>ROUND(E293*N293,2)</f>
        <v>0</v>
      </c>
      <c r="P293" s="183">
        <v>0</v>
      </c>
      <c r="Q293" s="183">
        <f>ROUND(E293*P293,2)</f>
        <v>0</v>
      </c>
      <c r="R293" s="183"/>
      <c r="S293" s="183" t="s">
        <v>454</v>
      </c>
      <c r="T293" s="184" t="s">
        <v>213</v>
      </c>
      <c r="U293" s="164">
        <v>0</v>
      </c>
      <c r="V293" s="164">
        <f>ROUND(E293*U293,2)</f>
        <v>0</v>
      </c>
      <c r="W293" s="16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 t="s">
        <v>334</v>
      </c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</row>
    <row r="294" spans="1:60" outlineLevel="1" x14ac:dyDescent="0.4">
      <c r="A294" s="161"/>
      <c r="B294" s="162"/>
      <c r="C294" s="265"/>
      <c r="D294" s="266"/>
      <c r="E294" s="266"/>
      <c r="F294" s="266"/>
      <c r="G294" s="266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 t="s">
        <v>217</v>
      </c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</row>
    <row r="295" spans="1:60" outlineLevel="1" x14ac:dyDescent="0.4">
      <c r="A295" s="178">
        <v>143</v>
      </c>
      <c r="B295" s="179" t="s">
        <v>2012</v>
      </c>
      <c r="C295" s="189" t="s">
        <v>2013</v>
      </c>
      <c r="D295" s="180" t="s">
        <v>591</v>
      </c>
      <c r="E295" s="181">
        <v>1</v>
      </c>
      <c r="F295" s="182"/>
      <c r="G295" s="183">
        <f>ROUND(E295*F295,2)</f>
        <v>0</v>
      </c>
      <c r="H295" s="182"/>
      <c r="I295" s="183">
        <f>ROUND(E295*H295,2)</f>
        <v>0</v>
      </c>
      <c r="J295" s="182"/>
      <c r="K295" s="183">
        <f>ROUND(E295*J295,2)</f>
        <v>0</v>
      </c>
      <c r="L295" s="183">
        <v>21</v>
      </c>
      <c r="M295" s="183">
        <f>G295*(1+L295/100)</f>
        <v>0</v>
      </c>
      <c r="N295" s="183">
        <v>0</v>
      </c>
      <c r="O295" s="183">
        <f>ROUND(E295*N295,2)</f>
        <v>0</v>
      </c>
      <c r="P295" s="183">
        <v>0</v>
      </c>
      <c r="Q295" s="183">
        <f>ROUND(E295*P295,2)</f>
        <v>0</v>
      </c>
      <c r="R295" s="183"/>
      <c r="S295" s="183" t="s">
        <v>454</v>
      </c>
      <c r="T295" s="184" t="s">
        <v>213</v>
      </c>
      <c r="U295" s="164">
        <v>0</v>
      </c>
      <c r="V295" s="164">
        <f>ROUND(E295*U295,2)</f>
        <v>0</v>
      </c>
      <c r="W295" s="16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 t="s">
        <v>334</v>
      </c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</row>
    <row r="296" spans="1:60" outlineLevel="1" x14ac:dyDescent="0.4">
      <c r="A296" s="161"/>
      <c r="B296" s="162"/>
      <c r="C296" s="265"/>
      <c r="D296" s="266"/>
      <c r="E296" s="266"/>
      <c r="F296" s="266"/>
      <c r="G296" s="266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 t="s">
        <v>217</v>
      </c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</row>
    <row r="297" spans="1:60" x14ac:dyDescent="0.4">
      <c r="A297" s="172" t="s">
        <v>207</v>
      </c>
      <c r="B297" s="173" t="s">
        <v>175</v>
      </c>
      <c r="C297" s="188" t="s">
        <v>88</v>
      </c>
      <c r="D297" s="174"/>
      <c r="E297" s="175"/>
      <c r="F297" s="176"/>
      <c r="G297" s="176">
        <f>SUMIF(AG298:AG303,"&lt;&gt;NOR",G298:G303)</f>
        <v>0</v>
      </c>
      <c r="H297" s="176"/>
      <c r="I297" s="176">
        <f>SUM(I298:I303)</f>
        <v>0</v>
      </c>
      <c r="J297" s="176"/>
      <c r="K297" s="176">
        <f>SUM(K298:K303)</f>
        <v>0</v>
      </c>
      <c r="L297" s="176"/>
      <c r="M297" s="176">
        <f>SUM(M298:M303)</f>
        <v>0</v>
      </c>
      <c r="N297" s="176"/>
      <c r="O297" s="176">
        <f>SUM(O298:O303)</f>
        <v>0</v>
      </c>
      <c r="P297" s="176"/>
      <c r="Q297" s="176">
        <f>SUM(Q298:Q303)</f>
        <v>0</v>
      </c>
      <c r="R297" s="176"/>
      <c r="S297" s="176"/>
      <c r="T297" s="177"/>
      <c r="U297" s="171"/>
      <c r="V297" s="171">
        <f>SUM(V298:V303)</f>
        <v>0</v>
      </c>
      <c r="W297" s="171"/>
      <c r="AG297" t="s">
        <v>208</v>
      </c>
    </row>
    <row r="298" spans="1:60" outlineLevel="1" x14ac:dyDescent="0.4">
      <c r="A298" s="178">
        <v>144</v>
      </c>
      <c r="B298" s="179" t="s">
        <v>2014</v>
      </c>
      <c r="C298" s="189" t="s">
        <v>2015</v>
      </c>
      <c r="D298" s="180" t="s">
        <v>460</v>
      </c>
      <c r="E298" s="181">
        <v>70</v>
      </c>
      <c r="F298" s="182"/>
      <c r="G298" s="183">
        <f>ROUND(E298*F298,2)</f>
        <v>0</v>
      </c>
      <c r="H298" s="182"/>
      <c r="I298" s="183">
        <f>ROUND(E298*H298,2)</f>
        <v>0</v>
      </c>
      <c r="J298" s="182"/>
      <c r="K298" s="183">
        <f>ROUND(E298*J298,2)</f>
        <v>0</v>
      </c>
      <c r="L298" s="183">
        <v>21</v>
      </c>
      <c r="M298" s="183">
        <f>G298*(1+L298/100)</f>
        <v>0</v>
      </c>
      <c r="N298" s="183">
        <v>0</v>
      </c>
      <c r="O298" s="183">
        <f>ROUND(E298*N298,2)</f>
        <v>0</v>
      </c>
      <c r="P298" s="183">
        <v>0</v>
      </c>
      <c r="Q298" s="183">
        <f>ROUND(E298*P298,2)</f>
        <v>0</v>
      </c>
      <c r="R298" s="183"/>
      <c r="S298" s="183" t="s">
        <v>454</v>
      </c>
      <c r="T298" s="184" t="s">
        <v>213</v>
      </c>
      <c r="U298" s="164">
        <v>0</v>
      </c>
      <c r="V298" s="164">
        <f>ROUND(E298*U298,2)</f>
        <v>0</v>
      </c>
      <c r="W298" s="16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 t="s">
        <v>1361</v>
      </c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</row>
    <row r="299" spans="1:60" outlineLevel="1" x14ac:dyDescent="0.4">
      <c r="A299" s="161"/>
      <c r="B299" s="162"/>
      <c r="C299" s="265"/>
      <c r="D299" s="266"/>
      <c r="E299" s="266"/>
      <c r="F299" s="266"/>
      <c r="G299" s="266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 t="s">
        <v>217</v>
      </c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</row>
    <row r="300" spans="1:60" outlineLevel="1" x14ac:dyDescent="0.4">
      <c r="A300" s="178">
        <v>145</v>
      </c>
      <c r="B300" s="179" t="s">
        <v>2016</v>
      </c>
      <c r="C300" s="189" t="s">
        <v>2017</v>
      </c>
      <c r="D300" s="180" t="s">
        <v>460</v>
      </c>
      <c r="E300" s="181">
        <v>70</v>
      </c>
      <c r="F300" s="182"/>
      <c r="G300" s="183">
        <f>ROUND(E300*F300,2)</f>
        <v>0</v>
      </c>
      <c r="H300" s="182"/>
      <c r="I300" s="183">
        <f>ROUND(E300*H300,2)</f>
        <v>0</v>
      </c>
      <c r="J300" s="182"/>
      <c r="K300" s="183">
        <f>ROUND(E300*J300,2)</f>
        <v>0</v>
      </c>
      <c r="L300" s="183">
        <v>21</v>
      </c>
      <c r="M300" s="183">
        <f>G300*(1+L300/100)</f>
        <v>0</v>
      </c>
      <c r="N300" s="183">
        <v>0</v>
      </c>
      <c r="O300" s="183">
        <f>ROUND(E300*N300,2)</f>
        <v>0</v>
      </c>
      <c r="P300" s="183">
        <v>0</v>
      </c>
      <c r="Q300" s="183">
        <f>ROUND(E300*P300,2)</f>
        <v>0</v>
      </c>
      <c r="R300" s="183"/>
      <c r="S300" s="183" t="s">
        <v>454</v>
      </c>
      <c r="T300" s="184" t="s">
        <v>213</v>
      </c>
      <c r="U300" s="164">
        <v>0</v>
      </c>
      <c r="V300" s="164">
        <f>ROUND(E300*U300,2)</f>
        <v>0</v>
      </c>
      <c r="W300" s="16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 t="s">
        <v>1361</v>
      </c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</row>
    <row r="301" spans="1:60" outlineLevel="1" x14ac:dyDescent="0.4">
      <c r="A301" s="161"/>
      <c r="B301" s="162"/>
      <c r="C301" s="265"/>
      <c r="D301" s="266"/>
      <c r="E301" s="266"/>
      <c r="F301" s="266"/>
      <c r="G301" s="266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 t="s">
        <v>217</v>
      </c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</row>
    <row r="302" spans="1:60" outlineLevel="1" x14ac:dyDescent="0.4">
      <c r="A302" s="178">
        <v>146</v>
      </c>
      <c r="B302" s="179" t="s">
        <v>2018</v>
      </c>
      <c r="C302" s="189" t="s">
        <v>2019</v>
      </c>
      <c r="D302" s="180" t="s">
        <v>321</v>
      </c>
      <c r="E302" s="181">
        <v>24.5</v>
      </c>
      <c r="F302" s="182"/>
      <c r="G302" s="183">
        <f>ROUND(E302*F302,2)</f>
        <v>0</v>
      </c>
      <c r="H302" s="182"/>
      <c r="I302" s="183">
        <f>ROUND(E302*H302,2)</f>
        <v>0</v>
      </c>
      <c r="J302" s="182"/>
      <c r="K302" s="183">
        <f>ROUND(E302*J302,2)</f>
        <v>0</v>
      </c>
      <c r="L302" s="183">
        <v>21</v>
      </c>
      <c r="M302" s="183">
        <f>G302*(1+L302/100)</f>
        <v>0</v>
      </c>
      <c r="N302" s="183">
        <v>0</v>
      </c>
      <c r="O302" s="183">
        <f>ROUND(E302*N302,2)</f>
        <v>0</v>
      </c>
      <c r="P302" s="183">
        <v>0</v>
      </c>
      <c r="Q302" s="183">
        <f>ROUND(E302*P302,2)</f>
        <v>0</v>
      </c>
      <c r="R302" s="183"/>
      <c r="S302" s="183" t="s">
        <v>454</v>
      </c>
      <c r="T302" s="184" t="s">
        <v>213</v>
      </c>
      <c r="U302" s="164">
        <v>0</v>
      </c>
      <c r="V302" s="164">
        <f>ROUND(E302*U302,2)</f>
        <v>0</v>
      </c>
      <c r="W302" s="16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 t="s">
        <v>1361</v>
      </c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</row>
    <row r="303" spans="1:60" outlineLevel="1" x14ac:dyDescent="0.4">
      <c r="A303" s="161"/>
      <c r="B303" s="162"/>
      <c r="C303" s="265"/>
      <c r="D303" s="266"/>
      <c r="E303" s="266"/>
      <c r="F303" s="266"/>
      <c r="G303" s="266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 t="s">
        <v>217</v>
      </c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</row>
    <row r="304" spans="1:60" x14ac:dyDescent="0.4">
      <c r="A304" s="172" t="s">
        <v>207</v>
      </c>
      <c r="B304" s="173" t="s">
        <v>171</v>
      </c>
      <c r="C304" s="188" t="s">
        <v>172</v>
      </c>
      <c r="D304" s="174"/>
      <c r="E304" s="175"/>
      <c r="F304" s="176"/>
      <c r="G304" s="176">
        <f>SUMIF(AG305:AG314,"&lt;&gt;NOR",G305:G314)</f>
        <v>0</v>
      </c>
      <c r="H304" s="176"/>
      <c r="I304" s="176">
        <f>SUM(I305:I314)</f>
        <v>0</v>
      </c>
      <c r="J304" s="176"/>
      <c r="K304" s="176">
        <f>SUM(K305:K314)</f>
        <v>0</v>
      </c>
      <c r="L304" s="176"/>
      <c r="M304" s="176">
        <f>SUM(M305:M314)</f>
        <v>0</v>
      </c>
      <c r="N304" s="176"/>
      <c r="O304" s="176">
        <f>SUM(O305:O314)</f>
        <v>0</v>
      </c>
      <c r="P304" s="176"/>
      <c r="Q304" s="176">
        <f>SUM(Q305:Q314)</f>
        <v>0</v>
      </c>
      <c r="R304" s="176"/>
      <c r="S304" s="176"/>
      <c r="T304" s="177"/>
      <c r="U304" s="171"/>
      <c r="V304" s="171">
        <f>SUM(V305:V314)</f>
        <v>0</v>
      </c>
      <c r="W304" s="171"/>
      <c r="AG304" t="s">
        <v>208</v>
      </c>
    </row>
    <row r="305" spans="1:60" outlineLevel="1" x14ac:dyDescent="0.4">
      <c r="A305" s="178">
        <v>147</v>
      </c>
      <c r="B305" s="179" t="s">
        <v>2020</v>
      </c>
      <c r="C305" s="189" t="s">
        <v>2021</v>
      </c>
      <c r="D305" s="180" t="s">
        <v>591</v>
      </c>
      <c r="E305" s="181">
        <v>55</v>
      </c>
      <c r="F305" s="182"/>
      <c r="G305" s="183">
        <f>ROUND(E305*F305,2)</f>
        <v>0</v>
      </c>
      <c r="H305" s="182"/>
      <c r="I305" s="183">
        <f>ROUND(E305*H305,2)</f>
        <v>0</v>
      </c>
      <c r="J305" s="182"/>
      <c r="K305" s="183">
        <f>ROUND(E305*J305,2)</f>
        <v>0</v>
      </c>
      <c r="L305" s="183">
        <v>21</v>
      </c>
      <c r="M305" s="183">
        <f>G305*(1+L305/100)</f>
        <v>0</v>
      </c>
      <c r="N305" s="183">
        <v>0</v>
      </c>
      <c r="O305" s="183">
        <f>ROUND(E305*N305,2)</f>
        <v>0</v>
      </c>
      <c r="P305" s="183">
        <v>0</v>
      </c>
      <c r="Q305" s="183">
        <f>ROUND(E305*P305,2)</f>
        <v>0</v>
      </c>
      <c r="R305" s="183"/>
      <c r="S305" s="183" t="s">
        <v>454</v>
      </c>
      <c r="T305" s="184" t="s">
        <v>213</v>
      </c>
      <c r="U305" s="164">
        <v>0</v>
      </c>
      <c r="V305" s="164">
        <f>ROUND(E305*U305,2)</f>
        <v>0</v>
      </c>
      <c r="W305" s="16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 t="s">
        <v>1361</v>
      </c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</row>
    <row r="306" spans="1:60" outlineLevel="1" x14ac:dyDescent="0.4">
      <c r="A306" s="161"/>
      <c r="B306" s="162"/>
      <c r="C306" s="265"/>
      <c r="D306" s="266"/>
      <c r="E306" s="266"/>
      <c r="F306" s="266"/>
      <c r="G306" s="266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 t="s">
        <v>217</v>
      </c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</row>
    <row r="307" spans="1:60" outlineLevel="1" x14ac:dyDescent="0.4">
      <c r="A307" s="178">
        <v>148</v>
      </c>
      <c r="B307" s="179" t="s">
        <v>2022</v>
      </c>
      <c r="C307" s="189" t="s">
        <v>2023</v>
      </c>
      <c r="D307" s="180" t="s">
        <v>591</v>
      </c>
      <c r="E307" s="181">
        <v>5</v>
      </c>
      <c r="F307" s="182"/>
      <c r="G307" s="183">
        <f>ROUND(E307*F307,2)</f>
        <v>0</v>
      </c>
      <c r="H307" s="182"/>
      <c r="I307" s="183">
        <f>ROUND(E307*H307,2)</f>
        <v>0</v>
      </c>
      <c r="J307" s="182"/>
      <c r="K307" s="183">
        <f>ROUND(E307*J307,2)</f>
        <v>0</v>
      </c>
      <c r="L307" s="183">
        <v>21</v>
      </c>
      <c r="M307" s="183">
        <f>G307*(1+L307/100)</f>
        <v>0</v>
      </c>
      <c r="N307" s="183">
        <v>0</v>
      </c>
      <c r="O307" s="183">
        <f>ROUND(E307*N307,2)</f>
        <v>0</v>
      </c>
      <c r="P307" s="183">
        <v>0</v>
      </c>
      <c r="Q307" s="183">
        <f>ROUND(E307*P307,2)</f>
        <v>0</v>
      </c>
      <c r="R307" s="183"/>
      <c r="S307" s="183" t="s">
        <v>454</v>
      </c>
      <c r="T307" s="184" t="s">
        <v>213</v>
      </c>
      <c r="U307" s="164">
        <v>0</v>
      </c>
      <c r="V307" s="164">
        <f>ROUND(E307*U307,2)</f>
        <v>0</v>
      </c>
      <c r="W307" s="16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 t="s">
        <v>1361</v>
      </c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</row>
    <row r="308" spans="1:60" outlineLevel="1" x14ac:dyDescent="0.4">
      <c r="A308" s="161"/>
      <c r="B308" s="162"/>
      <c r="C308" s="265"/>
      <c r="D308" s="266"/>
      <c r="E308" s="266"/>
      <c r="F308" s="266"/>
      <c r="G308" s="266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 t="s">
        <v>217</v>
      </c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</row>
    <row r="309" spans="1:60" outlineLevel="1" x14ac:dyDescent="0.4">
      <c r="A309" s="178">
        <v>149</v>
      </c>
      <c r="B309" s="179" t="s">
        <v>2024</v>
      </c>
      <c r="C309" s="189" t="s">
        <v>2025</v>
      </c>
      <c r="D309" s="180" t="s">
        <v>2026</v>
      </c>
      <c r="E309" s="181">
        <v>1</v>
      </c>
      <c r="F309" s="182"/>
      <c r="G309" s="183">
        <f>ROUND(E309*F309,2)</f>
        <v>0</v>
      </c>
      <c r="H309" s="182"/>
      <c r="I309" s="183">
        <f>ROUND(E309*H309,2)</f>
        <v>0</v>
      </c>
      <c r="J309" s="182"/>
      <c r="K309" s="183">
        <f>ROUND(E309*J309,2)</f>
        <v>0</v>
      </c>
      <c r="L309" s="183">
        <v>21</v>
      </c>
      <c r="M309" s="183">
        <f>G309*(1+L309/100)</f>
        <v>0</v>
      </c>
      <c r="N309" s="183">
        <v>0</v>
      </c>
      <c r="O309" s="183">
        <f>ROUND(E309*N309,2)</f>
        <v>0</v>
      </c>
      <c r="P309" s="183">
        <v>0</v>
      </c>
      <c r="Q309" s="183">
        <f>ROUND(E309*P309,2)</f>
        <v>0</v>
      </c>
      <c r="R309" s="183"/>
      <c r="S309" s="183" t="s">
        <v>454</v>
      </c>
      <c r="T309" s="184" t="s">
        <v>213</v>
      </c>
      <c r="U309" s="164">
        <v>0</v>
      </c>
      <c r="V309" s="164">
        <f>ROUND(E309*U309,2)</f>
        <v>0</v>
      </c>
      <c r="W309" s="16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 t="s">
        <v>1361</v>
      </c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</row>
    <row r="310" spans="1:60" outlineLevel="1" x14ac:dyDescent="0.4">
      <c r="A310" s="161"/>
      <c r="B310" s="162"/>
      <c r="C310" s="265"/>
      <c r="D310" s="266"/>
      <c r="E310" s="266"/>
      <c r="F310" s="266"/>
      <c r="G310" s="266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 t="s">
        <v>217</v>
      </c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</row>
    <row r="311" spans="1:60" outlineLevel="1" x14ac:dyDescent="0.4">
      <c r="A311" s="178">
        <v>150</v>
      </c>
      <c r="B311" s="179" t="s">
        <v>2027</v>
      </c>
      <c r="C311" s="189" t="s">
        <v>2028</v>
      </c>
      <c r="D311" s="180" t="s">
        <v>2026</v>
      </c>
      <c r="E311" s="181">
        <v>1</v>
      </c>
      <c r="F311" s="182"/>
      <c r="G311" s="183">
        <f>ROUND(E311*F311,2)</f>
        <v>0</v>
      </c>
      <c r="H311" s="182"/>
      <c r="I311" s="183">
        <f>ROUND(E311*H311,2)</f>
        <v>0</v>
      </c>
      <c r="J311" s="182"/>
      <c r="K311" s="183">
        <f>ROUND(E311*J311,2)</f>
        <v>0</v>
      </c>
      <c r="L311" s="183">
        <v>21</v>
      </c>
      <c r="M311" s="183">
        <f>G311*(1+L311/100)</f>
        <v>0</v>
      </c>
      <c r="N311" s="183">
        <v>0</v>
      </c>
      <c r="O311" s="183">
        <f>ROUND(E311*N311,2)</f>
        <v>0</v>
      </c>
      <c r="P311" s="183">
        <v>0</v>
      </c>
      <c r="Q311" s="183">
        <f>ROUND(E311*P311,2)</f>
        <v>0</v>
      </c>
      <c r="R311" s="183"/>
      <c r="S311" s="183" t="s">
        <v>454</v>
      </c>
      <c r="T311" s="184" t="s">
        <v>213</v>
      </c>
      <c r="U311" s="164">
        <v>0</v>
      </c>
      <c r="V311" s="164">
        <f>ROUND(E311*U311,2)</f>
        <v>0</v>
      </c>
      <c r="W311" s="16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 t="s">
        <v>1361</v>
      </c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</row>
    <row r="312" spans="1:60" outlineLevel="1" x14ac:dyDescent="0.4">
      <c r="A312" s="161"/>
      <c r="B312" s="162"/>
      <c r="C312" s="265"/>
      <c r="D312" s="266"/>
      <c r="E312" s="266"/>
      <c r="F312" s="266"/>
      <c r="G312" s="266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 t="s">
        <v>217</v>
      </c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</row>
    <row r="313" spans="1:60" outlineLevel="1" x14ac:dyDescent="0.4">
      <c r="A313" s="178">
        <v>151</v>
      </c>
      <c r="B313" s="179" t="s">
        <v>2029</v>
      </c>
      <c r="C313" s="189" t="s">
        <v>2030</v>
      </c>
      <c r="D313" s="180" t="s">
        <v>2026</v>
      </c>
      <c r="E313" s="181">
        <v>1</v>
      </c>
      <c r="F313" s="182"/>
      <c r="G313" s="183">
        <f>ROUND(E313*F313,2)</f>
        <v>0</v>
      </c>
      <c r="H313" s="182"/>
      <c r="I313" s="183">
        <f>ROUND(E313*H313,2)</f>
        <v>0</v>
      </c>
      <c r="J313" s="182"/>
      <c r="K313" s="183">
        <f>ROUND(E313*J313,2)</f>
        <v>0</v>
      </c>
      <c r="L313" s="183">
        <v>21</v>
      </c>
      <c r="M313" s="183">
        <f>G313*(1+L313/100)</f>
        <v>0</v>
      </c>
      <c r="N313" s="183">
        <v>0</v>
      </c>
      <c r="O313" s="183">
        <f>ROUND(E313*N313,2)</f>
        <v>0</v>
      </c>
      <c r="P313" s="183">
        <v>0</v>
      </c>
      <c r="Q313" s="183">
        <f>ROUND(E313*P313,2)</f>
        <v>0</v>
      </c>
      <c r="R313" s="183"/>
      <c r="S313" s="183" t="s">
        <v>454</v>
      </c>
      <c r="T313" s="184" t="s">
        <v>213</v>
      </c>
      <c r="U313" s="164">
        <v>0</v>
      </c>
      <c r="V313" s="164">
        <f>ROUND(E313*U313,2)</f>
        <v>0</v>
      </c>
      <c r="W313" s="16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 t="s">
        <v>1361</v>
      </c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</row>
    <row r="314" spans="1:60" outlineLevel="1" x14ac:dyDescent="0.4">
      <c r="A314" s="161"/>
      <c r="B314" s="162"/>
      <c r="C314" s="265"/>
      <c r="D314" s="266"/>
      <c r="E314" s="266"/>
      <c r="F314" s="266"/>
      <c r="G314" s="266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 t="s">
        <v>217</v>
      </c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</row>
    <row r="315" spans="1:60" x14ac:dyDescent="0.4">
      <c r="A315" s="5"/>
      <c r="B315" s="6"/>
      <c r="C315" s="191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AE315">
        <v>15</v>
      </c>
      <c r="AF315">
        <v>21</v>
      </c>
    </row>
    <row r="316" spans="1:60" x14ac:dyDescent="0.4">
      <c r="A316" s="157"/>
      <c r="B316" s="158" t="s">
        <v>29</v>
      </c>
      <c r="C316" s="192"/>
      <c r="D316" s="159"/>
      <c r="E316" s="160"/>
      <c r="F316" s="160"/>
      <c r="G316" s="187">
        <f>G8+G41+G156+G297+G304</f>
        <v>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AE316">
        <f>SUMIF(L7:L314,AE315,G7:G314)</f>
        <v>0</v>
      </c>
      <c r="AF316">
        <f>SUMIF(L7:L314,AF315,G7:G314)</f>
        <v>0</v>
      </c>
      <c r="AG316" t="s">
        <v>270</v>
      </c>
    </row>
    <row r="317" spans="1:60" x14ac:dyDescent="0.4">
      <c r="C317" s="193"/>
      <c r="D317" s="145"/>
      <c r="AG317" t="s">
        <v>271</v>
      </c>
    </row>
    <row r="318" spans="1:60" x14ac:dyDescent="0.4">
      <c r="D318" s="145"/>
    </row>
    <row r="319" spans="1:60" x14ac:dyDescent="0.4">
      <c r="D319" s="145"/>
    </row>
    <row r="320" spans="1:60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tillJMmySiAC9ew0pmIDweetO8mVbpwXRIhgqsTuwCHGSQ+rka+ukdaA7+5BktfYj0HAS+A7AP1jSum67MIBag==" saltValue="N7h+FAjqlOsRinOmUVzh6Q==" spinCount="100000" sheet="1"/>
  <mergeCells count="155"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38:G38"/>
    <mergeCell ref="C40:G40"/>
    <mergeCell ref="C43:G43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63:G63"/>
    <mergeCell ref="C65:G65"/>
    <mergeCell ref="C67:G67"/>
    <mergeCell ref="C69:G69"/>
    <mergeCell ref="C71:G71"/>
    <mergeCell ref="C73:G73"/>
    <mergeCell ref="C51:G51"/>
    <mergeCell ref="C53:G53"/>
    <mergeCell ref="C55:G55"/>
    <mergeCell ref="C57:G57"/>
    <mergeCell ref="C59:G59"/>
    <mergeCell ref="C61:G61"/>
    <mergeCell ref="C87:G87"/>
    <mergeCell ref="C89:G89"/>
    <mergeCell ref="C91:G91"/>
    <mergeCell ref="C93:G93"/>
    <mergeCell ref="C95:G95"/>
    <mergeCell ref="C97:G97"/>
    <mergeCell ref="C75:G75"/>
    <mergeCell ref="C77:G77"/>
    <mergeCell ref="C79:G79"/>
    <mergeCell ref="C81:G81"/>
    <mergeCell ref="C83:G83"/>
    <mergeCell ref="C85:G85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60:G160"/>
    <mergeCell ref="C162:G162"/>
    <mergeCell ref="C164:G164"/>
    <mergeCell ref="C166:G166"/>
    <mergeCell ref="C168:G168"/>
    <mergeCell ref="C170:G170"/>
    <mergeCell ref="C147:G147"/>
    <mergeCell ref="C149:G149"/>
    <mergeCell ref="C151:G151"/>
    <mergeCell ref="C153:G153"/>
    <mergeCell ref="C155:G155"/>
    <mergeCell ref="C158:G158"/>
    <mergeCell ref="C184:G184"/>
    <mergeCell ref="C186:G186"/>
    <mergeCell ref="C188:G188"/>
    <mergeCell ref="C190:G190"/>
    <mergeCell ref="C192:G192"/>
    <mergeCell ref="C194:G194"/>
    <mergeCell ref="C172:G172"/>
    <mergeCell ref="C174:G174"/>
    <mergeCell ref="C176:G176"/>
    <mergeCell ref="C178:G178"/>
    <mergeCell ref="C180:G180"/>
    <mergeCell ref="C182:G182"/>
    <mergeCell ref="C208:G208"/>
    <mergeCell ref="C210:G210"/>
    <mergeCell ref="C212:G212"/>
    <mergeCell ref="C214:G214"/>
    <mergeCell ref="C216:G216"/>
    <mergeCell ref="C218:G218"/>
    <mergeCell ref="C196:G196"/>
    <mergeCell ref="C198:G198"/>
    <mergeCell ref="C200:G200"/>
    <mergeCell ref="C202:G202"/>
    <mergeCell ref="C204:G204"/>
    <mergeCell ref="C206:G206"/>
    <mergeCell ref="C232:G232"/>
    <mergeCell ref="C234:G234"/>
    <mergeCell ref="C236:G236"/>
    <mergeCell ref="C238:G238"/>
    <mergeCell ref="C240:G240"/>
    <mergeCell ref="C242:G242"/>
    <mergeCell ref="C220:G220"/>
    <mergeCell ref="C222:G222"/>
    <mergeCell ref="C224:G224"/>
    <mergeCell ref="C226:G226"/>
    <mergeCell ref="C228:G228"/>
    <mergeCell ref="C230:G230"/>
    <mergeCell ref="C256:G256"/>
    <mergeCell ref="C258:G258"/>
    <mergeCell ref="C260:G260"/>
    <mergeCell ref="C262:G262"/>
    <mergeCell ref="C264:G264"/>
    <mergeCell ref="C266:G266"/>
    <mergeCell ref="C244:G244"/>
    <mergeCell ref="C246:G246"/>
    <mergeCell ref="C248:G248"/>
    <mergeCell ref="C250:G250"/>
    <mergeCell ref="C252:G252"/>
    <mergeCell ref="C254:G254"/>
    <mergeCell ref="C280:G280"/>
    <mergeCell ref="C282:G282"/>
    <mergeCell ref="C284:G284"/>
    <mergeCell ref="C286:G286"/>
    <mergeCell ref="C288:G288"/>
    <mergeCell ref="C290:G290"/>
    <mergeCell ref="C268:G268"/>
    <mergeCell ref="C270:G270"/>
    <mergeCell ref="C272:G272"/>
    <mergeCell ref="C274:G274"/>
    <mergeCell ref="C276:G276"/>
    <mergeCell ref="C278:G278"/>
    <mergeCell ref="C306:G306"/>
    <mergeCell ref="C308:G308"/>
    <mergeCell ref="C310:G310"/>
    <mergeCell ref="C312:G312"/>
    <mergeCell ref="C314:G314"/>
    <mergeCell ref="C292:G292"/>
    <mergeCell ref="C294:G294"/>
    <mergeCell ref="C296:G296"/>
    <mergeCell ref="C299:G299"/>
    <mergeCell ref="C301:G301"/>
    <mergeCell ref="C303:G30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16"/>
  <sheetViews>
    <sheetView showGridLines="0" topLeftCell="B15" zoomScaleNormal="100" zoomScaleSheetLayoutView="75" workbookViewId="0">
      <selection activeCell="A29" sqref="A29"/>
    </sheetView>
  </sheetViews>
  <sheetFormatPr defaultColWidth="9" defaultRowHeight="12.3" x14ac:dyDescent="0.4"/>
  <cols>
    <col min="1" max="1" width="8.44140625" hidden="1" customWidth="1"/>
    <col min="2" max="2" width="9.109375" customWidth="1"/>
    <col min="3" max="3" width="7.44140625" customWidth="1"/>
    <col min="4" max="4" width="13.44140625" customWidth="1"/>
    <col min="5" max="5" width="12.109375" customWidth="1"/>
    <col min="6" max="6" width="11.44140625" customWidth="1"/>
    <col min="7" max="7" width="12.6640625" style="1" customWidth="1"/>
    <col min="8" max="8" width="12.6640625" customWidth="1"/>
    <col min="9" max="9" width="13" style="1" customWidth="1"/>
    <col min="10" max="10" width="6.6640625" style="1" customWidth="1"/>
    <col min="11" max="11" width="4.33203125" customWidth="1"/>
    <col min="12" max="15" width="10.6640625" customWidth="1"/>
  </cols>
  <sheetData>
    <row r="1" spans="1:15" ht="33.75" customHeight="1" x14ac:dyDescent="0.4">
      <c r="A1" s="69" t="s">
        <v>36</v>
      </c>
      <c r="B1" s="212" t="s">
        <v>41</v>
      </c>
      <c r="C1" s="213"/>
      <c r="D1" s="213"/>
      <c r="E1" s="213"/>
      <c r="F1" s="213"/>
      <c r="G1" s="213"/>
      <c r="H1" s="213"/>
      <c r="I1" s="213"/>
      <c r="J1" s="214"/>
    </row>
    <row r="2" spans="1:15" ht="36" customHeight="1" x14ac:dyDescent="0.4">
      <c r="A2" s="3"/>
      <c r="B2" s="75" t="s">
        <v>22</v>
      </c>
      <c r="C2" s="76"/>
      <c r="D2" s="77" t="s">
        <v>45</v>
      </c>
      <c r="E2" s="221" t="s">
        <v>46</v>
      </c>
      <c r="F2" s="222"/>
      <c r="G2" s="222"/>
      <c r="H2" s="222"/>
      <c r="I2" s="222"/>
      <c r="J2" s="223"/>
      <c r="O2" s="2"/>
    </row>
    <row r="3" spans="1:15" ht="27" hidden="1" customHeight="1" x14ac:dyDescent="0.4">
      <c r="A3" s="3"/>
      <c r="B3" s="78"/>
      <c r="C3" s="76"/>
      <c r="D3" s="79"/>
      <c r="E3" s="224"/>
      <c r="F3" s="225"/>
      <c r="G3" s="225"/>
      <c r="H3" s="225"/>
      <c r="I3" s="225"/>
      <c r="J3" s="226"/>
    </row>
    <row r="4" spans="1:15" ht="23.25" customHeight="1" x14ac:dyDescent="0.4">
      <c r="A4" s="3"/>
      <c r="B4" s="80"/>
      <c r="C4" s="81"/>
      <c r="D4" s="82"/>
      <c r="E4" s="234"/>
      <c r="F4" s="234"/>
      <c r="G4" s="234"/>
      <c r="H4" s="234"/>
      <c r="I4" s="234"/>
      <c r="J4" s="235"/>
    </row>
    <row r="5" spans="1:15" ht="24" customHeight="1" x14ac:dyDescent="0.4">
      <c r="A5" s="3"/>
      <c r="B5" s="43" t="s">
        <v>42</v>
      </c>
      <c r="C5" s="4"/>
      <c r="D5" s="30"/>
      <c r="E5" s="24"/>
      <c r="F5" s="24"/>
      <c r="G5" s="24"/>
      <c r="H5" s="26" t="s">
        <v>40</v>
      </c>
      <c r="I5" s="30"/>
      <c r="J5" s="10"/>
    </row>
    <row r="6" spans="1:15" ht="15.75" customHeight="1" x14ac:dyDescent="0.4">
      <c r="A6" s="3"/>
      <c r="B6" s="38"/>
      <c r="C6" s="24"/>
      <c r="D6" s="30"/>
      <c r="E6" s="24"/>
      <c r="F6" s="24"/>
      <c r="G6" s="24"/>
      <c r="H6" s="26" t="s">
        <v>34</v>
      </c>
      <c r="I6" s="30"/>
      <c r="J6" s="10"/>
    </row>
    <row r="7" spans="1:15" ht="15.75" customHeight="1" x14ac:dyDescent="0.4">
      <c r="A7" s="3"/>
      <c r="B7" s="39"/>
      <c r="C7" s="25"/>
      <c r="D7" s="31"/>
      <c r="E7" s="32"/>
      <c r="F7" s="32"/>
      <c r="G7" s="32"/>
      <c r="H7" s="33"/>
      <c r="I7" s="32"/>
      <c r="J7" s="47"/>
    </row>
    <row r="8" spans="1:15" ht="24" hidden="1" customHeight="1" x14ac:dyDescent="0.4">
      <c r="A8" s="3"/>
      <c r="B8" s="43" t="s">
        <v>20</v>
      </c>
      <c r="C8" s="4"/>
      <c r="D8" s="83" t="s">
        <v>47</v>
      </c>
      <c r="E8" s="4"/>
      <c r="F8" s="4"/>
      <c r="G8" s="42"/>
      <c r="H8" s="26" t="s">
        <v>40</v>
      </c>
      <c r="I8" s="86" t="s">
        <v>51</v>
      </c>
      <c r="J8" s="10"/>
    </row>
    <row r="9" spans="1:15" ht="15.75" hidden="1" customHeight="1" x14ac:dyDescent="0.4">
      <c r="A9" s="3"/>
      <c r="B9" s="3"/>
      <c r="C9" s="4"/>
      <c r="D9" s="83" t="s">
        <v>48</v>
      </c>
      <c r="E9" s="4"/>
      <c r="F9" s="4"/>
      <c r="G9" s="42"/>
      <c r="H9" s="26" t="s">
        <v>34</v>
      </c>
      <c r="I9" s="30"/>
      <c r="J9" s="10"/>
    </row>
    <row r="10" spans="1:15" ht="15.75" hidden="1" customHeight="1" x14ac:dyDescent="0.4">
      <c r="A10" s="3"/>
      <c r="B10" s="48"/>
      <c r="C10" s="25"/>
      <c r="D10" s="85" t="s">
        <v>50</v>
      </c>
      <c r="E10" s="84" t="s">
        <v>49</v>
      </c>
      <c r="F10" s="51"/>
      <c r="G10" s="49"/>
      <c r="H10" s="49"/>
      <c r="I10" s="50"/>
      <c r="J10" s="47"/>
    </row>
    <row r="11" spans="1:15" ht="24" customHeight="1" x14ac:dyDescent="0.4">
      <c r="A11" s="3"/>
      <c r="B11" s="43" t="s">
        <v>19</v>
      </c>
      <c r="C11" s="4"/>
      <c r="D11" s="228"/>
      <c r="E11" s="228"/>
      <c r="F11" s="228"/>
      <c r="G11" s="228"/>
      <c r="H11" s="26" t="s">
        <v>40</v>
      </c>
      <c r="I11" s="88"/>
      <c r="J11" s="10"/>
    </row>
    <row r="12" spans="1:15" ht="15.75" customHeight="1" x14ac:dyDescent="0.4">
      <c r="A12" s="3"/>
      <c r="B12" s="38"/>
      <c r="C12" s="24"/>
      <c r="D12" s="233"/>
      <c r="E12" s="233"/>
      <c r="F12" s="233"/>
      <c r="G12" s="233"/>
      <c r="H12" s="26" t="s">
        <v>34</v>
      </c>
      <c r="I12" s="88"/>
      <c r="J12" s="10"/>
    </row>
    <row r="13" spans="1:15" ht="15.75" customHeight="1" x14ac:dyDescent="0.4">
      <c r="A13" s="3"/>
      <c r="B13" s="39"/>
      <c r="C13" s="25"/>
      <c r="D13" s="87"/>
      <c r="E13" s="236"/>
      <c r="F13" s="237"/>
      <c r="G13" s="237"/>
      <c r="H13" s="27"/>
      <c r="I13" s="32"/>
      <c r="J13" s="47"/>
    </row>
    <row r="14" spans="1:15" ht="24" hidden="1" customHeight="1" x14ac:dyDescent="0.4">
      <c r="A14" s="3"/>
      <c r="B14" s="62" t="s">
        <v>21</v>
      </c>
      <c r="C14" s="63"/>
      <c r="D14" s="64" t="s">
        <v>43</v>
      </c>
      <c r="E14" s="65"/>
      <c r="F14" s="65"/>
      <c r="G14" s="65"/>
      <c r="H14" s="66"/>
      <c r="I14" s="65"/>
      <c r="J14" s="67"/>
    </row>
    <row r="15" spans="1:15" ht="32.25" customHeight="1" x14ac:dyDescent="0.4">
      <c r="A15" s="3"/>
      <c r="B15" s="48" t="s">
        <v>32</v>
      </c>
      <c r="C15" s="68"/>
      <c r="D15" s="49"/>
      <c r="E15" s="227"/>
      <c r="F15" s="227"/>
      <c r="G15" s="229"/>
      <c r="H15" s="229"/>
      <c r="I15" s="229" t="s">
        <v>29</v>
      </c>
      <c r="J15" s="230"/>
    </row>
    <row r="16" spans="1:15" ht="23.25" customHeight="1" x14ac:dyDescent="0.4">
      <c r="A16" s="144" t="s">
        <v>24</v>
      </c>
      <c r="B16" s="53" t="s">
        <v>24</v>
      </c>
      <c r="C16" s="54"/>
      <c r="D16" s="55"/>
      <c r="E16" s="218"/>
      <c r="F16" s="219"/>
      <c r="G16" s="218"/>
      <c r="H16" s="219"/>
      <c r="I16" s="218">
        <f>SUMIF(F63:F112,A16,I63:I112)+SUMIF(F63:F112,"PSU",I63:I112)</f>
        <v>0</v>
      </c>
      <c r="J16" s="220"/>
    </row>
    <row r="17" spans="1:10" ht="23.25" customHeight="1" x14ac:dyDescent="0.4">
      <c r="A17" s="144" t="s">
        <v>25</v>
      </c>
      <c r="B17" s="53" t="s">
        <v>25</v>
      </c>
      <c r="C17" s="54"/>
      <c r="D17" s="55"/>
      <c r="E17" s="218"/>
      <c r="F17" s="219"/>
      <c r="G17" s="218"/>
      <c r="H17" s="219"/>
      <c r="I17" s="218">
        <f>SUMIF(F63:F112,A17,I63:I112)</f>
        <v>0</v>
      </c>
      <c r="J17" s="220"/>
    </row>
    <row r="18" spans="1:10" ht="23.25" customHeight="1" x14ac:dyDescent="0.4">
      <c r="A18" s="144" t="s">
        <v>26</v>
      </c>
      <c r="B18" s="53" t="s">
        <v>26</v>
      </c>
      <c r="C18" s="54"/>
      <c r="D18" s="55"/>
      <c r="E18" s="218"/>
      <c r="F18" s="219"/>
      <c r="G18" s="218"/>
      <c r="H18" s="219"/>
      <c r="I18" s="218">
        <f>SUMIF(F63:F112,A18,I63:I112)</f>
        <v>0</v>
      </c>
      <c r="J18" s="220"/>
    </row>
    <row r="19" spans="1:10" ht="23.25" customHeight="1" x14ac:dyDescent="0.4">
      <c r="A19" s="144" t="s">
        <v>179</v>
      </c>
      <c r="B19" s="53" t="s">
        <v>27</v>
      </c>
      <c r="C19" s="54"/>
      <c r="D19" s="55"/>
      <c r="E19" s="218"/>
      <c r="F19" s="219"/>
      <c r="G19" s="218"/>
      <c r="H19" s="219"/>
      <c r="I19" s="218">
        <f>SUMIF(F63:F112,A19,I63:I112)</f>
        <v>0</v>
      </c>
      <c r="J19" s="220"/>
    </row>
    <row r="20" spans="1:10" ht="23.25" customHeight="1" x14ac:dyDescent="0.4">
      <c r="A20" s="144" t="s">
        <v>180</v>
      </c>
      <c r="B20" s="53" t="s">
        <v>28</v>
      </c>
      <c r="C20" s="54"/>
      <c r="D20" s="55"/>
      <c r="E20" s="218"/>
      <c r="F20" s="219"/>
      <c r="G20" s="218"/>
      <c r="H20" s="219"/>
      <c r="I20" s="218">
        <f>SUMIF(F63:F112,A20,I63:I112)</f>
        <v>0</v>
      </c>
      <c r="J20" s="220"/>
    </row>
    <row r="21" spans="1:10" ht="23.25" customHeight="1" x14ac:dyDescent="0.4">
      <c r="A21" s="3"/>
      <c r="B21" s="70" t="s">
        <v>29</v>
      </c>
      <c r="C21" s="71"/>
      <c r="D21" s="72"/>
      <c r="E21" s="231"/>
      <c r="F21" s="232"/>
      <c r="G21" s="231"/>
      <c r="H21" s="232"/>
      <c r="I21" s="231">
        <f>SUM(I16:J20)</f>
        <v>0</v>
      </c>
      <c r="J21" s="243"/>
    </row>
    <row r="22" spans="1:10" ht="33" customHeight="1" x14ac:dyDescent="0.4">
      <c r="A22" s="3"/>
      <c r="B22" s="61" t="s">
        <v>33</v>
      </c>
      <c r="C22" s="54"/>
      <c r="D22" s="55"/>
      <c r="E22" s="60"/>
      <c r="F22" s="57"/>
      <c r="G22" s="46"/>
      <c r="H22" s="46"/>
      <c r="I22" s="46"/>
      <c r="J22" s="58"/>
    </row>
    <row r="23" spans="1:10" ht="23.25" customHeight="1" x14ac:dyDescent="0.4">
      <c r="A23" s="3"/>
      <c r="B23" s="53" t="s">
        <v>12</v>
      </c>
      <c r="C23" s="54"/>
      <c r="D23" s="55"/>
      <c r="E23" s="56">
        <v>15</v>
      </c>
      <c r="F23" s="57" t="s">
        <v>0</v>
      </c>
      <c r="G23" s="241">
        <f>ZakladDPHSniVypocet</f>
        <v>0</v>
      </c>
      <c r="H23" s="242"/>
      <c r="I23" s="242"/>
      <c r="J23" s="58" t="str">
        <f t="shared" ref="J23:J28" si="0">Mena</f>
        <v>CZK</v>
      </c>
    </row>
    <row r="24" spans="1:10" ht="23.25" hidden="1" customHeight="1" x14ac:dyDescent="0.4">
      <c r="A24" s="3"/>
      <c r="B24" s="53" t="s">
        <v>13</v>
      </c>
      <c r="C24" s="54"/>
      <c r="D24" s="55"/>
      <c r="E24" s="56">
        <f>SazbaDPH1</f>
        <v>15</v>
      </c>
      <c r="F24" s="57" t="s">
        <v>0</v>
      </c>
      <c r="G24" s="239">
        <f>I23*E23/100</f>
        <v>0</v>
      </c>
      <c r="H24" s="240"/>
      <c r="I24" s="240"/>
      <c r="J24" s="58" t="str">
        <f t="shared" si="0"/>
        <v>CZK</v>
      </c>
    </row>
    <row r="25" spans="1:10" ht="23.25" customHeight="1" x14ac:dyDescent="0.4">
      <c r="A25" s="3"/>
      <c r="B25" s="53" t="s">
        <v>14</v>
      </c>
      <c r="C25" s="54"/>
      <c r="D25" s="55"/>
      <c r="E25" s="56">
        <v>21</v>
      </c>
      <c r="F25" s="57" t="s">
        <v>0</v>
      </c>
      <c r="G25" s="241">
        <f>ZakladDPHZaklVypocet</f>
        <v>0</v>
      </c>
      <c r="H25" s="242"/>
      <c r="I25" s="242"/>
      <c r="J25" s="58" t="str">
        <f t="shared" si="0"/>
        <v>CZK</v>
      </c>
    </row>
    <row r="26" spans="1:10" ht="23.25" hidden="1" customHeight="1" x14ac:dyDescent="0.4">
      <c r="A26" s="3"/>
      <c r="B26" s="45" t="s">
        <v>15</v>
      </c>
      <c r="C26" s="21"/>
      <c r="D26" s="17"/>
      <c r="E26" s="40">
        <f>SazbaDPH2</f>
        <v>21</v>
      </c>
      <c r="F26" s="41" t="s">
        <v>0</v>
      </c>
      <c r="G26" s="215">
        <f>I25*E25/100</f>
        <v>0</v>
      </c>
      <c r="H26" s="216"/>
      <c r="I26" s="216"/>
      <c r="J26" s="52" t="str">
        <f t="shared" si="0"/>
        <v>CZK</v>
      </c>
    </row>
    <row r="27" spans="1:10" ht="23.25" customHeight="1" thickBot="1" x14ac:dyDescent="0.45">
      <c r="A27" s="3">
        <f>ZakladDPHSni+ZakladDPHZakl</f>
        <v>0</v>
      </c>
      <c r="B27" s="44" t="s">
        <v>4</v>
      </c>
      <c r="C27" s="19"/>
      <c r="D27" s="22"/>
      <c r="E27" s="19"/>
      <c r="F27" s="20"/>
      <c r="G27" s="217">
        <f>CenaCelkemBezDPH-(ZakladDPHSni+ZakladDPHZakl)</f>
        <v>0</v>
      </c>
      <c r="H27" s="217"/>
      <c r="I27" s="217"/>
      <c r="J27" s="59" t="str">
        <f t="shared" si="0"/>
        <v>CZK</v>
      </c>
    </row>
    <row r="28" spans="1:10" ht="27.75" customHeight="1" thickBot="1" x14ac:dyDescent="0.45">
      <c r="A28" s="3">
        <f>(A27-INT(A27))*100</f>
        <v>0</v>
      </c>
      <c r="B28" s="121" t="s">
        <v>23</v>
      </c>
      <c r="C28" s="122"/>
      <c r="D28" s="122"/>
      <c r="E28" s="123"/>
      <c r="F28" s="124"/>
      <c r="G28" s="245">
        <f>IF(A28&gt;50, ROUNDUP(A27, 0), ROUNDDOWN(A27, 0))</f>
        <v>0</v>
      </c>
      <c r="H28" s="245"/>
      <c r="I28" s="245"/>
      <c r="J28" s="125" t="str">
        <f t="shared" si="0"/>
        <v>CZK</v>
      </c>
    </row>
    <row r="29" spans="1:10" ht="27.75" hidden="1" customHeight="1" thickBot="1" x14ac:dyDescent="0.45">
      <c r="A29" s="3"/>
      <c r="B29" s="121" t="s">
        <v>35</v>
      </c>
      <c r="C29" s="126"/>
      <c r="D29" s="126"/>
      <c r="E29" s="126"/>
      <c r="F29" s="126"/>
      <c r="G29" s="244">
        <f>ZakladDPHSni+DPHSni+ZakladDPHZakl+DPHZakl+Zaokrouhleni</f>
        <v>0</v>
      </c>
      <c r="H29" s="244"/>
      <c r="I29" s="244"/>
      <c r="J29" s="127" t="s">
        <v>84</v>
      </c>
    </row>
    <row r="30" spans="1:10" ht="12.75" customHeight="1" x14ac:dyDescent="0.4">
      <c r="A30" s="3"/>
      <c r="B30" s="3"/>
      <c r="C30" s="4"/>
      <c r="D30" s="4"/>
      <c r="E30" s="4"/>
      <c r="F30" s="4"/>
      <c r="G30" s="42"/>
      <c r="H30" s="4"/>
      <c r="I30" s="42"/>
      <c r="J30" s="11"/>
    </row>
    <row r="31" spans="1:10" ht="30" customHeight="1" x14ac:dyDescent="0.4">
      <c r="A31" s="3"/>
      <c r="B31" s="3"/>
      <c r="C31" s="4"/>
      <c r="D31" s="4"/>
      <c r="E31" s="4"/>
      <c r="F31" s="4"/>
      <c r="G31" s="42"/>
      <c r="H31" s="4"/>
      <c r="I31" s="42"/>
      <c r="J31" s="11"/>
    </row>
    <row r="32" spans="1:10" ht="18.75" customHeight="1" x14ac:dyDescent="0.4">
      <c r="A32" s="3"/>
      <c r="B32" s="23"/>
      <c r="C32" s="18" t="s">
        <v>11</v>
      </c>
      <c r="D32" s="36"/>
      <c r="E32" s="36"/>
      <c r="F32" s="18" t="s">
        <v>10</v>
      </c>
      <c r="G32" s="36"/>
      <c r="H32" s="37">
        <f ca="1">TODAY()</f>
        <v>43290</v>
      </c>
      <c r="I32" s="36"/>
      <c r="J32" s="11"/>
    </row>
    <row r="33" spans="1:10" ht="47.25" customHeight="1" x14ac:dyDescent="0.4">
      <c r="A33" s="3"/>
      <c r="B33" s="3"/>
      <c r="C33" s="4"/>
      <c r="D33" s="4"/>
      <c r="E33" s="4"/>
      <c r="F33" s="4"/>
      <c r="G33" s="42"/>
      <c r="H33" s="4"/>
      <c r="I33" s="42"/>
      <c r="J33" s="11"/>
    </row>
    <row r="34" spans="1:10" s="34" customFormat="1" ht="18.75" customHeight="1" x14ac:dyDescent="0.4">
      <c r="A34" s="28"/>
      <c r="B34" s="28"/>
      <c r="C34" s="29"/>
      <c r="D34" s="246" t="s">
        <v>44</v>
      </c>
      <c r="E34" s="247"/>
      <c r="F34" s="29"/>
      <c r="G34" s="246"/>
      <c r="H34" s="247"/>
      <c r="I34" s="247"/>
      <c r="J34" s="35"/>
    </row>
    <row r="35" spans="1:10" ht="12.75" customHeight="1" x14ac:dyDescent="0.4">
      <c r="A35" s="3"/>
      <c r="B35" s="3"/>
      <c r="C35" s="4"/>
      <c r="D35" s="238" t="s">
        <v>2</v>
      </c>
      <c r="E35" s="238"/>
      <c r="F35" s="4"/>
      <c r="G35" s="42"/>
      <c r="H35" s="12" t="s">
        <v>3</v>
      </c>
      <c r="I35" s="42"/>
      <c r="J35" s="11"/>
    </row>
    <row r="36" spans="1:10" ht="13.5" customHeight="1" thickBot="1" x14ac:dyDescent="0.4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4">
      <c r="B37" s="94" t="s">
        <v>16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 x14ac:dyDescent="0.4">
      <c r="A38" s="93" t="s">
        <v>37</v>
      </c>
      <c r="B38" s="97" t="s">
        <v>17</v>
      </c>
      <c r="C38" s="98" t="s">
        <v>5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18</v>
      </c>
      <c r="I38" s="102" t="s">
        <v>1</v>
      </c>
      <c r="J38" s="103" t="s">
        <v>0</v>
      </c>
    </row>
    <row r="39" spans="1:10" ht="25.5" hidden="1" customHeight="1" x14ac:dyDescent="0.4">
      <c r="A39" s="93">
        <v>1</v>
      </c>
      <c r="B39" s="104" t="s">
        <v>52</v>
      </c>
      <c r="C39" s="206"/>
      <c r="D39" s="207"/>
      <c r="E39" s="207"/>
      <c r="F39" s="105">
        <f>'00 9991 Naklady'!AE64+'SO 01 10170201 Pol'!AE800+'SO 01 101702021 Pol'!AE53+'SO 01 101702022 Pol'!AE52+'SO 01 101702031 Pol'!AE175+'SO 01 101702032 Pol'!AE122+'SO 01 101702071 Pol'!AE276+'SO 01 101702072 Pol'!AE65+'SO 01 101702073 Pol'!AE48+'SO 01 101702074 Pol'!AE224+'SO 01 101702076 Pol'!AE97+'SO 01 101704041 Pol'!AE177+'SO 01 101704042 Pol'!AE73+'SO 01 101704075 Pol'!AE316</f>
        <v>0</v>
      </c>
      <c r="G39" s="106">
        <f>'00 9991 Naklady'!AF64+'SO 01 10170201 Pol'!AF800+'SO 01 101702021 Pol'!AF53+'SO 01 101702022 Pol'!AF52+'SO 01 101702031 Pol'!AF175+'SO 01 101702032 Pol'!AF122+'SO 01 101702071 Pol'!AF276+'SO 01 101702072 Pol'!AF65+'SO 01 101702073 Pol'!AF48+'SO 01 101702074 Pol'!AF224+'SO 01 101702076 Pol'!AF97+'SO 01 101704041 Pol'!AF177+'SO 01 101704042 Pol'!AF73+'SO 01 101704075 Pol'!AF316</f>
        <v>0</v>
      </c>
      <c r="H39" s="107"/>
      <c r="I39" s="108">
        <f t="shared" ref="I39:I55" si="1">F39+G39+H39</f>
        <v>0</v>
      </c>
      <c r="J39" s="109" t="str">
        <f t="shared" ref="J39:J55" si="2">IF(CenaCelkemVypocet=0,"",I39/CenaCelkemVypocet*100)</f>
        <v/>
      </c>
    </row>
    <row r="40" spans="1:10" ht="25.5" customHeight="1" x14ac:dyDescent="0.4">
      <c r="A40" s="93">
        <v>2</v>
      </c>
      <c r="B40" s="110" t="s">
        <v>53</v>
      </c>
      <c r="C40" s="210" t="s">
        <v>54</v>
      </c>
      <c r="D40" s="211"/>
      <c r="E40" s="211"/>
      <c r="F40" s="111">
        <f>'00 9991 Naklady'!AE64</f>
        <v>0</v>
      </c>
      <c r="G40" s="112">
        <f>'00 9991 Naklady'!AF64</f>
        <v>0</v>
      </c>
      <c r="H40" s="112"/>
      <c r="I40" s="113">
        <f t="shared" si="1"/>
        <v>0</v>
      </c>
      <c r="J40" s="114" t="str">
        <f t="shared" si="2"/>
        <v/>
      </c>
    </row>
    <row r="41" spans="1:10" ht="25.5" customHeight="1" x14ac:dyDescent="0.4">
      <c r="A41" s="93">
        <v>3</v>
      </c>
      <c r="B41" s="115" t="s">
        <v>55</v>
      </c>
      <c r="C41" s="206" t="s">
        <v>54</v>
      </c>
      <c r="D41" s="207"/>
      <c r="E41" s="207"/>
      <c r="F41" s="116">
        <f>'00 9991 Naklady'!AE64</f>
        <v>0</v>
      </c>
      <c r="G41" s="107">
        <f>'00 9991 Naklady'!AF64</f>
        <v>0</v>
      </c>
      <c r="H41" s="107"/>
      <c r="I41" s="108">
        <f t="shared" si="1"/>
        <v>0</v>
      </c>
      <c r="J41" s="109" t="str">
        <f t="shared" si="2"/>
        <v/>
      </c>
    </row>
    <row r="42" spans="1:10" ht="25.5" customHeight="1" x14ac:dyDescent="0.4">
      <c r="A42" s="93">
        <v>2</v>
      </c>
      <c r="B42" s="110" t="s">
        <v>56</v>
      </c>
      <c r="C42" s="210" t="s">
        <v>46</v>
      </c>
      <c r="D42" s="211"/>
      <c r="E42" s="211"/>
      <c r="F42" s="111">
        <f>'SO 01 10170201 Pol'!AE800+'SO 01 101702021 Pol'!AE53+'SO 01 101702022 Pol'!AE52+'SO 01 101702031 Pol'!AE175+'SO 01 101702032 Pol'!AE122+'SO 01 101702071 Pol'!AE276+'SO 01 101702072 Pol'!AE65+'SO 01 101702073 Pol'!AE48+'SO 01 101702074 Pol'!AE224+'SO 01 101702076 Pol'!AE97+'SO 01 101704041 Pol'!AE177+'SO 01 101704042 Pol'!AE73+'SO 01 101704075 Pol'!AE316</f>
        <v>0</v>
      </c>
      <c r="G42" s="112">
        <f>'SO 01 10170201 Pol'!AF800+'SO 01 101702021 Pol'!AF53+'SO 01 101702022 Pol'!AF52+'SO 01 101702031 Pol'!AF175+'SO 01 101702032 Pol'!AF122+'SO 01 101702071 Pol'!AF276+'SO 01 101702072 Pol'!AF65+'SO 01 101702073 Pol'!AF48+'SO 01 101702074 Pol'!AF224+'SO 01 101702076 Pol'!AF97+'SO 01 101704041 Pol'!AF177+'SO 01 101704042 Pol'!AF73+'SO 01 101704075 Pol'!AF316</f>
        <v>0</v>
      </c>
      <c r="H42" s="112"/>
      <c r="I42" s="113">
        <f t="shared" si="1"/>
        <v>0</v>
      </c>
      <c r="J42" s="114" t="str">
        <f t="shared" si="2"/>
        <v/>
      </c>
    </row>
    <row r="43" spans="1:10" ht="25.5" customHeight="1" x14ac:dyDescent="0.4">
      <c r="A43" s="93">
        <v>3</v>
      </c>
      <c r="B43" s="115" t="s">
        <v>57</v>
      </c>
      <c r="C43" s="206" t="s">
        <v>58</v>
      </c>
      <c r="D43" s="207"/>
      <c r="E43" s="207"/>
      <c r="F43" s="116">
        <f>'SO 01 10170201 Pol'!AE800</f>
        <v>0</v>
      </c>
      <c r="G43" s="107">
        <f>'SO 01 10170201 Pol'!AF800</f>
        <v>0</v>
      </c>
      <c r="H43" s="107"/>
      <c r="I43" s="108">
        <f t="shared" si="1"/>
        <v>0</v>
      </c>
      <c r="J43" s="109" t="str">
        <f t="shared" si="2"/>
        <v/>
      </c>
    </row>
    <row r="44" spans="1:10" ht="25.5" customHeight="1" x14ac:dyDescent="0.4">
      <c r="A44" s="93">
        <v>3</v>
      </c>
      <c r="B44" s="115" t="s">
        <v>59</v>
      </c>
      <c r="C44" s="206" t="s">
        <v>60</v>
      </c>
      <c r="D44" s="207"/>
      <c r="E44" s="207"/>
      <c r="F44" s="116">
        <f>'SO 01 101702021 Pol'!AE53</f>
        <v>0</v>
      </c>
      <c r="G44" s="107">
        <f>'SO 01 101702021 Pol'!AF53</f>
        <v>0</v>
      </c>
      <c r="H44" s="107"/>
      <c r="I44" s="108">
        <f t="shared" si="1"/>
        <v>0</v>
      </c>
      <c r="J44" s="109" t="str">
        <f t="shared" si="2"/>
        <v/>
      </c>
    </row>
    <row r="45" spans="1:10" ht="25.5" customHeight="1" x14ac:dyDescent="0.4">
      <c r="A45" s="93">
        <v>3</v>
      </c>
      <c r="B45" s="115" t="s">
        <v>61</v>
      </c>
      <c r="C45" s="206" t="s">
        <v>62</v>
      </c>
      <c r="D45" s="207"/>
      <c r="E45" s="207"/>
      <c r="F45" s="116">
        <f>'SO 01 101702022 Pol'!AE52</f>
        <v>0</v>
      </c>
      <c r="G45" s="107">
        <f>'SO 01 101702022 Pol'!AF52</f>
        <v>0</v>
      </c>
      <c r="H45" s="107"/>
      <c r="I45" s="108">
        <f t="shared" si="1"/>
        <v>0</v>
      </c>
      <c r="J45" s="109" t="str">
        <f t="shared" si="2"/>
        <v/>
      </c>
    </row>
    <row r="46" spans="1:10" ht="25.5" customHeight="1" x14ac:dyDescent="0.4">
      <c r="A46" s="93">
        <v>3</v>
      </c>
      <c r="B46" s="115" t="s">
        <v>63</v>
      </c>
      <c r="C46" s="206" t="s">
        <v>64</v>
      </c>
      <c r="D46" s="207"/>
      <c r="E46" s="207"/>
      <c r="F46" s="116">
        <f>'SO 01 101702031 Pol'!AE175</f>
        <v>0</v>
      </c>
      <c r="G46" s="107">
        <f>'SO 01 101702031 Pol'!AF175</f>
        <v>0</v>
      </c>
      <c r="H46" s="107"/>
      <c r="I46" s="108">
        <f t="shared" si="1"/>
        <v>0</v>
      </c>
      <c r="J46" s="109" t="str">
        <f t="shared" si="2"/>
        <v/>
      </c>
    </row>
    <row r="47" spans="1:10" ht="25.5" customHeight="1" x14ac:dyDescent="0.4">
      <c r="A47" s="93">
        <v>3</v>
      </c>
      <c r="B47" s="115" t="s">
        <v>65</v>
      </c>
      <c r="C47" s="206" t="s">
        <v>66</v>
      </c>
      <c r="D47" s="207"/>
      <c r="E47" s="207"/>
      <c r="F47" s="116">
        <f>'SO 01 101702032 Pol'!AE122</f>
        <v>0</v>
      </c>
      <c r="G47" s="107">
        <f>'SO 01 101702032 Pol'!AF122</f>
        <v>0</v>
      </c>
      <c r="H47" s="107"/>
      <c r="I47" s="108">
        <f t="shared" si="1"/>
        <v>0</v>
      </c>
      <c r="J47" s="109" t="str">
        <f t="shared" si="2"/>
        <v/>
      </c>
    </row>
    <row r="48" spans="1:10" ht="25.5" customHeight="1" x14ac:dyDescent="0.4">
      <c r="A48" s="93">
        <v>3</v>
      </c>
      <c r="B48" s="115" t="s">
        <v>67</v>
      </c>
      <c r="C48" s="206" t="s">
        <v>68</v>
      </c>
      <c r="D48" s="207"/>
      <c r="E48" s="207"/>
      <c r="F48" s="116">
        <f>'SO 01 101702071 Pol'!AE276</f>
        <v>0</v>
      </c>
      <c r="G48" s="107">
        <f>'SO 01 101702071 Pol'!AF276</f>
        <v>0</v>
      </c>
      <c r="H48" s="107"/>
      <c r="I48" s="108">
        <f t="shared" si="1"/>
        <v>0</v>
      </c>
      <c r="J48" s="109" t="str">
        <f t="shared" si="2"/>
        <v/>
      </c>
    </row>
    <row r="49" spans="1:10" ht="25.5" customHeight="1" x14ac:dyDescent="0.4">
      <c r="A49" s="93">
        <v>3</v>
      </c>
      <c r="B49" s="115" t="s">
        <v>69</v>
      </c>
      <c r="C49" s="206" t="s">
        <v>70</v>
      </c>
      <c r="D49" s="207"/>
      <c r="E49" s="207"/>
      <c r="F49" s="116">
        <f>'SO 01 101702072 Pol'!AE65</f>
        <v>0</v>
      </c>
      <c r="G49" s="107">
        <f>'SO 01 101702072 Pol'!AF65</f>
        <v>0</v>
      </c>
      <c r="H49" s="107"/>
      <c r="I49" s="108">
        <f t="shared" si="1"/>
        <v>0</v>
      </c>
      <c r="J49" s="109" t="str">
        <f t="shared" si="2"/>
        <v/>
      </c>
    </row>
    <row r="50" spans="1:10" ht="25.5" customHeight="1" x14ac:dyDescent="0.4">
      <c r="A50" s="93">
        <v>3</v>
      </c>
      <c r="B50" s="115" t="s">
        <v>71</v>
      </c>
      <c r="C50" s="206" t="s">
        <v>72</v>
      </c>
      <c r="D50" s="207"/>
      <c r="E50" s="207"/>
      <c r="F50" s="116">
        <f>'SO 01 101702073 Pol'!AE48</f>
        <v>0</v>
      </c>
      <c r="G50" s="107">
        <f>'SO 01 101702073 Pol'!AF48</f>
        <v>0</v>
      </c>
      <c r="H50" s="107"/>
      <c r="I50" s="108">
        <f t="shared" si="1"/>
        <v>0</v>
      </c>
      <c r="J50" s="109" t="str">
        <f t="shared" si="2"/>
        <v/>
      </c>
    </row>
    <row r="51" spans="1:10" ht="25.5" customHeight="1" x14ac:dyDescent="0.4">
      <c r="A51" s="93">
        <v>3</v>
      </c>
      <c r="B51" s="115" t="s">
        <v>73</v>
      </c>
      <c r="C51" s="206" t="s">
        <v>74</v>
      </c>
      <c r="D51" s="207"/>
      <c r="E51" s="207"/>
      <c r="F51" s="116">
        <f>'SO 01 101702074 Pol'!AE224</f>
        <v>0</v>
      </c>
      <c r="G51" s="107">
        <f>'SO 01 101702074 Pol'!AF224</f>
        <v>0</v>
      </c>
      <c r="H51" s="107"/>
      <c r="I51" s="108">
        <f t="shared" si="1"/>
        <v>0</v>
      </c>
      <c r="J51" s="109" t="str">
        <f t="shared" si="2"/>
        <v/>
      </c>
    </row>
    <row r="52" spans="1:10" ht="25.5" customHeight="1" x14ac:dyDescent="0.4">
      <c r="A52" s="93">
        <v>3</v>
      </c>
      <c r="B52" s="115" t="s">
        <v>75</v>
      </c>
      <c r="C52" s="206" t="s">
        <v>76</v>
      </c>
      <c r="D52" s="207"/>
      <c r="E52" s="207"/>
      <c r="F52" s="116">
        <f>'SO 01 101702076 Pol'!AE97</f>
        <v>0</v>
      </c>
      <c r="G52" s="107">
        <f>'SO 01 101702076 Pol'!AF97</f>
        <v>0</v>
      </c>
      <c r="H52" s="107"/>
      <c r="I52" s="108">
        <f t="shared" si="1"/>
        <v>0</v>
      </c>
      <c r="J52" s="109" t="str">
        <f t="shared" si="2"/>
        <v/>
      </c>
    </row>
    <row r="53" spans="1:10" ht="25.5" customHeight="1" x14ac:dyDescent="0.4">
      <c r="A53" s="93">
        <v>3</v>
      </c>
      <c r="B53" s="115" t="s">
        <v>77</v>
      </c>
      <c r="C53" s="206" t="s">
        <v>78</v>
      </c>
      <c r="D53" s="207"/>
      <c r="E53" s="207"/>
      <c r="F53" s="116">
        <f>'SO 01 101704041 Pol'!AE177</f>
        <v>0</v>
      </c>
      <c r="G53" s="107">
        <f>'SO 01 101704041 Pol'!AF177</f>
        <v>0</v>
      </c>
      <c r="H53" s="107"/>
      <c r="I53" s="108">
        <f t="shared" si="1"/>
        <v>0</v>
      </c>
      <c r="J53" s="109" t="str">
        <f t="shared" si="2"/>
        <v/>
      </c>
    </row>
    <row r="54" spans="1:10" ht="25.5" customHeight="1" x14ac:dyDescent="0.4">
      <c r="A54" s="93">
        <v>3</v>
      </c>
      <c r="B54" s="115" t="s">
        <v>79</v>
      </c>
      <c r="C54" s="206" t="s">
        <v>80</v>
      </c>
      <c r="D54" s="207"/>
      <c r="E54" s="207"/>
      <c r="F54" s="116">
        <f>'SO 01 101704042 Pol'!AE73</f>
        <v>0</v>
      </c>
      <c r="G54" s="107">
        <f>'SO 01 101704042 Pol'!AF73</f>
        <v>0</v>
      </c>
      <c r="H54" s="107"/>
      <c r="I54" s="108">
        <f t="shared" si="1"/>
        <v>0</v>
      </c>
      <c r="J54" s="109" t="str">
        <f t="shared" si="2"/>
        <v/>
      </c>
    </row>
    <row r="55" spans="1:10" ht="25.5" customHeight="1" x14ac:dyDescent="0.4">
      <c r="A55" s="93">
        <v>3</v>
      </c>
      <c r="B55" s="115" t="s">
        <v>81</v>
      </c>
      <c r="C55" s="206" t="s">
        <v>82</v>
      </c>
      <c r="D55" s="207"/>
      <c r="E55" s="207"/>
      <c r="F55" s="116">
        <f>'SO 01 101704075 Pol'!AE316</f>
        <v>0</v>
      </c>
      <c r="G55" s="107">
        <f>'SO 01 101704075 Pol'!AF316</f>
        <v>0</v>
      </c>
      <c r="H55" s="107"/>
      <c r="I55" s="108">
        <f t="shared" si="1"/>
        <v>0</v>
      </c>
      <c r="J55" s="109" t="str">
        <f t="shared" si="2"/>
        <v/>
      </c>
    </row>
    <row r="56" spans="1:10" ht="25.5" customHeight="1" x14ac:dyDescent="0.4">
      <c r="A56" s="93"/>
      <c r="B56" s="208" t="s">
        <v>83</v>
      </c>
      <c r="C56" s="209"/>
      <c r="D56" s="209"/>
      <c r="E56" s="209"/>
      <c r="F56" s="117">
        <f>SUMIF(A39:A55,"=1",F39:F55)</f>
        <v>0</v>
      </c>
      <c r="G56" s="118">
        <f>SUMIF(A39:A55,"=1",G39:G55)</f>
        <v>0</v>
      </c>
      <c r="H56" s="118">
        <f>SUMIF(A39:A55,"=1",H39:H55)</f>
        <v>0</v>
      </c>
      <c r="I56" s="119">
        <f>SUMIF(A39:A55,"=1",I39:I55)</f>
        <v>0</v>
      </c>
      <c r="J56" s="120">
        <f>SUMIF(A39:A55,"=1",J39:J55)</f>
        <v>0</v>
      </c>
    </row>
    <row r="60" spans="1:10" ht="15" x14ac:dyDescent="0.5">
      <c r="B60" s="128" t="s">
        <v>85</v>
      </c>
    </row>
    <row r="62" spans="1:10" ht="25.5" customHeight="1" x14ac:dyDescent="0.4">
      <c r="A62" s="129"/>
      <c r="B62" s="132" t="s">
        <v>17</v>
      </c>
      <c r="C62" s="132" t="s">
        <v>5</v>
      </c>
      <c r="D62" s="133"/>
      <c r="E62" s="133"/>
      <c r="F62" s="134" t="s">
        <v>86</v>
      </c>
      <c r="G62" s="134"/>
      <c r="H62" s="134"/>
      <c r="I62" s="134" t="s">
        <v>29</v>
      </c>
      <c r="J62" s="134" t="s">
        <v>0</v>
      </c>
    </row>
    <row r="63" spans="1:10" ht="25.5" customHeight="1" x14ac:dyDescent="0.4">
      <c r="A63" s="130"/>
      <c r="B63" s="135" t="s">
        <v>87</v>
      </c>
      <c r="C63" s="204" t="s">
        <v>88</v>
      </c>
      <c r="D63" s="205"/>
      <c r="E63" s="205"/>
      <c r="F63" s="140" t="s">
        <v>24</v>
      </c>
      <c r="G63" s="141"/>
      <c r="H63" s="141"/>
      <c r="I63" s="141">
        <f>'SO 01 10170201 Pol'!G8+'SO 01 101702031 Pol'!G8+'SO 01 101702076 Pol'!G8</f>
        <v>0</v>
      </c>
      <c r="J63" s="138" t="str">
        <f>IF(I113=0,"",I63/I113*100)</f>
        <v/>
      </c>
    </row>
    <row r="64" spans="1:10" ht="25.5" customHeight="1" x14ac:dyDescent="0.4">
      <c r="A64" s="130"/>
      <c r="B64" s="135" t="s">
        <v>89</v>
      </c>
      <c r="C64" s="204" t="s">
        <v>90</v>
      </c>
      <c r="D64" s="205"/>
      <c r="E64" s="205"/>
      <c r="F64" s="140" t="s">
        <v>24</v>
      </c>
      <c r="G64" s="141"/>
      <c r="H64" s="141"/>
      <c r="I64" s="141">
        <f>'SO 01 101702071 Pol'!G230</f>
        <v>0</v>
      </c>
      <c r="J64" s="138" t="str">
        <f>IF(I113=0,"",I64/I113*100)</f>
        <v/>
      </c>
    </row>
    <row r="65" spans="1:10" ht="25.5" customHeight="1" x14ac:dyDescent="0.4">
      <c r="A65" s="130"/>
      <c r="B65" s="135" t="s">
        <v>91</v>
      </c>
      <c r="C65" s="204" t="s">
        <v>92</v>
      </c>
      <c r="D65" s="205"/>
      <c r="E65" s="205"/>
      <c r="F65" s="140" t="s">
        <v>24</v>
      </c>
      <c r="G65" s="141"/>
      <c r="H65" s="141"/>
      <c r="I65" s="141">
        <f>'SO 01 10170201 Pol'!G70</f>
        <v>0</v>
      </c>
      <c r="J65" s="138" t="str">
        <f>IF(I113=0,"",I65/I113*100)</f>
        <v/>
      </c>
    </row>
    <row r="66" spans="1:10" ht="25.5" customHeight="1" x14ac:dyDescent="0.4">
      <c r="A66" s="130"/>
      <c r="B66" s="135" t="s">
        <v>93</v>
      </c>
      <c r="C66" s="204" t="s">
        <v>94</v>
      </c>
      <c r="D66" s="205"/>
      <c r="E66" s="205"/>
      <c r="F66" s="140" t="s">
        <v>24</v>
      </c>
      <c r="G66" s="141"/>
      <c r="H66" s="141"/>
      <c r="I66" s="141">
        <f>'SO 01 10170201 Pol'!G79+'SO 01 101704041 Pol'!G8</f>
        <v>0</v>
      </c>
      <c r="J66" s="138" t="str">
        <f>IF(I113=0,"",I66/I113*100)</f>
        <v/>
      </c>
    </row>
    <row r="67" spans="1:10" ht="25.5" customHeight="1" x14ac:dyDescent="0.4">
      <c r="A67" s="130"/>
      <c r="B67" s="135" t="s">
        <v>95</v>
      </c>
      <c r="C67" s="204" t="s">
        <v>96</v>
      </c>
      <c r="D67" s="205"/>
      <c r="E67" s="205"/>
      <c r="F67" s="140" t="s">
        <v>24</v>
      </c>
      <c r="G67" s="141"/>
      <c r="H67" s="141"/>
      <c r="I67" s="141">
        <f>'SO 01 10170201 Pol'!G173+'SO 01 101702076 Pol'!G37+'SO 01 101704041 Pol'!G42+'SO 01 101704042 Pol'!G8</f>
        <v>0</v>
      </c>
      <c r="J67" s="138" t="str">
        <f>IF(I113=0,"",I67/I113*100)</f>
        <v/>
      </c>
    </row>
    <row r="68" spans="1:10" ht="25.5" customHeight="1" x14ac:dyDescent="0.4">
      <c r="A68" s="130"/>
      <c r="B68" s="135" t="s">
        <v>97</v>
      </c>
      <c r="C68" s="204" t="s">
        <v>98</v>
      </c>
      <c r="D68" s="205"/>
      <c r="E68" s="205"/>
      <c r="F68" s="140" t="s">
        <v>24</v>
      </c>
      <c r="G68" s="141"/>
      <c r="H68" s="141"/>
      <c r="I68" s="141">
        <f>'SO 01 10170201 Pol'!G218+'SO 01 101702076 Pol'!G41</f>
        <v>0</v>
      </c>
      <c r="J68" s="138" t="str">
        <f>IF(I113=0,"",I68/I113*100)</f>
        <v/>
      </c>
    </row>
    <row r="69" spans="1:10" ht="25.5" customHeight="1" x14ac:dyDescent="0.4">
      <c r="A69" s="130"/>
      <c r="B69" s="135" t="s">
        <v>99</v>
      </c>
      <c r="C69" s="204" t="s">
        <v>100</v>
      </c>
      <c r="D69" s="205"/>
      <c r="E69" s="205"/>
      <c r="F69" s="140" t="s">
        <v>24</v>
      </c>
      <c r="G69" s="141"/>
      <c r="H69" s="141"/>
      <c r="I69" s="141">
        <f>'SO 01 10170201 Pol'!G227+'SO 01 101704041 Pol'!G73</f>
        <v>0</v>
      </c>
      <c r="J69" s="138" t="str">
        <f>IF(I113=0,"",I69/I113*100)</f>
        <v/>
      </c>
    </row>
    <row r="70" spans="1:10" ht="25.5" customHeight="1" x14ac:dyDescent="0.4">
      <c r="A70" s="130"/>
      <c r="B70" s="135" t="s">
        <v>101</v>
      </c>
      <c r="C70" s="204" t="s">
        <v>102</v>
      </c>
      <c r="D70" s="205"/>
      <c r="E70" s="205"/>
      <c r="F70" s="140" t="s">
        <v>24</v>
      </c>
      <c r="G70" s="141"/>
      <c r="H70" s="141"/>
      <c r="I70" s="141">
        <f>'SO 01 101702031 Pol'!G35+'SO 01 101702032 Pol'!G8</f>
        <v>0</v>
      </c>
      <c r="J70" s="138" t="str">
        <f>IF(I113=0,"",I70/I113*100)</f>
        <v/>
      </c>
    </row>
    <row r="71" spans="1:10" ht="25.5" customHeight="1" x14ac:dyDescent="0.4">
      <c r="A71" s="130"/>
      <c r="B71" s="135" t="s">
        <v>103</v>
      </c>
      <c r="C71" s="204" t="s">
        <v>104</v>
      </c>
      <c r="D71" s="205"/>
      <c r="E71" s="205"/>
      <c r="F71" s="140" t="s">
        <v>24</v>
      </c>
      <c r="G71" s="141"/>
      <c r="H71" s="141"/>
      <c r="I71" s="141">
        <f>'SO 01 10170201 Pol'!G256</f>
        <v>0</v>
      </c>
      <c r="J71" s="138" t="str">
        <f>IF(I113=0,"",I71/I113*100)</f>
        <v/>
      </c>
    </row>
    <row r="72" spans="1:10" ht="25.5" customHeight="1" x14ac:dyDescent="0.4">
      <c r="A72" s="130"/>
      <c r="B72" s="135" t="s">
        <v>105</v>
      </c>
      <c r="C72" s="204" t="s">
        <v>106</v>
      </c>
      <c r="D72" s="205"/>
      <c r="E72" s="205"/>
      <c r="F72" s="140" t="s">
        <v>24</v>
      </c>
      <c r="G72" s="141"/>
      <c r="H72" s="141"/>
      <c r="I72" s="141">
        <f>'SO 01 10170201 Pol'!G322</f>
        <v>0</v>
      </c>
      <c r="J72" s="138" t="str">
        <f>IF(I113=0,"",I72/I113*100)</f>
        <v/>
      </c>
    </row>
    <row r="73" spans="1:10" ht="25.5" customHeight="1" x14ac:dyDescent="0.4">
      <c r="A73" s="130"/>
      <c r="B73" s="135" t="s">
        <v>107</v>
      </c>
      <c r="C73" s="204" t="s">
        <v>108</v>
      </c>
      <c r="D73" s="205"/>
      <c r="E73" s="205"/>
      <c r="F73" s="140" t="s">
        <v>24</v>
      </c>
      <c r="G73" s="141"/>
      <c r="H73" s="141"/>
      <c r="I73" s="141">
        <f>'SO 01 101702076 Pol'!G50</f>
        <v>0</v>
      </c>
      <c r="J73" s="138" t="str">
        <f>IF(I113=0,"",I73/I113*100)</f>
        <v/>
      </c>
    </row>
    <row r="74" spans="1:10" ht="25.5" customHeight="1" x14ac:dyDescent="0.4">
      <c r="A74" s="130"/>
      <c r="B74" s="135" t="s">
        <v>109</v>
      </c>
      <c r="C74" s="204" t="s">
        <v>110</v>
      </c>
      <c r="D74" s="205"/>
      <c r="E74" s="205"/>
      <c r="F74" s="140" t="s">
        <v>24</v>
      </c>
      <c r="G74" s="141"/>
      <c r="H74" s="141"/>
      <c r="I74" s="141">
        <f>'SO 01 101702076 Pol'!G53</f>
        <v>0</v>
      </c>
      <c r="J74" s="138" t="str">
        <f>IF(I113=0,"",I74/I113*100)</f>
        <v/>
      </c>
    </row>
    <row r="75" spans="1:10" ht="25.5" customHeight="1" x14ac:dyDescent="0.4">
      <c r="A75" s="130"/>
      <c r="B75" s="135" t="s">
        <v>111</v>
      </c>
      <c r="C75" s="204" t="s">
        <v>112</v>
      </c>
      <c r="D75" s="205"/>
      <c r="E75" s="205"/>
      <c r="F75" s="140" t="s">
        <v>24</v>
      </c>
      <c r="G75" s="141"/>
      <c r="H75" s="141"/>
      <c r="I75" s="141">
        <f>'SO 01 10170201 Pol'!G370+'SO 01 101702031 Pol'!G87+'SO 01 101702032 Pol'!G41</f>
        <v>0</v>
      </c>
      <c r="J75" s="138" t="str">
        <f>IF(I113=0,"",I75/I113*100)</f>
        <v/>
      </c>
    </row>
    <row r="76" spans="1:10" ht="25.5" customHeight="1" x14ac:dyDescent="0.4">
      <c r="A76" s="130"/>
      <c r="B76" s="135" t="s">
        <v>113</v>
      </c>
      <c r="C76" s="204" t="s">
        <v>114</v>
      </c>
      <c r="D76" s="205"/>
      <c r="E76" s="205"/>
      <c r="F76" s="140" t="s">
        <v>24</v>
      </c>
      <c r="G76" s="141"/>
      <c r="H76" s="141"/>
      <c r="I76" s="141">
        <f>'SO 01 10170201 Pol'!G376</f>
        <v>0</v>
      </c>
      <c r="J76" s="138" t="str">
        <f>IF(I113=0,"",I76/I113*100)</f>
        <v/>
      </c>
    </row>
    <row r="77" spans="1:10" ht="25.5" customHeight="1" x14ac:dyDescent="0.4">
      <c r="A77" s="130"/>
      <c r="B77" s="135" t="s">
        <v>115</v>
      </c>
      <c r="C77" s="204" t="s">
        <v>116</v>
      </c>
      <c r="D77" s="205"/>
      <c r="E77" s="205"/>
      <c r="F77" s="140" t="s">
        <v>24</v>
      </c>
      <c r="G77" s="141"/>
      <c r="H77" s="141"/>
      <c r="I77" s="141">
        <f>'SO 01 10170201 Pol'!G392+'SO 01 101702031 Pol'!G109+'SO 01 101704041 Pol'!G79</f>
        <v>0</v>
      </c>
      <c r="J77" s="138" t="str">
        <f>IF(I113=0,"",I77/I113*100)</f>
        <v/>
      </c>
    </row>
    <row r="78" spans="1:10" ht="25.5" customHeight="1" x14ac:dyDescent="0.4">
      <c r="A78" s="130"/>
      <c r="B78" s="135" t="s">
        <v>117</v>
      </c>
      <c r="C78" s="204" t="s">
        <v>118</v>
      </c>
      <c r="D78" s="205"/>
      <c r="E78" s="205"/>
      <c r="F78" s="140" t="s">
        <v>24</v>
      </c>
      <c r="G78" s="141"/>
      <c r="H78" s="141"/>
      <c r="I78" s="141">
        <f>'SO 01 10170201 Pol'!G476+'SO 01 101702031 Pol'!G114+'SO 01 101702032 Pol'!G63+'SO 01 101704041 Pol'!G133+'SO 01 101704042 Pol'!G39</f>
        <v>0</v>
      </c>
      <c r="J78" s="138" t="str">
        <f>IF(I113=0,"",I78/I113*100)</f>
        <v/>
      </c>
    </row>
    <row r="79" spans="1:10" ht="25.5" customHeight="1" x14ac:dyDescent="0.4">
      <c r="A79" s="130"/>
      <c r="B79" s="135" t="s">
        <v>119</v>
      </c>
      <c r="C79" s="204" t="s">
        <v>120</v>
      </c>
      <c r="D79" s="205"/>
      <c r="E79" s="205"/>
      <c r="F79" s="140" t="s">
        <v>25</v>
      </c>
      <c r="G79" s="141"/>
      <c r="H79" s="141"/>
      <c r="I79" s="141">
        <f>'SO 01 10170201 Pol'!G480+'SO 01 101702031 Pol'!G118+'SO 01 101702032 Pol'!G67</f>
        <v>0</v>
      </c>
      <c r="J79" s="138" t="str">
        <f>IF(I113=0,"",I79/I113*100)</f>
        <v/>
      </c>
    </row>
    <row r="80" spans="1:10" ht="25.5" customHeight="1" x14ac:dyDescent="0.4">
      <c r="A80" s="130"/>
      <c r="B80" s="135" t="s">
        <v>121</v>
      </c>
      <c r="C80" s="204" t="s">
        <v>122</v>
      </c>
      <c r="D80" s="205"/>
      <c r="E80" s="205"/>
      <c r="F80" s="140" t="s">
        <v>25</v>
      </c>
      <c r="G80" s="141"/>
      <c r="H80" s="141"/>
      <c r="I80" s="141">
        <f>'SO 01 10170201 Pol'!G493</f>
        <v>0</v>
      </c>
      <c r="J80" s="138" t="str">
        <f>IF(I113=0,"",I80/I113*100)</f>
        <v/>
      </c>
    </row>
    <row r="81" spans="1:10" ht="25.5" customHeight="1" x14ac:dyDescent="0.4">
      <c r="A81" s="130"/>
      <c r="B81" s="135" t="s">
        <v>123</v>
      </c>
      <c r="C81" s="204" t="s">
        <v>124</v>
      </c>
      <c r="D81" s="205"/>
      <c r="E81" s="205"/>
      <c r="F81" s="140" t="s">
        <v>25</v>
      </c>
      <c r="G81" s="141"/>
      <c r="H81" s="141"/>
      <c r="I81" s="141">
        <f>'SO 01 10170201 Pol'!G521+'SO 01 101702021 Pol'!G8+'SO 01 101702022 Pol'!G8+'SO 01 101702031 Pol'!G128+'SO 01 101702032 Pol'!G77+'SO 01 101702074 Pol'!G209</f>
        <v>0</v>
      </c>
      <c r="J81" s="138" t="str">
        <f>IF(I113=0,"",I81/I113*100)</f>
        <v/>
      </c>
    </row>
    <row r="82" spans="1:10" ht="25.5" customHeight="1" x14ac:dyDescent="0.4">
      <c r="A82" s="130"/>
      <c r="B82" s="135" t="s">
        <v>125</v>
      </c>
      <c r="C82" s="204" t="s">
        <v>126</v>
      </c>
      <c r="D82" s="205"/>
      <c r="E82" s="205"/>
      <c r="F82" s="140" t="s">
        <v>25</v>
      </c>
      <c r="G82" s="141"/>
      <c r="H82" s="141"/>
      <c r="I82" s="141">
        <f>'SO 01 101702071 Pol'!G8</f>
        <v>0</v>
      </c>
      <c r="J82" s="138" t="str">
        <f>IF(I113=0,"",I82/I113*100)</f>
        <v/>
      </c>
    </row>
    <row r="83" spans="1:10" ht="25.5" customHeight="1" x14ac:dyDescent="0.4">
      <c r="A83" s="130"/>
      <c r="B83" s="135" t="s">
        <v>127</v>
      </c>
      <c r="C83" s="204" t="s">
        <v>128</v>
      </c>
      <c r="D83" s="205"/>
      <c r="E83" s="205"/>
      <c r="F83" s="140" t="s">
        <v>25</v>
      </c>
      <c r="G83" s="141"/>
      <c r="H83" s="141"/>
      <c r="I83" s="141">
        <f>'SO 01 101702071 Pol'!G76</f>
        <v>0</v>
      </c>
      <c r="J83" s="138" t="str">
        <f>IF(I113=0,"",I83/I113*100)</f>
        <v/>
      </c>
    </row>
    <row r="84" spans="1:10" ht="25.5" customHeight="1" x14ac:dyDescent="0.4">
      <c r="A84" s="130"/>
      <c r="B84" s="135" t="s">
        <v>129</v>
      </c>
      <c r="C84" s="204" t="s">
        <v>70</v>
      </c>
      <c r="D84" s="205"/>
      <c r="E84" s="205"/>
      <c r="F84" s="140" t="s">
        <v>25</v>
      </c>
      <c r="G84" s="141"/>
      <c r="H84" s="141"/>
      <c r="I84" s="141">
        <f>'SO 01 101702072 Pol'!G8+'SO 01 101702076 Pol'!G61</f>
        <v>0</v>
      </c>
      <c r="J84" s="138" t="str">
        <f>IF(I113=0,"",I84/I113*100)</f>
        <v/>
      </c>
    </row>
    <row r="85" spans="1:10" ht="25.5" customHeight="1" x14ac:dyDescent="0.4">
      <c r="A85" s="130"/>
      <c r="B85" s="135" t="s">
        <v>130</v>
      </c>
      <c r="C85" s="204" t="s">
        <v>131</v>
      </c>
      <c r="D85" s="205"/>
      <c r="E85" s="205"/>
      <c r="F85" s="140" t="s">
        <v>25</v>
      </c>
      <c r="G85" s="141"/>
      <c r="H85" s="141"/>
      <c r="I85" s="141">
        <f>'SO 01 101702071 Pol'!G181</f>
        <v>0</v>
      </c>
      <c r="J85" s="138" t="str">
        <f>IF(I113=0,"",I85/I113*100)</f>
        <v/>
      </c>
    </row>
    <row r="86" spans="1:10" ht="25.5" customHeight="1" x14ac:dyDescent="0.4">
      <c r="A86" s="130"/>
      <c r="B86" s="135" t="s">
        <v>132</v>
      </c>
      <c r="C86" s="204" t="s">
        <v>72</v>
      </c>
      <c r="D86" s="205"/>
      <c r="E86" s="205"/>
      <c r="F86" s="140" t="s">
        <v>25</v>
      </c>
      <c r="G86" s="141"/>
      <c r="H86" s="141"/>
      <c r="I86" s="141">
        <f>'SO 01 101702073 Pol'!G8</f>
        <v>0</v>
      </c>
      <c r="J86" s="138" t="str">
        <f>IF(I113=0,"",I86/I113*100)</f>
        <v/>
      </c>
    </row>
    <row r="87" spans="1:10" ht="25.5" customHeight="1" x14ac:dyDescent="0.4">
      <c r="A87" s="130"/>
      <c r="B87" s="135" t="s">
        <v>133</v>
      </c>
      <c r="C87" s="204" t="s">
        <v>74</v>
      </c>
      <c r="D87" s="205"/>
      <c r="E87" s="205"/>
      <c r="F87" s="140" t="s">
        <v>25</v>
      </c>
      <c r="G87" s="141"/>
      <c r="H87" s="141"/>
      <c r="I87" s="141">
        <f>'SO 01 101702074 Pol'!G220</f>
        <v>0</v>
      </c>
      <c r="J87" s="138" t="str">
        <f>IF(I113=0,"",I87/I113*100)</f>
        <v/>
      </c>
    </row>
    <row r="88" spans="1:10" ht="25.5" customHeight="1" x14ac:dyDescent="0.4">
      <c r="A88" s="130"/>
      <c r="B88" s="135" t="s">
        <v>134</v>
      </c>
      <c r="C88" s="204" t="s">
        <v>135</v>
      </c>
      <c r="D88" s="205"/>
      <c r="E88" s="205"/>
      <c r="F88" s="140" t="s">
        <v>25</v>
      </c>
      <c r="G88" s="141"/>
      <c r="H88" s="141"/>
      <c r="I88" s="141">
        <f>'SO 01 101702074 Pol'!G8</f>
        <v>0</v>
      </c>
      <c r="J88" s="138" t="str">
        <f>IF(I113=0,"",I88/I113*100)</f>
        <v/>
      </c>
    </row>
    <row r="89" spans="1:10" ht="25.5" customHeight="1" x14ac:dyDescent="0.4">
      <c r="A89" s="130"/>
      <c r="B89" s="135" t="s">
        <v>136</v>
      </c>
      <c r="C89" s="204" t="s">
        <v>137</v>
      </c>
      <c r="D89" s="205"/>
      <c r="E89" s="205"/>
      <c r="F89" s="140" t="s">
        <v>25</v>
      </c>
      <c r="G89" s="141"/>
      <c r="H89" s="141"/>
      <c r="I89" s="141">
        <f>'SO 01 101702074 Pol'!G26</f>
        <v>0</v>
      </c>
      <c r="J89" s="138" t="str">
        <f>IF(I113=0,"",I89/I113*100)</f>
        <v/>
      </c>
    </row>
    <row r="90" spans="1:10" ht="25.5" customHeight="1" x14ac:dyDescent="0.4">
      <c r="A90" s="130"/>
      <c r="B90" s="135" t="s">
        <v>138</v>
      </c>
      <c r="C90" s="204" t="s">
        <v>139</v>
      </c>
      <c r="D90" s="205"/>
      <c r="E90" s="205"/>
      <c r="F90" s="140" t="s">
        <v>25</v>
      </c>
      <c r="G90" s="141"/>
      <c r="H90" s="141"/>
      <c r="I90" s="141">
        <f>'SO 01 101702074 Pol'!G56</f>
        <v>0</v>
      </c>
      <c r="J90" s="138" t="str">
        <f>IF(I113=0,"",I90/I113*100)</f>
        <v/>
      </c>
    </row>
    <row r="91" spans="1:10" ht="25.5" customHeight="1" x14ac:dyDescent="0.4">
      <c r="A91" s="130"/>
      <c r="B91" s="135" t="s">
        <v>140</v>
      </c>
      <c r="C91" s="204" t="s">
        <v>141</v>
      </c>
      <c r="D91" s="205"/>
      <c r="E91" s="205"/>
      <c r="F91" s="140" t="s">
        <v>25</v>
      </c>
      <c r="G91" s="141"/>
      <c r="H91" s="141"/>
      <c r="I91" s="141">
        <f>'SO 01 101702074 Pol'!G72</f>
        <v>0</v>
      </c>
      <c r="J91" s="138" t="str">
        <f>IF(I113=0,"",I91/I113*100)</f>
        <v/>
      </c>
    </row>
    <row r="92" spans="1:10" ht="25.5" customHeight="1" x14ac:dyDescent="0.4">
      <c r="A92" s="130"/>
      <c r="B92" s="135" t="s">
        <v>142</v>
      </c>
      <c r="C92" s="204" t="s">
        <v>143</v>
      </c>
      <c r="D92" s="205"/>
      <c r="E92" s="205"/>
      <c r="F92" s="140" t="s">
        <v>25</v>
      </c>
      <c r="G92" s="141"/>
      <c r="H92" s="141"/>
      <c r="I92" s="141">
        <f>'SO 01 101702074 Pol'!G130</f>
        <v>0</v>
      </c>
      <c r="J92" s="138" t="str">
        <f>IF(I113=0,"",I92/I113*100)</f>
        <v/>
      </c>
    </row>
    <row r="93" spans="1:10" ht="25.5" customHeight="1" x14ac:dyDescent="0.4">
      <c r="A93" s="130"/>
      <c r="B93" s="135" t="s">
        <v>144</v>
      </c>
      <c r="C93" s="204" t="s">
        <v>145</v>
      </c>
      <c r="D93" s="205"/>
      <c r="E93" s="205"/>
      <c r="F93" s="140" t="s">
        <v>25</v>
      </c>
      <c r="G93" s="141"/>
      <c r="H93" s="141"/>
      <c r="I93" s="141">
        <f>'SO 01 10170201 Pol'!G533+'SO 01 101702031 Pol'!G148+'SO 01 101702032 Pol'!G96</f>
        <v>0</v>
      </c>
      <c r="J93" s="138" t="str">
        <f>IF(I113=0,"",I93/I113*100)</f>
        <v/>
      </c>
    </row>
    <row r="94" spans="1:10" ht="25.5" customHeight="1" x14ac:dyDescent="0.4">
      <c r="A94" s="130"/>
      <c r="B94" s="135" t="s">
        <v>146</v>
      </c>
      <c r="C94" s="204" t="s">
        <v>147</v>
      </c>
      <c r="D94" s="205"/>
      <c r="E94" s="205"/>
      <c r="F94" s="140" t="s">
        <v>25</v>
      </c>
      <c r="G94" s="141"/>
      <c r="H94" s="141"/>
      <c r="I94" s="141">
        <f>'SO 01 10170201 Pol'!G544</f>
        <v>0</v>
      </c>
      <c r="J94" s="138" t="str">
        <f>IF(I113=0,"",I94/I113*100)</f>
        <v/>
      </c>
    </row>
    <row r="95" spans="1:10" ht="25.5" customHeight="1" x14ac:dyDescent="0.4">
      <c r="A95" s="130"/>
      <c r="B95" s="135" t="s">
        <v>148</v>
      </c>
      <c r="C95" s="204" t="s">
        <v>149</v>
      </c>
      <c r="D95" s="205"/>
      <c r="E95" s="205"/>
      <c r="F95" s="140" t="s">
        <v>25</v>
      </c>
      <c r="G95" s="141"/>
      <c r="H95" s="141"/>
      <c r="I95" s="141">
        <f>'SO 01 10170201 Pol'!G575+'SO 01 101704041 Pol'!G137+'SO 01 101704042 Pol'!G43</f>
        <v>0</v>
      </c>
      <c r="J95" s="138" t="str">
        <f>IF(I113=0,"",I95/I113*100)</f>
        <v/>
      </c>
    </row>
    <row r="96" spans="1:10" ht="25.5" customHeight="1" x14ac:dyDescent="0.4">
      <c r="A96" s="130"/>
      <c r="B96" s="135" t="s">
        <v>150</v>
      </c>
      <c r="C96" s="204" t="s">
        <v>151</v>
      </c>
      <c r="D96" s="205"/>
      <c r="E96" s="205"/>
      <c r="F96" s="140" t="s">
        <v>25</v>
      </c>
      <c r="G96" s="141"/>
      <c r="H96" s="141"/>
      <c r="I96" s="141">
        <f>'SO 01 10170201 Pol'!G599+'SO 01 101702031 Pol'!G162+'SO 01 101702032 Pol'!G108</f>
        <v>0</v>
      </c>
      <c r="J96" s="138" t="str">
        <f>IF(I113=0,"",I96/I113*100)</f>
        <v/>
      </c>
    </row>
    <row r="97" spans="1:10" ht="25.5" customHeight="1" x14ac:dyDescent="0.4">
      <c r="A97" s="130"/>
      <c r="B97" s="135" t="s">
        <v>152</v>
      </c>
      <c r="C97" s="204" t="s">
        <v>153</v>
      </c>
      <c r="D97" s="205"/>
      <c r="E97" s="205"/>
      <c r="F97" s="140" t="s">
        <v>25</v>
      </c>
      <c r="G97" s="141"/>
      <c r="H97" s="141"/>
      <c r="I97" s="141">
        <f>'SO 01 10170201 Pol'!G683</f>
        <v>0</v>
      </c>
      <c r="J97" s="138" t="str">
        <f>IF(I113=0,"",I97/I113*100)</f>
        <v/>
      </c>
    </row>
    <row r="98" spans="1:10" ht="25.5" customHeight="1" x14ac:dyDescent="0.4">
      <c r="A98" s="130"/>
      <c r="B98" s="135" t="s">
        <v>154</v>
      </c>
      <c r="C98" s="204" t="s">
        <v>155</v>
      </c>
      <c r="D98" s="205"/>
      <c r="E98" s="205"/>
      <c r="F98" s="140" t="s">
        <v>25</v>
      </c>
      <c r="G98" s="141"/>
      <c r="H98" s="141"/>
      <c r="I98" s="141">
        <f>'SO 01 101704041 Pol'!G144+'SO 01 101704042 Pol'!G56</f>
        <v>0</v>
      </c>
      <c r="J98" s="138" t="str">
        <f>IF(I113=0,"",I98/I113*100)</f>
        <v/>
      </c>
    </row>
    <row r="99" spans="1:10" ht="25.5" customHeight="1" x14ac:dyDescent="0.4">
      <c r="A99" s="130"/>
      <c r="B99" s="135" t="s">
        <v>156</v>
      </c>
      <c r="C99" s="204" t="s">
        <v>157</v>
      </c>
      <c r="D99" s="205"/>
      <c r="E99" s="205"/>
      <c r="F99" s="140" t="s">
        <v>25</v>
      </c>
      <c r="G99" s="141"/>
      <c r="H99" s="141"/>
      <c r="I99" s="141">
        <f>'SO 01 10170201 Pol'!G696</f>
        <v>0</v>
      </c>
      <c r="J99" s="138" t="str">
        <f>IF(I113=0,"",I99/I113*100)</f>
        <v/>
      </c>
    </row>
    <row r="100" spans="1:10" ht="25.5" customHeight="1" x14ac:dyDescent="0.4">
      <c r="A100" s="130"/>
      <c r="B100" s="135" t="s">
        <v>158</v>
      </c>
      <c r="C100" s="204" t="s">
        <v>159</v>
      </c>
      <c r="D100" s="205"/>
      <c r="E100" s="205"/>
      <c r="F100" s="140" t="s">
        <v>25</v>
      </c>
      <c r="G100" s="141"/>
      <c r="H100" s="141"/>
      <c r="I100" s="141">
        <f>'SO 01 10170201 Pol'!G707</f>
        <v>0</v>
      </c>
      <c r="J100" s="138" t="str">
        <f>IF(I113=0,"",I100/I113*100)</f>
        <v/>
      </c>
    </row>
    <row r="101" spans="1:10" ht="25.5" customHeight="1" x14ac:dyDescent="0.4">
      <c r="A101" s="130"/>
      <c r="B101" s="135" t="s">
        <v>160</v>
      </c>
      <c r="C101" s="204" t="s">
        <v>161</v>
      </c>
      <c r="D101" s="205"/>
      <c r="E101" s="205"/>
      <c r="F101" s="140" t="s">
        <v>25</v>
      </c>
      <c r="G101" s="141"/>
      <c r="H101" s="141"/>
      <c r="I101" s="141">
        <f>'SO 01 10170201 Pol'!G739</f>
        <v>0</v>
      </c>
      <c r="J101" s="138" t="str">
        <f>IF(I113=0,"",I101/I113*100)</f>
        <v/>
      </c>
    </row>
    <row r="102" spans="1:10" ht="25.5" customHeight="1" x14ac:dyDescent="0.4">
      <c r="A102" s="130"/>
      <c r="B102" s="135" t="s">
        <v>162</v>
      </c>
      <c r="C102" s="204" t="s">
        <v>163</v>
      </c>
      <c r="D102" s="205"/>
      <c r="E102" s="205"/>
      <c r="F102" s="140" t="s">
        <v>25</v>
      </c>
      <c r="G102" s="141"/>
      <c r="H102" s="141"/>
      <c r="I102" s="141">
        <f>'SO 01 101702072 Pol'!G48</f>
        <v>0</v>
      </c>
      <c r="J102" s="138" t="str">
        <f>IF(I113=0,"",I102/I113*100)</f>
        <v/>
      </c>
    </row>
    <row r="103" spans="1:10" ht="25.5" customHeight="1" x14ac:dyDescent="0.4">
      <c r="A103" s="130"/>
      <c r="B103" s="135" t="s">
        <v>164</v>
      </c>
      <c r="C103" s="204" t="s">
        <v>165</v>
      </c>
      <c r="D103" s="205"/>
      <c r="E103" s="205"/>
      <c r="F103" s="140" t="s">
        <v>25</v>
      </c>
      <c r="G103" s="141"/>
      <c r="H103" s="141"/>
      <c r="I103" s="141">
        <f>'SO 01 10170201 Pol'!G758</f>
        <v>0</v>
      </c>
      <c r="J103" s="138" t="str">
        <f>IF(I113=0,"",I103/I113*100)</f>
        <v/>
      </c>
    </row>
    <row r="104" spans="1:10" ht="25.5" customHeight="1" x14ac:dyDescent="0.4">
      <c r="A104" s="130"/>
      <c r="B104" s="135" t="s">
        <v>166</v>
      </c>
      <c r="C104" s="204" t="s">
        <v>82</v>
      </c>
      <c r="D104" s="205"/>
      <c r="E104" s="205"/>
      <c r="F104" s="140" t="s">
        <v>26</v>
      </c>
      <c r="G104" s="141"/>
      <c r="H104" s="141"/>
      <c r="I104" s="141">
        <f>'SO 01 101702076 Pol'!G66+'SO 01 101704075 Pol'!G156</f>
        <v>0</v>
      </c>
      <c r="J104" s="138" t="str">
        <f>IF(I113=0,"",I104/I113*100)</f>
        <v/>
      </c>
    </row>
    <row r="105" spans="1:10" ht="25.5" customHeight="1" x14ac:dyDescent="0.4">
      <c r="A105" s="130"/>
      <c r="B105" s="135" t="s">
        <v>167</v>
      </c>
      <c r="C105" s="204" t="s">
        <v>168</v>
      </c>
      <c r="D105" s="205"/>
      <c r="E105" s="205"/>
      <c r="F105" s="140" t="s">
        <v>26</v>
      </c>
      <c r="G105" s="141"/>
      <c r="H105" s="141"/>
      <c r="I105" s="141">
        <f>'SO 01 101704075 Pol'!G8</f>
        <v>0</v>
      </c>
      <c r="J105" s="138" t="str">
        <f>IF(I113=0,"",I105/I113*100)</f>
        <v/>
      </c>
    </row>
    <row r="106" spans="1:10" ht="25.5" customHeight="1" x14ac:dyDescent="0.4">
      <c r="A106" s="130"/>
      <c r="B106" s="135" t="s">
        <v>169</v>
      </c>
      <c r="C106" s="204" t="s">
        <v>170</v>
      </c>
      <c r="D106" s="205"/>
      <c r="E106" s="205"/>
      <c r="F106" s="140" t="s">
        <v>26</v>
      </c>
      <c r="G106" s="141"/>
      <c r="H106" s="141"/>
      <c r="I106" s="141">
        <f>'SO 01 101704075 Pol'!G41</f>
        <v>0</v>
      </c>
      <c r="J106" s="138" t="str">
        <f>IF(I113=0,"",I106/I113*100)</f>
        <v/>
      </c>
    </row>
    <row r="107" spans="1:10" ht="25.5" customHeight="1" x14ac:dyDescent="0.4">
      <c r="A107" s="130"/>
      <c r="B107" s="135" t="s">
        <v>171</v>
      </c>
      <c r="C107" s="204" t="s">
        <v>172</v>
      </c>
      <c r="D107" s="205"/>
      <c r="E107" s="205"/>
      <c r="F107" s="140" t="s">
        <v>26</v>
      </c>
      <c r="G107" s="141"/>
      <c r="H107" s="141"/>
      <c r="I107" s="141">
        <f>'SO 01 101704075 Pol'!G304</f>
        <v>0</v>
      </c>
      <c r="J107" s="138" t="str">
        <f>IF(I113=0,"",I107/I113*100)</f>
        <v/>
      </c>
    </row>
    <row r="108" spans="1:10" ht="25.5" customHeight="1" x14ac:dyDescent="0.4">
      <c r="A108" s="130"/>
      <c r="B108" s="135" t="s">
        <v>173</v>
      </c>
      <c r="C108" s="204" t="s">
        <v>174</v>
      </c>
      <c r="D108" s="205"/>
      <c r="E108" s="205"/>
      <c r="F108" s="140" t="s">
        <v>26</v>
      </c>
      <c r="G108" s="141"/>
      <c r="H108" s="141"/>
      <c r="I108" s="141">
        <f>'SO 01 101702076 Pol'!G71</f>
        <v>0</v>
      </c>
      <c r="J108" s="138" t="str">
        <f>IF(I113=0,"",I108/I113*100)</f>
        <v/>
      </c>
    </row>
    <row r="109" spans="1:10" ht="25.5" customHeight="1" x14ac:dyDescent="0.4">
      <c r="A109" s="130"/>
      <c r="B109" s="135" t="s">
        <v>175</v>
      </c>
      <c r="C109" s="204" t="s">
        <v>88</v>
      </c>
      <c r="D109" s="205"/>
      <c r="E109" s="205"/>
      <c r="F109" s="140" t="s">
        <v>26</v>
      </c>
      <c r="G109" s="141"/>
      <c r="H109" s="141"/>
      <c r="I109" s="141">
        <f>'SO 01 101704075 Pol'!G297</f>
        <v>0</v>
      </c>
      <c r="J109" s="138" t="str">
        <f>IF(I113=0,"",I109/I113*100)</f>
        <v/>
      </c>
    </row>
    <row r="110" spans="1:10" ht="25.5" customHeight="1" x14ac:dyDescent="0.4">
      <c r="A110" s="130"/>
      <c r="B110" s="135" t="s">
        <v>176</v>
      </c>
      <c r="C110" s="204" t="s">
        <v>177</v>
      </c>
      <c r="D110" s="205"/>
      <c r="E110" s="205"/>
      <c r="F110" s="140" t="s">
        <v>178</v>
      </c>
      <c r="G110" s="141"/>
      <c r="H110" s="141"/>
      <c r="I110" s="141">
        <f>'SO 01 10170201 Pol'!G787+'SO 01 101704041 Pol'!G166</f>
        <v>0</v>
      </c>
      <c r="J110" s="138" t="str">
        <f>IF(I113=0,"",I110/I113*100)</f>
        <v/>
      </c>
    </row>
    <row r="111" spans="1:10" ht="25.5" customHeight="1" x14ac:dyDescent="0.4">
      <c r="A111" s="130"/>
      <c r="B111" s="135" t="s">
        <v>179</v>
      </c>
      <c r="C111" s="204" t="s">
        <v>27</v>
      </c>
      <c r="D111" s="205"/>
      <c r="E111" s="205"/>
      <c r="F111" s="140" t="s">
        <v>179</v>
      </c>
      <c r="G111" s="141"/>
      <c r="H111" s="141"/>
      <c r="I111" s="141">
        <f>'00 9991 Naklady'!G8+'SO 01 101702072 Pol'!G52+'SO 01 101702076 Pol'!G90</f>
        <v>0</v>
      </c>
      <c r="J111" s="138" t="str">
        <f>IF(I113=0,"",I111/I113*100)</f>
        <v/>
      </c>
    </row>
    <row r="112" spans="1:10" ht="25.5" customHeight="1" x14ac:dyDescent="0.4">
      <c r="A112" s="130"/>
      <c r="B112" s="135" t="s">
        <v>180</v>
      </c>
      <c r="C112" s="204" t="s">
        <v>28</v>
      </c>
      <c r="D112" s="205"/>
      <c r="E112" s="205"/>
      <c r="F112" s="140" t="s">
        <v>180</v>
      </c>
      <c r="G112" s="141"/>
      <c r="H112" s="141"/>
      <c r="I112" s="141">
        <f>'00 9991 Naklady'!G43</f>
        <v>0</v>
      </c>
      <c r="J112" s="138" t="str">
        <f>IF(I113=0,"",I112/I113*100)</f>
        <v/>
      </c>
    </row>
    <row r="113" spans="1:10" ht="25.5" customHeight="1" x14ac:dyDescent="0.4">
      <c r="A113" s="131"/>
      <c r="B113" s="136" t="s">
        <v>1</v>
      </c>
      <c r="C113" s="136"/>
      <c r="D113" s="137"/>
      <c r="E113" s="137"/>
      <c r="F113" s="142"/>
      <c r="G113" s="143"/>
      <c r="H113" s="143"/>
      <c r="I113" s="143">
        <f>SUM(I63:I112)</f>
        <v>0</v>
      </c>
      <c r="J113" s="139">
        <f>SUM(J63:J112)</f>
        <v>0</v>
      </c>
    </row>
    <row r="114" spans="1:10" x14ac:dyDescent="0.4">
      <c r="F114" s="91"/>
      <c r="G114" s="90"/>
      <c r="H114" s="91"/>
      <c r="I114" s="90"/>
      <c r="J114" s="92"/>
    </row>
    <row r="115" spans="1:10" x14ac:dyDescent="0.4">
      <c r="F115" s="91"/>
      <c r="G115" s="90"/>
      <c r="H115" s="91"/>
      <c r="I115" s="90"/>
      <c r="J115" s="92"/>
    </row>
    <row r="116" spans="1:10" x14ac:dyDescent="0.4">
      <c r="F116" s="91"/>
      <c r="G116" s="90"/>
      <c r="H116" s="91"/>
      <c r="I116" s="90"/>
      <c r="J116" s="92"/>
    </row>
  </sheetData>
  <sheetProtection algorithmName="SHA-512" hashValue="K0XyuMH7QOjQHTVWj9rd63/RfykYD1NLe7XhPASKqgIRlayq4tzmpvi0BfCHdsyHLuq0vDSYjTZCZ0Qy0yYU5A==" saltValue="ZlAEZkPLXrTLYhWjwFF4dg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6">
    <mergeCell ref="G16:H16"/>
    <mergeCell ref="G17:H17"/>
    <mergeCell ref="E16:F16"/>
    <mergeCell ref="E13:G1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39:E39"/>
    <mergeCell ref="C40:E40"/>
    <mergeCell ref="C41:E41"/>
    <mergeCell ref="C42:E42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65:E65"/>
    <mergeCell ref="C66:E66"/>
    <mergeCell ref="C67:E67"/>
    <mergeCell ref="C68:E68"/>
    <mergeCell ref="C69:E69"/>
    <mergeCell ref="C54:E54"/>
    <mergeCell ref="C55:E55"/>
    <mergeCell ref="B56:E56"/>
    <mergeCell ref="C63:E63"/>
    <mergeCell ref="C64:E6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110:E110"/>
    <mergeCell ref="C111:E111"/>
    <mergeCell ref="C112:E112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2.3" x14ac:dyDescent="0.4"/>
  <cols>
    <col min="1" max="1" width="4.33203125" style="5" customWidth="1"/>
    <col min="2" max="2" width="14.44140625" style="5" customWidth="1"/>
    <col min="3" max="3" width="38.33203125" style="9" customWidth="1"/>
    <col min="4" max="4" width="4.5546875" style="5" customWidth="1"/>
    <col min="5" max="5" width="10.5546875" style="5" customWidth="1"/>
    <col min="6" max="6" width="9.88671875" style="5" customWidth="1"/>
    <col min="7" max="7" width="12.6640625" style="5" customWidth="1"/>
    <col min="8" max="16384" width="9.109375" style="5"/>
  </cols>
  <sheetData>
    <row r="1" spans="1:7" ht="15" x14ac:dyDescent="0.4">
      <c r="A1" s="248" t="s">
        <v>6</v>
      </c>
      <c r="B1" s="248"/>
      <c r="C1" s="249"/>
      <c r="D1" s="248"/>
      <c r="E1" s="248"/>
      <c r="F1" s="248"/>
      <c r="G1" s="248"/>
    </row>
    <row r="2" spans="1:7" ht="24.9" customHeight="1" x14ac:dyDescent="0.4">
      <c r="A2" s="74" t="s">
        <v>7</v>
      </c>
      <c r="B2" s="73"/>
      <c r="C2" s="250"/>
      <c r="D2" s="250"/>
      <c r="E2" s="250"/>
      <c r="F2" s="250"/>
      <c r="G2" s="251"/>
    </row>
    <row r="3" spans="1:7" ht="24.9" customHeight="1" x14ac:dyDescent="0.4">
      <c r="A3" s="74" t="s">
        <v>8</v>
      </c>
      <c r="B3" s="73"/>
      <c r="C3" s="250"/>
      <c r="D3" s="250"/>
      <c r="E3" s="250"/>
      <c r="F3" s="250"/>
      <c r="G3" s="251"/>
    </row>
    <row r="4" spans="1:7" ht="24.9" customHeight="1" x14ac:dyDescent="0.4">
      <c r="A4" s="74" t="s">
        <v>9</v>
      </c>
      <c r="B4" s="73"/>
      <c r="C4" s="250"/>
      <c r="D4" s="250"/>
      <c r="E4" s="250"/>
      <c r="F4" s="250"/>
      <c r="G4" s="251"/>
    </row>
    <row r="5" spans="1:7" x14ac:dyDescent="0.4">
      <c r="B5" s="6"/>
      <c r="C5" s="7"/>
      <c r="D5" s="8"/>
    </row>
  </sheetData>
  <sheetProtection algorithmName="SHA-512" hashValue="auIu5xI40VMUxSJ77mcgq2CN4rqklbm4nv89gWux564MDMgo+DajPQOa1DoHaOD6Dkr+X4zdv/MufBKJI9tbSA==" saltValue="mM4By/4c1Hb5a+VynleEMQ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zoomScale="85" zoomScaleNormal="85"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181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53</v>
      </c>
      <c r="C3" s="259" t="s">
        <v>54</v>
      </c>
      <c r="D3" s="260"/>
      <c r="E3" s="260"/>
      <c r="F3" s="260"/>
      <c r="G3" s="261"/>
      <c r="AC3" s="89" t="s">
        <v>184</v>
      </c>
      <c r="AG3" t="s">
        <v>185</v>
      </c>
    </row>
    <row r="4" spans="1:60" ht="25.05" customHeight="1" x14ac:dyDescent="0.4">
      <c r="A4" s="147" t="s">
        <v>9</v>
      </c>
      <c r="B4" s="148" t="s">
        <v>55</v>
      </c>
      <c r="C4" s="262" t="s">
        <v>54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179</v>
      </c>
      <c r="C8" s="188" t="s">
        <v>27</v>
      </c>
      <c r="D8" s="174"/>
      <c r="E8" s="175"/>
      <c r="F8" s="176"/>
      <c r="G8" s="176">
        <f>SUMIF(AG9:AG42,"&lt;&gt;NOR",G9:G42)</f>
        <v>0</v>
      </c>
      <c r="H8" s="176"/>
      <c r="I8" s="176">
        <f>SUM(I9:I42)</f>
        <v>0</v>
      </c>
      <c r="J8" s="176"/>
      <c r="K8" s="176">
        <f>SUM(K9:K42)</f>
        <v>0</v>
      </c>
      <c r="L8" s="176"/>
      <c r="M8" s="176">
        <f>SUM(M9:M42)</f>
        <v>0</v>
      </c>
      <c r="N8" s="176"/>
      <c r="O8" s="176">
        <f>SUM(O9:O42)</f>
        <v>0</v>
      </c>
      <c r="P8" s="176"/>
      <c r="Q8" s="176">
        <f>SUM(Q9:Q42)</f>
        <v>0</v>
      </c>
      <c r="R8" s="176"/>
      <c r="S8" s="176"/>
      <c r="T8" s="177"/>
      <c r="U8" s="171"/>
      <c r="V8" s="171">
        <f>SUM(V9:V42)</f>
        <v>0</v>
      </c>
      <c r="W8" s="171"/>
      <c r="AG8" t="s">
        <v>208</v>
      </c>
    </row>
    <row r="9" spans="1:60" outlineLevel="1" x14ac:dyDescent="0.4">
      <c r="A9" s="178">
        <v>1</v>
      </c>
      <c r="B9" s="179" t="s">
        <v>209</v>
      </c>
      <c r="C9" s="189" t="s">
        <v>210</v>
      </c>
      <c r="D9" s="180" t="s">
        <v>211</v>
      </c>
      <c r="E9" s="181">
        <v>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212</v>
      </c>
      <c r="T9" s="184" t="s">
        <v>213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214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54" t="s">
        <v>215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216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Zaměření a vytýčení stávajících inženýrských sítí v místě stavby z hlediska jejich ochrany při provádění stavby.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217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78">
        <v>2</v>
      </c>
      <c r="B12" s="179" t="s">
        <v>218</v>
      </c>
      <c r="C12" s="189" t="s">
        <v>219</v>
      </c>
      <c r="D12" s="180" t="s">
        <v>211</v>
      </c>
      <c r="E12" s="181">
        <v>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0</v>
      </c>
      <c r="O12" s="183">
        <f>ROUND(E12*N12,2)</f>
        <v>0</v>
      </c>
      <c r="P12" s="183">
        <v>0</v>
      </c>
      <c r="Q12" s="183">
        <f>ROUND(E12*P12,2)</f>
        <v>0</v>
      </c>
      <c r="R12" s="183"/>
      <c r="S12" s="183" t="s">
        <v>212</v>
      </c>
      <c r="T12" s="184" t="s">
        <v>213</v>
      </c>
      <c r="U12" s="164">
        <v>0</v>
      </c>
      <c r="V12" s="164">
        <f>ROUND(E12*U12,2)</f>
        <v>0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220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4" t="s">
        <v>221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217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78">
        <v>3</v>
      </c>
      <c r="B15" s="179" t="s">
        <v>222</v>
      </c>
      <c r="C15" s="189" t="s">
        <v>223</v>
      </c>
      <c r="D15" s="180" t="s">
        <v>211</v>
      </c>
      <c r="E15" s="181">
        <v>1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/>
      <c r="S15" s="183" t="s">
        <v>212</v>
      </c>
      <c r="T15" s="184" t="s">
        <v>213</v>
      </c>
      <c r="U15" s="164">
        <v>0</v>
      </c>
      <c r="V15" s="164">
        <f>ROUND(E15*U15,2)</f>
        <v>0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220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4" t="s">
        <v>224</v>
      </c>
      <c r="D16" s="255"/>
      <c r="E16" s="255"/>
      <c r="F16" s="255"/>
      <c r="G16" s="255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216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256" t="s">
        <v>225</v>
      </c>
      <c r="D17" s="257"/>
      <c r="E17" s="257"/>
      <c r="F17" s="257"/>
      <c r="G17" s="257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216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85" t="str">
        <f>C17</f>
        <v>Sejmutí ornice, hrubá úprava terénu a zpevnění ploch pro osazení objektů sociálního zařízení staveniště a kanceláří stavby.</v>
      </c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256" t="s">
        <v>226</v>
      </c>
      <c r="D18" s="257"/>
      <c r="E18" s="257"/>
      <c r="F18" s="257"/>
      <c r="G18" s="257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216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56" t="s">
        <v>227</v>
      </c>
      <c r="D19" s="257"/>
      <c r="E19" s="257"/>
      <c r="F19" s="257"/>
      <c r="G19" s="257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216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6" t="s">
        <v>228</v>
      </c>
      <c r="D20" s="257"/>
      <c r="E20" s="257"/>
      <c r="F20" s="257"/>
      <c r="G20" s="257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216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256" t="s">
        <v>229</v>
      </c>
      <c r="D21" s="257"/>
      <c r="E21" s="257"/>
      <c r="F21" s="257"/>
      <c r="G21" s="257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216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ht="20.7" outlineLevel="1" x14ac:dyDescent="0.4">
      <c r="A22" s="161"/>
      <c r="B22" s="162"/>
      <c r="C22" s="256" t="s">
        <v>230</v>
      </c>
      <c r="D22" s="257"/>
      <c r="E22" s="257"/>
      <c r="F22" s="257"/>
      <c r="G22" s="257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216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85" t="str">
        <f>C22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56" t="s">
        <v>231</v>
      </c>
      <c r="D23" s="257"/>
      <c r="E23" s="257"/>
      <c r="F23" s="257"/>
      <c r="G23" s="257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216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56" t="s">
        <v>232</v>
      </c>
      <c r="D24" s="257"/>
      <c r="E24" s="257"/>
      <c r="F24" s="257"/>
      <c r="G24" s="257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216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85" t="str">
        <f>C24</f>
        <v>Zřízení přípojky elektrické energie a vody do vzdálenosti 1 km od obvodu staveniště. Náhradní zdroj elektrické energie.</v>
      </c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78">
        <v>4</v>
      </c>
      <c r="B26" s="179" t="s">
        <v>233</v>
      </c>
      <c r="C26" s="189" t="s">
        <v>234</v>
      </c>
      <c r="D26" s="180" t="s">
        <v>211</v>
      </c>
      <c r="E26" s="181">
        <v>1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/>
      <c r="S26" s="183" t="s">
        <v>212</v>
      </c>
      <c r="T26" s="184" t="s">
        <v>213</v>
      </c>
      <c r="U26" s="164">
        <v>0</v>
      </c>
      <c r="V26" s="164">
        <f>ROUND(E26*U26,2)</f>
        <v>0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220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254" t="s">
        <v>235</v>
      </c>
      <c r="D27" s="255"/>
      <c r="E27" s="255"/>
      <c r="F27" s="255"/>
      <c r="G27" s="255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216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6" t="s">
        <v>236</v>
      </c>
      <c r="D28" s="257"/>
      <c r="E28" s="257"/>
      <c r="F28" s="257"/>
      <c r="G28" s="257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216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85" t="str">
        <f>C28</f>
        <v>Opotřebení a údržba nebo pronájem sociálního zařízení – umývárny, toalety, šatny. Opotřebení nebo pronájem dočasného oplocení staveniště.</v>
      </c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6" t="s">
        <v>237</v>
      </c>
      <c r="D29" s="257"/>
      <c r="E29" s="257"/>
      <c r="F29" s="257"/>
      <c r="G29" s="257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216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ht="20.7" outlineLevel="1" x14ac:dyDescent="0.4">
      <c r="A30" s="161"/>
      <c r="B30" s="162"/>
      <c r="C30" s="256" t="s">
        <v>238</v>
      </c>
      <c r="D30" s="257"/>
      <c r="E30" s="257"/>
      <c r="F30" s="257"/>
      <c r="G30" s="257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216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85" t="str">
        <f>C30</f>
        <v>Spotřeba vody a elektrické energie pro potřebu sociálních zařízení a kanceláří stavby. Pronájem, opotřebení a spotřeba pohonných hmot náhradního zdroje elektrické energie.</v>
      </c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56" t="s">
        <v>239</v>
      </c>
      <c r="D31" s="257"/>
      <c r="E31" s="257"/>
      <c r="F31" s="257"/>
      <c r="G31" s="257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216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217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78">
        <v>5</v>
      </c>
      <c r="B33" s="179" t="s">
        <v>240</v>
      </c>
      <c r="C33" s="189" t="s">
        <v>241</v>
      </c>
      <c r="D33" s="180" t="s">
        <v>211</v>
      </c>
      <c r="E33" s="181">
        <v>1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/>
      <c r="S33" s="183" t="s">
        <v>212</v>
      </c>
      <c r="T33" s="184" t="s">
        <v>213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220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54" t="s">
        <v>242</v>
      </c>
      <c r="D34" s="255"/>
      <c r="E34" s="255"/>
      <c r="F34" s="255"/>
      <c r="G34" s="255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216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56" t="s">
        <v>243</v>
      </c>
      <c r="D35" s="257"/>
      <c r="E35" s="257"/>
      <c r="F35" s="257"/>
      <c r="G35" s="257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216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85" t="str">
        <f>C35</f>
        <v>Uvedení zpevněných ploch pro objekty sociálního zařízení staveniště a kanceláří stavby do původního stavu. Případné ohumusování.</v>
      </c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56" t="s">
        <v>244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216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256" t="s">
        <v>245</v>
      </c>
      <c r="D37" s="257"/>
      <c r="E37" s="257"/>
      <c r="F37" s="257"/>
      <c r="G37" s="257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216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56" t="s">
        <v>246</v>
      </c>
      <c r="D38" s="257"/>
      <c r="E38" s="257"/>
      <c r="F38" s="257"/>
      <c r="G38" s="257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216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85" t="str">
        <f>C38</f>
        <v>Odvoz mobilních kanceláří stavby a technického dozoru, nebo uvedení do původního stavu prostor pronajatých.</v>
      </c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56" t="s">
        <v>247</v>
      </c>
      <c r="D39" s="257"/>
      <c r="E39" s="257"/>
      <c r="F39" s="257"/>
      <c r="G39" s="257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216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85" t="str">
        <f>C39</f>
        <v>Zrušení vnitrostaveništního rozvodu energie včetně rozvaděčů a osvětlení staveniště (včetně stožárů a osvětlovacích těles).</v>
      </c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56" t="s">
        <v>248</v>
      </c>
      <c r="D40" s="257"/>
      <c r="E40" s="257"/>
      <c r="F40" s="257"/>
      <c r="G40" s="257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216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56" t="s">
        <v>249</v>
      </c>
      <c r="D41" s="257"/>
      <c r="E41" s="257"/>
      <c r="F41" s="257"/>
      <c r="G41" s="257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216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217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x14ac:dyDescent="0.4">
      <c r="A43" s="172" t="s">
        <v>207</v>
      </c>
      <c r="B43" s="173" t="s">
        <v>180</v>
      </c>
      <c r="C43" s="188" t="s">
        <v>28</v>
      </c>
      <c r="D43" s="174"/>
      <c r="E43" s="175"/>
      <c r="F43" s="176"/>
      <c r="G43" s="176">
        <f>SUMIF(AG44:AG62,"&lt;&gt;NOR",G44:G62)</f>
        <v>0</v>
      </c>
      <c r="H43" s="176"/>
      <c r="I43" s="176">
        <f>SUM(I44:I62)</f>
        <v>0</v>
      </c>
      <c r="J43" s="176"/>
      <c r="K43" s="176">
        <f>SUM(K44:K62)</f>
        <v>0</v>
      </c>
      <c r="L43" s="176"/>
      <c r="M43" s="176">
        <f>SUM(M44:M62)</f>
        <v>0</v>
      </c>
      <c r="N43" s="176"/>
      <c r="O43" s="176">
        <f>SUM(O44:O62)</f>
        <v>0</v>
      </c>
      <c r="P43" s="176"/>
      <c r="Q43" s="176">
        <f>SUM(Q44:Q62)</f>
        <v>0</v>
      </c>
      <c r="R43" s="176"/>
      <c r="S43" s="176"/>
      <c r="T43" s="177"/>
      <c r="U43" s="171"/>
      <c r="V43" s="171">
        <f>SUM(V44:V62)</f>
        <v>0</v>
      </c>
      <c r="W43" s="171"/>
      <c r="AG43" t="s">
        <v>208</v>
      </c>
    </row>
    <row r="44" spans="1:60" outlineLevel="1" x14ac:dyDescent="0.4">
      <c r="A44" s="178">
        <v>6</v>
      </c>
      <c r="B44" s="179" t="s">
        <v>250</v>
      </c>
      <c r="C44" s="189" t="s">
        <v>251</v>
      </c>
      <c r="D44" s="180" t="s">
        <v>211</v>
      </c>
      <c r="E44" s="181">
        <v>1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/>
      <c r="S44" s="183" t="s">
        <v>212</v>
      </c>
      <c r="T44" s="184" t="s">
        <v>213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220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41.1" outlineLevel="1" x14ac:dyDescent="0.4">
      <c r="A45" s="161"/>
      <c r="B45" s="162"/>
      <c r="C45" s="254" t="s">
        <v>252</v>
      </c>
      <c r="D45" s="255"/>
      <c r="E45" s="255"/>
      <c r="F45" s="255"/>
      <c r="G45" s="255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216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85" t="str">
        <f>C45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190" t="s">
        <v>253</v>
      </c>
      <c r="D46" s="169"/>
      <c r="E46" s="170">
        <v>1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254</v>
      </c>
      <c r="AH46" s="154">
        <v>0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78">
        <v>7</v>
      </c>
      <c r="B48" s="179" t="s">
        <v>255</v>
      </c>
      <c r="C48" s="189" t="s">
        <v>256</v>
      </c>
      <c r="D48" s="180" t="s">
        <v>211</v>
      </c>
      <c r="E48" s="181">
        <v>1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212</v>
      </c>
      <c r="T48" s="184" t="s">
        <v>213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214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ht="20.7" outlineLevel="1" x14ac:dyDescent="0.4">
      <c r="A49" s="161"/>
      <c r="B49" s="162"/>
      <c r="C49" s="254" t="s">
        <v>257</v>
      </c>
      <c r="D49" s="255"/>
      <c r="E49" s="255"/>
      <c r="F49" s="255"/>
      <c r="G49" s="255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216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85" t="str">
        <f>C49</f>
        <v>Náklady spojené s povinnou publicitou, pokud ji objednatel požaduje. Zahrnuje zejména náklady na propagační a informační billboardy, tabule, internetovou propagaci, tiskoviny apod.</v>
      </c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78">
        <v>8</v>
      </c>
      <c r="B51" s="179" t="s">
        <v>258</v>
      </c>
      <c r="C51" s="189" t="s">
        <v>259</v>
      </c>
      <c r="D51" s="180" t="s">
        <v>211</v>
      </c>
      <c r="E51" s="181">
        <v>1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/>
      <c r="S51" s="183" t="s">
        <v>212</v>
      </c>
      <c r="T51" s="184" t="s">
        <v>213</v>
      </c>
      <c r="U51" s="164">
        <v>0</v>
      </c>
      <c r="V51" s="164">
        <f>ROUND(E51*U51,2)</f>
        <v>0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214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254" t="s">
        <v>260</v>
      </c>
      <c r="D52" s="255"/>
      <c r="E52" s="255"/>
      <c r="F52" s="255"/>
      <c r="G52" s="255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216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78">
        <v>9</v>
      </c>
      <c r="B54" s="179" t="s">
        <v>261</v>
      </c>
      <c r="C54" s="189" t="s">
        <v>262</v>
      </c>
      <c r="D54" s="180" t="s">
        <v>211</v>
      </c>
      <c r="E54" s="181">
        <v>1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/>
      <c r="S54" s="183" t="s">
        <v>212</v>
      </c>
      <c r="T54" s="184" t="s">
        <v>213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214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ht="30.9" outlineLevel="1" x14ac:dyDescent="0.4">
      <c r="A55" s="161"/>
      <c r="B55" s="162"/>
      <c r="C55" s="254" t="s">
        <v>263</v>
      </c>
      <c r="D55" s="255"/>
      <c r="E55" s="255"/>
      <c r="F55" s="255"/>
      <c r="G55" s="255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216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85" t="str">
        <f>C55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217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78">
        <v>10</v>
      </c>
      <c r="B57" s="179" t="s">
        <v>264</v>
      </c>
      <c r="C57" s="189" t="s">
        <v>265</v>
      </c>
      <c r="D57" s="180" t="s">
        <v>211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212</v>
      </c>
      <c r="T57" s="184" t="s">
        <v>213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214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ht="20.7" outlineLevel="1" x14ac:dyDescent="0.4">
      <c r="A58" s="161"/>
      <c r="B58" s="162"/>
      <c r="C58" s="254" t="s">
        <v>266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216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85" t="str">
        <f>C58</f>
        <v>Náklady zhotovitele na vypracování provozních řádů pro zkušební či trvalý provoz včetně nákladů na předání všech návodů k obsluze a údržbě pro technologická zařízení a včetně zaškolení obsluhy objednatele.</v>
      </c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11</v>
      </c>
      <c r="B60" s="179" t="s">
        <v>267</v>
      </c>
      <c r="C60" s="189" t="s">
        <v>268</v>
      </c>
      <c r="D60" s="180" t="s">
        <v>211</v>
      </c>
      <c r="E60" s="181">
        <v>1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212</v>
      </c>
      <c r="T60" s="184" t="s">
        <v>213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214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54" t="s">
        <v>269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216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85" t="str">
        <f>C61</f>
        <v>Náklady na vyhotovení dokumentace skutečného provedení stavby a její předání objednateli v požadované formě a požadovaném počtu.</v>
      </c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217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x14ac:dyDescent="0.4">
      <c r="A63" s="5"/>
      <c r="B63" s="6"/>
      <c r="C63" s="19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AE63">
        <v>15</v>
      </c>
      <c r="AF63">
        <v>21</v>
      </c>
    </row>
    <row r="64" spans="1:60" x14ac:dyDescent="0.4">
      <c r="A64" s="157"/>
      <c r="B64" s="158" t="s">
        <v>29</v>
      </c>
      <c r="C64" s="192"/>
      <c r="D64" s="159"/>
      <c r="E64" s="160"/>
      <c r="F64" s="160"/>
      <c r="G64" s="187">
        <f>G8+G43</f>
        <v>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f>SUMIF(L7:L62,AE63,G7:G62)</f>
        <v>0</v>
      </c>
      <c r="AF64">
        <f>SUMIF(L7:L62,AF63,G7:G62)</f>
        <v>0</v>
      </c>
      <c r="AG64" t="s">
        <v>270</v>
      </c>
    </row>
    <row r="65" spans="3:33" x14ac:dyDescent="0.4">
      <c r="C65" s="193"/>
      <c r="D65" s="145"/>
      <c r="AG65" t="s">
        <v>271</v>
      </c>
    </row>
    <row r="66" spans="3:33" x14ac:dyDescent="0.4">
      <c r="D66" s="145"/>
    </row>
    <row r="67" spans="3:33" x14ac:dyDescent="0.4">
      <c r="D67" s="145"/>
    </row>
    <row r="68" spans="3:33" x14ac:dyDescent="0.4">
      <c r="D68" s="145"/>
    </row>
    <row r="69" spans="3:33" x14ac:dyDescent="0.4">
      <c r="D69" s="145"/>
    </row>
    <row r="70" spans="3:33" x14ac:dyDescent="0.4">
      <c r="D70" s="145"/>
    </row>
    <row r="71" spans="3:33" x14ac:dyDescent="0.4">
      <c r="D71" s="145"/>
    </row>
    <row r="72" spans="3:33" x14ac:dyDescent="0.4">
      <c r="D72" s="145"/>
    </row>
    <row r="73" spans="3:33" x14ac:dyDescent="0.4">
      <c r="D73" s="145"/>
    </row>
    <row r="74" spans="3:33" x14ac:dyDescent="0.4">
      <c r="D74" s="145"/>
    </row>
    <row r="75" spans="3:33" x14ac:dyDescent="0.4">
      <c r="D75" s="145"/>
    </row>
    <row r="76" spans="3:33" x14ac:dyDescent="0.4">
      <c r="D76" s="145"/>
    </row>
    <row r="77" spans="3:33" x14ac:dyDescent="0.4">
      <c r="D77" s="145"/>
    </row>
    <row r="78" spans="3:33" x14ac:dyDescent="0.4">
      <c r="D78" s="145"/>
    </row>
    <row r="79" spans="3:33" x14ac:dyDescent="0.4">
      <c r="D79" s="145"/>
    </row>
    <row r="80" spans="3:33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WcHcJc7ib5rIY/zVAmRocYkpbqMpAnGaRAS044UnmGqO+7ANvfECH2LSwWj7bSucQnlqoDQY1GMJFNdfNkIvvA==" saltValue="AeMcB73GXzCKf2xEeEG9ng==" spinCount="100000" sheet="1"/>
  <mergeCells count="45">
    <mergeCell ref="C19:G19"/>
    <mergeCell ref="A1:G1"/>
    <mergeCell ref="C2:G2"/>
    <mergeCell ref="C3:G3"/>
    <mergeCell ref="C4:G4"/>
    <mergeCell ref="C10:G10"/>
    <mergeCell ref="C11:G11"/>
    <mergeCell ref="C13:G13"/>
    <mergeCell ref="C14:G14"/>
    <mergeCell ref="C16:G16"/>
    <mergeCell ref="C17:G17"/>
    <mergeCell ref="C18:G18"/>
    <mergeCell ref="C32:G32"/>
    <mergeCell ref="C20:G20"/>
    <mergeCell ref="C21:G21"/>
    <mergeCell ref="C22:G22"/>
    <mergeCell ref="C23:G23"/>
    <mergeCell ref="C24:G24"/>
    <mergeCell ref="C25:G25"/>
    <mergeCell ref="C27:G27"/>
    <mergeCell ref="C28:G28"/>
    <mergeCell ref="C29:G29"/>
    <mergeCell ref="C30:G30"/>
    <mergeCell ref="C31:G31"/>
    <mergeCell ref="C49:G49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5:G45"/>
    <mergeCell ref="C47:G47"/>
    <mergeCell ref="C59:G59"/>
    <mergeCell ref="C61:G61"/>
    <mergeCell ref="C62:G62"/>
    <mergeCell ref="C50:G50"/>
    <mergeCell ref="C52:G52"/>
    <mergeCell ref="C53:G53"/>
    <mergeCell ref="C55:G55"/>
    <mergeCell ref="C56:G56"/>
    <mergeCell ref="C58:G58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57</v>
      </c>
      <c r="C4" s="262" t="s">
        <v>58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87</v>
      </c>
      <c r="C8" s="188" t="s">
        <v>88</v>
      </c>
      <c r="D8" s="174"/>
      <c r="E8" s="175"/>
      <c r="F8" s="176"/>
      <c r="G8" s="176">
        <f>SUMIF(AG9:AG69,"&lt;&gt;NOR",G9:G69)</f>
        <v>0</v>
      </c>
      <c r="H8" s="176"/>
      <c r="I8" s="176">
        <f>SUM(I9:I69)</f>
        <v>0</v>
      </c>
      <c r="J8" s="176"/>
      <c r="K8" s="176">
        <f>SUM(K9:K69)</f>
        <v>0</v>
      </c>
      <c r="L8" s="176"/>
      <c r="M8" s="176">
        <f>SUM(M9:M69)</f>
        <v>0</v>
      </c>
      <c r="N8" s="176"/>
      <c r="O8" s="176">
        <f>SUM(O9:O69)</f>
        <v>17.489999999999998</v>
      </c>
      <c r="P8" s="176"/>
      <c r="Q8" s="176">
        <f>SUM(Q9:Q69)</f>
        <v>0</v>
      </c>
      <c r="R8" s="176"/>
      <c r="S8" s="176"/>
      <c r="T8" s="177"/>
      <c r="U8" s="171"/>
      <c r="V8" s="171">
        <f>SUM(V9:V69)</f>
        <v>235.57</v>
      </c>
      <c r="W8" s="171"/>
      <c r="AG8" t="s">
        <v>208</v>
      </c>
    </row>
    <row r="9" spans="1:60" ht="20.399999999999999" outlineLevel="1" x14ac:dyDescent="0.4">
      <c r="A9" s="178">
        <v>1</v>
      </c>
      <c r="B9" s="179" t="s">
        <v>273</v>
      </c>
      <c r="C9" s="189" t="s">
        <v>274</v>
      </c>
      <c r="D9" s="180" t="s">
        <v>275</v>
      </c>
      <c r="E9" s="181">
        <v>27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276</v>
      </c>
      <c r="S9" s="183" t="s">
        <v>212</v>
      </c>
      <c r="T9" s="184" t="s">
        <v>277</v>
      </c>
      <c r="U9" s="164">
        <v>0.36800000000000005</v>
      </c>
      <c r="V9" s="164">
        <f>ROUND(E9*U9,2)</f>
        <v>9.94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9" t="s">
        <v>279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190" t="s">
        <v>281</v>
      </c>
      <c r="D11" s="169"/>
      <c r="E11" s="170">
        <v>27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254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20.399999999999999" outlineLevel="1" x14ac:dyDescent="0.4">
      <c r="A13" s="178">
        <v>2</v>
      </c>
      <c r="B13" s="179" t="s">
        <v>282</v>
      </c>
      <c r="C13" s="189" t="s">
        <v>283</v>
      </c>
      <c r="D13" s="180" t="s">
        <v>275</v>
      </c>
      <c r="E13" s="181">
        <v>13.5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276</v>
      </c>
      <c r="S13" s="183" t="s">
        <v>212</v>
      </c>
      <c r="T13" s="184" t="s">
        <v>277</v>
      </c>
      <c r="U13" s="164">
        <v>5.8000000000000003E-2</v>
      </c>
      <c r="V13" s="164">
        <f>ROUND(E13*U13,2)</f>
        <v>0.78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278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69" t="s">
        <v>279</v>
      </c>
      <c r="D14" s="270"/>
      <c r="E14" s="270"/>
      <c r="F14" s="270"/>
      <c r="G14" s="270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280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190" t="s">
        <v>284</v>
      </c>
      <c r="D15" s="169"/>
      <c r="E15" s="170">
        <v>13.5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254</v>
      </c>
      <c r="AH15" s="154">
        <v>5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217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78">
        <v>3</v>
      </c>
      <c r="B17" s="179" t="s">
        <v>285</v>
      </c>
      <c r="C17" s="189" t="s">
        <v>286</v>
      </c>
      <c r="D17" s="180" t="s">
        <v>275</v>
      </c>
      <c r="E17" s="181">
        <v>37.413800000000002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276</v>
      </c>
      <c r="S17" s="183" t="s">
        <v>212</v>
      </c>
      <c r="T17" s="184" t="s">
        <v>277</v>
      </c>
      <c r="U17" s="164">
        <v>3.5330000000000004</v>
      </c>
      <c r="V17" s="164">
        <f>ROUND(E17*U17,2)</f>
        <v>132.18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278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269" t="s">
        <v>287</v>
      </c>
      <c r="D18" s="270"/>
      <c r="E18" s="270"/>
      <c r="F18" s="270"/>
      <c r="G18" s="270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280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190" t="s">
        <v>288</v>
      </c>
      <c r="D19" s="169"/>
      <c r="E19" s="170">
        <v>10.747190000000002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254</v>
      </c>
      <c r="AH19" s="154">
        <v>0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190" t="s">
        <v>289</v>
      </c>
      <c r="D20" s="169"/>
      <c r="E20" s="170">
        <v>18.264940000000003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254</v>
      </c>
      <c r="AH20" s="154">
        <v>0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190" t="s">
        <v>290</v>
      </c>
      <c r="D21" s="169"/>
      <c r="E21" s="170">
        <v>0.61368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254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190" t="s">
        <v>291</v>
      </c>
      <c r="D22" s="169"/>
      <c r="E22" s="170">
        <v>0.28800000000000003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254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190" t="s">
        <v>292</v>
      </c>
      <c r="D23" s="169"/>
      <c r="E23" s="170">
        <v>7.5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254</v>
      </c>
      <c r="AH23" s="154">
        <v>0</v>
      </c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217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78">
        <v>4</v>
      </c>
      <c r="B25" s="179" t="s">
        <v>293</v>
      </c>
      <c r="C25" s="189" t="s">
        <v>294</v>
      </c>
      <c r="D25" s="180" t="s">
        <v>275</v>
      </c>
      <c r="E25" s="181">
        <v>10.311300000000001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</v>
      </c>
      <c r="Q25" s="183">
        <f>ROUND(E25*P25,2)</f>
        <v>0</v>
      </c>
      <c r="R25" s="183" t="s">
        <v>276</v>
      </c>
      <c r="S25" s="183" t="s">
        <v>212</v>
      </c>
      <c r="T25" s="184" t="s">
        <v>277</v>
      </c>
      <c r="U25" s="164">
        <v>6.298</v>
      </c>
      <c r="V25" s="164">
        <f>ROUND(E25*U25,2)</f>
        <v>64.94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278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69" t="s">
        <v>295</v>
      </c>
      <c r="D26" s="270"/>
      <c r="E26" s="270"/>
      <c r="F26" s="270"/>
      <c r="G26" s="270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280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8" t="s">
        <v>296</v>
      </c>
      <c r="D27" s="194"/>
      <c r="E27" s="195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199" t="s">
        <v>297</v>
      </c>
      <c r="D28" s="194"/>
      <c r="E28" s="195">
        <v>127.512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254</v>
      </c>
      <c r="AH28" s="154">
        <v>2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ht="20.399999999999999" outlineLevel="1" x14ac:dyDescent="0.4">
      <c r="A29" s="161"/>
      <c r="B29" s="162"/>
      <c r="C29" s="199" t="s">
        <v>298</v>
      </c>
      <c r="D29" s="194"/>
      <c r="E29" s="195">
        <v>-12.937999999999999</v>
      </c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254</v>
      </c>
      <c r="AH29" s="154">
        <v>2</v>
      </c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200" t="s">
        <v>299</v>
      </c>
      <c r="D30" s="196"/>
      <c r="E30" s="197">
        <v>114.57400000000001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254</v>
      </c>
      <c r="AH30" s="154">
        <v>3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198" t="s">
        <v>300</v>
      </c>
      <c r="D31" s="194"/>
      <c r="E31" s="195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254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190" t="s">
        <v>301</v>
      </c>
      <c r="D32" s="169"/>
      <c r="E32" s="170">
        <v>10.311300000000001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254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5</v>
      </c>
      <c r="B34" s="179" t="s">
        <v>302</v>
      </c>
      <c r="C34" s="189" t="s">
        <v>303</v>
      </c>
      <c r="D34" s="180" t="s">
        <v>275</v>
      </c>
      <c r="E34" s="181">
        <v>74.725100000000012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 t="s">
        <v>276</v>
      </c>
      <c r="S34" s="183" t="s">
        <v>212</v>
      </c>
      <c r="T34" s="184" t="s">
        <v>277</v>
      </c>
      <c r="U34" s="164">
        <v>1.1000000000000001E-2</v>
      </c>
      <c r="V34" s="164">
        <f>ROUND(E34*U34,2)</f>
        <v>0.82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278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69" t="s">
        <v>304</v>
      </c>
      <c r="D35" s="270"/>
      <c r="E35" s="270"/>
      <c r="F35" s="270"/>
      <c r="G35" s="270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280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190" t="s">
        <v>305</v>
      </c>
      <c r="D36" s="169"/>
      <c r="E36" s="170">
        <v>37.413800000000002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254</v>
      </c>
      <c r="AH36" s="154">
        <v>5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190" t="s">
        <v>306</v>
      </c>
      <c r="D37" s="169"/>
      <c r="E37" s="170">
        <v>10.311300000000001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254</v>
      </c>
      <c r="AH37" s="154">
        <v>5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190" t="s">
        <v>307</v>
      </c>
      <c r="D38" s="169"/>
      <c r="E38" s="170">
        <v>27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254</v>
      </c>
      <c r="AH38" s="154">
        <v>5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52"/>
      <c r="D39" s="253"/>
      <c r="E39" s="253"/>
      <c r="F39" s="253"/>
      <c r="G39" s="25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217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ht="30.6" outlineLevel="1" x14ac:dyDescent="0.4">
      <c r="A40" s="178">
        <v>6</v>
      </c>
      <c r="B40" s="179" t="s">
        <v>308</v>
      </c>
      <c r="C40" s="189" t="s">
        <v>309</v>
      </c>
      <c r="D40" s="180" t="s">
        <v>275</v>
      </c>
      <c r="E40" s="181">
        <v>747.25105000000008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 t="s">
        <v>276</v>
      </c>
      <c r="S40" s="183" t="s">
        <v>212</v>
      </c>
      <c r="T40" s="184" t="s">
        <v>277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278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69" t="s">
        <v>304</v>
      </c>
      <c r="D41" s="270"/>
      <c r="E41" s="270"/>
      <c r="F41" s="270"/>
      <c r="G41" s="270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280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190" t="s">
        <v>310</v>
      </c>
      <c r="D42" s="169"/>
      <c r="E42" s="170">
        <v>747.25105000000008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254</v>
      </c>
      <c r="AH42" s="154">
        <v>5</v>
      </c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52"/>
      <c r="D43" s="253"/>
      <c r="E43" s="253"/>
      <c r="F43" s="253"/>
      <c r="G43" s="253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217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0.399999999999999" outlineLevel="1" x14ac:dyDescent="0.4">
      <c r="A44" s="178">
        <v>7</v>
      </c>
      <c r="B44" s="179" t="s">
        <v>311</v>
      </c>
      <c r="C44" s="189" t="s">
        <v>312</v>
      </c>
      <c r="D44" s="180" t="s">
        <v>275</v>
      </c>
      <c r="E44" s="181">
        <v>74.725100000000012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 t="s">
        <v>276</v>
      </c>
      <c r="S44" s="183" t="s">
        <v>212</v>
      </c>
      <c r="T44" s="184" t="s">
        <v>277</v>
      </c>
      <c r="U44" s="164">
        <v>9.0000000000000011E-3</v>
      </c>
      <c r="V44" s="164">
        <f>ROUND(E44*U44,2)</f>
        <v>0.67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278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190" t="s">
        <v>313</v>
      </c>
      <c r="D45" s="169"/>
      <c r="E45" s="170">
        <v>74.725100000000012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254</v>
      </c>
      <c r="AH45" s="154">
        <v>5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78">
        <v>8</v>
      </c>
      <c r="B47" s="179" t="s">
        <v>314</v>
      </c>
      <c r="C47" s="189" t="s">
        <v>315</v>
      </c>
      <c r="D47" s="180" t="s">
        <v>275</v>
      </c>
      <c r="E47" s="181">
        <v>9.5556100000000015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0</v>
      </c>
      <c r="O47" s="183">
        <f>ROUND(E47*N47,2)</f>
        <v>0</v>
      </c>
      <c r="P47" s="183">
        <v>0</v>
      </c>
      <c r="Q47" s="183">
        <f>ROUND(E47*P47,2)</f>
        <v>0</v>
      </c>
      <c r="R47" s="183" t="s">
        <v>276</v>
      </c>
      <c r="S47" s="183" t="s">
        <v>212</v>
      </c>
      <c r="T47" s="184" t="s">
        <v>277</v>
      </c>
      <c r="U47" s="164">
        <v>2.1950000000000003</v>
      </c>
      <c r="V47" s="164">
        <f>ROUND(E47*U47,2)</f>
        <v>20.97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278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269" t="s">
        <v>316</v>
      </c>
      <c r="D48" s="270"/>
      <c r="E48" s="270"/>
      <c r="F48" s="270"/>
      <c r="G48" s="270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280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85" t="str">
        <f>C48</f>
        <v>sypaninou z vhodných hornin tř. 1 - 4 nebo materiálem, uloženým ve vzdálenosti do 30 m od vnějšího kraje objektu, pro jakoukoliv míru zhutnění,</v>
      </c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190" t="s">
        <v>317</v>
      </c>
      <c r="D49" s="169"/>
      <c r="E49" s="170">
        <v>11.060860000000002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254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190" t="s">
        <v>318</v>
      </c>
      <c r="D50" s="169"/>
      <c r="E50" s="170">
        <v>-1.50525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254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78">
        <v>9</v>
      </c>
      <c r="B52" s="179" t="s">
        <v>319</v>
      </c>
      <c r="C52" s="189" t="s">
        <v>320</v>
      </c>
      <c r="D52" s="180" t="s">
        <v>321</v>
      </c>
      <c r="E52" s="181">
        <v>292.51560000000001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 t="s">
        <v>276</v>
      </c>
      <c r="S52" s="183" t="s">
        <v>212</v>
      </c>
      <c r="T52" s="184" t="s">
        <v>277</v>
      </c>
      <c r="U52" s="164">
        <v>1.8000000000000002E-2</v>
      </c>
      <c r="V52" s="164">
        <f>ROUND(E52*U52,2)</f>
        <v>5.27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278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69" t="s">
        <v>322</v>
      </c>
      <c r="D53" s="270"/>
      <c r="E53" s="270"/>
      <c r="F53" s="270"/>
      <c r="G53" s="270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280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/>
      <c r="B54" s="162"/>
      <c r="C54" s="198" t="s">
        <v>296</v>
      </c>
      <c r="D54" s="194"/>
      <c r="E54" s="195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254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199" t="s">
        <v>297</v>
      </c>
      <c r="D55" s="194"/>
      <c r="E55" s="195">
        <v>127.512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254</v>
      </c>
      <c r="AH55" s="154">
        <v>2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ht="20.399999999999999" outlineLevel="1" x14ac:dyDescent="0.4">
      <c r="A56" s="161"/>
      <c r="B56" s="162"/>
      <c r="C56" s="199" t="s">
        <v>298</v>
      </c>
      <c r="D56" s="194"/>
      <c r="E56" s="195">
        <v>-12.937999999999999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254</v>
      </c>
      <c r="AH56" s="154">
        <v>2</v>
      </c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61"/>
      <c r="B57" s="162"/>
      <c r="C57" s="200" t="s">
        <v>299</v>
      </c>
      <c r="D57" s="196"/>
      <c r="E57" s="197">
        <v>114.57400000000001</v>
      </c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254</v>
      </c>
      <c r="AH57" s="154">
        <v>3</v>
      </c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198" t="s">
        <v>300</v>
      </c>
      <c r="D58" s="194"/>
      <c r="E58" s="195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254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190" t="s">
        <v>323</v>
      </c>
      <c r="D59" s="169"/>
      <c r="E59" s="170">
        <v>114.57000000000001</v>
      </c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254</v>
      </c>
      <c r="AH59" s="154">
        <v>0</v>
      </c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61"/>
      <c r="B60" s="162"/>
      <c r="C60" s="190" t="s">
        <v>324</v>
      </c>
      <c r="D60" s="169"/>
      <c r="E60" s="170">
        <v>37.945600000000006</v>
      </c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254</v>
      </c>
      <c r="AH60" s="154">
        <v>0</v>
      </c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190" t="s">
        <v>325</v>
      </c>
      <c r="D61" s="169"/>
      <c r="E61" s="170">
        <v>90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254</v>
      </c>
      <c r="AH61" s="154">
        <v>0</v>
      </c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190" t="s">
        <v>326</v>
      </c>
      <c r="D62" s="169"/>
      <c r="E62" s="170">
        <v>50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254</v>
      </c>
      <c r="AH62" s="154">
        <v>0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217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78">
        <v>10</v>
      </c>
      <c r="B64" s="179" t="s">
        <v>327</v>
      </c>
      <c r="C64" s="189" t="s">
        <v>328</v>
      </c>
      <c r="D64" s="180" t="s">
        <v>275</v>
      </c>
      <c r="E64" s="181">
        <v>74.725100000000012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 t="s">
        <v>276</v>
      </c>
      <c r="S64" s="183" t="s">
        <v>212</v>
      </c>
      <c r="T64" s="184" t="s">
        <v>277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278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190" t="s">
        <v>313</v>
      </c>
      <c r="D65" s="169"/>
      <c r="E65" s="170">
        <v>74.725100000000012</v>
      </c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254</v>
      </c>
      <c r="AH65" s="154">
        <v>5</v>
      </c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217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78">
        <v>11</v>
      </c>
      <c r="B67" s="179" t="s">
        <v>329</v>
      </c>
      <c r="C67" s="189" t="s">
        <v>330</v>
      </c>
      <c r="D67" s="180" t="s">
        <v>331</v>
      </c>
      <c r="E67" s="181">
        <v>17.48676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1</v>
      </c>
      <c r="O67" s="183">
        <f>ROUND(E67*N67,2)</f>
        <v>17.489999999999998</v>
      </c>
      <c r="P67" s="183">
        <v>0</v>
      </c>
      <c r="Q67" s="183">
        <f>ROUND(E67*P67,2)</f>
        <v>0</v>
      </c>
      <c r="R67" s="183" t="s">
        <v>332</v>
      </c>
      <c r="S67" s="183" t="s">
        <v>212</v>
      </c>
      <c r="T67" s="184" t="s">
        <v>333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334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190" t="s">
        <v>335</v>
      </c>
      <c r="D68" s="169"/>
      <c r="E68" s="170">
        <v>17.48676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254</v>
      </c>
      <c r="AH68" s="154">
        <v>5</v>
      </c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217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x14ac:dyDescent="0.4">
      <c r="A70" s="172" t="s">
        <v>207</v>
      </c>
      <c r="B70" s="173" t="s">
        <v>91</v>
      </c>
      <c r="C70" s="188" t="s">
        <v>92</v>
      </c>
      <c r="D70" s="174"/>
      <c r="E70" s="175"/>
      <c r="F70" s="176"/>
      <c r="G70" s="176">
        <f>SUMIF(AG71:AG78,"&lt;&gt;NOR",G71:G78)</f>
        <v>0</v>
      </c>
      <c r="H70" s="176"/>
      <c r="I70" s="176">
        <f>SUM(I71:I78)</f>
        <v>0</v>
      </c>
      <c r="J70" s="176"/>
      <c r="K70" s="176">
        <f>SUM(K71:K78)</f>
        <v>0</v>
      </c>
      <c r="L70" s="176"/>
      <c r="M70" s="176">
        <f>SUM(M71:M78)</f>
        <v>0</v>
      </c>
      <c r="N70" s="176"/>
      <c r="O70" s="176">
        <f>SUM(O71:O78)</f>
        <v>27.71</v>
      </c>
      <c r="P70" s="176"/>
      <c r="Q70" s="176">
        <f>SUM(Q71:Q78)</f>
        <v>0</v>
      </c>
      <c r="R70" s="176"/>
      <c r="S70" s="176"/>
      <c r="T70" s="177"/>
      <c r="U70" s="171"/>
      <c r="V70" s="171">
        <f>SUM(V71:V78)</f>
        <v>5.2399999999999993</v>
      </c>
      <c r="W70" s="171"/>
      <c r="AG70" t="s">
        <v>208</v>
      </c>
    </row>
    <row r="71" spans="1:60" outlineLevel="1" x14ac:dyDescent="0.4">
      <c r="A71" s="178">
        <v>12</v>
      </c>
      <c r="B71" s="179" t="s">
        <v>336</v>
      </c>
      <c r="C71" s="189" t="s">
        <v>337</v>
      </c>
      <c r="D71" s="180" t="s">
        <v>275</v>
      </c>
      <c r="E71" s="181">
        <v>10.6859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2.5250000000000004</v>
      </c>
      <c r="O71" s="183">
        <f>ROUND(E71*N71,2)</f>
        <v>26.98</v>
      </c>
      <c r="P71" s="183">
        <v>0</v>
      </c>
      <c r="Q71" s="183">
        <f>ROUND(E71*P71,2)</f>
        <v>0</v>
      </c>
      <c r="R71" s="183" t="s">
        <v>338</v>
      </c>
      <c r="S71" s="183" t="s">
        <v>212</v>
      </c>
      <c r="T71" s="184" t="s">
        <v>277</v>
      </c>
      <c r="U71" s="164">
        <v>0.47700000000000004</v>
      </c>
      <c r="V71" s="164">
        <f>ROUND(E71*U71,2)</f>
        <v>5.0999999999999996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278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61"/>
      <c r="B72" s="162"/>
      <c r="C72" s="254" t="s">
        <v>339</v>
      </c>
      <c r="D72" s="255"/>
      <c r="E72" s="255"/>
      <c r="F72" s="255"/>
      <c r="G72" s="255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216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/>
      <c r="B73" s="162"/>
      <c r="C73" s="190" t="s">
        <v>340</v>
      </c>
      <c r="D73" s="169"/>
      <c r="E73" s="170">
        <v>9.9507100000000008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254</v>
      </c>
      <c r="AH73" s="154">
        <v>0</v>
      </c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61"/>
      <c r="B74" s="162"/>
      <c r="C74" s="190" t="s">
        <v>341</v>
      </c>
      <c r="D74" s="169"/>
      <c r="E74" s="170">
        <v>0.73520000000000008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254</v>
      </c>
      <c r="AH74" s="154">
        <v>0</v>
      </c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217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78">
        <v>13</v>
      </c>
      <c r="B76" s="179" t="s">
        <v>342</v>
      </c>
      <c r="C76" s="189" t="s">
        <v>343</v>
      </c>
      <c r="D76" s="180" t="s">
        <v>275</v>
      </c>
      <c r="E76" s="181">
        <v>0.28800000000000003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2.5250000000000004</v>
      </c>
      <c r="O76" s="183">
        <f>ROUND(E76*N76,2)</f>
        <v>0.73</v>
      </c>
      <c r="P76" s="183">
        <v>0</v>
      </c>
      <c r="Q76" s="183">
        <f>ROUND(E76*P76,2)</f>
        <v>0</v>
      </c>
      <c r="R76" s="183" t="s">
        <v>338</v>
      </c>
      <c r="S76" s="183" t="s">
        <v>212</v>
      </c>
      <c r="T76" s="184" t="s">
        <v>277</v>
      </c>
      <c r="U76" s="164">
        <v>0.47700000000000004</v>
      </c>
      <c r="V76" s="164">
        <f>ROUND(E76*U76,2)</f>
        <v>0.14000000000000001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278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190" t="s">
        <v>291</v>
      </c>
      <c r="D77" s="169"/>
      <c r="E77" s="170">
        <v>0.28800000000000003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254</v>
      </c>
      <c r="AH77" s="154">
        <v>0</v>
      </c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61"/>
      <c r="B78" s="162"/>
      <c r="C78" s="252"/>
      <c r="D78" s="253"/>
      <c r="E78" s="253"/>
      <c r="F78" s="253"/>
      <c r="G78" s="253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217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x14ac:dyDescent="0.4">
      <c r="A79" s="172" t="s">
        <v>207</v>
      </c>
      <c r="B79" s="173" t="s">
        <v>93</v>
      </c>
      <c r="C79" s="188" t="s">
        <v>94</v>
      </c>
      <c r="D79" s="174"/>
      <c r="E79" s="175"/>
      <c r="F79" s="176"/>
      <c r="G79" s="176">
        <f>SUMIF(AG80:AG172,"&lt;&gt;NOR",G80:G172)</f>
        <v>0</v>
      </c>
      <c r="H79" s="176"/>
      <c r="I79" s="176">
        <f>SUM(I80:I172)</f>
        <v>0</v>
      </c>
      <c r="J79" s="176"/>
      <c r="K79" s="176">
        <f>SUM(K80:K172)</f>
        <v>0</v>
      </c>
      <c r="L79" s="176"/>
      <c r="M79" s="176">
        <f>SUM(M80:M172)</f>
        <v>0</v>
      </c>
      <c r="N79" s="176"/>
      <c r="O79" s="176">
        <f>SUM(O80:O172)</f>
        <v>19.760000000000002</v>
      </c>
      <c r="P79" s="176"/>
      <c r="Q79" s="176">
        <f>SUM(Q80:Q172)</f>
        <v>0</v>
      </c>
      <c r="R79" s="176"/>
      <c r="S79" s="176"/>
      <c r="T79" s="177"/>
      <c r="U79" s="171"/>
      <c r="V79" s="171">
        <f>SUM(V80:V172)</f>
        <v>115.9</v>
      </c>
      <c r="W79" s="171"/>
      <c r="AG79" t="s">
        <v>208</v>
      </c>
    </row>
    <row r="80" spans="1:60" ht="20.399999999999999" outlineLevel="1" x14ac:dyDescent="0.4">
      <c r="A80" s="178">
        <v>14</v>
      </c>
      <c r="B80" s="179" t="s">
        <v>344</v>
      </c>
      <c r="C80" s="189" t="s">
        <v>345</v>
      </c>
      <c r="D80" s="180" t="s">
        <v>275</v>
      </c>
      <c r="E80" s="181">
        <v>1.0828800000000001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1.73916</v>
      </c>
      <c r="O80" s="183">
        <f>ROUND(E80*N80,2)</f>
        <v>1.88</v>
      </c>
      <c r="P80" s="183">
        <v>0</v>
      </c>
      <c r="Q80" s="183">
        <f>ROUND(E80*P80,2)</f>
        <v>0</v>
      </c>
      <c r="R80" s="183" t="s">
        <v>346</v>
      </c>
      <c r="S80" s="183" t="s">
        <v>212</v>
      </c>
      <c r="T80" s="184" t="s">
        <v>277</v>
      </c>
      <c r="U80" s="164">
        <v>3.9380000000000002</v>
      </c>
      <c r="V80" s="164">
        <f>ROUND(E80*U80,2)</f>
        <v>4.26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278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269" t="s">
        <v>347</v>
      </c>
      <c r="D81" s="270"/>
      <c r="E81" s="270"/>
      <c r="F81" s="270"/>
      <c r="G81" s="270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280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190" t="s">
        <v>348</v>
      </c>
      <c r="D82" s="169"/>
      <c r="E82" s="170">
        <v>1.0828800000000001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254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217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ht="20.399999999999999" outlineLevel="1" x14ac:dyDescent="0.4">
      <c r="A84" s="178">
        <v>15</v>
      </c>
      <c r="B84" s="179" t="s">
        <v>349</v>
      </c>
      <c r="C84" s="189" t="s">
        <v>350</v>
      </c>
      <c r="D84" s="180" t="s">
        <v>321</v>
      </c>
      <c r="E84" s="181">
        <v>8.7761500000000012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0.12433000000000001</v>
      </c>
      <c r="O84" s="183">
        <f>ROUND(E84*N84,2)</f>
        <v>1.0900000000000001</v>
      </c>
      <c r="P84" s="183">
        <v>0</v>
      </c>
      <c r="Q84" s="183">
        <f>ROUND(E84*P84,2)</f>
        <v>0</v>
      </c>
      <c r="R84" s="183" t="s">
        <v>338</v>
      </c>
      <c r="S84" s="183" t="s">
        <v>212</v>
      </c>
      <c r="T84" s="184" t="s">
        <v>277</v>
      </c>
      <c r="U84" s="164">
        <v>0.49944000000000005</v>
      </c>
      <c r="V84" s="164">
        <f>ROUND(E84*U84,2)</f>
        <v>4.38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278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190" t="s">
        <v>351</v>
      </c>
      <c r="D85" s="169"/>
      <c r="E85" s="170">
        <v>8.7761500000000012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254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217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ht="20.399999999999999" outlineLevel="1" x14ac:dyDescent="0.4">
      <c r="A87" s="178">
        <v>16</v>
      </c>
      <c r="B87" s="179" t="s">
        <v>352</v>
      </c>
      <c r="C87" s="189" t="s">
        <v>353</v>
      </c>
      <c r="D87" s="180" t="s">
        <v>354</v>
      </c>
      <c r="E87" s="181">
        <v>2</v>
      </c>
      <c r="F87" s="182"/>
      <c r="G87" s="183">
        <f>ROUND(E87*F87,2)</f>
        <v>0</v>
      </c>
      <c r="H87" s="182"/>
      <c r="I87" s="183">
        <f>ROUND(E87*H87,2)</f>
        <v>0</v>
      </c>
      <c r="J87" s="182"/>
      <c r="K87" s="183">
        <f>ROUND(E87*J87,2)</f>
        <v>0</v>
      </c>
      <c r="L87" s="183">
        <v>21</v>
      </c>
      <c r="M87" s="183">
        <f>G87*(1+L87/100)</f>
        <v>0</v>
      </c>
      <c r="N87" s="183">
        <v>2.1610000000000001E-2</v>
      </c>
      <c r="O87" s="183">
        <f>ROUND(E87*N87,2)</f>
        <v>0.04</v>
      </c>
      <c r="P87" s="183">
        <v>0</v>
      </c>
      <c r="Q87" s="183">
        <f>ROUND(E87*P87,2)</f>
        <v>0</v>
      </c>
      <c r="R87" s="183" t="s">
        <v>338</v>
      </c>
      <c r="S87" s="183" t="s">
        <v>212</v>
      </c>
      <c r="T87" s="184" t="s">
        <v>277</v>
      </c>
      <c r="U87" s="164">
        <v>0.3175</v>
      </c>
      <c r="V87" s="164">
        <f>ROUND(E87*U87,2)</f>
        <v>0.64</v>
      </c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278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61"/>
      <c r="B88" s="162"/>
      <c r="C88" s="254" t="s">
        <v>355</v>
      </c>
      <c r="D88" s="255"/>
      <c r="E88" s="255"/>
      <c r="F88" s="255"/>
      <c r="G88" s="255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216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56" t="s">
        <v>356</v>
      </c>
      <c r="D89" s="257"/>
      <c r="E89" s="257"/>
      <c r="F89" s="257"/>
      <c r="G89" s="257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216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61"/>
      <c r="B90" s="162"/>
      <c r="C90" s="256" t="s">
        <v>357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216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252"/>
      <c r="D91" s="253"/>
      <c r="E91" s="253"/>
      <c r="F91" s="253"/>
      <c r="G91" s="253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217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ht="20.399999999999999" outlineLevel="1" x14ac:dyDescent="0.4">
      <c r="A92" s="178">
        <v>17</v>
      </c>
      <c r="B92" s="179" t="s">
        <v>358</v>
      </c>
      <c r="C92" s="189" t="s">
        <v>359</v>
      </c>
      <c r="D92" s="180" t="s">
        <v>354</v>
      </c>
      <c r="E92" s="181">
        <v>1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2.9260000000000001E-2</v>
      </c>
      <c r="O92" s="183">
        <f>ROUND(E92*N92,2)</f>
        <v>0.03</v>
      </c>
      <c r="P92" s="183">
        <v>0</v>
      </c>
      <c r="Q92" s="183">
        <f>ROUND(E92*P92,2)</f>
        <v>0</v>
      </c>
      <c r="R92" s="183" t="s">
        <v>338</v>
      </c>
      <c r="S92" s="183" t="s">
        <v>212</v>
      </c>
      <c r="T92" s="184" t="s">
        <v>277</v>
      </c>
      <c r="U92" s="164">
        <v>0.33750000000000002</v>
      </c>
      <c r="V92" s="164">
        <f>ROUND(E92*U92,2)</f>
        <v>0.34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278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/>
      <c r="B93" s="162"/>
      <c r="C93" s="254" t="s">
        <v>355</v>
      </c>
      <c r="D93" s="255"/>
      <c r="E93" s="255"/>
      <c r="F93" s="255"/>
      <c r="G93" s="255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216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56" t="s">
        <v>356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216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56" t="s">
        <v>357</v>
      </c>
      <c r="D95" s="257"/>
      <c r="E95" s="257"/>
      <c r="F95" s="257"/>
      <c r="G95" s="257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216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4">
      <c r="A96" s="161"/>
      <c r="B96" s="162"/>
      <c r="C96" s="190" t="s">
        <v>87</v>
      </c>
      <c r="D96" s="169"/>
      <c r="E96" s="170">
        <v>1</v>
      </c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254</v>
      </c>
      <c r="AH96" s="154">
        <v>0</v>
      </c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61"/>
      <c r="B97" s="162"/>
      <c r="C97" s="252"/>
      <c r="D97" s="253"/>
      <c r="E97" s="253"/>
      <c r="F97" s="253"/>
      <c r="G97" s="253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217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ht="20.399999999999999" outlineLevel="1" x14ac:dyDescent="0.4">
      <c r="A98" s="178">
        <v>18</v>
      </c>
      <c r="B98" s="179" t="s">
        <v>360</v>
      </c>
      <c r="C98" s="189" t="s">
        <v>361</v>
      </c>
      <c r="D98" s="180" t="s">
        <v>354</v>
      </c>
      <c r="E98" s="181">
        <v>2</v>
      </c>
      <c r="F98" s="182"/>
      <c r="G98" s="183">
        <f>ROUND(E98*F98,2)</f>
        <v>0</v>
      </c>
      <c r="H98" s="182"/>
      <c r="I98" s="183">
        <f>ROUND(E98*H98,2)</f>
        <v>0</v>
      </c>
      <c r="J98" s="182"/>
      <c r="K98" s="183">
        <f>ROUND(E98*J98,2)</f>
        <v>0</v>
      </c>
      <c r="L98" s="183">
        <v>21</v>
      </c>
      <c r="M98" s="183">
        <f>G98*(1+L98/100)</f>
        <v>0</v>
      </c>
      <c r="N98" s="183">
        <v>3.8590000000000006E-2</v>
      </c>
      <c r="O98" s="183">
        <f>ROUND(E98*N98,2)</f>
        <v>0.08</v>
      </c>
      <c r="P98" s="183">
        <v>0</v>
      </c>
      <c r="Q98" s="183">
        <f>ROUND(E98*P98,2)</f>
        <v>0</v>
      </c>
      <c r="R98" s="183" t="s">
        <v>338</v>
      </c>
      <c r="S98" s="183" t="s">
        <v>212</v>
      </c>
      <c r="T98" s="184" t="s">
        <v>277</v>
      </c>
      <c r="U98" s="164">
        <v>0.45500000000000002</v>
      </c>
      <c r="V98" s="164">
        <f>ROUND(E98*U98,2)</f>
        <v>0.91</v>
      </c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278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254" t="s">
        <v>355</v>
      </c>
      <c r="D99" s="255"/>
      <c r="E99" s="255"/>
      <c r="F99" s="255"/>
      <c r="G99" s="255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216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61"/>
      <c r="B100" s="162"/>
      <c r="C100" s="256" t="s">
        <v>356</v>
      </c>
      <c r="D100" s="257"/>
      <c r="E100" s="257"/>
      <c r="F100" s="257"/>
      <c r="G100" s="257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216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256" t="s">
        <v>357</v>
      </c>
      <c r="D101" s="257"/>
      <c r="E101" s="257"/>
      <c r="F101" s="257"/>
      <c r="G101" s="257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216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61"/>
      <c r="B102" s="162"/>
      <c r="C102" s="190" t="s">
        <v>91</v>
      </c>
      <c r="D102" s="169"/>
      <c r="E102" s="170">
        <v>2</v>
      </c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254</v>
      </c>
      <c r="AH102" s="154">
        <v>0</v>
      </c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61"/>
      <c r="B103" s="162"/>
      <c r="C103" s="252"/>
      <c r="D103" s="253"/>
      <c r="E103" s="253"/>
      <c r="F103" s="253"/>
      <c r="G103" s="253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217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ht="20.399999999999999" outlineLevel="1" x14ac:dyDescent="0.4">
      <c r="A104" s="178">
        <v>19</v>
      </c>
      <c r="B104" s="179" t="s">
        <v>362</v>
      </c>
      <c r="C104" s="189" t="s">
        <v>363</v>
      </c>
      <c r="D104" s="180" t="s">
        <v>354</v>
      </c>
      <c r="E104" s="181">
        <v>2</v>
      </c>
      <c r="F104" s="182"/>
      <c r="G104" s="183">
        <f>ROUND(E104*F104,2)</f>
        <v>0</v>
      </c>
      <c r="H104" s="182"/>
      <c r="I104" s="183">
        <f>ROUND(E104*H104,2)</f>
        <v>0</v>
      </c>
      <c r="J104" s="182"/>
      <c r="K104" s="183">
        <f>ROUND(E104*J104,2)</f>
        <v>0</v>
      </c>
      <c r="L104" s="183">
        <v>21</v>
      </c>
      <c r="M104" s="183">
        <f>G104*(1+L104/100)</f>
        <v>0</v>
      </c>
      <c r="N104" s="183">
        <v>2.332E-2</v>
      </c>
      <c r="O104" s="183">
        <f>ROUND(E104*N104,2)</f>
        <v>0.05</v>
      </c>
      <c r="P104" s="183">
        <v>0</v>
      </c>
      <c r="Q104" s="183">
        <f>ROUND(E104*P104,2)</f>
        <v>0</v>
      </c>
      <c r="R104" s="183" t="s">
        <v>338</v>
      </c>
      <c r="S104" s="183" t="s">
        <v>212</v>
      </c>
      <c r="T104" s="184" t="s">
        <v>277</v>
      </c>
      <c r="U104" s="164">
        <v>0.24500000000000002</v>
      </c>
      <c r="V104" s="164">
        <f>ROUND(E104*U104,2)</f>
        <v>0.49</v>
      </c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278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61"/>
      <c r="B105" s="162"/>
      <c r="C105" s="254" t="s">
        <v>355</v>
      </c>
      <c r="D105" s="255"/>
      <c r="E105" s="255"/>
      <c r="F105" s="255"/>
      <c r="G105" s="255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216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61"/>
      <c r="B106" s="162"/>
      <c r="C106" s="256" t="s">
        <v>356</v>
      </c>
      <c r="D106" s="257"/>
      <c r="E106" s="257"/>
      <c r="F106" s="257"/>
      <c r="G106" s="257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216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256" t="s">
        <v>357</v>
      </c>
      <c r="D107" s="257"/>
      <c r="E107" s="257"/>
      <c r="F107" s="257"/>
      <c r="G107" s="257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216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4">
      <c r="A108" s="161"/>
      <c r="B108" s="162"/>
      <c r="C108" s="252"/>
      <c r="D108" s="253"/>
      <c r="E108" s="253"/>
      <c r="F108" s="253"/>
      <c r="G108" s="253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217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ht="20.399999999999999" outlineLevel="1" x14ac:dyDescent="0.4">
      <c r="A109" s="178">
        <v>20</v>
      </c>
      <c r="B109" s="179" t="s">
        <v>364</v>
      </c>
      <c r="C109" s="189" t="s">
        <v>365</v>
      </c>
      <c r="D109" s="180" t="s">
        <v>354</v>
      </c>
      <c r="E109" s="181">
        <v>1</v>
      </c>
      <c r="F109" s="182"/>
      <c r="G109" s="183">
        <f>ROUND(E109*F109,2)</f>
        <v>0</v>
      </c>
      <c r="H109" s="182"/>
      <c r="I109" s="183">
        <f>ROUND(E109*H109,2)</f>
        <v>0</v>
      </c>
      <c r="J109" s="182"/>
      <c r="K109" s="183">
        <f>ROUND(E109*J109,2)</f>
        <v>0</v>
      </c>
      <c r="L109" s="183">
        <v>21</v>
      </c>
      <c r="M109" s="183">
        <f>G109*(1+L109/100)</f>
        <v>0</v>
      </c>
      <c r="N109" s="183">
        <v>3.0380000000000001E-2</v>
      </c>
      <c r="O109" s="183">
        <f>ROUND(E109*N109,2)</f>
        <v>0.03</v>
      </c>
      <c r="P109" s="183">
        <v>0</v>
      </c>
      <c r="Q109" s="183">
        <f>ROUND(E109*P109,2)</f>
        <v>0</v>
      </c>
      <c r="R109" s="183" t="s">
        <v>338</v>
      </c>
      <c r="S109" s="183" t="s">
        <v>212</v>
      </c>
      <c r="T109" s="184" t="s">
        <v>277</v>
      </c>
      <c r="U109" s="164">
        <v>0.3175</v>
      </c>
      <c r="V109" s="164">
        <f>ROUND(E109*U109,2)</f>
        <v>0.32</v>
      </c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278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61"/>
      <c r="B110" s="162"/>
      <c r="C110" s="254" t="s">
        <v>355</v>
      </c>
      <c r="D110" s="255"/>
      <c r="E110" s="255"/>
      <c r="F110" s="255"/>
      <c r="G110" s="255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216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61"/>
      <c r="B111" s="162"/>
      <c r="C111" s="256" t="s">
        <v>356</v>
      </c>
      <c r="D111" s="257"/>
      <c r="E111" s="257"/>
      <c r="F111" s="257"/>
      <c r="G111" s="257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216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256" t="s">
        <v>357</v>
      </c>
      <c r="D112" s="257"/>
      <c r="E112" s="257"/>
      <c r="F112" s="257"/>
      <c r="G112" s="257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216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217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4">
      <c r="A114" s="178">
        <v>21</v>
      </c>
      <c r="B114" s="179" t="s">
        <v>366</v>
      </c>
      <c r="C114" s="189" t="s">
        <v>367</v>
      </c>
      <c r="D114" s="180" t="s">
        <v>354</v>
      </c>
      <c r="E114" s="181">
        <v>2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0.12824000000000002</v>
      </c>
      <c r="O114" s="183">
        <f>ROUND(E114*N114,2)</f>
        <v>0.26</v>
      </c>
      <c r="P114" s="183">
        <v>0</v>
      </c>
      <c r="Q114" s="183">
        <f>ROUND(E114*P114,2)</f>
        <v>0</v>
      </c>
      <c r="R114" s="183" t="s">
        <v>338</v>
      </c>
      <c r="S114" s="183" t="s">
        <v>212</v>
      </c>
      <c r="T114" s="184" t="s">
        <v>277</v>
      </c>
      <c r="U114" s="164">
        <v>0.30100000000000005</v>
      </c>
      <c r="V114" s="164">
        <f>ROUND(E114*U114,2)</f>
        <v>0.6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278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54" t="s">
        <v>355</v>
      </c>
      <c r="D115" s="255"/>
      <c r="E115" s="255"/>
      <c r="F115" s="255"/>
      <c r="G115" s="255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216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61"/>
      <c r="B116" s="162"/>
      <c r="C116" s="256" t="s">
        <v>356</v>
      </c>
      <c r="D116" s="257"/>
      <c r="E116" s="257"/>
      <c r="F116" s="257"/>
      <c r="G116" s="257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216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56" t="s">
        <v>357</v>
      </c>
      <c r="D117" s="257"/>
      <c r="E117" s="257"/>
      <c r="F117" s="257"/>
      <c r="G117" s="257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216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61"/>
      <c r="B118" s="162"/>
      <c r="C118" s="252"/>
      <c r="D118" s="253"/>
      <c r="E118" s="253"/>
      <c r="F118" s="253"/>
      <c r="G118" s="253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217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78">
        <v>22</v>
      </c>
      <c r="B119" s="179" t="s">
        <v>368</v>
      </c>
      <c r="C119" s="189" t="s">
        <v>369</v>
      </c>
      <c r="D119" s="180" t="s">
        <v>331</v>
      </c>
      <c r="E119" s="181">
        <v>1.9600000000000003E-2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1.9540000000000002E-2</v>
      </c>
      <c r="O119" s="183">
        <f>ROUND(E119*N119,2)</f>
        <v>0</v>
      </c>
      <c r="P119" s="183">
        <v>0</v>
      </c>
      <c r="Q119" s="183">
        <f>ROUND(E119*P119,2)</f>
        <v>0</v>
      </c>
      <c r="R119" s="183" t="s">
        <v>338</v>
      </c>
      <c r="S119" s="183" t="s">
        <v>212</v>
      </c>
      <c r="T119" s="184" t="s">
        <v>277</v>
      </c>
      <c r="U119" s="164">
        <v>18.175000000000001</v>
      </c>
      <c r="V119" s="164">
        <f>ROUND(E119*U119,2)</f>
        <v>0.36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278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61"/>
      <c r="B120" s="162"/>
      <c r="C120" s="269" t="s">
        <v>370</v>
      </c>
      <c r="D120" s="270"/>
      <c r="E120" s="270"/>
      <c r="F120" s="270"/>
      <c r="G120" s="270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280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4">
      <c r="A121" s="161"/>
      <c r="B121" s="162"/>
      <c r="C121" s="190" t="s">
        <v>371</v>
      </c>
      <c r="D121" s="169"/>
      <c r="E121" s="170">
        <v>1.9600000000000003E-2</v>
      </c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254</v>
      </c>
      <c r="AH121" s="154">
        <v>0</v>
      </c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4">
      <c r="A122" s="161"/>
      <c r="B122" s="162"/>
      <c r="C122" s="252"/>
      <c r="D122" s="253"/>
      <c r="E122" s="253"/>
      <c r="F122" s="253"/>
      <c r="G122" s="253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217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ht="20.399999999999999" outlineLevel="1" x14ac:dyDescent="0.4">
      <c r="A123" s="178">
        <v>23</v>
      </c>
      <c r="B123" s="179" t="s">
        <v>372</v>
      </c>
      <c r="C123" s="189" t="s">
        <v>373</v>
      </c>
      <c r="D123" s="180" t="s">
        <v>321</v>
      </c>
      <c r="E123" s="181">
        <v>6.4516</v>
      </c>
      <c r="F123" s="182"/>
      <c r="G123" s="183">
        <f>ROUND(E123*F123,2)</f>
        <v>0</v>
      </c>
      <c r="H123" s="182"/>
      <c r="I123" s="183">
        <f>ROUND(E123*H123,2)</f>
        <v>0</v>
      </c>
      <c r="J123" s="182"/>
      <c r="K123" s="183">
        <f>ROUND(E123*J123,2)</f>
        <v>0</v>
      </c>
      <c r="L123" s="183">
        <v>21</v>
      </c>
      <c r="M123" s="183">
        <f>G123*(1+L123/100)</f>
        <v>0</v>
      </c>
      <c r="N123" s="183">
        <v>0.25595000000000001</v>
      </c>
      <c r="O123" s="183">
        <f>ROUND(E123*N123,2)</f>
        <v>1.65</v>
      </c>
      <c r="P123" s="183">
        <v>0</v>
      </c>
      <c r="Q123" s="183">
        <f>ROUND(E123*P123,2)</f>
        <v>0</v>
      </c>
      <c r="R123" s="183" t="s">
        <v>346</v>
      </c>
      <c r="S123" s="183" t="s">
        <v>212</v>
      </c>
      <c r="T123" s="184" t="s">
        <v>277</v>
      </c>
      <c r="U123" s="164">
        <v>0.81100000000000005</v>
      </c>
      <c r="V123" s="164">
        <f>ROUND(E123*U123,2)</f>
        <v>5.23</v>
      </c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278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61"/>
      <c r="B124" s="162"/>
      <c r="C124" s="269" t="s">
        <v>347</v>
      </c>
      <c r="D124" s="270"/>
      <c r="E124" s="270"/>
      <c r="F124" s="270"/>
      <c r="G124" s="270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280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/>
      <c r="B125" s="162"/>
      <c r="C125" s="190" t="s">
        <v>374</v>
      </c>
      <c r="D125" s="169"/>
      <c r="E125" s="170">
        <v>3.4816000000000003</v>
      </c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254</v>
      </c>
      <c r="AH125" s="154">
        <v>0</v>
      </c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4">
      <c r="A126" s="161"/>
      <c r="B126" s="162"/>
      <c r="C126" s="190" t="s">
        <v>375</v>
      </c>
      <c r="D126" s="169"/>
      <c r="E126" s="170">
        <v>1.1520000000000001</v>
      </c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254</v>
      </c>
      <c r="AH126" s="154">
        <v>0</v>
      </c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190" t="s">
        <v>376</v>
      </c>
      <c r="D127" s="169"/>
      <c r="E127" s="170">
        <v>1.8180000000000001</v>
      </c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254</v>
      </c>
      <c r="AH127" s="154">
        <v>0</v>
      </c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4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217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4">
      <c r="A129" s="178">
        <v>24</v>
      </c>
      <c r="B129" s="179" t="s">
        <v>377</v>
      </c>
      <c r="C129" s="189" t="s">
        <v>378</v>
      </c>
      <c r="D129" s="180" t="s">
        <v>354</v>
      </c>
      <c r="E129" s="181">
        <v>3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1.2200000000000001E-2</v>
      </c>
      <c r="O129" s="183">
        <f>ROUND(E129*N129,2)</f>
        <v>0.04</v>
      </c>
      <c r="P129" s="183">
        <v>0</v>
      </c>
      <c r="Q129" s="183">
        <f>ROUND(E129*P129,2)</f>
        <v>0</v>
      </c>
      <c r="R129" s="183" t="s">
        <v>346</v>
      </c>
      <c r="S129" s="183" t="s">
        <v>212</v>
      </c>
      <c r="T129" s="184" t="s">
        <v>277</v>
      </c>
      <c r="U129" s="164">
        <v>0.34780000000000005</v>
      </c>
      <c r="V129" s="164">
        <f>ROUND(E129*U129,2)</f>
        <v>1.04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278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4">
      <c r="A130" s="161"/>
      <c r="B130" s="162"/>
      <c r="C130" s="269" t="s">
        <v>347</v>
      </c>
      <c r="D130" s="270"/>
      <c r="E130" s="270"/>
      <c r="F130" s="270"/>
      <c r="G130" s="270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280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4">
      <c r="A131" s="161"/>
      <c r="B131" s="162"/>
      <c r="C131" s="190" t="s">
        <v>379</v>
      </c>
      <c r="D131" s="169"/>
      <c r="E131" s="170">
        <v>2</v>
      </c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254</v>
      </c>
      <c r="AH131" s="154">
        <v>0</v>
      </c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61"/>
      <c r="B132" s="162"/>
      <c r="C132" s="190" t="s">
        <v>380</v>
      </c>
      <c r="D132" s="169"/>
      <c r="E132" s="170">
        <v>1</v>
      </c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254</v>
      </c>
      <c r="AH132" s="154">
        <v>0</v>
      </c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4">
      <c r="A133" s="161"/>
      <c r="B133" s="162"/>
      <c r="C133" s="252"/>
      <c r="D133" s="253"/>
      <c r="E133" s="253"/>
      <c r="F133" s="253"/>
      <c r="G133" s="253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217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ht="20.399999999999999" outlineLevel="1" x14ac:dyDescent="0.4">
      <c r="A134" s="178">
        <v>25</v>
      </c>
      <c r="B134" s="179" t="s">
        <v>381</v>
      </c>
      <c r="C134" s="189" t="s">
        <v>382</v>
      </c>
      <c r="D134" s="180" t="s">
        <v>321</v>
      </c>
      <c r="E134" s="181">
        <v>41.151000000000003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8.9240000000000014E-2</v>
      </c>
      <c r="O134" s="183">
        <f>ROUND(E134*N134,2)</f>
        <v>3.67</v>
      </c>
      <c r="P134" s="183">
        <v>0</v>
      </c>
      <c r="Q134" s="183">
        <f>ROUND(E134*P134,2)</f>
        <v>0</v>
      </c>
      <c r="R134" s="183" t="s">
        <v>338</v>
      </c>
      <c r="S134" s="183" t="s">
        <v>212</v>
      </c>
      <c r="T134" s="184" t="s">
        <v>277</v>
      </c>
      <c r="U134" s="164">
        <v>0.52090000000000003</v>
      </c>
      <c r="V134" s="164">
        <f>ROUND(E134*U134,2)</f>
        <v>21.44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278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ht="20.7" outlineLevel="1" x14ac:dyDescent="0.4">
      <c r="A135" s="161"/>
      <c r="B135" s="162"/>
      <c r="C135" s="269" t="s">
        <v>383</v>
      </c>
      <c r="D135" s="270"/>
      <c r="E135" s="270"/>
      <c r="F135" s="270"/>
      <c r="G135" s="270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280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85" t="str">
        <f>C135</f>
        <v>jednoduché nebo příčky zděné do svislé dřevěné, cihelné, betonové nebo ocelové konstrukce na jakoukoliv maltu vápenocementovou (MVC) nebo cementovou (MC),</v>
      </c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61"/>
      <c r="B136" s="162"/>
      <c r="C136" s="190" t="s">
        <v>384</v>
      </c>
      <c r="D136" s="169"/>
      <c r="E136" s="170">
        <v>4.6304000000000007</v>
      </c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254</v>
      </c>
      <c r="AH136" s="154">
        <v>0</v>
      </c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4">
      <c r="A137" s="161"/>
      <c r="B137" s="162"/>
      <c r="C137" s="190" t="s">
        <v>385</v>
      </c>
      <c r="D137" s="169"/>
      <c r="E137" s="170">
        <v>19.137330000000002</v>
      </c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254</v>
      </c>
      <c r="AH137" s="154">
        <v>0</v>
      </c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4">
      <c r="A138" s="161"/>
      <c r="B138" s="162"/>
      <c r="C138" s="190" t="s">
        <v>386</v>
      </c>
      <c r="D138" s="169"/>
      <c r="E138" s="170">
        <v>-2.0479999999999996</v>
      </c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254</v>
      </c>
      <c r="AH138" s="154">
        <v>0</v>
      </c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61"/>
      <c r="B139" s="162"/>
      <c r="C139" s="190" t="s">
        <v>387</v>
      </c>
      <c r="D139" s="169"/>
      <c r="E139" s="170">
        <v>5.07918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254</v>
      </c>
      <c r="AH139" s="154">
        <v>0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61"/>
      <c r="B140" s="162"/>
      <c r="C140" s="190" t="s">
        <v>388</v>
      </c>
      <c r="D140" s="169"/>
      <c r="E140" s="170">
        <v>20.065100000000001</v>
      </c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254</v>
      </c>
      <c r="AH140" s="154">
        <v>0</v>
      </c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61"/>
      <c r="B141" s="162"/>
      <c r="C141" s="190" t="s">
        <v>389</v>
      </c>
      <c r="D141" s="169"/>
      <c r="E141" s="170">
        <v>-5.7129999999999992</v>
      </c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254</v>
      </c>
      <c r="AH141" s="154">
        <v>0</v>
      </c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4">
      <c r="A142" s="161"/>
      <c r="B142" s="162"/>
      <c r="C142" s="252"/>
      <c r="D142" s="253"/>
      <c r="E142" s="253"/>
      <c r="F142" s="253"/>
      <c r="G142" s="253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217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ht="20.399999999999999" outlineLevel="1" x14ac:dyDescent="0.4">
      <c r="A143" s="178">
        <v>26</v>
      </c>
      <c r="B143" s="179" t="s">
        <v>390</v>
      </c>
      <c r="C143" s="189" t="s">
        <v>391</v>
      </c>
      <c r="D143" s="180" t="s">
        <v>321</v>
      </c>
      <c r="E143" s="181">
        <v>54.163080000000001</v>
      </c>
      <c r="F143" s="182"/>
      <c r="G143" s="183">
        <f>ROUND(E143*F143,2)</f>
        <v>0</v>
      </c>
      <c r="H143" s="182"/>
      <c r="I143" s="183">
        <f>ROUND(E143*H143,2)</f>
        <v>0</v>
      </c>
      <c r="J143" s="182"/>
      <c r="K143" s="183">
        <f>ROUND(E143*J143,2)</f>
        <v>0</v>
      </c>
      <c r="L143" s="183">
        <v>21</v>
      </c>
      <c r="M143" s="183">
        <f>G143*(1+L143/100)</f>
        <v>0</v>
      </c>
      <c r="N143" s="183">
        <v>0.10638</v>
      </c>
      <c r="O143" s="183">
        <f>ROUND(E143*N143,2)</f>
        <v>5.76</v>
      </c>
      <c r="P143" s="183">
        <v>0</v>
      </c>
      <c r="Q143" s="183">
        <f>ROUND(E143*P143,2)</f>
        <v>0</v>
      </c>
      <c r="R143" s="183" t="s">
        <v>338</v>
      </c>
      <c r="S143" s="183" t="s">
        <v>212</v>
      </c>
      <c r="T143" s="184" t="s">
        <v>277</v>
      </c>
      <c r="U143" s="164">
        <v>0.55675000000000008</v>
      </c>
      <c r="V143" s="164">
        <f>ROUND(E143*U143,2)</f>
        <v>30.16</v>
      </c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278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ht="20.7" outlineLevel="1" x14ac:dyDescent="0.4">
      <c r="A144" s="161"/>
      <c r="B144" s="162"/>
      <c r="C144" s="269" t="s">
        <v>383</v>
      </c>
      <c r="D144" s="270"/>
      <c r="E144" s="270"/>
      <c r="F144" s="270"/>
      <c r="G144" s="270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280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85" t="str">
        <f>C144</f>
        <v>jednoduché nebo příčky zděné do svislé dřevěné, cihelné, betonové nebo ocelové konstrukce na jakoukoliv maltu vápenocementovou (MVC) nebo cementovou (MC),</v>
      </c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4">
      <c r="A145" s="161"/>
      <c r="B145" s="162"/>
      <c r="C145" s="190" t="s">
        <v>392</v>
      </c>
      <c r="D145" s="169"/>
      <c r="E145" s="170">
        <v>30.506500000000003</v>
      </c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254</v>
      </c>
      <c r="AH145" s="154">
        <v>0</v>
      </c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61"/>
      <c r="B146" s="162"/>
      <c r="C146" s="190" t="s">
        <v>393</v>
      </c>
      <c r="D146" s="169"/>
      <c r="E146" s="170">
        <v>2.8667500000000001</v>
      </c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254</v>
      </c>
      <c r="AH146" s="154">
        <v>0</v>
      </c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4">
      <c r="A147" s="161"/>
      <c r="B147" s="162"/>
      <c r="C147" s="190" t="s">
        <v>394</v>
      </c>
      <c r="D147" s="169"/>
      <c r="E147" s="170">
        <v>18.288180000000001</v>
      </c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254</v>
      </c>
      <c r="AH147" s="154">
        <v>0</v>
      </c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4">
      <c r="A148" s="161"/>
      <c r="B148" s="162"/>
      <c r="C148" s="190" t="s">
        <v>395</v>
      </c>
      <c r="D148" s="169"/>
      <c r="E148" s="170">
        <v>-2.3039999999999998</v>
      </c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254</v>
      </c>
      <c r="AH148" s="154">
        <v>0</v>
      </c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4">
      <c r="A149" s="161"/>
      <c r="B149" s="162"/>
      <c r="C149" s="190" t="s">
        <v>396</v>
      </c>
      <c r="D149" s="169"/>
      <c r="E149" s="170">
        <v>12.485650000000001</v>
      </c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254</v>
      </c>
      <c r="AH149" s="154">
        <v>0</v>
      </c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61"/>
      <c r="B150" s="162"/>
      <c r="C150" s="190" t="s">
        <v>397</v>
      </c>
      <c r="D150" s="169"/>
      <c r="E150" s="170">
        <v>-7.68</v>
      </c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254</v>
      </c>
      <c r="AH150" s="154">
        <v>0</v>
      </c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4">
      <c r="A151" s="161"/>
      <c r="B151" s="162"/>
      <c r="C151" s="252"/>
      <c r="D151" s="253"/>
      <c r="E151" s="253"/>
      <c r="F151" s="253"/>
      <c r="G151" s="253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217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78">
        <v>27</v>
      </c>
      <c r="B152" s="179" t="s">
        <v>398</v>
      </c>
      <c r="C152" s="189" t="s">
        <v>399</v>
      </c>
      <c r="D152" s="180" t="s">
        <v>321</v>
      </c>
      <c r="E152" s="181">
        <v>1.5</v>
      </c>
      <c r="F152" s="182"/>
      <c r="G152" s="183">
        <f>ROUND(E152*F152,2)</f>
        <v>0</v>
      </c>
      <c r="H152" s="182"/>
      <c r="I152" s="183">
        <f>ROUND(E152*H152,2)</f>
        <v>0</v>
      </c>
      <c r="J152" s="182"/>
      <c r="K152" s="183">
        <f>ROUND(E152*J152,2)</f>
        <v>0</v>
      </c>
      <c r="L152" s="183">
        <v>21</v>
      </c>
      <c r="M152" s="183">
        <f>G152*(1+L152/100)</f>
        <v>0</v>
      </c>
      <c r="N152" s="183">
        <v>0</v>
      </c>
      <c r="O152" s="183">
        <f>ROUND(E152*N152,2)</f>
        <v>0</v>
      </c>
      <c r="P152" s="183">
        <v>0</v>
      </c>
      <c r="Q152" s="183">
        <f>ROUND(E152*P152,2)</f>
        <v>0</v>
      </c>
      <c r="R152" s="183" t="s">
        <v>338</v>
      </c>
      <c r="S152" s="183" t="s">
        <v>212</v>
      </c>
      <c r="T152" s="184" t="s">
        <v>277</v>
      </c>
      <c r="U152" s="164">
        <v>0.253</v>
      </c>
      <c r="V152" s="164">
        <f>ROUND(E152*U152,2)</f>
        <v>0.38</v>
      </c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278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4">
      <c r="A153" s="161"/>
      <c r="B153" s="162"/>
      <c r="C153" s="190" t="s">
        <v>400</v>
      </c>
      <c r="D153" s="169"/>
      <c r="E153" s="170">
        <v>1.5</v>
      </c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254</v>
      </c>
      <c r="AH153" s="154">
        <v>0</v>
      </c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61"/>
      <c r="B154" s="162"/>
      <c r="C154" s="252"/>
      <c r="D154" s="253"/>
      <c r="E154" s="253"/>
      <c r="F154" s="253"/>
      <c r="G154" s="253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217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4">
      <c r="A155" s="178">
        <v>28</v>
      </c>
      <c r="B155" s="179" t="s">
        <v>401</v>
      </c>
      <c r="C155" s="189" t="s">
        <v>402</v>
      </c>
      <c r="D155" s="180" t="s">
        <v>321</v>
      </c>
      <c r="E155" s="181">
        <v>39.263000000000005</v>
      </c>
      <c r="F155" s="182"/>
      <c r="G155" s="183">
        <f>ROUND(E155*F155,2)</f>
        <v>0</v>
      </c>
      <c r="H155" s="182"/>
      <c r="I155" s="183">
        <f>ROUND(E155*H155,2)</f>
        <v>0</v>
      </c>
      <c r="J155" s="182"/>
      <c r="K155" s="183">
        <f>ROUND(E155*J155,2)</f>
        <v>0</v>
      </c>
      <c r="L155" s="183">
        <v>21</v>
      </c>
      <c r="M155" s="183">
        <f>G155*(1+L155/100)</f>
        <v>0</v>
      </c>
      <c r="N155" s="183">
        <v>3.8000000000000004E-3</v>
      </c>
      <c r="O155" s="183">
        <f>ROUND(E155*N155,2)</f>
        <v>0.15</v>
      </c>
      <c r="P155" s="183">
        <v>0</v>
      </c>
      <c r="Q155" s="183">
        <f>ROUND(E155*P155,2)</f>
        <v>0</v>
      </c>
      <c r="R155" s="183" t="s">
        <v>338</v>
      </c>
      <c r="S155" s="183" t="s">
        <v>212</v>
      </c>
      <c r="T155" s="184" t="s">
        <v>277</v>
      </c>
      <c r="U155" s="164">
        <v>0.51745000000000008</v>
      </c>
      <c r="V155" s="164">
        <f>ROUND(E155*U155,2)</f>
        <v>20.32</v>
      </c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278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4">
      <c r="A156" s="161"/>
      <c r="B156" s="162"/>
      <c r="C156" s="269" t="s">
        <v>403</v>
      </c>
      <c r="D156" s="270"/>
      <c r="E156" s="270"/>
      <c r="F156" s="270"/>
      <c r="G156" s="270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280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4">
      <c r="A157" s="161"/>
      <c r="B157" s="162"/>
      <c r="C157" s="190" t="s">
        <v>404</v>
      </c>
      <c r="D157" s="169"/>
      <c r="E157" s="170">
        <v>24.593100000000003</v>
      </c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254</v>
      </c>
      <c r="AH157" s="154">
        <v>0</v>
      </c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190" t="s">
        <v>405</v>
      </c>
      <c r="D158" s="169"/>
      <c r="E158" s="170">
        <v>-4.1369999999999996</v>
      </c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254</v>
      </c>
      <c r="AH158" s="154">
        <v>0</v>
      </c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4">
      <c r="A159" s="161"/>
      <c r="B159" s="162"/>
      <c r="C159" s="190" t="s">
        <v>406</v>
      </c>
      <c r="D159" s="169"/>
      <c r="E159" s="170">
        <v>21.564900000000002</v>
      </c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254</v>
      </c>
      <c r="AH159" s="154">
        <v>0</v>
      </c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61"/>
      <c r="B160" s="162"/>
      <c r="C160" s="190" t="s">
        <v>407</v>
      </c>
      <c r="D160" s="169"/>
      <c r="E160" s="170">
        <v>-2.7579999999999996</v>
      </c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254</v>
      </c>
      <c r="AH160" s="154">
        <v>0</v>
      </c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4">
      <c r="A161" s="161"/>
      <c r="B161" s="162"/>
      <c r="C161" s="252"/>
      <c r="D161" s="253"/>
      <c r="E161" s="253"/>
      <c r="F161" s="253"/>
      <c r="G161" s="253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217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4">
      <c r="A162" s="178">
        <v>29</v>
      </c>
      <c r="B162" s="179" t="s">
        <v>408</v>
      </c>
      <c r="C162" s="189" t="s">
        <v>409</v>
      </c>
      <c r="D162" s="180" t="s">
        <v>321</v>
      </c>
      <c r="E162" s="181">
        <v>1.5</v>
      </c>
      <c r="F162" s="182"/>
      <c r="G162" s="183">
        <f>ROUND(E162*F162,2)</f>
        <v>0</v>
      </c>
      <c r="H162" s="182"/>
      <c r="I162" s="183">
        <f>ROUND(E162*H162,2)</f>
        <v>0</v>
      </c>
      <c r="J162" s="182"/>
      <c r="K162" s="183">
        <f>ROUND(E162*J162,2)</f>
        <v>0</v>
      </c>
      <c r="L162" s="183">
        <v>21</v>
      </c>
      <c r="M162" s="183">
        <f>G162*(1+L162/100)</f>
        <v>0</v>
      </c>
      <c r="N162" s="183">
        <v>7.4710000000000013E-2</v>
      </c>
      <c r="O162" s="183">
        <f>ROUND(E162*N162,2)</f>
        <v>0.11</v>
      </c>
      <c r="P162" s="183">
        <v>0</v>
      </c>
      <c r="Q162" s="183">
        <f>ROUND(E162*P162,2)</f>
        <v>0</v>
      </c>
      <c r="R162" s="183" t="s">
        <v>338</v>
      </c>
      <c r="S162" s="183" t="s">
        <v>212</v>
      </c>
      <c r="T162" s="184" t="s">
        <v>277</v>
      </c>
      <c r="U162" s="164">
        <v>0.52915000000000001</v>
      </c>
      <c r="V162" s="164">
        <f>ROUND(E162*U162,2)</f>
        <v>0.79</v>
      </c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278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4">
      <c r="A163" s="161"/>
      <c r="B163" s="162"/>
      <c r="C163" s="269" t="s">
        <v>403</v>
      </c>
      <c r="D163" s="270"/>
      <c r="E163" s="270"/>
      <c r="F163" s="270"/>
      <c r="G163" s="270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280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190" t="s">
        <v>400</v>
      </c>
      <c r="D164" s="169"/>
      <c r="E164" s="170">
        <v>1.5</v>
      </c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254</v>
      </c>
      <c r="AH164" s="154">
        <v>0</v>
      </c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217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4">
      <c r="A166" s="178">
        <v>30</v>
      </c>
      <c r="B166" s="179" t="s">
        <v>410</v>
      </c>
      <c r="C166" s="189" t="s">
        <v>411</v>
      </c>
      <c r="D166" s="180" t="s">
        <v>321</v>
      </c>
      <c r="E166" s="181">
        <v>43.689</v>
      </c>
      <c r="F166" s="182"/>
      <c r="G166" s="183">
        <f>ROUND(E166*F166,2)</f>
        <v>0</v>
      </c>
      <c r="H166" s="182"/>
      <c r="I166" s="183">
        <f>ROUND(E166*H166,2)</f>
        <v>0</v>
      </c>
      <c r="J166" s="182"/>
      <c r="K166" s="183">
        <f>ROUND(E166*J166,2)</f>
        <v>0</v>
      </c>
      <c r="L166" s="183">
        <v>21</v>
      </c>
      <c r="M166" s="183">
        <f>G166*(1+L166/100)</f>
        <v>0</v>
      </c>
      <c r="N166" s="183">
        <v>0.11219000000000001</v>
      </c>
      <c r="O166" s="183">
        <f>ROUND(E166*N166,2)</f>
        <v>4.9000000000000004</v>
      </c>
      <c r="P166" s="183">
        <v>0</v>
      </c>
      <c r="Q166" s="183">
        <f>ROUND(E166*P166,2)</f>
        <v>0</v>
      </c>
      <c r="R166" s="183" t="s">
        <v>338</v>
      </c>
      <c r="S166" s="183" t="s">
        <v>212</v>
      </c>
      <c r="T166" s="184" t="s">
        <v>277</v>
      </c>
      <c r="U166" s="164">
        <v>0.55489000000000011</v>
      </c>
      <c r="V166" s="164">
        <f>ROUND(E166*U166,2)</f>
        <v>24.24</v>
      </c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278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4">
      <c r="A167" s="161"/>
      <c r="B167" s="162"/>
      <c r="C167" s="269" t="s">
        <v>403</v>
      </c>
      <c r="D167" s="270"/>
      <c r="E167" s="270"/>
      <c r="F167" s="270"/>
      <c r="G167" s="270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280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61"/>
      <c r="B168" s="162"/>
      <c r="C168" s="190" t="s">
        <v>412</v>
      </c>
      <c r="D168" s="169"/>
      <c r="E168" s="170">
        <v>43.689</v>
      </c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254</v>
      </c>
      <c r="AH168" s="154">
        <v>0</v>
      </c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61"/>
      <c r="B169" s="162"/>
      <c r="C169" s="252"/>
      <c r="D169" s="253"/>
      <c r="E169" s="253"/>
      <c r="F169" s="253"/>
      <c r="G169" s="253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217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ht="20.399999999999999" outlineLevel="1" x14ac:dyDescent="0.4">
      <c r="A170" s="178">
        <v>31</v>
      </c>
      <c r="B170" s="179" t="s">
        <v>413</v>
      </c>
      <c r="C170" s="189" t="s">
        <v>414</v>
      </c>
      <c r="D170" s="180" t="s">
        <v>331</v>
      </c>
      <c r="E170" s="181">
        <v>2.1170000000000001E-2</v>
      </c>
      <c r="F170" s="182"/>
      <c r="G170" s="183">
        <f>ROUND(E170*F170,2)</f>
        <v>0</v>
      </c>
      <c r="H170" s="182"/>
      <c r="I170" s="183">
        <f>ROUND(E170*H170,2)</f>
        <v>0</v>
      </c>
      <c r="J170" s="182"/>
      <c r="K170" s="183">
        <f>ROUND(E170*J170,2)</f>
        <v>0</v>
      </c>
      <c r="L170" s="183">
        <v>21</v>
      </c>
      <c r="M170" s="183">
        <f>G170*(1+L170/100)</f>
        <v>0</v>
      </c>
      <c r="N170" s="183">
        <v>1</v>
      </c>
      <c r="O170" s="183">
        <f>ROUND(E170*N170,2)</f>
        <v>0.02</v>
      </c>
      <c r="P170" s="183">
        <v>0</v>
      </c>
      <c r="Q170" s="183">
        <f>ROUND(E170*P170,2)</f>
        <v>0</v>
      </c>
      <c r="R170" s="183" t="s">
        <v>332</v>
      </c>
      <c r="S170" s="183" t="s">
        <v>212</v>
      </c>
      <c r="T170" s="184" t="s">
        <v>333</v>
      </c>
      <c r="U170" s="164">
        <v>0</v>
      </c>
      <c r="V170" s="164">
        <f>ROUND(E170*U170,2)</f>
        <v>0</v>
      </c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334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4">
      <c r="A171" s="161"/>
      <c r="B171" s="162"/>
      <c r="C171" s="190" t="s">
        <v>415</v>
      </c>
      <c r="D171" s="169"/>
      <c r="E171" s="170">
        <v>2.1170000000000001E-2</v>
      </c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254</v>
      </c>
      <c r="AH171" s="154">
        <v>5</v>
      </c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61"/>
      <c r="B172" s="162"/>
      <c r="C172" s="252"/>
      <c r="D172" s="253"/>
      <c r="E172" s="253"/>
      <c r="F172" s="253"/>
      <c r="G172" s="253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217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x14ac:dyDescent="0.4">
      <c r="A173" s="172" t="s">
        <v>207</v>
      </c>
      <c r="B173" s="173" t="s">
        <v>95</v>
      </c>
      <c r="C173" s="188" t="s">
        <v>96</v>
      </c>
      <c r="D173" s="174"/>
      <c r="E173" s="175"/>
      <c r="F173" s="176"/>
      <c r="G173" s="176">
        <f>SUMIF(AG174:AG217,"&lt;&gt;NOR",G174:G217)</f>
        <v>0</v>
      </c>
      <c r="H173" s="176"/>
      <c r="I173" s="176">
        <f>SUM(I174:I217)</f>
        <v>0</v>
      </c>
      <c r="J173" s="176"/>
      <c r="K173" s="176">
        <f>SUM(K174:K217)</f>
        <v>0</v>
      </c>
      <c r="L173" s="176"/>
      <c r="M173" s="176">
        <f>SUM(M174:M217)</f>
        <v>0</v>
      </c>
      <c r="N173" s="176"/>
      <c r="O173" s="176">
        <f>SUM(O174:O217)</f>
        <v>55.57</v>
      </c>
      <c r="P173" s="176"/>
      <c r="Q173" s="176">
        <f>SUM(Q174:Q217)</f>
        <v>0</v>
      </c>
      <c r="R173" s="176"/>
      <c r="S173" s="176"/>
      <c r="T173" s="177"/>
      <c r="U173" s="171"/>
      <c r="V173" s="171">
        <f>SUM(V174:V217)</f>
        <v>214.82000000000002</v>
      </c>
      <c r="W173" s="171"/>
      <c r="AG173" t="s">
        <v>208</v>
      </c>
    </row>
    <row r="174" spans="1:60" outlineLevel="1" x14ac:dyDescent="0.4">
      <c r="A174" s="178">
        <v>32</v>
      </c>
      <c r="B174" s="179" t="s">
        <v>416</v>
      </c>
      <c r="C174" s="189" t="s">
        <v>417</v>
      </c>
      <c r="D174" s="180" t="s">
        <v>354</v>
      </c>
      <c r="E174" s="181">
        <v>36</v>
      </c>
      <c r="F174" s="182"/>
      <c r="G174" s="183">
        <f>ROUND(E174*F174,2)</f>
        <v>0</v>
      </c>
      <c r="H174" s="182"/>
      <c r="I174" s="183">
        <f>ROUND(E174*H174,2)</f>
        <v>0</v>
      </c>
      <c r="J174" s="182"/>
      <c r="K174" s="183">
        <f>ROUND(E174*J174,2)</f>
        <v>0</v>
      </c>
      <c r="L174" s="183">
        <v>21</v>
      </c>
      <c r="M174" s="183">
        <f>G174*(1+L174/100)</f>
        <v>0</v>
      </c>
      <c r="N174" s="183">
        <v>0.14104000000000003</v>
      </c>
      <c r="O174" s="183">
        <f>ROUND(E174*N174,2)</f>
        <v>5.08</v>
      </c>
      <c r="P174" s="183">
        <v>0</v>
      </c>
      <c r="Q174" s="183">
        <f>ROUND(E174*P174,2)</f>
        <v>0</v>
      </c>
      <c r="R174" s="183"/>
      <c r="S174" s="183" t="s">
        <v>212</v>
      </c>
      <c r="T174" s="184" t="s">
        <v>277</v>
      </c>
      <c r="U174" s="164">
        <v>1.0870000000000002</v>
      </c>
      <c r="V174" s="164">
        <f>ROUND(E174*U174,2)</f>
        <v>39.130000000000003</v>
      </c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278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4">
      <c r="A175" s="161"/>
      <c r="B175" s="162"/>
      <c r="C175" s="190" t="s">
        <v>418</v>
      </c>
      <c r="D175" s="169"/>
      <c r="E175" s="170">
        <v>9</v>
      </c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254</v>
      </c>
      <c r="AH175" s="154">
        <v>0</v>
      </c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4">
      <c r="A176" s="161"/>
      <c r="B176" s="162"/>
      <c r="C176" s="190" t="s">
        <v>419</v>
      </c>
      <c r="D176" s="169"/>
      <c r="E176" s="170">
        <v>27</v>
      </c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254</v>
      </c>
      <c r="AH176" s="154">
        <v>0</v>
      </c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4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217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ht="20.399999999999999" outlineLevel="1" x14ac:dyDescent="0.4">
      <c r="A178" s="178">
        <v>33</v>
      </c>
      <c r="B178" s="179" t="s">
        <v>420</v>
      </c>
      <c r="C178" s="189" t="s">
        <v>421</v>
      </c>
      <c r="D178" s="180" t="s">
        <v>331</v>
      </c>
      <c r="E178" s="181">
        <v>0.22599000000000002</v>
      </c>
      <c r="F178" s="182"/>
      <c r="G178" s="183">
        <f>ROUND(E178*F178,2)</f>
        <v>0</v>
      </c>
      <c r="H178" s="182"/>
      <c r="I178" s="183">
        <f>ROUND(E178*H178,2)</f>
        <v>0</v>
      </c>
      <c r="J178" s="182"/>
      <c r="K178" s="183">
        <f>ROUND(E178*J178,2)</f>
        <v>0</v>
      </c>
      <c r="L178" s="183">
        <v>21</v>
      </c>
      <c r="M178" s="183">
        <f>G178*(1+L178/100)</f>
        <v>0</v>
      </c>
      <c r="N178" s="183">
        <v>1.6630000000000002E-2</v>
      </c>
      <c r="O178" s="183">
        <f>ROUND(E178*N178,2)</f>
        <v>0</v>
      </c>
      <c r="P178" s="183">
        <v>0</v>
      </c>
      <c r="Q178" s="183">
        <f>ROUND(E178*P178,2)</f>
        <v>0</v>
      </c>
      <c r="R178" s="183" t="s">
        <v>338</v>
      </c>
      <c r="S178" s="183" t="s">
        <v>212</v>
      </c>
      <c r="T178" s="184" t="s">
        <v>277</v>
      </c>
      <c r="U178" s="164">
        <v>16.583000000000002</v>
      </c>
      <c r="V178" s="164">
        <f>ROUND(E178*U178,2)</f>
        <v>3.75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278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4">
      <c r="A179" s="161"/>
      <c r="B179" s="162"/>
      <c r="C179" s="269" t="s">
        <v>422</v>
      </c>
      <c r="D179" s="270"/>
      <c r="E179" s="270"/>
      <c r="F179" s="270"/>
      <c r="G179" s="270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280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4">
      <c r="A180" s="161"/>
      <c r="B180" s="162"/>
      <c r="C180" s="190" t="s">
        <v>423</v>
      </c>
      <c r="D180" s="169"/>
      <c r="E180" s="170">
        <v>0.22599000000000002</v>
      </c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254</v>
      </c>
      <c r="AH180" s="154">
        <v>0</v>
      </c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4">
      <c r="A181" s="161"/>
      <c r="B181" s="162"/>
      <c r="C181" s="252"/>
      <c r="D181" s="253"/>
      <c r="E181" s="253"/>
      <c r="F181" s="253"/>
      <c r="G181" s="253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217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ht="20.399999999999999" outlineLevel="1" x14ac:dyDescent="0.4">
      <c r="A182" s="178">
        <v>34</v>
      </c>
      <c r="B182" s="179" t="s">
        <v>424</v>
      </c>
      <c r="C182" s="189" t="s">
        <v>425</v>
      </c>
      <c r="D182" s="180" t="s">
        <v>321</v>
      </c>
      <c r="E182" s="181">
        <v>140.02405000000002</v>
      </c>
      <c r="F182" s="182"/>
      <c r="G182" s="183">
        <f>ROUND(E182*F182,2)</f>
        <v>0</v>
      </c>
      <c r="H182" s="182"/>
      <c r="I182" s="183">
        <f>ROUND(E182*H182,2)</f>
        <v>0</v>
      </c>
      <c r="J182" s="182"/>
      <c r="K182" s="183">
        <f>ROUND(E182*J182,2)</f>
        <v>0</v>
      </c>
      <c r="L182" s="183">
        <v>21</v>
      </c>
      <c r="M182" s="183">
        <f>G182*(1+L182/100)</f>
        <v>0</v>
      </c>
      <c r="N182" s="183">
        <v>1.1860000000000001E-2</v>
      </c>
      <c r="O182" s="183">
        <f>ROUND(E182*N182,2)</f>
        <v>1.66</v>
      </c>
      <c r="P182" s="183">
        <v>0</v>
      </c>
      <c r="Q182" s="183">
        <f>ROUND(E182*P182,2)</f>
        <v>0</v>
      </c>
      <c r="R182" s="183" t="s">
        <v>338</v>
      </c>
      <c r="S182" s="183" t="s">
        <v>212</v>
      </c>
      <c r="T182" s="184" t="s">
        <v>277</v>
      </c>
      <c r="U182" s="164">
        <v>0.95000000000000007</v>
      </c>
      <c r="V182" s="164">
        <f>ROUND(E182*U182,2)</f>
        <v>133.02000000000001</v>
      </c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278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4">
      <c r="A183" s="161"/>
      <c r="B183" s="162"/>
      <c r="C183" s="254" t="s">
        <v>426</v>
      </c>
      <c r="D183" s="255"/>
      <c r="E183" s="255"/>
      <c r="F183" s="255"/>
      <c r="G183" s="255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216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4">
      <c r="A184" s="161"/>
      <c r="B184" s="162"/>
      <c r="C184" s="190" t="s">
        <v>427</v>
      </c>
      <c r="D184" s="169"/>
      <c r="E184" s="170">
        <v>40.803000000000004</v>
      </c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254</v>
      </c>
      <c r="AH184" s="154">
        <v>0</v>
      </c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4">
      <c r="A185" s="161"/>
      <c r="B185" s="162"/>
      <c r="C185" s="190" t="s">
        <v>428</v>
      </c>
      <c r="D185" s="169"/>
      <c r="E185" s="170">
        <v>46.439800000000005</v>
      </c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254</v>
      </c>
      <c r="AH185" s="154">
        <v>0</v>
      </c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4">
      <c r="A186" s="161"/>
      <c r="B186" s="162"/>
      <c r="C186" s="190" t="s">
        <v>429</v>
      </c>
      <c r="D186" s="169"/>
      <c r="E186" s="170">
        <v>85.481250000000003</v>
      </c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254</v>
      </c>
      <c r="AH186" s="154">
        <v>0</v>
      </c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4">
      <c r="A187" s="161"/>
      <c r="B187" s="162"/>
      <c r="C187" s="190" t="s">
        <v>430</v>
      </c>
      <c r="D187" s="169"/>
      <c r="E187" s="170">
        <v>-32.699999999999996</v>
      </c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254</v>
      </c>
      <c r="AH187" s="154">
        <v>5</v>
      </c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4">
      <c r="A188" s="161"/>
      <c r="B188" s="162"/>
      <c r="C188" s="252"/>
      <c r="D188" s="253"/>
      <c r="E188" s="253"/>
      <c r="F188" s="253"/>
      <c r="G188" s="253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217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4">
      <c r="A189" s="178">
        <v>35</v>
      </c>
      <c r="B189" s="179" t="s">
        <v>431</v>
      </c>
      <c r="C189" s="189" t="s">
        <v>432</v>
      </c>
      <c r="D189" s="180" t="s">
        <v>275</v>
      </c>
      <c r="E189" s="181">
        <v>1.93337</v>
      </c>
      <c r="F189" s="182"/>
      <c r="G189" s="183">
        <f>ROUND(E189*F189,2)</f>
        <v>0</v>
      </c>
      <c r="H189" s="182"/>
      <c r="I189" s="183">
        <f>ROUND(E189*H189,2)</f>
        <v>0</v>
      </c>
      <c r="J189" s="182"/>
      <c r="K189" s="183">
        <f>ROUND(E189*J189,2)</f>
        <v>0</v>
      </c>
      <c r="L189" s="183">
        <v>21</v>
      </c>
      <c r="M189" s="183">
        <f>G189*(1+L189/100)</f>
        <v>0</v>
      </c>
      <c r="N189" s="183">
        <v>2.5251100000000002</v>
      </c>
      <c r="O189" s="183">
        <f>ROUND(E189*N189,2)</f>
        <v>4.88</v>
      </c>
      <c r="P189" s="183">
        <v>0</v>
      </c>
      <c r="Q189" s="183">
        <f>ROUND(E189*P189,2)</f>
        <v>0</v>
      </c>
      <c r="R189" s="183" t="s">
        <v>338</v>
      </c>
      <c r="S189" s="183" t="s">
        <v>212</v>
      </c>
      <c r="T189" s="184" t="s">
        <v>277</v>
      </c>
      <c r="U189" s="164">
        <v>1.4480000000000002</v>
      </c>
      <c r="V189" s="164">
        <f>ROUND(E189*U189,2)</f>
        <v>2.8</v>
      </c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278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4">
      <c r="A190" s="161"/>
      <c r="B190" s="162"/>
      <c r="C190" s="190" t="s">
        <v>433</v>
      </c>
      <c r="D190" s="169"/>
      <c r="E190" s="170">
        <v>0.7958400000000001</v>
      </c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254</v>
      </c>
      <c r="AH190" s="154">
        <v>0</v>
      </c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4">
      <c r="A191" s="161"/>
      <c r="B191" s="162"/>
      <c r="C191" s="190" t="s">
        <v>434</v>
      </c>
      <c r="D191" s="169"/>
      <c r="E191" s="170">
        <v>0.38046000000000002</v>
      </c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254</v>
      </c>
      <c r="AH191" s="154">
        <v>0</v>
      </c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4">
      <c r="A192" s="161"/>
      <c r="B192" s="162"/>
      <c r="C192" s="190" t="s">
        <v>435</v>
      </c>
      <c r="D192" s="169"/>
      <c r="E192" s="170">
        <v>0.75706000000000007</v>
      </c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254</v>
      </c>
      <c r="AH192" s="154">
        <v>0</v>
      </c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4">
      <c r="A193" s="161"/>
      <c r="B193" s="162"/>
      <c r="C193" s="252"/>
      <c r="D193" s="253"/>
      <c r="E193" s="253"/>
      <c r="F193" s="253"/>
      <c r="G193" s="253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217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4">
      <c r="A194" s="178">
        <v>36</v>
      </c>
      <c r="B194" s="179" t="s">
        <v>436</v>
      </c>
      <c r="C194" s="189" t="s">
        <v>437</v>
      </c>
      <c r="D194" s="180" t="s">
        <v>321</v>
      </c>
      <c r="E194" s="181">
        <v>8.4022000000000006</v>
      </c>
      <c r="F194" s="182"/>
      <c r="G194" s="183">
        <f>ROUND(E194*F194,2)</f>
        <v>0</v>
      </c>
      <c r="H194" s="182"/>
      <c r="I194" s="183">
        <f>ROUND(E194*H194,2)</f>
        <v>0</v>
      </c>
      <c r="J194" s="182"/>
      <c r="K194" s="183">
        <f>ROUND(E194*J194,2)</f>
        <v>0</v>
      </c>
      <c r="L194" s="183">
        <v>21</v>
      </c>
      <c r="M194" s="183">
        <f>G194*(1+L194/100)</f>
        <v>0</v>
      </c>
      <c r="N194" s="183">
        <v>7.8200000000000006E-3</v>
      </c>
      <c r="O194" s="183">
        <f>ROUND(E194*N194,2)</f>
        <v>7.0000000000000007E-2</v>
      </c>
      <c r="P194" s="183">
        <v>0</v>
      </c>
      <c r="Q194" s="183">
        <f>ROUND(E194*P194,2)</f>
        <v>0</v>
      </c>
      <c r="R194" s="183" t="s">
        <v>338</v>
      </c>
      <c r="S194" s="183" t="s">
        <v>212</v>
      </c>
      <c r="T194" s="184" t="s">
        <v>277</v>
      </c>
      <c r="U194" s="164">
        <v>0.79</v>
      </c>
      <c r="V194" s="164">
        <f>ROUND(E194*U194,2)</f>
        <v>6.64</v>
      </c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278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4">
      <c r="A195" s="161"/>
      <c r="B195" s="162"/>
      <c r="C195" s="190" t="s">
        <v>438</v>
      </c>
      <c r="D195" s="169"/>
      <c r="E195" s="170">
        <v>5.6846000000000005</v>
      </c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254</v>
      </c>
      <c r="AH195" s="154">
        <v>0</v>
      </c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4">
      <c r="A196" s="161"/>
      <c r="B196" s="162"/>
      <c r="C196" s="190" t="s">
        <v>439</v>
      </c>
      <c r="D196" s="169"/>
      <c r="E196" s="170">
        <v>2.7176</v>
      </c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254</v>
      </c>
      <c r="AH196" s="154">
        <v>0</v>
      </c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4">
      <c r="A197" s="161"/>
      <c r="B197" s="162"/>
      <c r="C197" s="252"/>
      <c r="D197" s="253"/>
      <c r="E197" s="253"/>
      <c r="F197" s="253"/>
      <c r="G197" s="253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217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4">
      <c r="A198" s="178">
        <v>37</v>
      </c>
      <c r="B198" s="179" t="s">
        <v>440</v>
      </c>
      <c r="C198" s="189" t="s">
        <v>441</v>
      </c>
      <c r="D198" s="180" t="s">
        <v>321</v>
      </c>
      <c r="E198" s="181">
        <v>8.4022000000000006</v>
      </c>
      <c r="F198" s="182"/>
      <c r="G198" s="183">
        <f>ROUND(E198*F198,2)</f>
        <v>0</v>
      </c>
      <c r="H198" s="182"/>
      <c r="I198" s="183">
        <f>ROUND(E198*H198,2)</f>
        <v>0</v>
      </c>
      <c r="J198" s="182"/>
      <c r="K198" s="183">
        <f>ROUND(E198*J198,2)</f>
        <v>0</v>
      </c>
      <c r="L198" s="183">
        <v>21</v>
      </c>
      <c r="M198" s="183">
        <f>G198*(1+L198/100)</f>
        <v>0</v>
      </c>
      <c r="N198" s="183">
        <v>0</v>
      </c>
      <c r="O198" s="183">
        <f>ROUND(E198*N198,2)</f>
        <v>0</v>
      </c>
      <c r="P198" s="183">
        <v>0</v>
      </c>
      <c r="Q198" s="183">
        <f>ROUND(E198*P198,2)</f>
        <v>0</v>
      </c>
      <c r="R198" s="183" t="s">
        <v>338</v>
      </c>
      <c r="S198" s="183" t="s">
        <v>212</v>
      </c>
      <c r="T198" s="184" t="s">
        <v>277</v>
      </c>
      <c r="U198" s="164">
        <v>0.24000000000000002</v>
      </c>
      <c r="V198" s="164">
        <f>ROUND(E198*U198,2)</f>
        <v>2.02</v>
      </c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278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4">
      <c r="A199" s="161"/>
      <c r="B199" s="162"/>
      <c r="C199" s="190" t="s">
        <v>442</v>
      </c>
      <c r="D199" s="169"/>
      <c r="E199" s="170">
        <v>8.4022000000000006</v>
      </c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254</v>
      </c>
      <c r="AH199" s="154">
        <v>5</v>
      </c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4">
      <c r="A200" s="161"/>
      <c r="B200" s="162"/>
      <c r="C200" s="252"/>
      <c r="D200" s="253"/>
      <c r="E200" s="253"/>
      <c r="F200" s="253"/>
      <c r="G200" s="253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217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4">
      <c r="A201" s="178">
        <v>38</v>
      </c>
      <c r="B201" s="179" t="s">
        <v>443</v>
      </c>
      <c r="C201" s="189" t="s">
        <v>444</v>
      </c>
      <c r="D201" s="180" t="s">
        <v>331</v>
      </c>
      <c r="E201" s="181">
        <v>0.19334000000000001</v>
      </c>
      <c r="F201" s="182"/>
      <c r="G201" s="183">
        <f>ROUND(E201*F201,2)</f>
        <v>0</v>
      </c>
      <c r="H201" s="182"/>
      <c r="I201" s="183">
        <f>ROUND(E201*H201,2)</f>
        <v>0</v>
      </c>
      <c r="J201" s="182"/>
      <c r="K201" s="183">
        <f>ROUND(E201*J201,2)</f>
        <v>0</v>
      </c>
      <c r="L201" s="183">
        <v>21</v>
      </c>
      <c r="M201" s="183">
        <f>G201*(1+L201/100)</f>
        <v>0</v>
      </c>
      <c r="N201" s="183">
        <v>1.0166500000000001</v>
      </c>
      <c r="O201" s="183">
        <f>ROUND(E201*N201,2)</f>
        <v>0.2</v>
      </c>
      <c r="P201" s="183">
        <v>0</v>
      </c>
      <c r="Q201" s="183">
        <f>ROUND(E201*P201,2)</f>
        <v>0</v>
      </c>
      <c r="R201" s="183" t="s">
        <v>338</v>
      </c>
      <c r="S201" s="183" t="s">
        <v>212</v>
      </c>
      <c r="T201" s="184" t="s">
        <v>277</v>
      </c>
      <c r="U201" s="164">
        <v>27.673000000000002</v>
      </c>
      <c r="V201" s="164">
        <f>ROUND(E201*U201,2)</f>
        <v>5.35</v>
      </c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278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4">
      <c r="A202" s="161"/>
      <c r="B202" s="162"/>
      <c r="C202" s="269" t="s">
        <v>445</v>
      </c>
      <c r="D202" s="270"/>
      <c r="E202" s="270"/>
      <c r="F202" s="270"/>
      <c r="G202" s="270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280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4">
      <c r="A203" s="161"/>
      <c r="B203" s="162"/>
      <c r="C203" s="190" t="s">
        <v>446</v>
      </c>
      <c r="D203" s="169"/>
      <c r="E203" s="170">
        <v>0.19334000000000001</v>
      </c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254</v>
      </c>
      <c r="AH203" s="154">
        <v>5</v>
      </c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4">
      <c r="A204" s="161"/>
      <c r="B204" s="162"/>
      <c r="C204" s="252"/>
      <c r="D204" s="253"/>
      <c r="E204" s="253"/>
      <c r="F204" s="253"/>
      <c r="G204" s="253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217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4">
      <c r="A205" s="178">
        <v>39</v>
      </c>
      <c r="B205" s="179" t="s">
        <v>447</v>
      </c>
      <c r="C205" s="189" t="s">
        <v>448</v>
      </c>
      <c r="D205" s="180" t="s">
        <v>321</v>
      </c>
      <c r="E205" s="181">
        <v>4.2011000000000003</v>
      </c>
      <c r="F205" s="182"/>
      <c r="G205" s="183">
        <f>ROUND(E205*F205,2)</f>
        <v>0</v>
      </c>
      <c r="H205" s="182"/>
      <c r="I205" s="183">
        <f>ROUND(E205*H205,2)</f>
        <v>0</v>
      </c>
      <c r="J205" s="182"/>
      <c r="K205" s="183">
        <f>ROUND(E205*J205,2)</f>
        <v>0</v>
      </c>
      <c r="L205" s="183">
        <v>21</v>
      </c>
      <c r="M205" s="183">
        <f>G205*(1+L205/100)</f>
        <v>0</v>
      </c>
      <c r="N205" s="183">
        <v>1.9700000000000004E-3</v>
      </c>
      <c r="O205" s="183">
        <f>ROUND(E205*N205,2)</f>
        <v>0.01</v>
      </c>
      <c r="P205" s="183">
        <v>0</v>
      </c>
      <c r="Q205" s="183">
        <f>ROUND(E205*P205,2)</f>
        <v>0</v>
      </c>
      <c r="R205" s="183" t="s">
        <v>338</v>
      </c>
      <c r="S205" s="183" t="s">
        <v>212</v>
      </c>
      <c r="T205" s="184" t="s">
        <v>277</v>
      </c>
      <c r="U205" s="164">
        <v>0.23500000000000001</v>
      </c>
      <c r="V205" s="164">
        <f>ROUND(E205*U205,2)</f>
        <v>0.99</v>
      </c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278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4">
      <c r="A206" s="161"/>
      <c r="B206" s="162"/>
      <c r="C206" s="269" t="s">
        <v>449</v>
      </c>
      <c r="D206" s="270"/>
      <c r="E206" s="270"/>
      <c r="F206" s="270"/>
      <c r="G206" s="270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280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4">
      <c r="A207" s="161"/>
      <c r="B207" s="162"/>
      <c r="C207" s="190" t="s">
        <v>450</v>
      </c>
      <c r="D207" s="169"/>
      <c r="E207" s="170">
        <v>2.8423000000000003</v>
      </c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254</v>
      </c>
      <c r="AH207" s="154">
        <v>0</v>
      </c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4">
      <c r="A208" s="161"/>
      <c r="B208" s="162"/>
      <c r="C208" s="190" t="s">
        <v>451</v>
      </c>
      <c r="D208" s="169"/>
      <c r="E208" s="170">
        <v>1.3588</v>
      </c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254</v>
      </c>
      <c r="AH208" s="154">
        <v>0</v>
      </c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4">
      <c r="A209" s="161"/>
      <c r="B209" s="162"/>
      <c r="C209" s="252"/>
      <c r="D209" s="253"/>
      <c r="E209" s="253"/>
      <c r="F209" s="253"/>
      <c r="G209" s="253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217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4">
      <c r="A210" s="178">
        <v>40</v>
      </c>
      <c r="B210" s="179" t="s">
        <v>452</v>
      </c>
      <c r="C210" s="189" t="s">
        <v>453</v>
      </c>
      <c r="D210" s="180" t="s">
        <v>354</v>
      </c>
      <c r="E210" s="181">
        <v>27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1.2100000000000002</v>
      </c>
      <c r="O210" s="183">
        <f>ROUND(E210*N210,2)</f>
        <v>32.67</v>
      </c>
      <c r="P210" s="183">
        <v>0</v>
      </c>
      <c r="Q210" s="183">
        <f>ROUND(E210*P210,2)</f>
        <v>0</v>
      </c>
      <c r="R210" s="183"/>
      <c r="S210" s="183" t="s">
        <v>454</v>
      </c>
      <c r="T210" s="184" t="s">
        <v>277</v>
      </c>
      <c r="U210" s="164">
        <v>0.7824000000000001</v>
      </c>
      <c r="V210" s="164">
        <f>ROUND(E210*U210,2)</f>
        <v>21.12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278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4">
      <c r="A211" s="161"/>
      <c r="B211" s="162"/>
      <c r="C211" s="265"/>
      <c r="D211" s="266"/>
      <c r="E211" s="266"/>
      <c r="F211" s="266"/>
      <c r="G211" s="266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217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4">
      <c r="A212" s="178">
        <v>41</v>
      </c>
      <c r="B212" s="179" t="s">
        <v>455</v>
      </c>
      <c r="C212" s="189" t="s">
        <v>456</v>
      </c>
      <c r="D212" s="180" t="s">
        <v>331</v>
      </c>
      <c r="E212" s="181">
        <v>0.24407000000000001</v>
      </c>
      <c r="F212" s="182"/>
      <c r="G212" s="183">
        <f>ROUND(E212*F212,2)</f>
        <v>0</v>
      </c>
      <c r="H212" s="182"/>
      <c r="I212" s="183">
        <f>ROUND(E212*H212,2)</f>
        <v>0</v>
      </c>
      <c r="J212" s="182"/>
      <c r="K212" s="183">
        <f>ROUND(E212*J212,2)</f>
        <v>0</v>
      </c>
      <c r="L212" s="183">
        <v>21</v>
      </c>
      <c r="M212" s="183">
        <f>G212*(1+L212/100)</f>
        <v>0</v>
      </c>
      <c r="N212" s="183">
        <v>1</v>
      </c>
      <c r="O212" s="183">
        <f>ROUND(E212*N212,2)</f>
        <v>0.24</v>
      </c>
      <c r="P212" s="183">
        <v>0</v>
      </c>
      <c r="Q212" s="183">
        <f>ROUND(E212*P212,2)</f>
        <v>0</v>
      </c>
      <c r="R212" s="183" t="s">
        <v>332</v>
      </c>
      <c r="S212" s="183" t="s">
        <v>212</v>
      </c>
      <c r="T212" s="184" t="s">
        <v>333</v>
      </c>
      <c r="U212" s="164">
        <v>0</v>
      </c>
      <c r="V212" s="164">
        <f>ROUND(E212*U212,2)</f>
        <v>0</v>
      </c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334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4">
      <c r="A213" s="161"/>
      <c r="B213" s="162"/>
      <c r="C213" s="190" t="s">
        <v>457</v>
      </c>
      <c r="D213" s="169"/>
      <c r="E213" s="170">
        <v>0.24407000000000001</v>
      </c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254</v>
      </c>
      <c r="AH213" s="154">
        <v>5</v>
      </c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4">
      <c r="A214" s="161"/>
      <c r="B214" s="162"/>
      <c r="C214" s="252"/>
      <c r="D214" s="253"/>
      <c r="E214" s="253"/>
      <c r="F214" s="253"/>
      <c r="G214" s="253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217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ht="20.399999999999999" outlineLevel="1" x14ac:dyDescent="0.4">
      <c r="A215" s="178">
        <v>42</v>
      </c>
      <c r="B215" s="179" t="s">
        <v>458</v>
      </c>
      <c r="C215" s="189" t="s">
        <v>459</v>
      </c>
      <c r="D215" s="180" t="s">
        <v>460</v>
      </c>
      <c r="E215" s="181">
        <v>39.541500000000006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0.27200000000000002</v>
      </c>
      <c r="O215" s="183">
        <f>ROUND(E215*N215,2)</f>
        <v>10.76</v>
      </c>
      <c r="P215" s="183">
        <v>0</v>
      </c>
      <c r="Q215" s="183">
        <f>ROUND(E215*P215,2)</f>
        <v>0</v>
      </c>
      <c r="R215" s="183" t="s">
        <v>332</v>
      </c>
      <c r="S215" s="183" t="s">
        <v>212</v>
      </c>
      <c r="T215" s="184" t="s">
        <v>333</v>
      </c>
      <c r="U215" s="164">
        <v>0</v>
      </c>
      <c r="V215" s="164">
        <f>ROUND(E215*U215,2)</f>
        <v>0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334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4">
      <c r="A216" s="161"/>
      <c r="B216" s="162"/>
      <c r="C216" s="190" t="s">
        <v>461</v>
      </c>
      <c r="D216" s="169"/>
      <c r="E216" s="170">
        <v>39.541500000000006</v>
      </c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254</v>
      </c>
      <c r="AH216" s="154">
        <v>0</v>
      </c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4">
      <c r="A217" s="161"/>
      <c r="B217" s="162"/>
      <c r="C217" s="252"/>
      <c r="D217" s="253"/>
      <c r="E217" s="253"/>
      <c r="F217" s="253"/>
      <c r="G217" s="253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217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x14ac:dyDescent="0.4">
      <c r="A218" s="172" t="s">
        <v>207</v>
      </c>
      <c r="B218" s="173" t="s">
        <v>97</v>
      </c>
      <c r="C218" s="188" t="s">
        <v>98</v>
      </c>
      <c r="D218" s="174"/>
      <c r="E218" s="175"/>
      <c r="F218" s="176"/>
      <c r="G218" s="176">
        <f>SUMIF(AG219:AG226,"&lt;&gt;NOR",G219:G226)</f>
        <v>0</v>
      </c>
      <c r="H218" s="176"/>
      <c r="I218" s="176">
        <f>SUM(I219:I226)</f>
        <v>0</v>
      </c>
      <c r="J218" s="176"/>
      <c r="K218" s="176">
        <f>SUM(K219:K226)</f>
        <v>0</v>
      </c>
      <c r="L218" s="176"/>
      <c r="M218" s="176">
        <f>SUM(M219:M226)</f>
        <v>0</v>
      </c>
      <c r="N218" s="176"/>
      <c r="O218" s="176">
        <f>SUM(O219:O226)</f>
        <v>69.22</v>
      </c>
      <c r="P218" s="176"/>
      <c r="Q218" s="176">
        <f>SUM(Q219:Q226)</f>
        <v>0</v>
      </c>
      <c r="R218" s="176"/>
      <c r="S218" s="176"/>
      <c r="T218" s="177"/>
      <c r="U218" s="171"/>
      <c r="V218" s="171">
        <f>SUM(V219:V226)</f>
        <v>3.96</v>
      </c>
      <c r="W218" s="171"/>
      <c r="AG218" t="s">
        <v>208</v>
      </c>
    </row>
    <row r="219" spans="1:60" ht="20.399999999999999" outlineLevel="1" x14ac:dyDescent="0.4">
      <c r="A219" s="178">
        <v>43</v>
      </c>
      <c r="B219" s="179" t="s">
        <v>462</v>
      </c>
      <c r="C219" s="189" t="s">
        <v>463</v>
      </c>
      <c r="D219" s="180" t="s">
        <v>321</v>
      </c>
      <c r="E219" s="181">
        <v>90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0.5292</v>
      </c>
      <c r="O219" s="183">
        <f>ROUND(E219*N219,2)</f>
        <v>47.63</v>
      </c>
      <c r="P219" s="183">
        <v>0</v>
      </c>
      <c r="Q219" s="183">
        <f>ROUND(E219*P219,2)</f>
        <v>0</v>
      </c>
      <c r="R219" s="183" t="s">
        <v>464</v>
      </c>
      <c r="S219" s="183" t="s">
        <v>212</v>
      </c>
      <c r="T219" s="184" t="s">
        <v>277</v>
      </c>
      <c r="U219" s="164">
        <v>3.2000000000000001E-2</v>
      </c>
      <c r="V219" s="164">
        <f>ROUND(E219*U219,2)</f>
        <v>2.88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278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4">
      <c r="A220" s="161"/>
      <c r="B220" s="162"/>
      <c r="C220" s="190" t="s">
        <v>465</v>
      </c>
      <c r="D220" s="169"/>
      <c r="E220" s="170">
        <v>90</v>
      </c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254</v>
      </c>
      <c r="AH220" s="154">
        <v>0</v>
      </c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4">
      <c r="A221" s="161"/>
      <c r="B221" s="162"/>
      <c r="C221" s="252"/>
      <c r="D221" s="253"/>
      <c r="E221" s="253"/>
      <c r="F221" s="253"/>
      <c r="G221" s="253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217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4">
      <c r="A222" s="178">
        <v>44</v>
      </c>
      <c r="B222" s="179" t="s">
        <v>466</v>
      </c>
      <c r="C222" s="189" t="s">
        <v>467</v>
      </c>
      <c r="D222" s="180" t="s">
        <v>321</v>
      </c>
      <c r="E222" s="181">
        <v>90</v>
      </c>
      <c r="F222" s="182"/>
      <c r="G222" s="183">
        <f>ROUND(E222*F222,2)</f>
        <v>0</v>
      </c>
      <c r="H222" s="182"/>
      <c r="I222" s="183">
        <f>ROUND(E222*H222,2)</f>
        <v>0</v>
      </c>
      <c r="J222" s="182"/>
      <c r="K222" s="183">
        <f>ROUND(E222*J222,2)</f>
        <v>0</v>
      </c>
      <c r="L222" s="183">
        <v>21</v>
      </c>
      <c r="M222" s="183">
        <f>G222*(1+L222/100)</f>
        <v>0</v>
      </c>
      <c r="N222" s="183">
        <v>0.23985000000000001</v>
      </c>
      <c r="O222" s="183">
        <f>ROUND(E222*N222,2)</f>
        <v>21.59</v>
      </c>
      <c r="P222" s="183">
        <v>0</v>
      </c>
      <c r="Q222" s="183">
        <f>ROUND(E222*P222,2)</f>
        <v>0</v>
      </c>
      <c r="R222" s="183" t="s">
        <v>464</v>
      </c>
      <c r="S222" s="183" t="s">
        <v>212</v>
      </c>
      <c r="T222" s="184" t="s">
        <v>277</v>
      </c>
      <c r="U222" s="164">
        <v>1.2E-2</v>
      </c>
      <c r="V222" s="164">
        <f>ROUND(E222*U222,2)</f>
        <v>1.08</v>
      </c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278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4">
      <c r="A223" s="161"/>
      <c r="B223" s="162"/>
      <c r="C223" s="269" t="s">
        <v>468</v>
      </c>
      <c r="D223" s="270"/>
      <c r="E223" s="270"/>
      <c r="F223" s="270"/>
      <c r="G223" s="270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280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4">
      <c r="A224" s="161"/>
      <c r="B224" s="162"/>
      <c r="C224" s="256" t="s">
        <v>469</v>
      </c>
      <c r="D224" s="257"/>
      <c r="E224" s="257"/>
      <c r="F224" s="257"/>
      <c r="G224" s="257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216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4">
      <c r="A225" s="161"/>
      <c r="B225" s="162"/>
      <c r="C225" s="190" t="s">
        <v>465</v>
      </c>
      <c r="D225" s="169"/>
      <c r="E225" s="170">
        <v>90</v>
      </c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254</v>
      </c>
      <c r="AH225" s="154">
        <v>0</v>
      </c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4">
      <c r="A226" s="161"/>
      <c r="B226" s="162"/>
      <c r="C226" s="252"/>
      <c r="D226" s="253"/>
      <c r="E226" s="253"/>
      <c r="F226" s="253"/>
      <c r="G226" s="253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217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x14ac:dyDescent="0.4">
      <c r="A227" s="172" t="s">
        <v>207</v>
      </c>
      <c r="B227" s="173" t="s">
        <v>99</v>
      </c>
      <c r="C227" s="188" t="s">
        <v>100</v>
      </c>
      <c r="D227" s="174"/>
      <c r="E227" s="175"/>
      <c r="F227" s="176"/>
      <c r="G227" s="176">
        <f>SUMIF(AG228:AG255,"&lt;&gt;NOR",G228:G255)</f>
        <v>0</v>
      </c>
      <c r="H227" s="176"/>
      <c r="I227" s="176">
        <f>SUM(I228:I255)</f>
        <v>0</v>
      </c>
      <c r="J227" s="176"/>
      <c r="K227" s="176">
        <f>SUM(K228:K255)</f>
        <v>0</v>
      </c>
      <c r="L227" s="176"/>
      <c r="M227" s="176">
        <f>SUM(M228:M255)</f>
        <v>0</v>
      </c>
      <c r="N227" s="176"/>
      <c r="O227" s="176">
        <f>SUM(O228:O255)</f>
        <v>27.64</v>
      </c>
      <c r="P227" s="176"/>
      <c r="Q227" s="176">
        <f>SUM(Q228:Q255)</f>
        <v>0</v>
      </c>
      <c r="R227" s="176"/>
      <c r="S227" s="176"/>
      <c r="T227" s="177"/>
      <c r="U227" s="171"/>
      <c r="V227" s="171">
        <f>SUM(V228:V255)</f>
        <v>384.40999999999997</v>
      </c>
      <c r="W227" s="171"/>
      <c r="AG227" t="s">
        <v>208</v>
      </c>
    </row>
    <row r="228" spans="1:60" ht="20.399999999999999" outlineLevel="1" x14ac:dyDescent="0.4">
      <c r="A228" s="178">
        <v>45</v>
      </c>
      <c r="B228" s="179" t="s">
        <v>470</v>
      </c>
      <c r="C228" s="189" t="s">
        <v>471</v>
      </c>
      <c r="D228" s="180" t="s">
        <v>321</v>
      </c>
      <c r="E228" s="181">
        <v>134.44875000000002</v>
      </c>
      <c r="F228" s="182"/>
      <c r="G228" s="183">
        <f>ROUND(E228*F228,2)</f>
        <v>0</v>
      </c>
      <c r="H228" s="182"/>
      <c r="I228" s="183">
        <f>ROUND(E228*H228,2)</f>
        <v>0</v>
      </c>
      <c r="J228" s="182"/>
      <c r="K228" s="183">
        <f>ROUND(E228*J228,2)</f>
        <v>0</v>
      </c>
      <c r="L228" s="183">
        <v>21</v>
      </c>
      <c r="M228" s="183">
        <f>G228*(1+L228/100)</f>
        <v>0</v>
      </c>
      <c r="N228" s="183">
        <v>5.4740000000000004E-2</v>
      </c>
      <c r="O228" s="183">
        <f>ROUND(E228*N228,2)</f>
        <v>7.36</v>
      </c>
      <c r="P228" s="183">
        <v>0</v>
      </c>
      <c r="Q228" s="183">
        <f>ROUND(E228*P228,2)</f>
        <v>0</v>
      </c>
      <c r="R228" s="183" t="s">
        <v>338</v>
      </c>
      <c r="S228" s="183" t="s">
        <v>212</v>
      </c>
      <c r="T228" s="184" t="s">
        <v>277</v>
      </c>
      <c r="U228" s="164">
        <v>0.78300000000000003</v>
      </c>
      <c r="V228" s="164">
        <f>ROUND(E228*U228,2)</f>
        <v>105.27</v>
      </c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278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4">
      <c r="A229" s="161"/>
      <c r="B229" s="162"/>
      <c r="C229" s="269" t="s">
        <v>472</v>
      </c>
      <c r="D229" s="270"/>
      <c r="E229" s="270"/>
      <c r="F229" s="270"/>
      <c r="G229" s="270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280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outlineLevel="1" x14ac:dyDescent="0.4">
      <c r="A230" s="161"/>
      <c r="B230" s="162"/>
      <c r="C230" s="190" t="s">
        <v>473</v>
      </c>
      <c r="D230" s="169"/>
      <c r="E230" s="170">
        <v>40.803000000000004</v>
      </c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 t="s">
        <v>254</v>
      </c>
      <c r="AH230" s="154">
        <v>0</v>
      </c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</row>
    <row r="231" spans="1:60" outlineLevel="1" x14ac:dyDescent="0.4">
      <c r="A231" s="161"/>
      <c r="B231" s="162"/>
      <c r="C231" s="190" t="s">
        <v>474</v>
      </c>
      <c r="D231" s="169"/>
      <c r="E231" s="170">
        <v>27.225000000000001</v>
      </c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254</v>
      </c>
      <c r="AH231" s="154">
        <v>0</v>
      </c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outlineLevel="1" x14ac:dyDescent="0.4">
      <c r="A232" s="161"/>
      <c r="B232" s="162"/>
      <c r="C232" s="190" t="s">
        <v>475</v>
      </c>
      <c r="D232" s="169"/>
      <c r="E232" s="170">
        <v>66.420750000000012</v>
      </c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254</v>
      </c>
      <c r="AH232" s="154">
        <v>0</v>
      </c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4">
      <c r="A233" s="161"/>
      <c r="B233" s="162"/>
      <c r="C233" s="252"/>
      <c r="D233" s="253"/>
      <c r="E233" s="253"/>
      <c r="F233" s="253"/>
      <c r="G233" s="253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217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4">
      <c r="A234" s="178">
        <v>46</v>
      </c>
      <c r="B234" s="179" t="s">
        <v>476</v>
      </c>
      <c r="C234" s="189" t="s">
        <v>477</v>
      </c>
      <c r="D234" s="180" t="s">
        <v>321</v>
      </c>
      <c r="E234" s="181">
        <v>425.52340000000004</v>
      </c>
      <c r="F234" s="182"/>
      <c r="G234" s="183">
        <f>ROUND(E234*F234,2)</f>
        <v>0</v>
      </c>
      <c r="H234" s="182"/>
      <c r="I234" s="183">
        <f>ROUND(E234*H234,2)</f>
        <v>0</v>
      </c>
      <c r="J234" s="182"/>
      <c r="K234" s="183">
        <f>ROUND(E234*J234,2)</f>
        <v>0</v>
      </c>
      <c r="L234" s="183">
        <v>21</v>
      </c>
      <c r="M234" s="183">
        <f>G234*(1+L234/100)</f>
        <v>0</v>
      </c>
      <c r="N234" s="183">
        <v>4.7660000000000001E-2</v>
      </c>
      <c r="O234" s="183">
        <f>ROUND(E234*N234,2)</f>
        <v>20.28</v>
      </c>
      <c r="P234" s="183">
        <v>0</v>
      </c>
      <c r="Q234" s="183">
        <f>ROUND(E234*P234,2)</f>
        <v>0</v>
      </c>
      <c r="R234" s="183" t="s">
        <v>338</v>
      </c>
      <c r="S234" s="183" t="s">
        <v>212</v>
      </c>
      <c r="T234" s="184" t="s">
        <v>277</v>
      </c>
      <c r="U234" s="164">
        <v>0.65600000000000003</v>
      </c>
      <c r="V234" s="164">
        <f>ROUND(E234*U234,2)</f>
        <v>279.14</v>
      </c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278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outlineLevel="1" x14ac:dyDescent="0.4">
      <c r="A235" s="161"/>
      <c r="B235" s="162"/>
      <c r="C235" s="198" t="s">
        <v>296</v>
      </c>
      <c r="D235" s="194"/>
      <c r="E235" s="195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254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4">
      <c r="A236" s="161"/>
      <c r="B236" s="162"/>
      <c r="C236" s="199" t="s">
        <v>478</v>
      </c>
      <c r="D236" s="194"/>
      <c r="E236" s="195">
        <v>23.590000000000003</v>
      </c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254</v>
      </c>
      <c r="AH236" s="154">
        <v>2</v>
      </c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outlineLevel="1" x14ac:dyDescent="0.4">
      <c r="A237" s="161"/>
      <c r="B237" s="162"/>
      <c r="C237" s="199" t="s">
        <v>479</v>
      </c>
      <c r="D237" s="194"/>
      <c r="E237" s="195">
        <v>28.900000000000002</v>
      </c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254</v>
      </c>
      <c r="AH237" s="154">
        <v>2</v>
      </c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4">
      <c r="A238" s="161"/>
      <c r="B238" s="162"/>
      <c r="C238" s="199" t="s">
        <v>480</v>
      </c>
      <c r="D238" s="194"/>
      <c r="E238" s="195">
        <v>53.300000000000004</v>
      </c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254</v>
      </c>
      <c r="AH238" s="154">
        <v>2</v>
      </c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4">
      <c r="A239" s="161"/>
      <c r="B239" s="162"/>
      <c r="C239" s="199" t="s">
        <v>481</v>
      </c>
      <c r="D239" s="194"/>
      <c r="E239" s="195">
        <v>30</v>
      </c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254</v>
      </c>
      <c r="AH239" s="154">
        <v>2</v>
      </c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4">
      <c r="A240" s="161"/>
      <c r="B240" s="162"/>
      <c r="C240" s="199" t="s">
        <v>482</v>
      </c>
      <c r="D240" s="194"/>
      <c r="E240" s="195">
        <v>8.8600000000000012</v>
      </c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254</v>
      </c>
      <c r="AH240" s="154">
        <v>2</v>
      </c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4">
      <c r="A241" s="161"/>
      <c r="B241" s="162"/>
      <c r="C241" s="199" t="s">
        <v>483</v>
      </c>
      <c r="D241" s="194"/>
      <c r="E241" s="195">
        <v>8.3800000000000008</v>
      </c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254</v>
      </c>
      <c r="AH241" s="154">
        <v>2</v>
      </c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4">
      <c r="A242" s="161"/>
      <c r="B242" s="162"/>
      <c r="C242" s="200" t="s">
        <v>299</v>
      </c>
      <c r="D242" s="196"/>
      <c r="E242" s="197">
        <v>153.03</v>
      </c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254</v>
      </c>
      <c r="AH242" s="154">
        <v>3</v>
      </c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outlineLevel="1" x14ac:dyDescent="0.4">
      <c r="A243" s="161"/>
      <c r="B243" s="162"/>
      <c r="C243" s="198" t="s">
        <v>300</v>
      </c>
      <c r="D243" s="194"/>
      <c r="E243" s="195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254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4">
      <c r="A244" s="161"/>
      <c r="B244" s="162"/>
      <c r="C244" s="190" t="s">
        <v>484</v>
      </c>
      <c r="D244" s="169"/>
      <c r="E244" s="170">
        <v>449.90820000000002</v>
      </c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254</v>
      </c>
      <c r="AH244" s="154">
        <v>0</v>
      </c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4">
      <c r="A245" s="161"/>
      <c r="B245" s="162"/>
      <c r="C245" s="190" t="s">
        <v>485</v>
      </c>
      <c r="D245" s="169"/>
      <c r="E245" s="170">
        <v>19.958400000000001</v>
      </c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254</v>
      </c>
      <c r="AH245" s="154">
        <v>0</v>
      </c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4">
      <c r="A246" s="161"/>
      <c r="B246" s="162"/>
      <c r="C246" s="190" t="s">
        <v>486</v>
      </c>
      <c r="D246" s="169"/>
      <c r="E246" s="170">
        <v>23.284800000000001</v>
      </c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254</v>
      </c>
      <c r="AH246" s="154">
        <v>0</v>
      </c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outlineLevel="1" x14ac:dyDescent="0.4">
      <c r="A247" s="161"/>
      <c r="B247" s="162"/>
      <c r="C247" s="190" t="s">
        <v>487</v>
      </c>
      <c r="D247" s="169"/>
      <c r="E247" s="170">
        <v>-51.16</v>
      </c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254</v>
      </c>
      <c r="AH247" s="154">
        <v>0</v>
      </c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4">
      <c r="A248" s="161"/>
      <c r="B248" s="162"/>
      <c r="C248" s="190" t="s">
        <v>488</v>
      </c>
      <c r="D248" s="169"/>
      <c r="E248" s="170">
        <v>2.673</v>
      </c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254</v>
      </c>
      <c r="AH248" s="154">
        <v>0</v>
      </c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4">
      <c r="A249" s="161"/>
      <c r="B249" s="162"/>
      <c r="C249" s="190" t="s">
        <v>489</v>
      </c>
      <c r="D249" s="169"/>
      <c r="E249" s="170">
        <v>3.7800000000000002</v>
      </c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254</v>
      </c>
      <c r="AH249" s="154">
        <v>0</v>
      </c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outlineLevel="1" x14ac:dyDescent="0.4">
      <c r="A250" s="161"/>
      <c r="B250" s="162"/>
      <c r="C250" s="190" t="s">
        <v>490</v>
      </c>
      <c r="D250" s="169"/>
      <c r="E250" s="170">
        <v>2.0700000000000003</v>
      </c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254</v>
      </c>
      <c r="AH250" s="154">
        <v>0</v>
      </c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4">
      <c r="A251" s="161"/>
      <c r="B251" s="162"/>
      <c r="C251" s="190" t="s">
        <v>491</v>
      </c>
      <c r="D251" s="169"/>
      <c r="E251" s="170">
        <v>20.520000000000003</v>
      </c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254</v>
      </c>
      <c r="AH251" s="154">
        <v>0</v>
      </c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4">
      <c r="A252" s="161"/>
      <c r="B252" s="162"/>
      <c r="C252" s="190" t="s">
        <v>492</v>
      </c>
      <c r="D252" s="169"/>
      <c r="E252" s="170">
        <v>-48.665599999999998</v>
      </c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254</v>
      </c>
      <c r="AH252" s="154">
        <v>0</v>
      </c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4">
      <c r="A253" s="161"/>
      <c r="B253" s="162"/>
      <c r="C253" s="190" t="s">
        <v>493</v>
      </c>
      <c r="D253" s="169"/>
      <c r="E253" s="170">
        <v>-9.0619999999999994</v>
      </c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254</v>
      </c>
      <c r="AH253" s="154">
        <v>0</v>
      </c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4">
      <c r="A254" s="161"/>
      <c r="B254" s="162"/>
      <c r="C254" s="190" t="s">
        <v>494</v>
      </c>
      <c r="D254" s="169"/>
      <c r="E254" s="170">
        <v>12.216600000000001</v>
      </c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254</v>
      </c>
      <c r="AH254" s="154">
        <v>0</v>
      </c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outlineLevel="1" x14ac:dyDescent="0.4">
      <c r="A255" s="161"/>
      <c r="B255" s="162"/>
      <c r="C255" s="252"/>
      <c r="D255" s="253"/>
      <c r="E255" s="253"/>
      <c r="F255" s="253"/>
      <c r="G255" s="253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217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x14ac:dyDescent="0.4">
      <c r="A256" s="172" t="s">
        <v>207</v>
      </c>
      <c r="B256" s="173" t="s">
        <v>103</v>
      </c>
      <c r="C256" s="188" t="s">
        <v>104</v>
      </c>
      <c r="D256" s="174"/>
      <c r="E256" s="175"/>
      <c r="F256" s="176"/>
      <c r="G256" s="176">
        <f>SUMIF(AG257:AG321,"&lt;&gt;NOR",G257:G321)</f>
        <v>0</v>
      </c>
      <c r="H256" s="176"/>
      <c r="I256" s="176">
        <f>SUM(I257:I321)</f>
        <v>0</v>
      </c>
      <c r="J256" s="176"/>
      <c r="K256" s="176">
        <f>SUM(K257:K321)</f>
        <v>0</v>
      </c>
      <c r="L256" s="176"/>
      <c r="M256" s="176">
        <f>SUM(M257:M321)</f>
        <v>0</v>
      </c>
      <c r="N256" s="176"/>
      <c r="O256" s="176">
        <f>SUM(O257:O321)</f>
        <v>114.97000000000001</v>
      </c>
      <c r="P256" s="176"/>
      <c r="Q256" s="176">
        <f>SUM(Q257:Q321)</f>
        <v>0</v>
      </c>
      <c r="R256" s="176"/>
      <c r="S256" s="176"/>
      <c r="T256" s="177"/>
      <c r="U256" s="171"/>
      <c r="V256" s="171">
        <f>SUM(V257:V321)</f>
        <v>138.41</v>
      </c>
      <c r="W256" s="171"/>
      <c r="AG256" t="s">
        <v>208</v>
      </c>
    </row>
    <row r="257" spans="1:60" outlineLevel="1" x14ac:dyDescent="0.4">
      <c r="A257" s="178">
        <v>47</v>
      </c>
      <c r="B257" s="179" t="s">
        <v>495</v>
      </c>
      <c r="C257" s="189" t="s">
        <v>496</v>
      </c>
      <c r="D257" s="180" t="s">
        <v>275</v>
      </c>
      <c r="E257" s="181">
        <v>2.1061300000000003</v>
      </c>
      <c r="F257" s="182"/>
      <c r="G257" s="183">
        <f>ROUND(E257*F257,2)</f>
        <v>0</v>
      </c>
      <c r="H257" s="182"/>
      <c r="I257" s="183">
        <f>ROUND(E257*H257,2)</f>
        <v>0</v>
      </c>
      <c r="J257" s="182"/>
      <c r="K257" s="183">
        <f>ROUND(E257*J257,2)</f>
        <v>0</v>
      </c>
      <c r="L257" s="183">
        <v>21</v>
      </c>
      <c r="M257" s="183">
        <f>G257*(1+L257/100)</f>
        <v>0</v>
      </c>
      <c r="N257" s="183">
        <v>2.5250000000000004</v>
      </c>
      <c r="O257" s="183">
        <f>ROUND(E257*N257,2)</f>
        <v>5.32</v>
      </c>
      <c r="P257" s="183">
        <v>0</v>
      </c>
      <c r="Q257" s="183">
        <f>ROUND(E257*P257,2)</f>
        <v>0</v>
      </c>
      <c r="R257" s="183" t="s">
        <v>338</v>
      </c>
      <c r="S257" s="183" t="s">
        <v>212</v>
      </c>
      <c r="T257" s="184" t="s">
        <v>277</v>
      </c>
      <c r="U257" s="164">
        <v>3.2130000000000001</v>
      </c>
      <c r="V257" s="164">
        <f>ROUND(E257*U257,2)</f>
        <v>6.77</v>
      </c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278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4">
      <c r="A258" s="161"/>
      <c r="B258" s="162"/>
      <c r="C258" s="269" t="s">
        <v>497</v>
      </c>
      <c r="D258" s="270"/>
      <c r="E258" s="270"/>
      <c r="F258" s="270"/>
      <c r="G258" s="270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280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4">
      <c r="A259" s="161"/>
      <c r="B259" s="162"/>
      <c r="C259" s="256" t="s">
        <v>498</v>
      </c>
      <c r="D259" s="257"/>
      <c r="E259" s="257"/>
      <c r="F259" s="257"/>
      <c r="G259" s="257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216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outlineLevel="1" x14ac:dyDescent="0.4">
      <c r="A260" s="161"/>
      <c r="B260" s="162"/>
      <c r="C260" s="190" t="s">
        <v>499</v>
      </c>
      <c r="D260" s="169"/>
      <c r="E260" s="170">
        <v>2.1061300000000003</v>
      </c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254</v>
      </c>
      <c r="AH260" s="154">
        <v>0</v>
      </c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4">
      <c r="A261" s="161"/>
      <c r="B261" s="162"/>
      <c r="C261" s="252"/>
      <c r="D261" s="253"/>
      <c r="E261" s="253"/>
      <c r="F261" s="253"/>
      <c r="G261" s="253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217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outlineLevel="1" x14ac:dyDescent="0.4">
      <c r="A262" s="178">
        <v>48</v>
      </c>
      <c r="B262" s="179" t="s">
        <v>500</v>
      </c>
      <c r="C262" s="189" t="s">
        <v>501</v>
      </c>
      <c r="D262" s="180" t="s">
        <v>275</v>
      </c>
      <c r="E262" s="181">
        <v>16.363200000000003</v>
      </c>
      <c r="F262" s="182"/>
      <c r="G262" s="183">
        <f>ROUND(E262*F262,2)</f>
        <v>0</v>
      </c>
      <c r="H262" s="182"/>
      <c r="I262" s="183">
        <f>ROUND(E262*H262,2)</f>
        <v>0</v>
      </c>
      <c r="J262" s="182"/>
      <c r="K262" s="183">
        <f>ROUND(E262*J262,2)</f>
        <v>0</v>
      </c>
      <c r="L262" s="183">
        <v>21</v>
      </c>
      <c r="M262" s="183">
        <f>G262*(1+L262/100)</f>
        <v>0</v>
      </c>
      <c r="N262" s="183">
        <v>2.5250000000000004</v>
      </c>
      <c r="O262" s="183">
        <f>ROUND(E262*N262,2)</f>
        <v>41.32</v>
      </c>
      <c r="P262" s="183">
        <v>0</v>
      </c>
      <c r="Q262" s="183">
        <f>ROUND(E262*P262,2)</f>
        <v>0</v>
      </c>
      <c r="R262" s="183" t="s">
        <v>338</v>
      </c>
      <c r="S262" s="183" t="s">
        <v>212</v>
      </c>
      <c r="T262" s="184" t="s">
        <v>277</v>
      </c>
      <c r="U262" s="164">
        <v>2.58</v>
      </c>
      <c r="V262" s="164">
        <f>ROUND(E262*U262,2)</f>
        <v>42.22</v>
      </c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278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4">
      <c r="A263" s="161"/>
      <c r="B263" s="162"/>
      <c r="C263" s="269" t="s">
        <v>497</v>
      </c>
      <c r="D263" s="270"/>
      <c r="E263" s="270"/>
      <c r="F263" s="270"/>
      <c r="G263" s="270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280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4">
      <c r="A264" s="161"/>
      <c r="B264" s="162"/>
      <c r="C264" s="256" t="s">
        <v>498</v>
      </c>
      <c r="D264" s="257"/>
      <c r="E264" s="257"/>
      <c r="F264" s="257"/>
      <c r="G264" s="257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216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4">
      <c r="A265" s="161"/>
      <c r="B265" s="162"/>
      <c r="C265" s="198" t="s">
        <v>296</v>
      </c>
      <c r="D265" s="194"/>
      <c r="E265" s="195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254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4">
      <c r="A266" s="161"/>
      <c r="B266" s="162"/>
      <c r="C266" s="199" t="s">
        <v>297</v>
      </c>
      <c r="D266" s="194"/>
      <c r="E266" s="195">
        <v>127.512</v>
      </c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254</v>
      </c>
      <c r="AH266" s="154">
        <v>2</v>
      </c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ht="20.399999999999999" outlineLevel="1" x14ac:dyDescent="0.4">
      <c r="A267" s="161"/>
      <c r="B267" s="162"/>
      <c r="C267" s="199" t="s">
        <v>502</v>
      </c>
      <c r="D267" s="194"/>
      <c r="E267" s="195">
        <v>-12.937999999999999</v>
      </c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254</v>
      </c>
      <c r="AH267" s="154">
        <v>2</v>
      </c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4">
      <c r="A268" s="161"/>
      <c r="B268" s="162"/>
      <c r="C268" s="200" t="s">
        <v>299</v>
      </c>
      <c r="D268" s="196"/>
      <c r="E268" s="197">
        <v>114.57400000000001</v>
      </c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254</v>
      </c>
      <c r="AH268" s="154">
        <v>3</v>
      </c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4">
      <c r="A269" s="161"/>
      <c r="B269" s="162"/>
      <c r="C269" s="198" t="s">
        <v>300</v>
      </c>
      <c r="D269" s="194"/>
      <c r="E269" s="195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254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outlineLevel="1" x14ac:dyDescent="0.4">
      <c r="A270" s="161"/>
      <c r="B270" s="162"/>
      <c r="C270" s="190" t="s">
        <v>503</v>
      </c>
      <c r="D270" s="169"/>
      <c r="E270" s="170">
        <v>11.457000000000001</v>
      </c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254</v>
      </c>
      <c r="AH270" s="154">
        <v>0</v>
      </c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4">
      <c r="A271" s="161"/>
      <c r="B271" s="162"/>
      <c r="C271" s="190" t="s">
        <v>504</v>
      </c>
      <c r="D271" s="169"/>
      <c r="E271" s="170">
        <v>4.9062000000000001</v>
      </c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254</v>
      </c>
      <c r="AH271" s="154">
        <v>0</v>
      </c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4">
      <c r="A272" s="161"/>
      <c r="B272" s="162"/>
      <c r="C272" s="252"/>
      <c r="D272" s="253"/>
      <c r="E272" s="253"/>
      <c r="F272" s="253"/>
      <c r="G272" s="253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217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4">
      <c r="A273" s="178">
        <v>49</v>
      </c>
      <c r="B273" s="179" t="s">
        <v>505</v>
      </c>
      <c r="C273" s="189" t="s">
        <v>506</v>
      </c>
      <c r="D273" s="180" t="s">
        <v>275</v>
      </c>
      <c r="E273" s="181">
        <v>16.363200000000003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 t="s">
        <v>338</v>
      </c>
      <c r="S273" s="183" t="s">
        <v>212</v>
      </c>
      <c r="T273" s="184" t="s">
        <v>277</v>
      </c>
      <c r="U273" s="164">
        <v>0.41000000000000003</v>
      </c>
      <c r="V273" s="164">
        <f>ROUND(E273*U273,2)</f>
        <v>6.71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278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4">
      <c r="A274" s="161"/>
      <c r="B274" s="162"/>
      <c r="C274" s="269" t="s">
        <v>507</v>
      </c>
      <c r="D274" s="270"/>
      <c r="E274" s="270"/>
      <c r="F274" s="270"/>
      <c r="G274" s="270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280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outlineLevel="1" x14ac:dyDescent="0.4">
      <c r="A275" s="161"/>
      <c r="B275" s="162"/>
      <c r="C275" s="190" t="s">
        <v>508</v>
      </c>
      <c r="D275" s="169"/>
      <c r="E275" s="170">
        <v>16.363200000000003</v>
      </c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 t="s">
        <v>254</v>
      </c>
      <c r="AH275" s="154">
        <v>5</v>
      </c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</row>
    <row r="276" spans="1:60" outlineLevel="1" x14ac:dyDescent="0.4">
      <c r="A276" s="161"/>
      <c r="B276" s="162"/>
      <c r="C276" s="252"/>
      <c r="D276" s="253"/>
      <c r="E276" s="253"/>
      <c r="F276" s="253"/>
      <c r="G276" s="253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 t="s">
        <v>217</v>
      </c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</row>
    <row r="277" spans="1:60" ht="20.399999999999999" outlineLevel="1" x14ac:dyDescent="0.4">
      <c r="A277" s="178">
        <v>50</v>
      </c>
      <c r="B277" s="179" t="s">
        <v>509</v>
      </c>
      <c r="C277" s="189" t="s">
        <v>510</v>
      </c>
      <c r="D277" s="180" t="s">
        <v>331</v>
      </c>
      <c r="E277" s="181">
        <v>0.71998000000000006</v>
      </c>
      <c r="F277" s="182"/>
      <c r="G277" s="183">
        <f>ROUND(E277*F277,2)</f>
        <v>0</v>
      </c>
      <c r="H277" s="182"/>
      <c r="I277" s="183">
        <f>ROUND(E277*H277,2)</f>
        <v>0</v>
      </c>
      <c r="J277" s="182"/>
      <c r="K277" s="183">
        <f>ROUND(E277*J277,2)</f>
        <v>0</v>
      </c>
      <c r="L277" s="183">
        <v>21</v>
      </c>
      <c r="M277" s="183">
        <f>G277*(1+L277/100)</f>
        <v>0</v>
      </c>
      <c r="N277" s="183">
        <v>1.0662500000000001</v>
      </c>
      <c r="O277" s="183">
        <f>ROUND(E277*N277,2)</f>
        <v>0.77</v>
      </c>
      <c r="P277" s="183">
        <v>0</v>
      </c>
      <c r="Q277" s="183">
        <f>ROUND(E277*P277,2)</f>
        <v>0</v>
      </c>
      <c r="R277" s="183" t="s">
        <v>338</v>
      </c>
      <c r="S277" s="183" t="s">
        <v>212</v>
      </c>
      <c r="T277" s="184" t="s">
        <v>277</v>
      </c>
      <c r="U277" s="164">
        <v>15.231000000000002</v>
      </c>
      <c r="V277" s="164">
        <f>ROUND(E277*U277,2)</f>
        <v>10.97</v>
      </c>
      <c r="W277" s="16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 t="s">
        <v>278</v>
      </c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</row>
    <row r="278" spans="1:60" outlineLevel="1" x14ac:dyDescent="0.4">
      <c r="A278" s="161"/>
      <c r="B278" s="162"/>
      <c r="C278" s="269" t="s">
        <v>511</v>
      </c>
      <c r="D278" s="270"/>
      <c r="E278" s="270"/>
      <c r="F278" s="270"/>
      <c r="G278" s="270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 t="s">
        <v>280</v>
      </c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</row>
    <row r="279" spans="1:60" outlineLevel="1" x14ac:dyDescent="0.4">
      <c r="A279" s="161"/>
      <c r="B279" s="162"/>
      <c r="C279" s="198" t="s">
        <v>296</v>
      </c>
      <c r="D279" s="194"/>
      <c r="E279" s="195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 t="s">
        <v>254</v>
      </c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</row>
    <row r="280" spans="1:60" outlineLevel="1" x14ac:dyDescent="0.4">
      <c r="A280" s="161"/>
      <c r="B280" s="162"/>
      <c r="C280" s="199" t="s">
        <v>297</v>
      </c>
      <c r="D280" s="194"/>
      <c r="E280" s="195">
        <v>127.512</v>
      </c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 t="s">
        <v>254</v>
      </c>
      <c r="AH280" s="154">
        <v>2</v>
      </c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</row>
    <row r="281" spans="1:60" ht="20.399999999999999" outlineLevel="1" x14ac:dyDescent="0.4">
      <c r="A281" s="161"/>
      <c r="B281" s="162"/>
      <c r="C281" s="199" t="s">
        <v>298</v>
      </c>
      <c r="D281" s="194"/>
      <c r="E281" s="195">
        <v>-12.937999999999999</v>
      </c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 t="s">
        <v>254</v>
      </c>
      <c r="AH281" s="154">
        <v>2</v>
      </c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</row>
    <row r="282" spans="1:60" outlineLevel="1" x14ac:dyDescent="0.4">
      <c r="A282" s="161"/>
      <c r="B282" s="162"/>
      <c r="C282" s="200" t="s">
        <v>299</v>
      </c>
      <c r="D282" s="196"/>
      <c r="E282" s="197">
        <v>114.57400000000001</v>
      </c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 t="s">
        <v>254</v>
      </c>
      <c r="AH282" s="154">
        <v>3</v>
      </c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</row>
    <row r="283" spans="1:60" outlineLevel="1" x14ac:dyDescent="0.4">
      <c r="A283" s="161"/>
      <c r="B283" s="162"/>
      <c r="C283" s="198" t="s">
        <v>300</v>
      </c>
      <c r="D283" s="194"/>
      <c r="E283" s="195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 t="s">
        <v>254</v>
      </c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</row>
    <row r="284" spans="1:60" outlineLevel="1" x14ac:dyDescent="0.4">
      <c r="A284" s="161"/>
      <c r="B284" s="162"/>
      <c r="C284" s="190" t="s">
        <v>512</v>
      </c>
      <c r="D284" s="169"/>
      <c r="E284" s="170">
        <v>0.50411000000000006</v>
      </c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 t="s">
        <v>254</v>
      </c>
      <c r="AH284" s="154">
        <v>0</v>
      </c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</row>
    <row r="285" spans="1:60" outlineLevel="1" x14ac:dyDescent="0.4">
      <c r="A285" s="161"/>
      <c r="B285" s="162"/>
      <c r="C285" s="190" t="s">
        <v>513</v>
      </c>
      <c r="D285" s="169"/>
      <c r="E285" s="170">
        <v>0.21587000000000001</v>
      </c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 t="s">
        <v>254</v>
      </c>
      <c r="AH285" s="154">
        <v>0</v>
      </c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</row>
    <row r="286" spans="1:60" outlineLevel="1" x14ac:dyDescent="0.4">
      <c r="A286" s="161"/>
      <c r="B286" s="162"/>
      <c r="C286" s="252"/>
      <c r="D286" s="253"/>
      <c r="E286" s="253"/>
      <c r="F286" s="253"/>
      <c r="G286" s="253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 t="s">
        <v>217</v>
      </c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</row>
    <row r="287" spans="1:60" ht="20.399999999999999" outlineLevel="1" x14ac:dyDescent="0.4">
      <c r="A287" s="178">
        <v>51</v>
      </c>
      <c r="B287" s="179" t="s">
        <v>514</v>
      </c>
      <c r="C287" s="189" t="s">
        <v>515</v>
      </c>
      <c r="D287" s="180" t="s">
        <v>275</v>
      </c>
      <c r="E287" s="181">
        <v>22.751560000000001</v>
      </c>
      <c r="F287" s="182"/>
      <c r="G287" s="183">
        <f>ROUND(E287*F287,2)</f>
        <v>0</v>
      </c>
      <c r="H287" s="182"/>
      <c r="I287" s="183">
        <f>ROUND(E287*H287,2)</f>
        <v>0</v>
      </c>
      <c r="J287" s="182"/>
      <c r="K287" s="183">
        <f>ROUND(E287*J287,2)</f>
        <v>0</v>
      </c>
      <c r="L287" s="183">
        <v>21</v>
      </c>
      <c r="M287" s="183">
        <f>G287*(1+L287/100)</f>
        <v>0</v>
      </c>
      <c r="N287" s="183">
        <v>1.8370000000000002</v>
      </c>
      <c r="O287" s="183">
        <f>ROUND(E287*N287,2)</f>
        <v>41.79</v>
      </c>
      <c r="P287" s="183">
        <v>0</v>
      </c>
      <c r="Q287" s="183">
        <f>ROUND(E287*P287,2)</f>
        <v>0</v>
      </c>
      <c r="R287" s="183" t="s">
        <v>338</v>
      </c>
      <c r="S287" s="183" t="s">
        <v>212</v>
      </c>
      <c r="T287" s="184" t="s">
        <v>277</v>
      </c>
      <c r="U287" s="164">
        <v>1.8360000000000001</v>
      </c>
      <c r="V287" s="164">
        <f>ROUND(E287*U287,2)</f>
        <v>41.77</v>
      </c>
      <c r="W287" s="16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 t="s">
        <v>278</v>
      </c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</row>
    <row r="288" spans="1:60" outlineLevel="1" x14ac:dyDescent="0.4">
      <c r="A288" s="161"/>
      <c r="B288" s="162"/>
      <c r="C288" s="269" t="s">
        <v>516</v>
      </c>
      <c r="D288" s="270"/>
      <c r="E288" s="270"/>
      <c r="F288" s="270"/>
      <c r="G288" s="270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 t="s">
        <v>280</v>
      </c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85" t="str">
        <f>C288</f>
        <v>pod mazaniny a dlažby, popř. na plochých střechách, vodorovný nebo ve spádu, s udusáním a urovnáním povrchu,</v>
      </c>
      <c r="BB288" s="154"/>
      <c r="BC288" s="154"/>
      <c r="BD288" s="154"/>
      <c r="BE288" s="154"/>
      <c r="BF288" s="154"/>
      <c r="BG288" s="154"/>
      <c r="BH288" s="154"/>
    </row>
    <row r="289" spans="1:60" outlineLevel="1" x14ac:dyDescent="0.4">
      <c r="A289" s="161"/>
      <c r="B289" s="162"/>
      <c r="C289" s="198" t="s">
        <v>296</v>
      </c>
      <c r="D289" s="194"/>
      <c r="E289" s="195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 t="s">
        <v>254</v>
      </c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</row>
    <row r="290" spans="1:60" outlineLevel="1" x14ac:dyDescent="0.4">
      <c r="A290" s="161"/>
      <c r="B290" s="162"/>
      <c r="C290" s="199" t="s">
        <v>297</v>
      </c>
      <c r="D290" s="194"/>
      <c r="E290" s="195">
        <v>127.512</v>
      </c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 t="s">
        <v>254</v>
      </c>
      <c r="AH290" s="154">
        <v>2</v>
      </c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</row>
    <row r="291" spans="1:60" ht="20.399999999999999" outlineLevel="1" x14ac:dyDescent="0.4">
      <c r="A291" s="161"/>
      <c r="B291" s="162"/>
      <c r="C291" s="199" t="s">
        <v>298</v>
      </c>
      <c r="D291" s="194"/>
      <c r="E291" s="195">
        <v>-12.937999999999999</v>
      </c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 t="s">
        <v>254</v>
      </c>
      <c r="AH291" s="154">
        <v>2</v>
      </c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</row>
    <row r="292" spans="1:60" outlineLevel="1" x14ac:dyDescent="0.4">
      <c r="A292" s="161"/>
      <c r="B292" s="162"/>
      <c r="C292" s="200" t="s">
        <v>299</v>
      </c>
      <c r="D292" s="196"/>
      <c r="E292" s="197">
        <v>114.57400000000001</v>
      </c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 t="s">
        <v>254</v>
      </c>
      <c r="AH292" s="154">
        <v>3</v>
      </c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</row>
    <row r="293" spans="1:60" outlineLevel="1" x14ac:dyDescent="0.4">
      <c r="A293" s="161"/>
      <c r="B293" s="162"/>
      <c r="C293" s="198" t="s">
        <v>300</v>
      </c>
      <c r="D293" s="194"/>
      <c r="E293" s="195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 t="s">
        <v>254</v>
      </c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</row>
    <row r="294" spans="1:60" outlineLevel="1" x14ac:dyDescent="0.4">
      <c r="A294" s="161"/>
      <c r="B294" s="162"/>
      <c r="C294" s="190" t="s">
        <v>503</v>
      </c>
      <c r="D294" s="169"/>
      <c r="E294" s="170">
        <v>11.457000000000001</v>
      </c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 t="s">
        <v>254</v>
      </c>
      <c r="AH294" s="154">
        <v>0</v>
      </c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</row>
    <row r="295" spans="1:60" outlineLevel="1" x14ac:dyDescent="0.4">
      <c r="A295" s="161"/>
      <c r="B295" s="162"/>
      <c r="C295" s="190" t="s">
        <v>517</v>
      </c>
      <c r="D295" s="169"/>
      <c r="E295" s="170">
        <v>3.7945600000000002</v>
      </c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 t="s">
        <v>254</v>
      </c>
      <c r="AH295" s="154">
        <v>0</v>
      </c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</row>
    <row r="296" spans="1:60" outlineLevel="1" x14ac:dyDescent="0.4">
      <c r="A296" s="161"/>
      <c r="B296" s="162"/>
      <c r="C296" s="190" t="s">
        <v>292</v>
      </c>
      <c r="D296" s="169"/>
      <c r="E296" s="170">
        <v>7.5</v>
      </c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 t="s">
        <v>254</v>
      </c>
      <c r="AH296" s="154">
        <v>0</v>
      </c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</row>
    <row r="297" spans="1:60" outlineLevel="1" x14ac:dyDescent="0.4">
      <c r="A297" s="161"/>
      <c r="B297" s="162"/>
      <c r="C297" s="252"/>
      <c r="D297" s="253"/>
      <c r="E297" s="253"/>
      <c r="F297" s="253"/>
      <c r="G297" s="253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 t="s">
        <v>217</v>
      </c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</row>
    <row r="298" spans="1:60" outlineLevel="1" x14ac:dyDescent="0.4">
      <c r="A298" s="178">
        <v>52</v>
      </c>
      <c r="B298" s="179" t="s">
        <v>518</v>
      </c>
      <c r="C298" s="189" t="s">
        <v>519</v>
      </c>
      <c r="D298" s="180" t="s">
        <v>321</v>
      </c>
      <c r="E298" s="181">
        <v>178.38390000000001</v>
      </c>
      <c r="F298" s="182"/>
      <c r="G298" s="183">
        <f>ROUND(E298*F298,2)</f>
        <v>0</v>
      </c>
      <c r="H298" s="182"/>
      <c r="I298" s="183">
        <f>ROUND(E298*H298,2)</f>
        <v>0</v>
      </c>
      <c r="J298" s="182"/>
      <c r="K298" s="183">
        <f>ROUND(E298*J298,2)</f>
        <v>0</v>
      </c>
      <c r="L298" s="183">
        <v>21</v>
      </c>
      <c r="M298" s="183">
        <f>G298*(1+L298/100)</f>
        <v>0</v>
      </c>
      <c r="N298" s="183">
        <v>0.1111</v>
      </c>
      <c r="O298" s="183">
        <f>ROUND(E298*N298,2)</f>
        <v>19.82</v>
      </c>
      <c r="P298" s="183">
        <v>0</v>
      </c>
      <c r="Q298" s="183">
        <f>ROUND(E298*P298,2)</f>
        <v>0</v>
      </c>
      <c r="R298" s="183" t="s">
        <v>338</v>
      </c>
      <c r="S298" s="183" t="s">
        <v>212</v>
      </c>
      <c r="T298" s="184" t="s">
        <v>277</v>
      </c>
      <c r="U298" s="164">
        <v>0.15300000000000002</v>
      </c>
      <c r="V298" s="164">
        <f>ROUND(E298*U298,2)</f>
        <v>27.29</v>
      </c>
      <c r="W298" s="16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 t="s">
        <v>278</v>
      </c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</row>
    <row r="299" spans="1:60" outlineLevel="1" x14ac:dyDescent="0.4">
      <c r="A299" s="161"/>
      <c r="B299" s="162"/>
      <c r="C299" s="269" t="s">
        <v>520</v>
      </c>
      <c r="D299" s="270"/>
      <c r="E299" s="270"/>
      <c r="F299" s="270"/>
      <c r="G299" s="270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 t="s">
        <v>280</v>
      </c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</row>
    <row r="300" spans="1:60" outlineLevel="1" x14ac:dyDescent="0.4">
      <c r="A300" s="161"/>
      <c r="B300" s="162"/>
      <c r="C300" s="190" t="s">
        <v>521</v>
      </c>
      <c r="D300" s="169"/>
      <c r="E300" s="170">
        <v>40.021450000000002</v>
      </c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 t="s">
        <v>254</v>
      </c>
      <c r="AH300" s="154">
        <v>0</v>
      </c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</row>
    <row r="301" spans="1:60" outlineLevel="1" x14ac:dyDescent="0.4">
      <c r="A301" s="161"/>
      <c r="B301" s="162"/>
      <c r="C301" s="190" t="s">
        <v>522</v>
      </c>
      <c r="D301" s="169"/>
      <c r="E301" s="170">
        <v>5.3501000000000003</v>
      </c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 t="s">
        <v>254</v>
      </c>
      <c r="AH301" s="154">
        <v>0</v>
      </c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</row>
    <row r="302" spans="1:60" outlineLevel="1" x14ac:dyDescent="0.4">
      <c r="A302" s="161"/>
      <c r="B302" s="162"/>
      <c r="C302" s="190" t="s">
        <v>523</v>
      </c>
      <c r="D302" s="169"/>
      <c r="E302" s="170">
        <v>45.843880000000006</v>
      </c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 t="s">
        <v>254</v>
      </c>
      <c r="AH302" s="154">
        <v>0</v>
      </c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</row>
    <row r="303" spans="1:60" outlineLevel="1" x14ac:dyDescent="0.4">
      <c r="A303" s="161"/>
      <c r="B303" s="162"/>
      <c r="C303" s="190" t="s">
        <v>429</v>
      </c>
      <c r="D303" s="169"/>
      <c r="E303" s="170">
        <v>85.481250000000003</v>
      </c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 t="s">
        <v>254</v>
      </c>
      <c r="AH303" s="154">
        <v>0</v>
      </c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</row>
    <row r="304" spans="1:60" outlineLevel="1" x14ac:dyDescent="0.4">
      <c r="A304" s="161"/>
      <c r="B304" s="162"/>
      <c r="C304" s="190" t="s">
        <v>524</v>
      </c>
      <c r="D304" s="169"/>
      <c r="E304" s="170">
        <v>2.0020000000000002</v>
      </c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 t="s">
        <v>254</v>
      </c>
      <c r="AH304" s="154">
        <v>0</v>
      </c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  <c r="BH304" s="154"/>
    </row>
    <row r="305" spans="1:60" outlineLevel="1" x14ac:dyDescent="0.4">
      <c r="A305" s="161"/>
      <c r="B305" s="162"/>
      <c r="C305" s="190" t="s">
        <v>525</v>
      </c>
      <c r="D305" s="169"/>
      <c r="E305" s="170">
        <v>-0.53976999999999997</v>
      </c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 t="s">
        <v>254</v>
      </c>
      <c r="AH305" s="154">
        <v>0</v>
      </c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</row>
    <row r="306" spans="1:60" outlineLevel="1" x14ac:dyDescent="0.4">
      <c r="A306" s="161"/>
      <c r="B306" s="162"/>
      <c r="C306" s="190" t="s">
        <v>526</v>
      </c>
      <c r="D306" s="169"/>
      <c r="E306" s="170">
        <v>0.22500000000000001</v>
      </c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 t="s">
        <v>254</v>
      </c>
      <c r="AH306" s="154">
        <v>0</v>
      </c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</row>
    <row r="307" spans="1:60" outlineLevel="1" x14ac:dyDescent="0.4">
      <c r="A307" s="161"/>
      <c r="B307" s="162"/>
      <c r="C307" s="252"/>
      <c r="D307" s="253"/>
      <c r="E307" s="253"/>
      <c r="F307" s="253"/>
      <c r="G307" s="253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 t="s">
        <v>217</v>
      </c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</row>
    <row r="308" spans="1:60" ht="20.399999999999999" outlineLevel="1" x14ac:dyDescent="0.4">
      <c r="A308" s="178">
        <v>53</v>
      </c>
      <c r="B308" s="179" t="s">
        <v>527</v>
      </c>
      <c r="C308" s="189" t="s">
        <v>528</v>
      </c>
      <c r="D308" s="180" t="s">
        <v>321</v>
      </c>
      <c r="E308" s="181">
        <v>535.1400000000001</v>
      </c>
      <c r="F308" s="182"/>
      <c r="G308" s="183">
        <f>ROUND(E308*F308,2)</f>
        <v>0</v>
      </c>
      <c r="H308" s="182"/>
      <c r="I308" s="183">
        <f>ROUND(E308*H308,2)</f>
        <v>0</v>
      </c>
      <c r="J308" s="182"/>
      <c r="K308" s="183">
        <f>ROUND(E308*J308,2)</f>
        <v>0</v>
      </c>
      <c r="L308" s="183">
        <v>21</v>
      </c>
      <c r="M308" s="183">
        <f>G308*(1+L308/100)</f>
        <v>0</v>
      </c>
      <c r="N308" s="183">
        <v>1.111E-2</v>
      </c>
      <c r="O308" s="183">
        <f>ROUND(E308*N308,2)</f>
        <v>5.95</v>
      </c>
      <c r="P308" s="183">
        <v>0</v>
      </c>
      <c r="Q308" s="183">
        <f>ROUND(E308*P308,2)</f>
        <v>0</v>
      </c>
      <c r="R308" s="183" t="s">
        <v>338</v>
      </c>
      <c r="S308" s="183" t="s">
        <v>212</v>
      </c>
      <c r="T308" s="184" t="s">
        <v>277</v>
      </c>
      <c r="U308" s="164">
        <v>5.0000000000000001E-3</v>
      </c>
      <c r="V308" s="164">
        <f>ROUND(E308*U308,2)</f>
        <v>2.68</v>
      </c>
      <c r="W308" s="16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 t="s">
        <v>278</v>
      </c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</row>
    <row r="309" spans="1:60" outlineLevel="1" x14ac:dyDescent="0.4">
      <c r="A309" s="161"/>
      <c r="B309" s="162"/>
      <c r="C309" s="269" t="s">
        <v>520</v>
      </c>
      <c r="D309" s="270"/>
      <c r="E309" s="270"/>
      <c r="F309" s="270"/>
      <c r="G309" s="270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 t="s">
        <v>280</v>
      </c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</row>
    <row r="310" spans="1:60" outlineLevel="1" x14ac:dyDescent="0.4">
      <c r="A310" s="161"/>
      <c r="B310" s="162"/>
      <c r="C310" s="198" t="s">
        <v>296</v>
      </c>
      <c r="D310" s="194"/>
      <c r="E310" s="195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 t="s">
        <v>254</v>
      </c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</row>
    <row r="311" spans="1:60" outlineLevel="1" x14ac:dyDescent="0.4">
      <c r="A311" s="161"/>
      <c r="B311" s="162"/>
      <c r="C311" s="199" t="s">
        <v>529</v>
      </c>
      <c r="D311" s="194"/>
      <c r="E311" s="195">
        <v>40.021450000000002</v>
      </c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 t="s">
        <v>254</v>
      </c>
      <c r="AH311" s="154">
        <v>2</v>
      </c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</row>
    <row r="312" spans="1:60" outlineLevel="1" x14ac:dyDescent="0.4">
      <c r="A312" s="161"/>
      <c r="B312" s="162"/>
      <c r="C312" s="199" t="s">
        <v>530</v>
      </c>
      <c r="D312" s="194"/>
      <c r="E312" s="195">
        <v>5.3501000000000003</v>
      </c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 t="s">
        <v>254</v>
      </c>
      <c r="AH312" s="154">
        <v>2</v>
      </c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</row>
    <row r="313" spans="1:60" outlineLevel="1" x14ac:dyDescent="0.4">
      <c r="A313" s="161"/>
      <c r="B313" s="162"/>
      <c r="C313" s="199" t="s">
        <v>531</v>
      </c>
      <c r="D313" s="194"/>
      <c r="E313" s="195">
        <v>45.843880000000006</v>
      </c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 t="s">
        <v>254</v>
      </c>
      <c r="AH313" s="154">
        <v>2</v>
      </c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</row>
    <row r="314" spans="1:60" outlineLevel="1" x14ac:dyDescent="0.4">
      <c r="A314" s="161"/>
      <c r="B314" s="162"/>
      <c r="C314" s="199" t="s">
        <v>532</v>
      </c>
      <c r="D314" s="194"/>
      <c r="E314" s="195">
        <v>85.481250000000003</v>
      </c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 t="s">
        <v>254</v>
      </c>
      <c r="AH314" s="154">
        <v>2</v>
      </c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</row>
    <row r="315" spans="1:60" outlineLevel="1" x14ac:dyDescent="0.4">
      <c r="A315" s="161"/>
      <c r="B315" s="162"/>
      <c r="C315" s="199" t="s">
        <v>533</v>
      </c>
      <c r="D315" s="194"/>
      <c r="E315" s="195">
        <v>2.0020000000000002</v>
      </c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 t="s">
        <v>254</v>
      </c>
      <c r="AH315" s="154">
        <v>2</v>
      </c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  <c r="BH315" s="154"/>
    </row>
    <row r="316" spans="1:60" outlineLevel="1" x14ac:dyDescent="0.4">
      <c r="A316" s="161"/>
      <c r="B316" s="162"/>
      <c r="C316" s="199" t="s">
        <v>534</v>
      </c>
      <c r="D316" s="194"/>
      <c r="E316" s="195">
        <v>-0.53976999999999997</v>
      </c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 t="s">
        <v>254</v>
      </c>
      <c r="AH316" s="154">
        <v>2</v>
      </c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  <c r="BH316" s="154"/>
    </row>
    <row r="317" spans="1:60" outlineLevel="1" x14ac:dyDescent="0.4">
      <c r="A317" s="161"/>
      <c r="B317" s="162"/>
      <c r="C317" s="199" t="s">
        <v>535</v>
      </c>
      <c r="D317" s="194"/>
      <c r="E317" s="195">
        <v>0.22500000000000001</v>
      </c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 t="s">
        <v>254</v>
      </c>
      <c r="AH317" s="154">
        <v>2</v>
      </c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154"/>
      <c r="BG317" s="154"/>
      <c r="BH317" s="154"/>
    </row>
    <row r="318" spans="1:60" outlineLevel="1" x14ac:dyDescent="0.4">
      <c r="A318" s="161"/>
      <c r="B318" s="162"/>
      <c r="C318" s="200" t="s">
        <v>299</v>
      </c>
      <c r="D318" s="196"/>
      <c r="E318" s="197">
        <v>178.38390000000001</v>
      </c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 t="s">
        <v>254</v>
      </c>
      <c r="AH318" s="154">
        <v>3</v>
      </c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  <c r="BD318" s="154"/>
      <c r="BE318" s="154"/>
      <c r="BF318" s="154"/>
      <c r="BG318" s="154"/>
      <c r="BH318" s="154"/>
    </row>
    <row r="319" spans="1:60" outlineLevel="1" x14ac:dyDescent="0.4">
      <c r="A319" s="161"/>
      <c r="B319" s="162"/>
      <c r="C319" s="198" t="s">
        <v>300</v>
      </c>
      <c r="D319" s="194"/>
      <c r="E319" s="195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 t="s">
        <v>254</v>
      </c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  <c r="BD319" s="154"/>
      <c r="BE319" s="154"/>
      <c r="BF319" s="154"/>
      <c r="BG319" s="154"/>
      <c r="BH319" s="154"/>
    </row>
    <row r="320" spans="1:60" outlineLevel="1" x14ac:dyDescent="0.4">
      <c r="A320" s="161"/>
      <c r="B320" s="162"/>
      <c r="C320" s="190" t="s">
        <v>536</v>
      </c>
      <c r="D320" s="169"/>
      <c r="E320" s="170">
        <v>535.1400000000001</v>
      </c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 t="s">
        <v>254</v>
      </c>
      <c r="AH320" s="154">
        <v>0</v>
      </c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  <c r="BH320" s="154"/>
    </row>
    <row r="321" spans="1:60" outlineLevel="1" x14ac:dyDescent="0.4">
      <c r="A321" s="161"/>
      <c r="B321" s="162"/>
      <c r="C321" s="252"/>
      <c r="D321" s="253"/>
      <c r="E321" s="253"/>
      <c r="F321" s="253"/>
      <c r="G321" s="253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 t="s">
        <v>217</v>
      </c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  <c r="BD321" s="154"/>
      <c r="BE321" s="154"/>
      <c r="BF321" s="154"/>
      <c r="BG321" s="154"/>
      <c r="BH321" s="154"/>
    </row>
    <row r="322" spans="1:60" x14ac:dyDescent="0.4">
      <c r="A322" s="172" t="s">
        <v>207</v>
      </c>
      <c r="B322" s="173" t="s">
        <v>105</v>
      </c>
      <c r="C322" s="188" t="s">
        <v>106</v>
      </c>
      <c r="D322" s="174"/>
      <c r="E322" s="175"/>
      <c r="F322" s="176"/>
      <c r="G322" s="176">
        <f>SUMIF(AG323:AG369,"&lt;&gt;NOR",G323:G369)</f>
        <v>0</v>
      </c>
      <c r="H322" s="176"/>
      <c r="I322" s="176">
        <f>SUM(I323:I369)</f>
        <v>0</v>
      </c>
      <c r="J322" s="176"/>
      <c r="K322" s="176">
        <f>SUM(K323:K369)</f>
        <v>0</v>
      </c>
      <c r="L322" s="176"/>
      <c r="M322" s="176">
        <f>SUM(M323:M369)</f>
        <v>0</v>
      </c>
      <c r="N322" s="176"/>
      <c r="O322" s="176">
        <f>SUM(O323:O369)</f>
        <v>1.6400000000000001</v>
      </c>
      <c r="P322" s="176"/>
      <c r="Q322" s="176">
        <f>SUM(Q323:Q369)</f>
        <v>0</v>
      </c>
      <c r="R322" s="176"/>
      <c r="S322" s="176"/>
      <c r="T322" s="177"/>
      <c r="U322" s="171"/>
      <c r="V322" s="171">
        <f>SUM(V323:V369)</f>
        <v>54.73</v>
      </c>
      <c r="W322" s="171"/>
      <c r="AG322" t="s">
        <v>208</v>
      </c>
    </row>
    <row r="323" spans="1:60" ht="30.6" outlineLevel="1" x14ac:dyDescent="0.4">
      <c r="A323" s="178">
        <v>54</v>
      </c>
      <c r="B323" s="179" t="s">
        <v>537</v>
      </c>
      <c r="C323" s="189" t="s">
        <v>538</v>
      </c>
      <c r="D323" s="180" t="s">
        <v>354</v>
      </c>
      <c r="E323" s="181">
        <v>9</v>
      </c>
      <c r="F323" s="182"/>
      <c r="G323" s="183">
        <f>ROUND(E323*F323,2)</f>
        <v>0</v>
      </c>
      <c r="H323" s="182"/>
      <c r="I323" s="183">
        <f>ROUND(E323*H323,2)</f>
        <v>0</v>
      </c>
      <c r="J323" s="182"/>
      <c r="K323" s="183">
        <f>ROUND(E323*J323,2)</f>
        <v>0</v>
      </c>
      <c r="L323" s="183">
        <v>21</v>
      </c>
      <c r="M323" s="183">
        <f>G323*(1+L323/100)</f>
        <v>0</v>
      </c>
      <c r="N323" s="183">
        <v>0.02</v>
      </c>
      <c r="O323" s="183">
        <f>ROUND(E323*N323,2)</f>
        <v>0.18</v>
      </c>
      <c r="P323" s="183">
        <v>0</v>
      </c>
      <c r="Q323" s="183">
        <f>ROUND(E323*P323,2)</f>
        <v>0</v>
      </c>
      <c r="R323" s="183" t="s">
        <v>338</v>
      </c>
      <c r="S323" s="183" t="s">
        <v>212</v>
      </c>
      <c r="T323" s="184" t="s">
        <v>277</v>
      </c>
      <c r="U323" s="164">
        <v>2.3000000000000003</v>
      </c>
      <c r="V323" s="164">
        <f>ROUND(E323*U323,2)</f>
        <v>20.7</v>
      </c>
      <c r="W323" s="16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 t="s">
        <v>278</v>
      </c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</row>
    <row r="324" spans="1:60" outlineLevel="1" x14ac:dyDescent="0.4">
      <c r="A324" s="161"/>
      <c r="B324" s="162"/>
      <c r="C324" s="269" t="s">
        <v>539</v>
      </c>
      <c r="D324" s="270"/>
      <c r="E324" s="270"/>
      <c r="F324" s="270"/>
      <c r="G324" s="270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 t="s">
        <v>280</v>
      </c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85" t="str">
        <f>C324</f>
        <v>hrubých, hoblovaných i leštěných, měkkých i tvrdých, na jakoukoliv cementovou maltu, s kotvením rámu do zdiva,</v>
      </c>
      <c r="BB324" s="154"/>
      <c r="BC324" s="154"/>
      <c r="BD324" s="154"/>
      <c r="BE324" s="154"/>
      <c r="BF324" s="154"/>
      <c r="BG324" s="154"/>
      <c r="BH324" s="154"/>
    </row>
    <row r="325" spans="1:60" outlineLevel="1" x14ac:dyDescent="0.4">
      <c r="A325" s="161"/>
      <c r="B325" s="162"/>
      <c r="C325" s="190" t="s">
        <v>540</v>
      </c>
      <c r="D325" s="169"/>
      <c r="E325" s="170">
        <v>3</v>
      </c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 t="s">
        <v>254</v>
      </c>
      <c r="AH325" s="154">
        <v>0</v>
      </c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  <c r="BH325" s="154"/>
    </row>
    <row r="326" spans="1:60" outlineLevel="1" x14ac:dyDescent="0.4">
      <c r="A326" s="161"/>
      <c r="B326" s="162"/>
      <c r="C326" s="190" t="s">
        <v>541</v>
      </c>
      <c r="D326" s="169"/>
      <c r="E326" s="170">
        <v>5</v>
      </c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 t="s">
        <v>254</v>
      </c>
      <c r="AH326" s="154">
        <v>0</v>
      </c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  <c r="BD326" s="154"/>
      <c r="BE326" s="154"/>
      <c r="BF326" s="154"/>
      <c r="BG326" s="154"/>
      <c r="BH326" s="154"/>
    </row>
    <row r="327" spans="1:60" outlineLevel="1" x14ac:dyDescent="0.4">
      <c r="A327" s="161"/>
      <c r="B327" s="162"/>
      <c r="C327" s="190" t="s">
        <v>542</v>
      </c>
      <c r="D327" s="169"/>
      <c r="E327" s="170">
        <v>1</v>
      </c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 t="s">
        <v>254</v>
      </c>
      <c r="AH327" s="154">
        <v>0</v>
      </c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  <c r="BH327" s="154"/>
    </row>
    <row r="328" spans="1:60" outlineLevel="1" x14ac:dyDescent="0.4">
      <c r="A328" s="161"/>
      <c r="B328" s="162"/>
      <c r="C328" s="252"/>
      <c r="D328" s="253"/>
      <c r="E328" s="253"/>
      <c r="F328" s="253"/>
      <c r="G328" s="253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 t="s">
        <v>217</v>
      </c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</row>
    <row r="329" spans="1:60" ht="30.6" outlineLevel="1" x14ac:dyDescent="0.4">
      <c r="A329" s="178">
        <v>55</v>
      </c>
      <c r="B329" s="179" t="s">
        <v>543</v>
      </c>
      <c r="C329" s="189" t="s">
        <v>544</v>
      </c>
      <c r="D329" s="180" t="s">
        <v>354</v>
      </c>
      <c r="E329" s="181">
        <v>3</v>
      </c>
      <c r="F329" s="182"/>
      <c r="G329" s="183">
        <f>ROUND(E329*F329,2)</f>
        <v>0</v>
      </c>
      <c r="H329" s="182"/>
      <c r="I329" s="183">
        <f>ROUND(E329*H329,2)</f>
        <v>0</v>
      </c>
      <c r="J329" s="182"/>
      <c r="K329" s="183">
        <f>ROUND(E329*J329,2)</f>
        <v>0</v>
      </c>
      <c r="L329" s="183">
        <v>21</v>
      </c>
      <c r="M329" s="183">
        <f>G329*(1+L329/100)</f>
        <v>0</v>
      </c>
      <c r="N329" s="183">
        <v>0.02</v>
      </c>
      <c r="O329" s="183">
        <f>ROUND(E329*N329,2)</f>
        <v>0.06</v>
      </c>
      <c r="P329" s="183">
        <v>0</v>
      </c>
      <c r="Q329" s="183">
        <f>ROUND(E329*P329,2)</f>
        <v>0</v>
      </c>
      <c r="R329" s="183" t="s">
        <v>338</v>
      </c>
      <c r="S329" s="183" t="s">
        <v>212</v>
      </c>
      <c r="T329" s="184" t="s">
        <v>277</v>
      </c>
      <c r="U329" s="164">
        <v>2.3000000000000003</v>
      </c>
      <c r="V329" s="164">
        <f>ROUND(E329*U329,2)</f>
        <v>6.9</v>
      </c>
      <c r="W329" s="16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 t="s">
        <v>278</v>
      </c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</row>
    <row r="330" spans="1:60" outlineLevel="1" x14ac:dyDescent="0.4">
      <c r="A330" s="161"/>
      <c r="B330" s="162"/>
      <c r="C330" s="269" t="s">
        <v>539</v>
      </c>
      <c r="D330" s="270"/>
      <c r="E330" s="270"/>
      <c r="F330" s="270"/>
      <c r="G330" s="270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 t="s">
        <v>280</v>
      </c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85" t="str">
        <f>C330</f>
        <v>hrubých, hoblovaných i leštěných, měkkých i tvrdých, na jakoukoliv cementovou maltu, s kotvením rámu do zdiva,</v>
      </c>
      <c r="BB330" s="154"/>
      <c r="BC330" s="154"/>
      <c r="BD330" s="154"/>
      <c r="BE330" s="154"/>
      <c r="BF330" s="154"/>
      <c r="BG330" s="154"/>
      <c r="BH330" s="154"/>
    </row>
    <row r="331" spans="1:60" outlineLevel="1" x14ac:dyDescent="0.4">
      <c r="A331" s="161"/>
      <c r="B331" s="162"/>
      <c r="C331" s="190" t="s">
        <v>545</v>
      </c>
      <c r="D331" s="169"/>
      <c r="E331" s="170">
        <v>1</v>
      </c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 t="s">
        <v>254</v>
      </c>
      <c r="AH331" s="154">
        <v>0</v>
      </c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</row>
    <row r="332" spans="1:60" outlineLevel="1" x14ac:dyDescent="0.4">
      <c r="A332" s="161"/>
      <c r="B332" s="162"/>
      <c r="C332" s="190" t="s">
        <v>546</v>
      </c>
      <c r="D332" s="169"/>
      <c r="E332" s="170">
        <v>1</v>
      </c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 t="s">
        <v>254</v>
      </c>
      <c r="AH332" s="154">
        <v>0</v>
      </c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</row>
    <row r="333" spans="1:60" outlineLevel="1" x14ac:dyDescent="0.4">
      <c r="A333" s="161"/>
      <c r="B333" s="162"/>
      <c r="C333" s="190" t="s">
        <v>547</v>
      </c>
      <c r="D333" s="169"/>
      <c r="E333" s="170">
        <v>1</v>
      </c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 t="s">
        <v>254</v>
      </c>
      <c r="AH333" s="154">
        <v>0</v>
      </c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  <c r="BH333" s="154"/>
    </row>
    <row r="334" spans="1:60" outlineLevel="1" x14ac:dyDescent="0.4">
      <c r="A334" s="161"/>
      <c r="B334" s="162"/>
      <c r="C334" s="252"/>
      <c r="D334" s="253"/>
      <c r="E334" s="253"/>
      <c r="F334" s="253"/>
      <c r="G334" s="253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 t="s">
        <v>217</v>
      </c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  <c r="BH334" s="154"/>
    </row>
    <row r="335" spans="1:60" ht="20.399999999999999" outlineLevel="1" x14ac:dyDescent="0.4">
      <c r="A335" s="178">
        <v>56</v>
      </c>
      <c r="B335" s="179" t="s">
        <v>548</v>
      </c>
      <c r="C335" s="189" t="s">
        <v>549</v>
      </c>
      <c r="D335" s="180" t="s">
        <v>460</v>
      </c>
      <c r="E335" s="181">
        <v>21</v>
      </c>
      <c r="F335" s="182"/>
      <c r="G335" s="183">
        <f>ROUND(E335*F335,2)</f>
        <v>0</v>
      </c>
      <c r="H335" s="182"/>
      <c r="I335" s="183">
        <f>ROUND(E335*H335,2)</f>
        <v>0</v>
      </c>
      <c r="J335" s="182"/>
      <c r="K335" s="183">
        <f>ROUND(E335*J335,2)</f>
        <v>0</v>
      </c>
      <c r="L335" s="183">
        <v>21</v>
      </c>
      <c r="M335" s="183">
        <f>G335*(1+L335/100)</f>
        <v>0</v>
      </c>
      <c r="N335" s="183">
        <v>1.1680000000000001E-2</v>
      </c>
      <c r="O335" s="183">
        <f>ROUND(E335*N335,2)</f>
        <v>0.25</v>
      </c>
      <c r="P335" s="183">
        <v>0</v>
      </c>
      <c r="Q335" s="183">
        <f>ROUND(E335*P335,2)</f>
        <v>0</v>
      </c>
      <c r="R335" s="183" t="s">
        <v>338</v>
      </c>
      <c r="S335" s="183" t="s">
        <v>212</v>
      </c>
      <c r="T335" s="184" t="s">
        <v>277</v>
      </c>
      <c r="U335" s="164">
        <v>0.59200000000000008</v>
      </c>
      <c r="V335" s="164">
        <f>ROUND(E335*U335,2)</f>
        <v>12.43</v>
      </c>
      <c r="W335" s="16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 t="s">
        <v>278</v>
      </c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</row>
    <row r="336" spans="1:60" outlineLevel="1" x14ac:dyDescent="0.4">
      <c r="A336" s="161"/>
      <c r="B336" s="162"/>
      <c r="C336" s="190" t="s">
        <v>550</v>
      </c>
      <c r="D336" s="169"/>
      <c r="E336" s="170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 t="s">
        <v>254</v>
      </c>
      <c r="AH336" s="154">
        <v>0</v>
      </c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</row>
    <row r="337" spans="1:60" outlineLevel="1" x14ac:dyDescent="0.4">
      <c r="A337" s="161"/>
      <c r="B337" s="162"/>
      <c r="C337" s="190" t="s">
        <v>551</v>
      </c>
      <c r="D337" s="169"/>
      <c r="E337" s="170">
        <v>8</v>
      </c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 t="s">
        <v>254</v>
      </c>
      <c r="AH337" s="154">
        <v>0</v>
      </c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</row>
    <row r="338" spans="1:60" outlineLevel="1" x14ac:dyDescent="0.4">
      <c r="A338" s="161"/>
      <c r="B338" s="162"/>
      <c r="C338" s="190" t="s">
        <v>552</v>
      </c>
      <c r="D338" s="169"/>
      <c r="E338" s="170">
        <v>2</v>
      </c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 t="s">
        <v>254</v>
      </c>
      <c r="AH338" s="154">
        <v>0</v>
      </c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  <c r="BD338" s="154"/>
      <c r="BE338" s="154"/>
      <c r="BF338" s="154"/>
      <c r="BG338" s="154"/>
      <c r="BH338" s="154"/>
    </row>
    <row r="339" spans="1:60" outlineLevel="1" x14ac:dyDescent="0.4">
      <c r="A339" s="161"/>
      <c r="B339" s="162"/>
      <c r="C339" s="190" t="s">
        <v>553</v>
      </c>
      <c r="D339" s="169"/>
      <c r="E339" s="170">
        <v>6</v>
      </c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 t="s">
        <v>254</v>
      </c>
      <c r="AH339" s="154">
        <v>0</v>
      </c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  <c r="BD339" s="154"/>
      <c r="BE339" s="154"/>
      <c r="BF339" s="154"/>
      <c r="BG339" s="154"/>
      <c r="BH339" s="154"/>
    </row>
    <row r="340" spans="1:60" outlineLevel="1" x14ac:dyDescent="0.4">
      <c r="A340" s="161"/>
      <c r="B340" s="162"/>
      <c r="C340" s="190" t="s">
        <v>554</v>
      </c>
      <c r="D340" s="169"/>
      <c r="E340" s="170">
        <v>2.5</v>
      </c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 t="s">
        <v>254</v>
      </c>
      <c r="AH340" s="154">
        <v>0</v>
      </c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  <c r="BH340" s="154"/>
    </row>
    <row r="341" spans="1:60" outlineLevel="1" x14ac:dyDescent="0.4">
      <c r="A341" s="161"/>
      <c r="B341" s="162"/>
      <c r="C341" s="190" t="s">
        <v>555</v>
      </c>
      <c r="D341" s="169"/>
      <c r="E341" s="170">
        <v>2.5</v>
      </c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 t="s">
        <v>254</v>
      </c>
      <c r="AH341" s="154">
        <v>0</v>
      </c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</row>
    <row r="342" spans="1:60" outlineLevel="1" x14ac:dyDescent="0.4">
      <c r="A342" s="161"/>
      <c r="B342" s="162"/>
      <c r="C342" s="252"/>
      <c r="D342" s="253"/>
      <c r="E342" s="253"/>
      <c r="F342" s="253"/>
      <c r="G342" s="253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 t="s">
        <v>217</v>
      </c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  <c r="BD342" s="154"/>
      <c r="BE342" s="154"/>
      <c r="BF342" s="154"/>
      <c r="BG342" s="154"/>
      <c r="BH342" s="154"/>
    </row>
    <row r="343" spans="1:60" outlineLevel="1" x14ac:dyDescent="0.4">
      <c r="A343" s="178">
        <v>57</v>
      </c>
      <c r="B343" s="179" t="s">
        <v>556</v>
      </c>
      <c r="C343" s="189" t="s">
        <v>557</v>
      </c>
      <c r="D343" s="180" t="s">
        <v>354</v>
      </c>
      <c r="E343" s="181">
        <v>1</v>
      </c>
      <c r="F343" s="182"/>
      <c r="G343" s="183">
        <f>ROUND(E343*F343,2)</f>
        <v>0</v>
      </c>
      <c r="H343" s="182"/>
      <c r="I343" s="183">
        <f>ROUND(E343*H343,2)</f>
        <v>0</v>
      </c>
      <c r="J343" s="182"/>
      <c r="K343" s="183">
        <f>ROUND(E343*J343,2)</f>
        <v>0</v>
      </c>
      <c r="L343" s="183">
        <v>21</v>
      </c>
      <c r="M343" s="183">
        <f>G343*(1+L343/100)</f>
        <v>0</v>
      </c>
      <c r="N343" s="183">
        <v>4.2750000000000003E-2</v>
      </c>
      <c r="O343" s="183">
        <f>ROUND(E343*N343,2)</f>
        <v>0.04</v>
      </c>
      <c r="P343" s="183">
        <v>0</v>
      </c>
      <c r="Q343" s="183">
        <f>ROUND(E343*P343,2)</f>
        <v>0</v>
      </c>
      <c r="R343" s="183"/>
      <c r="S343" s="183" t="s">
        <v>454</v>
      </c>
      <c r="T343" s="184" t="s">
        <v>213</v>
      </c>
      <c r="U343" s="164">
        <v>1.5</v>
      </c>
      <c r="V343" s="164">
        <f>ROUND(E343*U343,2)</f>
        <v>1.5</v>
      </c>
      <c r="W343" s="16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 t="s">
        <v>278</v>
      </c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</row>
    <row r="344" spans="1:60" outlineLevel="1" x14ac:dyDescent="0.4">
      <c r="A344" s="161"/>
      <c r="B344" s="162"/>
      <c r="C344" s="190" t="s">
        <v>558</v>
      </c>
      <c r="D344" s="169"/>
      <c r="E344" s="170">
        <v>1</v>
      </c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 t="s">
        <v>254</v>
      </c>
      <c r="AH344" s="154">
        <v>0</v>
      </c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  <c r="BH344" s="154"/>
    </row>
    <row r="345" spans="1:60" outlineLevel="1" x14ac:dyDescent="0.4">
      <c r="A345" s="161"/>
      <c r="B345" s="162"/>
      <c r="C345" s="252"/>
      <c r="D345" s="253"/>
      <c r="E345" s="253"/>
      <c r="F345" s="253"/>
      <c r="G345" s="253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 t="s">
        <v>217</v>
      </c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</row>
    <row r="346" spans="1:60" outlineLevel="1" x14ac:dyDescent="0.4">
      <c r="A346" s="178">
        <v>58</v>
      </c>
      <c r="B346" s="179" t="s">
        <v>559</v>
      </c>
      <c r="C346" s="189" t="s">
        <v>560</v>
      </c>
      <c r="D346" s="180" t="s">
        <v>354</v>
      </c>
      <c r="E346" s="181">
        <v>1</v>
      </c>
      <c r="F346" s="182"/>
      <c r="G346" s="183">
        <f>ROUND(E346*F346,2)</f>
        <v>0</v>
      </c>
      <c r="H346" s="182"/>
      <c r="I346" s="183">
        <f>ROUND(E346*H346,2)</f>
        <v>0</v>
      </c>
      <c r="J346" s="182"/>
      <c r="K346" s="183">
        <f>ROUND(E346*J346,2)</f>
        <v>0</v>
      </c>
      <c r="L346" s="183">
        <v>21</v>
      </c>
      <c r="M346" s="183">
        <f>G346*(1+L346/100)</f>
        <v>0</v>
      </c>
      <c r="N346" s="183">
        <v>5.8450000000000002E-2</v>
      </c>
      <c r="O346" s="183">
        <f>ROUND(E346*N346,2)</f>
        <v>0.06</v>
      </c>
      <c r="P346" s="183">
        <v>0</v>
      </c>
      <c r="Q346" s="183">
        <f>ROUND(E346*P346,2)</f>
        <v>0</v>
      </c>
      <c r="R346" s="183"/>
      <c r="S346" s="183" t="s">
        <v>454</v>
      </c>
      <c r="T346" s="184" t="s">
        <v>213</v>
      </c>
      <c r="U346" s="164">
        <v>1.5</v>
      </c>
      <c r="V346" s="164">
        <f>ROUND(E346*U346,2)</f>
        <v>1.5</v>
      </c>
      <c r="W346" s="16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 t="s">
        <v>278</v>
      </c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  <c r="BH346" s="154"/>
    </row>
    <row r="347" spans="1:60" outlineLevel="1" x14ac:dyDescent="0.4">
      <c r="A347" s="161"/>
      <c r="B347" s="162"/>
      <c r="C347" s="265"/>
      <c r="D347" s="266"/>
      <c r="E347" s="266"/>
      <c r="F347" s="266"/>
      <c r="G347" s="266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 t="s">
        <v>217</v>
      </c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</row>
    <row r="348" spans="1:60" ht="20.399999999999999" outlineLevel="1" x14ac:dyDescent="0.4">
      <c r="A348" s="178">
        <v>59</v>
      </c>
      <c r="B348" s="179" t="s">
        <v>561</v>
      </c>
      <c r="C348" s="189" t="s">
        <v>562</v>
      </c>
      <c r="D348" s="180" t="s">
        <v>354</v>
      </c>
      <c r="E348" s="181">
        <v>1</v>
      </c>
      <c r="F348" s="182"/>
      <c r="G348" s="183">
        <f>ROUND(E348*F348,2)</f>
        <v>0</v>
      </c>
      <c r="H348" s="182"/>
      <c r="I348" s="183">
        <f>ROUND(E348*H348,2)</f>
        <v>0</v>
      </c>
      <c r="J348" s="182"/>
      <c r="K348" s="183">
        <f>ROUND(E348*J348,2)</f>
        <v>0</v>
      </c>
      <c r="L348" s="183">
        <v>21</v>
      </c>
      <c r="M348" s="183">
        <f>G348*(1+L348/100)</f>
        <v>0</v>
      </c>
      <c r="N348" s="183">
        <v>3.5000000000000003E-2</v>
      </c>
      <c r="O348" s="183">
        <f>ROUND(E348*N348,2)</f>
        <v>0.04</v>
      </c>
      <c r="P348" s="183">
        <v>0</v>
      </c>
      <c r="Q348" s="183">
        <f>ROUND(E348*P348,2)</f>
        <v>0</v>
      </c>
      <c r="R348" s="183"/>
      <c r="S348" s="183" t="s">
        <v>454</v>
      </c>
      <c r="T348" s="184" t="s">
        <v>213</v>
      </c>
      <c r="U348" s="164">
        <v>2.3000000000000003</v>
      </c>
      <c r="V348" s="164">
        <f>ROUND(E348*U348,2)</f>
        <v>2.2999999999999998</v>
      </c>
      <c r="W348" s="16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 t="s">
        <v>278</v>
      </c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  <c r="BH348" s="154"/>
    </row>
    <row r="349" spans="1:60" outlineLevel="1" x14ac:dyDescent="0.4">
      <c r="A349" s="161"/>
      <c r="B349" s="162"/>
      <c r="C349" s="190" t="s">
        <v>563</v>
      </c>
      <c r="D349" s="169"/>
      <c r="E349" s="170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 t="s">
        <v>254</v>
      </c>
      <c r="AH349" s="154">
        <v>0</v>
      </c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  <c r="BH349" s="154"/>
    </row>
    <row r="350" spans="1:60" outlineLevel="1" x14ac:dyDescent="0.4">
      <c r="A350" s="161"/>
      <c r="B350" s="162"/>
      <c r="C350" s="190" t="s">
        <v>564</v>
      </c>
      <c r="D350" s="169"/>
      <c r="E350" s="170">
        <v>1</v>
      </c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 t="s">
        <v>254</v>
      </c>
      <c r="AH350" s="154">
        <v>0</v>
      </c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  <c r="BD350" s="154"/>
      <c r="BE350" s="154"/>
      <c r="BF350" s="154"/>
      <c r="BG350" s="154"/>
      <c r="BH350" s="154"/>
    </row>
    <row r="351" spans="1:60" outlineLevel="1" x14ac:dyDescent="0.4">
      <c r="A351" s="161"/>
      <c r="B351" s="162"/>
      <c r="C351" s="252"/>
      <c r="D351" s="253"/>
      <c r="E351" s="253"/>
      <c r="F351" s="253"/>
      <c r="G351" s="253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 t="s">
        <v>217</v>
      </c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  <c r="BD351" s="154"/>
      <c r="BE351" s="154"/>
      <c r="BF351" s="154"/>
      <c r="BG351" s="154"/>
      <c r="BH351" s="154"/>
    </row>
    <row r="352" spans="1:60" ht="20.399999999999999" outlineLevel="1" x14ac:dyDescent="0.4">
      <c r="A352" s="178">
        <v>60</v>
      </c>
      <c r="B352" s="179" t="s">
        <v>565</v>
      </c>
      <c r="C352" s="189" t="s">
        <v>566</v>
      </c>
      <c r="D352" s="180" t="s">
        <v>354</v>
      </c>
      <c r="E352" s="181">
        <v>3</v>
      </c>
      <c r="F352" s="182"/>
      <c r="G352" s="183">
        <f>ROUND(E352*F352,2)</f>
        <v>0</v>
      </c>
      <c r="H352" s="182"/>
      <c r="I352" s="183">
        <f>ROUND(E352*H352,2)</f>
        <v>0</v>
      </c>
      <c r="J352" s="182"/>
      <c r="K352" s="183">
        <f>ROUND(E352*J352,2)</f>
        <v>0</v>
      </c>
      <c r="L352" s="183">
        <v>21</v>
      </c>
      <c r="M352" s="183">
        <f>G352*(1+L352/100)</f>
        <v>0</v>
      </c>
      <c r="N352" s="183">
        <v>3.5000000000000003E-2</v>
      </c>
      <c r="O352" s="183">
        <f>ROUND(E352*N352,2)</f>
        <v>0.11</v>
      </c>
      <c r="P352" s="183">
        <v>0</v>
      </c>
      <c r="Q352" s="183">
        <f>ROUND(E352*P352,2)</f>
        <v>0</v>
      </c>
      <c r="R352" s="183"/>
      <c r="S352" s="183" t="s">
        <v>454</v>
      </c>
      <c r="T352" s="184" t="s">
        <v>213</v>
      </c>
      <c r="U352" s="164">
        <v>2.3000000000000003</v>
      </c>
      <c r="V352" s="164">
        <f>ROUND(E352*U352,2)</f>
        <v>6.9</v>
      </c>
      <c r="W352" s="16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 t="s">
        <v>278</v>
      </c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  <c r="BD352" s="154"/>
      <c r="BE352" s="154"/>
      <c r="BF352" s="154"/>
      <c r="BG352" s="154"/>
      <c r="BH352" s="154"/>
    </row>
    <row r="353" spans="1:60" outlineLevel="1" x14ac:dyDescent="0.4">
      <c r="A353" s="161"/>
      <c r="B353" s="162"/>
      <c r="C353" s="190" t="s">
        <v>563</v>
      </c>
      <c r="D353" s="169"/>
      <c r="E353" s="170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 t="s">
        <v>254</v>
      </c>
      <c r="AH353" s="154">
        <v>0</v>
      </c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154"/>
      <c r="BG353" s="154"/>
      <c r="BH353" s="154"/>
    </row>
    <row r="354" spans="1:60" outlineLevel="1" x14ac:dyDescent="0.4">
      <c r="A354" s="161"/>
      <c r="B354" s="162"/>
      <c r="C354" s="190" t="s">
        <v>567</v>
      </c>
      <c r="D354" s="169"/>
      <c r="E354" s="170">
        <v>1</v>
      </c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 t="s">
        <v>254</v>
      </c>
      <c r="AH354" s="154">
        <v>0</v>
      </c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</row>
    <row r="355" spans="1:60" outlineLevel="1" x14ac:dyDescent="0.4">
      <c r="A355" s="161"/>
      <c r="B355" s="162"/>
      <c r="C355" s="190" t="s">
        <v>568</v>
      </c>
      <c r="D355" s="169"/>
      <c r="E355" s="170">
        <v>1</v>
      </c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 t="s">
        <v>254</v>
      </c>
      <c r="AH355" s="154">
        <v>0</v>
      </c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</row>
    <row r="356" spans="1:60" outlineLevel="1" x14ac:dyDescent="0.4">
      <c r="A356" s="161"/>
      <c r="B356" s="162"/>
      <c r="C356" s="190" t="s">
        <v>569</v>
      </c>
      <c r="D356" s="169"/>
      <c r="E356" s="170">
        <v>1</v>
      </c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 t="s">
        <v>254</v>
      </c>
      <c r="AH356" s="154">
        <v>0</v>
      </c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</row>
    <row r="357" spans="1:60" outlineLevel="1" x14ac:dyDescent="0.4">
      <c r="A357" s="161"/>
      <c r="B357" s="162"/>
      <c r="C357" s="252"/>
      <c r="D357" s="253"/>
      <c r="E357" s="253"/>
      <c r="F357" s="253"/>
      <c r="G357" s="253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 t="s">
        <v>217</v>
      </c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</row>
    <row r="358" spans="1:60" ht="20.399999999999999" outlineLevel="1" x14ac:dyDescent="0.4">
      <c r="A358" s="178">
        <v>61</v>
      </c>
      <c r="B358" s="179" t="s">
        <v>570</v>
      </c>
      <c r="C358" s="189" t="s">
        <v>571</v>
      </c>
      <c r="D358" s="180" t="s">
        <v>354</v>
      </c>
      <c r="E358" s="181">
        <v>1</v>
      </c>
      <c r="F358" s="182"/>
      <c r="G358" s="183">
        <f>ROUND(E358*F358,2)</f>
        <v>0</v>
      </c>
      <c r="H358" s="182"/>
      <c r="I358" s="183">
        <f>ROUND(E358*H358,2)</f>
        <v>0</v>
      </c>
      <c r="J358" s="182"/>
      <c r="K358" s="183">
        <f>ROUND(E358*J358,2)</f>
        <v>0</v>
      </c>
      <c r="L358" s="183">
        <v>21</v>
      </c>
      <c r="M358" s="183">
        <f>G358*(1+L358/100)</f>
        <v>0</v>
      </c>
      <c r="N358" s="183">
        <v>2.2800000000000001E-2</v>
      </c>
      <c r="O358" s="183">
        <f>ROUND(E358*N358,2)</f>
        <v>0.02</v>
      </c>
      <c r="P358" s="183">
        <v>0</v>
      </c>
      <c r="Q358" s="183">
        <f>ROUND(E358*P358,2)</f>
        <v>0</v>
      </c>
      <c r="R358" s="183"/>
      <c r="S358" s="183" t="s">
        <v>454</v>
      </c>
      <c r="T358" s="184" t="s">
        <v>213</v>
      </c>
      <c r="U358" s="164">
        <v>2.5</v>
      </c>
      <c r="V358" s="164">
        <f>ROUND(E358*U358,2)</f>
        <v>2.5</v>
      </c>
      <c r="W358" s="16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 t="s">
        <v>278</v>
      </c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</row>
    <row r="359" spans="1:60" outlineLevel="1" x14ac:dyDescent="0.4">
      <c r="A359" s="161"/>
      <c r="B359" s="162"/>
      <c r="C359" s="190" t="s">
        <v>563</v>
      </c>
      <c r="D359" s="169"/>
      <c r="E359" s="170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 t="s">
        <v>254</v>
      </c>
      <c r="AH359" s="154">
        <v>0</v>
      </c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</row>
    <row r="360" spans="1:60" outlineLevel="1" x14ac:dyDescent="0.4">
      <c r="A360" s="161"/>
      <c r="B360" s="162"/>
      <c r="C360" s="190" t="s">
        <v>564</v>
      </c>
      <c r="D360" s="169"/>
      <c r="E360" s="170">
        <v>1</v>
      </c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 t="s">
        <v>254</v>
      </c>
      <c r="AH360" s="154">
        <v>0</v>
      </c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  <c r="BD360" s="154"/>
      <c r="BE360" s="154"/>
      <c r="BF360" s="154"/>
      <c r="BG360" s="154"/>
      <c r="BH360" s="154"/>
    </row>
    <row r="361" spans="1:60" outlineLevel="1" x14ac:dyDescent="0.4">
      <c r="A361" s="161"/>
      <c r="B361" s="162"/>
      <c r="C361" s="252"/>
      <c r="D361" s="253"/>
      <c r="E361" s="253"/>
      <c r="F361" s="253"/>
      <c r="G361" s="253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 t="s">
        <v>217</v>
      </c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154"/>
      <c r="BG361" s="154"/>
      <c r="BH361" s="154"/>
    </row>
    <row r="362" spans="1:60" outlineLevel="1" x14ac:dyDescent="0.4">
      <c r="A362" s="178">
        <v>62</v>
      </c>
      <c r="B362" s="179" t="s">
        <v>572</v>
      </c>
      <c r="C362" s="189" t="s">
        <v>573</v>
      </c>
      <c r="D362" s="180" t="s">
        <v>354</v>
      </c>
      <c r="E362" s="181">
        <v>22</v>
      </c>
      <c r="F362" s="182"/>
      <c r="G362" s="183">
        <f>ROUND(E362*F362,2)</f>
        <v>0</v>
      </c>
      <c r="H362" s="182"/>
      <c r="I362" s="183">
        <f>ROUND(E362*H362,2)</f>
        <v>0</v>
      </c>
      <c r="J362" s="182"/>
      <c r="K362" s="183">
        <f>ROUND(E362*J362,2)</f>
        <v>0</v>
      </c>
      <c r="L362" s="183">
        <v>21</v>
      </c>
      <c r="M362" s="183">
        <f>G362*(1+L362/100)</f>
        <v>0</v>
      </c>
      <c r="N362" s="183">
        <v>0.04</v>
      </c>
      <c r="O362" s="183">
        <f>ROUND(E362*N362,2)</f>
        <v>0.88</v>
      </c>
      <c r="P362" s="183">
        <v>0</v>
      </c>
      <c r="Q362" s="183">
        <f>ROUND(E362*P362,2)</f>
        <v>0</v>
      </c>
      <c r="R362" s="183" t="s">
        <v>332</v>
      </c>
      <c r="S362" s="183" t="s">
        <v>212</v>
      </c>
      <c r="T362" s="184" t="s">
        <v>333</v>
      </c>
      <c r="U362" s="164">
        <v>0</v>
      </c>
      <c r="V362" s="164">
        <f>ROUND(E362*U362,2)</f>
        <v>0</v>
      </c>
      <c r="W362" s="16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 t="s">
        <v>334</v>
      </c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  <c r="BD362" s="154"/>
      <c r="BE362" s="154"/>
      <c r="BF362" s="154"/>
      <c r="BG362" s="154"/>
      <c r="BH362" s="154"/>
    </row>
    <row r="363" spans="1:60" outlineLevel="1" x14ac:dyDescent="0.4">
      <c r="A363" s="161"/>
      <c r="B363" s="162"/>
      <c r="C363" s="190" t="s">
        <v>550</v>
      </c>
      <c r="D363" s="169"/>
      <c r="E363" s="170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 t="s">
        <v>254</v>
      </c>
      <c r="AH363" s="154">
        <v>0</v>
      </c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  <c r="BD363" s="154"/>
      <c r="BE363" s="154"/>
      <c r="BF363" s="154"/>
      <c r="BG363" s="154"/>
      <c r="BH363" s="154"/>
    </row>
    <row r="364" spans="1:60" outlineLevel="1" x14ac:dyDescent="0.4">
      <c r="A364" s="161"/>
      <c r="B364" s="162"/>
      <c r="C364" s="190" t="s">
        <v>551</v>
      </c>
      <c r="D364" s="169"/>
      <c r="E364" s="170">
        <v>8</v>
      </c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 t="s">
        <v>254</v>
      </c>
      <c r="AH364" s="154">
        <v>0</v>
      </c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  <c r="BD364" s="154"/>
      <c r="BE364" s="154"/>
      <c r="BF364" s="154"/>
      <c r="BG364" s="154"/>
      <c r="BH364" s="154"/>
    </row>
    <row r="365" spans="1:60" outlineLevel="1" x14ac:dyDescent="0.4">
      <c r="A365" s="161"/>
      <c r="B365" s="162"/>
      <c r="C365" s="190" t="s">
        <v>552</v>
      </c>
      <c r="D365" s="169"/>
      <c r="E365" s="170">
        <v>2</v>
      </c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 t="s">
        <v>254</v>
      </c>
      <c r="AH365" s="154">
        <v>0</v>
      </c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  <c r="BD365" s="154"/>
      <c r="BE365" s="154"/>
      <c r="BF365" s="154"/>
      <c r="BG365" s="154"/>
      <c r="BH365" s="154"/>
    </row>
    <row r="366" spans="1:60" outlineLevel="1" x14ac:dyDescent="0.4">
      <c r="A366" s="161"/>
      <c r="B366" s="162"/>
      <c r="C366" s="190" t="s">
        <v>553</v>
      </c>
      <c r="D366" s="169"/>
      <c r="E366" s="170">
        <v>6</v>
      </c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 t="s">
        <v>254</v>
      </c>
      <c r="AH366" s="154">
        <v>0</v>
      </c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  <c r="BD366" s="154"/>
      <c r="BE366" s="154"/>
      <c r="BF366" s="154"/>
      <c r="BG366" s="154"/>
      <c r="BH366" s="154"/>
    </row>
    <row r="367" spans="1:60" outlineLevel="1" x14ac:dyDescent="0.4">
      <c r="A367" s="161"/>
      <c r="B367" s="162"/>
      <c r="C367" s="190" t="s">
        <v>574</v>
      </c>
      <c r="D367" s="169"/>
      <c r="E367" s="170">
        <v>3</v>
      </c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 t="s">
        <v>254</v>
      </c>
      <c r="AH367" s="154">
        <v>0</v>
      </c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  <c r="BD367" s="154"/>
      <c r="BE367" s="154"/>
      <c r="BF367" s="154"/>
      <c r="BG367" s="154"/>
      <c r="BH367" s="154"/>
    </row>
    <row r="368" spans="1:60" outlineLevel="1" x14ac:dyDescent="0.4">
      <c r="A368" s="161"/>
      <c r="B368" s="162"/>
      <c r="C368" s="190" t="s">
        <v>575</v>
      </c>
      <c r="D368" s="169"/>
      <c r="E368" s="170">
        <v>3</v>
      </c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 t="s">
        <v>254</v>
      </c>
      <c r="AH368" s="154">
        <v>0</v>
      </c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</row>
    <row r="369" spans="1:60" outlineLevel="1" x14ac:dyDescent="0.4">
      <c r="A369" s="161"/>
      <c r="B369" s="162"/>
      <c r="C369" s="252"/>
      <c r="D369" s="253"/>
      <c r="E369" s="253"/>
      <c r="F369" s="253"/>
      <c r="G369" s="253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 t="s">
        <v>217</v>
      </c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</row>
    <row r="370" spans="1:60" x14ac:dyDescent="0.4">
      <c r="A370" s="172" t="s">
        <v>207</v>
      </c>
      <c r="B370" s="173" t="s">
        <v>111</v>
      </c>
      <c r="C370" s="188" t="s">
        <v>112</v>
      </c>
      <c r="D370" s="174"/>
      <c r="E370" s="175"/>
      <c r="F370" s="176"/>
      <c r="G370" s="176">
        <f>SUMIF(AG371:AG375,"&lt;&gt;NOR",G371:G375)</f>
        <v>0</v>
      </c>
      <c r="H370" s="176"/>
      <c r="I370" s="176">
        <f>SUM(I371:I375)</f>
        <v>0</v>
      </c>
      <c r="J370" s="176"/>
      <c r="K370" s="176">
        <f>SUM(K371:K375)</f>
        <v>0</v>
      </c>
      <c r="L370" s="176"/>
      <c r="M370" s="176">
        <f>SUM(M371:M375)</f>
        <v>0</v>
      </c>
      <c r="N370" s="176"/>
      <c r="O370" s="176">
        <f>SUM(O371:O375)</f>
        <v>0.21</v>
      </c>
      <c r="P370" s="176"/>
      <c r="Q370" s="176">
        <f>SUM(Q371:Q375)</f>
        <v>0</v>
      </c>
      <c r="R370" s="176"/>
      <c r="S370" s="176"/>
      <c r="T370" s="177"/>
      <c r="U370" s="171"/>
      <c r="V370" s="171">
        <f>SUM(V371:V375)</f>
        <v>30.57</v>
      </c>
      <c r="W370" s="171"/>
      <c r="AG370" t="s">
        <v>208</v>
      </c>
    </row>
    <row r="371" spans="1:60" outlineLevel="1" x14ac:dyDescent="0.4">
      <c r="A371" s="178">
        <v>63</v>
      </c>
      <c r="B371" s="179" t="s">
        <v>576</v>
      </c>
      <c r="C371" s="189" t="s">
        <v>577</v>
      </c>
      <c r="D371" s="180" t="s">
        <v>321</v>
      </c>
      <c r="E371" s="181">
        <v>172.72405000000001</v>
      </c>
      <c r="F371" s="182"/>
      <c r="G371" s="183">
        <f>ROUND(E371*F371,2)</f>
        <v>0</v>
      </c>
      <c r="H371" s="182"/>
      <c r="I371" s="183">
        <f>ROUND(E371*H371,2)</f>
        <v>0</v>
      </c>
      <c r="J371" s="182"/>
      <c r="K371" s="183">
        <f>ROUND(E371*J371,2)</f>
        <v>0</v>
      </c>
      <c r="L371" s="183">
        <v>21</v>
      </c>
      <c r="M371" s="183">
        <f>G371*(1+L371/100)</f>
        <v>0</v>
      </c>
      <c r="N371" s="183">
        <v>1.2100000000000001E-3</v>
      </c>
      <c r="O371" s="183">
        <f>ROUND(E371*N371,2)</f>
        <v>0.21</v>
      </c>
      <c r="P371" s="183">
        <v>0</v>
      </c>
      <c r="Q371" s="183">
        <f>ROUND(E371*P371,2)</f>
        <v>0</v>
      </c>
      <c r="R371" s="183" t="s">
        <v>578</v>
      </c>
      <c r="S371" s="183" t="s">
        <v>212</v>
      </c>
      <c r="T371" s="184" t="s">
        <v>277</v>
      </c>
      <c r="U371" s="164">
        <v>0.17700000000000002</v>
      </c>
      <c r="V371" s="164">
        <f>ROUND(E371*U371,2)</f>
        <v>30.57</v>
      </c>
      <c r="W371" s="16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 t="s">
        <v>278</v>
      </c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  <c r="BH371" s="154"/>
    </row>
    <row r="372" spans="1:60" outlineLevel="1" x14ac:dyDescent="0.4">
      <c r="A372" s="161"/>
      <c r="B372" s="162"/>
      <c r="C372" s="190" t="s">
        <v>427</v>
      </c>
      <c r="D372" s="169"/>
      <c r="E372" s="170">
        <v>40.803000000000004</v>
      </c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 t="s">
        <v>254</v>
      </c>
      <c r="AH372" s="154">
        <v>0</v>
      </c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  <c r="BD372" s="154"/>
      <c r="BE372" s="154"/>
      <c r="BF372" s="154"/>
      <c r="BG372" s="154"/>
      <c r="BH372" s="154"/>
    </row>
    <row r="373" spans="1:60" outlineLevel="1" x14ac:dyDescent="0.4">
      <c r="A373" s="161"/>
      <c r="B373" s="162"/>
      <c r="C373" s="190" t="s">
        <v>428</v>
      </c>
      <c r="D373" s="169"/>
      <c r="E373" s="170">
        <v>46.439800000000005</v>
      </c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 t="s">
        <v>254</v>
      </c>
      <c r="AH373" s="154">
        <v>0</v>
      </c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  <c r="BH373" s="154"/>
    </row>
    <row r="374" spans="1:60" outlineLevel="1" x14ac:dyDescent="0.4">
      <c r="A374" s="161"/>
      <c r="B374" s="162"/>
      <c r="C374" s="190" t="s">
        <v>429</v>
      </c>
      <c r="D374" s="169"/>
      <c r="E374" s="170">
        <v>85.481250000000003</v>
      </c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 t="s">
        <v>254</v>
      </c>
      <c r="AH374" s="154">
        <v>0</v>
      </c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  <c r="BH374" s="154"/>
    </row>
    <row r="375" spans="1:60" outlineLevel="1" x14ac:dyDescent="0.4">
      <c r="A375" s="161"/>
      <c r="B375" s="162"/>
      <c r="C375" s="252"/>
      <c r="D375" s="253"/>
      <c r="E375" s="253"/>
      <c r="F375" s="253"/>
      <c r="G375" s="253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 t="s">
        <v>217</v>
      </c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  <c r="BH375" s="154"/>
    </row>
    <row r="376" spans="1:60" x14ac:dyDescent="0.4">
      <c r="A376" s="172" t="s">
        <v>207</v>
      </c>
      <c r="B376" s="173" t="s">
        <v>113</v>
      </c>
      <c r="C376" s="188" t="s">
        <v>114</v>
      </c>
      <c r="D376" s="174"/>
      <c r="E376" s="175"/>
      <c r="F376" s="176"/>
      <c r="G376" s="176">
        <f>SUMIF(AG377:AG391,"&lt;&gt;NOR",G377:G391)</f>
        <v>0</v>
      </c>
      <c r="H376" s="176"/>
      <c r="I376" s="176">
        <f>SUM(I377:I391)</f>
        <v>0</v>
      </c>
      <c r="J376" s="176"/>
      <c r="K376" s="176">
        <f>SUM(K377:K391)</f>
        <v>0</v>
      </c>
      <c r="L376" s="176"/>
      <c r="M376" s="176">
        <f>SUM(M377:M391)</f>
        <v>0</v>
      </c>
      <c r="N376" s="176"/>
      <c r="O376" s="176">
        <f>SUM(O377:O391)</f>
        <v>0.21</v>
      </c>
      <c r="P376" s="176"/>
      <c r="Q376" s="176">
        <f>SUM(Q377:Q391)</f>
        <v>0</v>
      </c>
      <c r="R376" s="176"/>
      <c r="S376" s="176"/>
      <c r="T376" s="177"/>
      <c r="U376" s="171"/>
      <c r="V376" s="171">
        <f>SUM(V377:V391)</f>
        <v>74.199999999999989</v>
      </c>
      <c r="W376" s="171"/>
      <c r="AG376" t="s">
        <v>208</v>
      </c>
    </row>
    <row r="377" spans="1:60" ht="40.799999999999997" outlineLevel="1" x14ac:dyDescent="0.4">
      <c r="A377" s="178">
        <v>64</v>
      </c>
      <c r="B377" s="179" t="s">
        <v>579</v>
      </c>
      <c r="C377" s="189" t="s">
        <v>580</v>
      </c>
      <c r="D377" s="180" t="s">
        <v>321</v>
      </c>
      <c r="E377" s="181">
        <v>216.22355000000002</v>
      </c>
      <c r="F377" s="182"/>
      <c r="G377" s="183">
        <f>ROUND(E377*F377,2)</f>
        <v>0</v>
      </c>
      <c r="H377" s="182"/>
      <c r="I377" s="183">
        <f>ROUND(E377*H377,2)</f>
        <v>0</v>
      </c>
      <c r="J377" s="182"/>
      <c r="K377" s="183">
        <f>ROUND(E377*J377,2)</f>
        <v>0</v>
      </c>
      <c r="L377" s="183">
        <v>21</v>
      </c>
      <c r="M377" s="183">
        <f>G377*(1+L377/100)</f>
        <v>0</v>
      </c>
      <c r="N377" s="183">
        <v>4.0000000000000003E-5</v>
      </c>
      <c r="O377" s="183">
        <f>ROUND(E377*N377,2)</f>
        <v>0.01</v>
      </c>
      <c r="P377" s="183">
        <v>0</v>
      </c>
      <c r="Q377" s="183">
        <f>ROUND(E377*P377,2)</f>
        <v>0</v>
      </c>
      <c r="R377" s="183" t="s">
        <v>338</v>
      </c>
      <c r="S377" s="183" t="s">
        <v>212</v>
      </c>
      <c r="T377" s="184" t="s">
        <v>277</v>
      </c>
      <c r="U377" s="164">
        <v>0.30800000000000005</v>
      </c>
      <c r="V377" s="164">
        <f>ROUND(E377*U377,2)</f>
        <v>66.599999999999994</v>
      </c>
      <c r="W377" s="16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 t="s">
        <v>278</v>
      </c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  <c r="BH377" s="154"/>
    </row>
    <row r="378" spans="1:60" outlineLevel="1" x14ac:dyDescent="0.4">
      <c r="A378" s="161"/>
      <c r="B378" s="162"/>
      <c r="C378" s="190" t="s">
        <v>581</v>
      </c>
      <c r="D378" s="169"/>
      <c r="E378" s="170">
        <v>216.22355000000002</v>
      </c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 t="s">
        <v>254</v>
      </c>
      <c r="AH378" s="154">
        <v>0</v>
      </c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</row>
    <row r="379" spans="1:60" outlineLevel="1" x14ac:dyDescent="0.4">
      <c r="A379" s="161"/>
      <c r="B379" s="162"/>
      <c r="C379" s="252"/>
      <c r="D379" s="253"/>
      <c r="E379" s="253"/>
      <c r="F379" s="253"/>
      <c r="G379" s="253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 t="s">
        <v>217</v>
      </c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  <c r="BD379" s="154"/>
      <c r="BE379" s="154"/>
      <c r="BF379" s="154"/>
      <c r="BG379" s="154"/>
      <c r="BH379" s="154"/>
    </row>
    <row r="380" spans="1:60" ht="30.6" outlineLevel="1" x14ac:dyDescent="0.4">
      <c r="A380" s="178">
        <v>65</v>
      </c>
      <c r="B380" s="179" t="s">
        <v>582</v>
      </c>
      <c r="C380" s="189" t="s">
        <v>583</v>
      </c>
      <c r="D380" s="180" t="s">
        <v>354</v>
      </c>
      <c r="E380" s="181">
        <v>9</v>
      </c>
      <c r="F380" s="182"/>
      <c r="G380" s="183">
        <f>ROUND(E380*F380,2)</f>
        <v>0</v>
      </c>
      <c r="H380" s="182"/>
      <c r="I380" s="183">
        <f>ROUND(E380*H380,2)</f>
        <v>0</v>
      </c>
      <c r="J380" s="182"/>
      <c r="K380" s="183">
        <f>ROUND(E380*J380,2)</f>
        <v>0</v>
      </c>
      <c r="L380" s="183">
        <v>21</v>
      </c>
      <c r="M380" s="183">
        <f>G380*(1+L380/100)</f>
        <v>0</v>
      </c>
      <c r="N380" s="183">
        <v>1.6380000000000002E-2</v>
      </c>
      <c r="O380" s="183">
        <f>ROUND(E380*N380,2)</f>
        <v>0.15</v>
      </c>
      <c r="P380" s="183">
        <v>0</v>
      </c>
      <c r="Q380" s="183">
        <f>ROUND(E380*P380,2)</f>
        <v>0</v>
      </c>
      <c r="R380" s="183" t="s">
        <v>338</v>
      </c>
      <c r="S380" s="183" t="s">
        <v>212</v>
      </c>
      <c r="T380" s="184" t="s">
        <v>277</v>
      </c>
      <c r="U380" s="164">
        <v>0.4</v>
      </c>
      <c r="V380" s="164">
        <f>ROUND(E380*U380,2)</f>
        <v>3.6</v>
      </c>
      <c r="W380" s="16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 t="s">
        <v>278</v>
      </c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  <c r="BD380" s="154"/>
      <c r="BE380" s="154"/>
      <c r="BF380" s="154"/>
      <c r="BG380" s="154"/>
      <c r="BH380" s="154"/>
    </row>
    <row r="381" spans="1:60" outlineLevel="1" x14ac:dyDescent="0.4">
      <c r="A381" s="161"/>
      <c r="B381" s="162"/>
      <c r="C381" s="269" t="s">
        <v>584</v>
      </c>
      <c r="D381" s="270"/>
      <c r="E381" s="270"/>
      <c r="F381" s="270"/>
      <c r="G381" s="270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 t="s">
        <v>280</v>
      </c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</row>
    <row r="382" spans="1:60" outlineLevel="1" x14ac:dyDescent="0.4">
      <c r="A382" s="161"/>
      <c r="B382" s="162"/>
      <c r="C382" s="190" t="s">
        <v>585</v>
      </c>
      <c r="D382" s="169"/>
      <c r="E382" s="170">
        <v>9</v>
      </c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 t="s">
        <v>254</v>
      </c>
      <c r="AH382" s="154">
        <v>0</v>
      </c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  <c r="BD382" s="154"/>
      <c r="BE382" s="154"/>
      <c r="BF382" s="154"/>
      <c r="BG382" s="154"/>
      <c r="BH382" s="154"/>
    </row>
    <row r="383" spans="1:60" outlineLevel="1" x14ac:dyDescent="0.4">
      <c r="A383" s="161"/>
      <c r="B383" s="162"/>
      <c r="C383" s="252"/>
      <c r="D383" s="253"/>
      <c r="E383" s="253"/>
      <c r="F383" s="253"/>
      <c r="G383" s="253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 t="s">
        <v>217</v>
      </c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  <c r="BD383" s="154"/>
      <c r="BE383" s="154"/>
      <c r="BF383" s="154"/>
      <c r="BG383" s="154"/>
      <c r="BH383" s="154"/>
    </row>
    <row r="384" spans="1:60" ht="30.6" outlineLevel="1" x14ac:dyDescent="0.4">
      <c r="A384" s="178">
        <v>66</v>
      </c>
      <c r="B384" s="179" t="s">
        <v>586</v>
      </c>
      <c r="C384" s="189" t="s">
        <v>587</v>
      </c>
      <c r="D384" s="180" t="s">
        <v>354</v>
      </c>
      <c r="E384" s="181">
        <v>10</v>
      </c>
      <c r="F384" s="182"/>
      <c r="G384" s="183">
        <f>ROUND(E384*F384,2)</f>
        <v>0</v>
      </c>
      <c r="H384" s="182"/>
      <c r="I384" s="183">
        <f>ROUND(E384*H384,2)</f>
        <v>0</v>
      </c>
      <c r="J384" s="182"/>
      <c r="K384" s="183">
        <f>ROUND(E384*J384,2)</f>
        <v>0</v>
      </c>
      <c r="L384" s="183">
        <v>21</v>
      </c>
      <c r="M384" s="183">
        <f>G384*(1+L384/100)</f>
        <v>0</v>
      </c>
      <c r="N384" s="183">
        <v>1.5000000000000001E-4</v>
      </c>
      <c r="O384" s="183">
        <f>ROUND(E384*N384,2)</f>
        <v>0</v>
      </c>
      <c r="P384" s="183">
        <v>0</v>
      </c>
      <c r="Q384" s="183">
        <f>ROUND(E384*P384,2)</f>
        <v>0</v>
      </c>
      <c r="R384" s="183" t="s">
        <v>338</v>
      </c>
      <c r="S384" s="183" t="s">
        <v>212</v>
      </c>
      <c r="T384" s="184" t="s">
        <v>277</v>
      </c>
      <c r="U384" s="164">
        <v>0.4</v>
      </c>
      <c r="V384" s="164">
        <f>ROUND(E384*U384,2)</f>
        <v>4</v>
      </c>
      <c r="W384" s="16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 t="s">
        <v>278</v>
      </c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  <c r="BD384" s="154"/>
      <c r="BE384" s="154"/>
      <c r="BF384" s="154"/>
      <c r="BG384" s="154"/>
      <c r="BH384" s="154"/>
    </row>
    <row r="385" spans="1:60" outlineLevel="1" x14ac:dyDescent="0.4">
      <c r="A385" s="161"/>
      <c r="B385" s="162"/>
      <c r="C385" s="269" t="s">
        <v>584</v>
      </c>
      <c r="D385" s="270"/>
      <c r="E385" s="270"/>
      <c r="F385" s="270"/>
      <c r="G385" s="270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 t="s">
        <v>280</v>
      </c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  <c r="BD385" s="154"/>
      <c r="BE385" s="154"/>
      <c r="BF385" s="154"/>
      <c r="BG385" s="154"/>
      <c r="BH385" s="154"/>
    </row>
    <row r="386" spans="1:60" outlineLevel="1" x14ac:dyDescent="0.4">
      <c r="A386" s="161"/>
      <c r="B386" s="162"/>
      <c r="C386" s="190" t="s">
        <v>588</v>
      </c>
      <c r="D386" s="169"/>
      <c r="E386" s="170">
        <v>10</v>
      </c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 t="s">
        <v>254</v>
      </c>
      <c r="AH386" s="154">
        <v>0</v>
      </c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  <c r="BD386" s="154"/>
      <c r="BE386" s="154"/>
      <c r="BF386" s="154"/>
      <c r="BG386" s="154"/>
      <c r="BH386" s="154"/>
    </row>
    <row r="387" spans="1:60" outlineLevel="1" x14ac:dyDescent="0.4">
      <c r="A387" s="161"/>
      <c r="B387" s="162"/>
      <c r="C387" s="252"/>
      <c r="D387" s="253"/>
      <c r="E387" s="253"/>
      <c r="F387" s="253"/>
      <c r="G387" s="253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 t="s">
        <v>217</v>
      </c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  <c r="BH387" s="154"/>
    </row>
    <row r="388" spans="1:60" outlineLevel="1" x14ac:dyDescent="0.4">
      <c r="A388" s="178">
        <v>67</v>
      </c>
      <c r="B388" s="179" t="s">
        <v>589</v>
      </c>
      <c r="C388" s="189" t="s">
        <v>590</v>
      </c>
      <c r="D388" s="180" t="s">
        <v>591</v>
      </c>
      <c r="E388" s="181">
        <v>9</v>
      </c>
      <c r="F388" s="182"/>
      <c r="G388" s="183">
        <f>ROUND(E388*F388,2)</f>
        <v>0</v>
      </c>
      <c r="H388" s="182"/>
      <c r="I388" s="183">
        <f>ROUND(E388*H388,2)</f>
        <v>0</v>
      </c>
      <c r="J388" s="182"/>
      <c r="K388" s="183">
        <f>ROUND(E388*J388,2)</f>
        <v>0</v>
      </c>
      <c r="L388" s="183">
        <v>21</v>
      </c>
      <c r="M388" s="183">
        <f>G388*(1+L388/100)</f>
        <v>0</v>
      </c>
      <c r="N388" s="183">
        <v>1.9500000000000001E-3</v>
      </c>
      <c r="O388" s="183">
        <f>ROUND(E388*N388,2)</f>
        <v>0.02</v>
      </c>
      <c r="P388" s="183">
        <v>0</v>
      </c>
      <c r="Q388" s="183">
        <f>ROUND(E388*P388,2)</f>
        <v>0</v>
      </c>
      <c r="R388" s="183"/>
      <c r="S388" s="183" t="s">
        <v>454</v>
      </c>
      <c r="T388" s="184" t="s">
        <v>213</v>
      </c>
      <c r="U388" s="164">
        <v>0</v>
      </c>
      <c r="V388" s="164">
        <f>ROUND(E388*U388,2)</f>
        <v>0</v>
      </c>
      <c r="W388" s="16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 t="s">
        <v>334</v>
      </c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  <c r="BH388" s="154"/>
    </row>
    <row r="389" spans="1:60" outlineLevel="1" x14ac:dyDescent="0.4">
      <c r="A389" s="161"/>
      <c r="B389" s="162"/>
      <c r="C389" s="265"/>
      <c r="D389" s="266"/>
      <c r="E389" s="266"/>
      <c r="F389" s="266"/>
      <c r="G389" s="266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 t="s">
        <v>217</v>
      </c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  <c r="BH389" s="154"/>
    </row>
    <row r="390" spans="1:60" outlineLevel="1" x14ac:dyDescent="0.4">
      <c r="A390" s="178">
        <v>68</v>
      </c>
      <c r="B390" s="179" t="s">
        <v>592</v>
      </c>
      <c r="C390" s="189" t="s">
        <v>593</v>
      </c>
      <c r="D390" s="180" t="s">
        <v>591</v>
      </c>
      <c r="E390" s="181">
        <v>10</v>
      </c>
      <c r="F390" s="182"/>
      <c r="G390" s="183">
        <f>ROUND(E390*F390,2)</f>
        <v>0</v>
      </c>
      <c r="H390" s="182"/>
      <c r="I390" s="183">
        <f>ROUND(E390*H390,2)</f>
        <v>0</v>
      </c>
      <c r="J390" s="182"/>
      <c r="K390" s="183">
        <f>ROUND(E390*J390,2)</f>
        <v>0</v>
      </c>
      <c r="L390" s="183">
        <v>21</v>
      </c>
      <c r="M390" s="183">
        <f>G390*(1+L390/100)</f>
        <v>0</v>
      </c>
      <c r="N390" s="183">
        <v>2.5100000000000001E-3</v>
      </c>
      <c r="O390" s="183">
        <f>ROUND(E390*N390,2)</f>
        <v>0.03</v>
      </c>
      <c r="P390" s="183">
        <v>0</v>
      </c>
      <c r="Q390" s="183">
        <f>ROUND(E390*P390,2)</f>
        <v>0</v>
      </c>
      <c r="R390" s="183"/>
      <c r="S390" s="183" t="s">
        <v>454</v>
      </c>
      <c r="T390" s="184" t="s">
        <v>213</v>
      </c>
      <c r="U390" s="164">
        <v>0</v>
      </c>
      <c r="V390" s="164">
        <f>ROUND(E390*U390,2)</f>
        <v>0</v>
      </c>
      <c r="W390" s="16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 t="s">
        <v>334</v>
      </c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</row>
    <row r="391" spans="1:60" outlineLevel="1" x14ac:dyDescent="0.4">
      <c r="A391" s="161"/>
      <c r="B391" s="162"/>
      <c r="C391" s="265"/>
      <c r="D391" s="266"/>
      <c r="E391" s="266"/>
      <c r="F391" s="266"/>
      <c r="G391" s="266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 t="s">
        <v>217</v>
      </c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  <c r="BH391" s="154"/>
    </row>
    <row r="392" spans="1:60" x14ac:dyDescent="0.4">
      <c r="A392" s="172" t="s">
        <v>207</v>
      </c>
      <c r="B392" s="173" t="s">
        <v>115</v>
      </c>
      <c r="C392" s="188" t="s">
        <v>116</v>
      </c>
      <c r="D392" s="174"/>
      <c r="E392" s="175"/>
      <c r="F392" s="176"/>
      <c r="G392" s="176">
        <f>SUMIF(AG393:AG475,"&lt;&gt;NOR",G393:G475)</f>
        <v>0</v>
      </c>
      <c r="H392" s="176"/>
      <c r="I392" s="176">
        <f>SUM(I393:I475)</f>
        <v>0</v>
      </c>
      <c r="J392" s="176"/>
      <c r="K392" s="176">
        <f>SUM(K393:K475)</f>
        <v>0</v>
      </c>
      <c r="L392" s="176"/>
      <c r="M392" s="176">
        <f>SUM(M393:M475)</f>
        <v>0</v>
      </c>
      <c r="N392" s="176"/>
      <c r="O392" s="176">
        <f>SUM(O393:O475)</f>
        <v>0.11</v>
      </c>
      <c r="P392" s="176"/>
      <c r="Q392" s="176">
        <f>SUM(Q393:Q475)</f>
        <v>228.53999999999996</v>
      </c>
      <c r="R392" s="176"/>
      <c r="S392" s="176"/>
      <c r="T392" s="177"/>
      <c r="U392" s="171"/>
      <c r="V392" s="171">
        <f>SUM(V393:V475)</f>
        <v>557.47</v>
      </c>
      <c r="W392" s="171"/>
      <c r="AG392" t="s">
        <v>208</v>
      </c>
    </row>
    <row r="393" spans="1:60" outlineLevel="1" x14ac:dyDescent="0.4">
      <c r="A393" s="178">
        <v>69</v>
      </c>
      <c r="B393" s="179" t="s">
        <v>594</v>
      </c>
      <c r="C393" s="189" t="s">
        <v>595</v>
      </c>
      <c r="D393" s="180" t="s">
        <v>321</v>
      </c>
      <c r="E393" s="181">
        <v>27.471800000000002</v>
      </c>
      <c r="F393" s="182"/>
      <c r="G393" s="183">
        <f>ROUND(E393*F393,2)</f>
        <v>0</v>
      </c>
      <c r="H393" s="182"/>
      <c r="I393" s="183">
        <f>ROUND(E393*H393,2)</f>
        <v>0</v>
      </c>
      <c r="J393" s="182"/>
      <c r="K393" s="183">
        <f>ROUND(E393*J393,2)</f>
        <v>0</v>
      </c>
      <c r="L393" s="183">
        <v>21</v>
      </c>
      <c r="M393" s="183">
        <f>G393*(1+L393/100)</f>
        <v>0</v>
      </c>
      <c r="N393" s="183">
        <v>6.7000000000000002E-4</v>
      </c>
      <c r="O393" s="183">
        <f>ROUND(E393*N393,2)</f>
        <v>0.02</v>
      </c>
      <c r="P393" s="183">
        <v>0.10700000000000001</v>
      </c>
      <c r="Q393" s="183">
        <f>ROUND(E393*P393,2)</f>
        <v>2.94</v>
      </c>
      <c r="R393" s="183" t="s">
        <v>596</v>
      </c>
      <c r="S393" s="183" t="s">
        <v>212</v>
      </c>
      <c r="T393" s="184" t="s">
        <v>277</v>
      </c>
      <c r="U393" s="164">
        <v>0.158</v>
      </c>
      <c r="V393" s="164">
        <f>ROUND(E393*U393,2)</f>
        <v>4.34</v>
      </c>
      <c r="W393" s="16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 t="s">
        <v>278</v>
      </c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  <c r="BH393" s="154"/>
    </row>
    <row r="394" spans="1:60" ht="20.7" outlineLevel="1" x14ac:dyDescent="0.4">
      <c r="A394" s="161"/>
      <c r="B394" s="162"/>
      <c r="C394" s="269" t="s">
        <v>597</v>
      </c>
      <c r="D394" s="270"/>
      <c r="E394" s="270"/>
      <c r="F394" s="270"/>
      <c r="G394" s="270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 t="s">
        <v>280</v>
      </c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85" t="str">
        <f>C394</f>
        <v>nebo vybourání otvorů průřezové plochy přes 4 m2 v příčkách, včetně pomocného lešení o výšce podlahy do 1900 mm a pro zatížení do 1,5 kPa  (150 kg/m2),</v>
      </c>
      <c r="BB394" s="154"/>
      <c r="BC394" s="154"/>
      <c r="BD394" s="154"/>
      <c r="BE394" s="154"/>
      <c r="BF394" s="154"/>
      <c r="BG394" s="154"/>
      <c r="BH394" s="154"/>
    </row>
    <row r="395" spans="1:60" outlineLevel="1" x14ac:dyDescent="0.4">
      <c r="A395" s="161"/>
      <c r="B395" s="162"/>
      <c r="C395" s="190" t="s">
        <v>598</v>
      </c>
      <c r="D395" s="169"/>
      <c r="E395" s="170">
        <v>2.6478000000000002</v>
      </c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 t="s">
        <v>254</v>
      </c>
      <c r="AH395" s="154">
        <v>0</v>
      </c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  <c r="BH395" s="154"/>
    </row>
    <row r="396" spans="1:60" outlineLevel="1" x14ac:dyDescent="0.4">
      <c r="A396" s="161"/>
      <c r="B396" s="162"/>
      <c r="C396" s="190" t="s">
        <v>599</v>
      </c>
      <c r="D396" s="169"/>
      <c r="E396" s="170">
        <v>18.189</v>
      </c>
      <c r="F396" s="164"/>
      <c r="G396" s="164"/>
      <c r="H396" s="164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 t="s">
        <v>254</v>
      </c>
      <c r="AH396" s="154">
        <v>0</v>
      </c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  <c r="BD396" s="154"/>
      <c r="BE396" s="154"/>
      <c r="BF396" s="154"/>
      <c r="BG396" s="154"/>
      <c r="BH396" s="154"/>
    </row>
    <row r="397" spans="1:60" outlineLevel="1" x14ac:dyDescent="0.4">
      <c r="A397" s="161"/>
      <c r="B397" s="162"/>
      <c r="C397" s="190" t="s">
        <v>600</v>
      </c>
      <c r="D397" s="169"/>
      <c r="E397" s="170">
        <v>-2.3639999999999999</v>
      </c>
      <c r="F397" s="164"/>
      <c r="G397" s="164"/>
      <c r="H397" s="164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 t="s">
        <v>254</v>
      </c>
      <c r="AH397" s="154">
        <v>0</v>
      </c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  <c r="BH397" s="154"/>
    </row>
    <row r="398" spans="1:60" outlineLevel="1" x14ac:dyDescent="0.4">
      <c r="A398" s="161"/>
      <c r="B398" s="162"/>
      <c r="C398" s="190" t="s">
        <v>601</v>
      </c>
      <c r="D398" s="169"/>
      <c r="E398" s="170">
        <v>8.9990000000000006</v>
      </c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 t="s">
        <v>254</v>
      </c>
      <c r="AH398" s="154">
        <v>0</v>
      </c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  <c r="BD398" s="154"/>
      <c r="BE398" s="154"/>
      <c r="BF398" s="154"/>
      <c r="BG398" s="154"/>
      <c r="BH398" s="154"/>
    </row>
    <row r="399" spans="1:60" outlineLevel="1" x14ac:dyDescent="0.4">
      <c r="A399" s="161"/>
      <c r="B399" s="162"/>
      <c r="C399" s="252"/>
      <c r="D399" s="253"/>
      <c r="E399" s="253"/>
      <c r="F399" s="253"/>
      <c r="G399" s="253"/>
      <c r="H399" s="164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 t="s">
        <v>217</v>
      </c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  <c r="BD399" s="154"/>
      <c r="BE399" s="154"/>
      <c r="BF399" s="154"/>
      <c r="BG399" s="154"/>
      <c r="BH399" s="154"/>
    </row>
    <row r="400" spans="1:60" outlineLevel="1" x14ac:dyDescent="0.4">
      <c r="A400" s="178">
        <v>70</v>
      </c>
      <c r="B400" s="179" t="s">
        <v>602</v>
      </c>
      <c r="C400" s="189" t="s">
        <v>603</v>
      </c>
      <c r="D400" s="180" t="s">
        <v>321</v>
      </c>
      <c r="E400" s="181">
        <v>69.988200000000006</v>
      </c>
      <c r="F400" s="182"/>
      <c r="G400" s="183">
        <f>ROUND(E400*F400,2)</f>
        <v>0</v>
      </c>
      <c r="H400" s="182"/>
      <c r="I400" s="183">
        <f>ROUND(E400*H400,2)</f>
        <v>0</v>
      </c>
      <c r="J400" s="182"/>
      <c r="K400" s="183">
        <f>ROUND(E400*J400,2)</f>
        <v>0</v>
      </c>
      <c r="L400" s="183">
        <v>21</v>
      </c>
      <c r="M400" s="183">
        <f>G400*(1+L400/100)</f>
        <v>0</v>
      </c>
      <c r="N400" s="183">
        <v>6.7000000000000002E-4</v>
      </c>
      <c r="O400" s="183">
        <f>ROUND(E400*N400,2)</f>
        <v>0.05</v>
      </c>
      <c r="P400" s="183">
        <v>0.13300000000000001</v>
      </c>
      <c r="Q400" s="183">
        <f>ROUND(E400*P400,2)</f>
        <v>9.31</v>
      </c>
      <c r="R400" s="183" t="s">
        <v>596</v>
      </c>
      <c r="S400" s="183" t="s">
        <v>212</v>
      </c>
      <c r="T400" s="184" t="s">
        <v>277</v>
      </c>
      <c r="U400" s="164">
        <v>0.188</v>
      </c>
      <c r="V400" s="164">
        <f>ROUND(E400*U400,2)</f>
        <v>13.16</v>
      </c>
      <c r="W400" s="16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 t="s">
        <v>278</v>
      </c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  <c r="BD400" s="154"/>
      <c r="BE400" s="154"/>
      <c r="BF400" s="154"/>
      <c r="BG400" s="154"/>
      <c r="BH400" s="154"/>
    </row>
    <row r="401" spans="1:60" ht="20.7" outlineLevel="1" x14ac:dyDescent="0.4">
      <c r="A401" s="161"/>
      <c r="B401" s="162"/>
      <c r="C401" s="269" t="s">
        <v>597</v>
      </c>
      <c r="D401" s="270"/>
      <c r="E401" s="270"/>
      <c r="F401" s="270"/>
      <c r="G401" s="270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 t="s">
        <v>280</v>
      </c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85" t="str">
        <f>C401</f>
        <v>nebo vybourání otvorů průřezové plochy přes 4 m2 v příčkách, včetně pomocného lešení o výšce podlahy do 1900 mm a pro zatížení do 1,5 kPa  (150 kg/m2),</v>
      </c>
      <c r="BB401" s="154"/>
      <c r="BC401" s="154"/>
      <c r="BD401" s="154"/>
      <c r="BE401" s="154"/>
      <c r="BF401" s="154"/>
      <c r="BG401" s="154"/>
      <c r="BH401" s="154"/>
    </row>
    <row r="402" spans="1:60" outlineLevel="1" x14ac:dyDescent="0.4">
      <c r="A402" s="161"/>
      <c r="B402" s="162"/>
      <c r="C402" s="190" t="s">
        <v>604</v>
      </c>
      <c r="D402" s="169"/>
      <c r="E402" s="170">
        <v>53.315600000000003</v>
      </c>
      <c r="F402" s="164"/>
      <c r="G402" s="164"/>
      <c r="H402" s="164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 t="s">
        <v>254</v>
      </c>
      <c r="AH402" s="154">
        <v>0</v>
      </c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  <c r="BD402" s="154"/>
      <c r="BE402" s="154"/>
      <c r="BF402" s="154"/>
      <c r="BG402" s="154"/>
      <c r="BH402" s="154"/>
    </row>
    <row r="403" spans="1:60" outlineLevel="1" x14ac:dyDescent="0.4">
      <c r="A403" s="161"/>
      <c r="B403" s="162"/>
      <c r="C403" s="190" t="s">
        <v>605</v>
      </c>
      <c r="D403" s="169"/>
      <c r="E403" s="170">
        <v>16.672600000000003</v>
      </c>
      <c r="F403" s="164"/>
      <c r="G403" s="164"/>
      <c r="H403" s="164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 t="s">
        <v>254</v>
      </c>
      <c r="AH403" s="154">
        <v>0</v>
      </c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  <c r="BD403" s="154"/>
      <c r="BE403" s="154"/>
      <c r="BF403" s="154"/>
      <c r="BG403" s="154"/>
      <c r="BH403" s="154"/>
    </row>
    <row r="404" spans="1:60" outlineLevel="1" x14ac:dyDescent="0.4">
      <c r="A404" s="161"/>
      <c r="B404" s="162"/>
      <c r="C404" s="252"/>
      <c r="D404" s="253"/>
      <c r="E404" s="253"/>
      <c r="F404" s="253"/>
      <c r="G404" s="253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 t="s">
        <v>217</v>
      </c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  <c r="BH404" s="154"/>
    </row>
    <row r="405" spans="1:60" outlineLevel="1" x14ac:dyDescent="0.4">
      <c r="A405" s="178">
        <v>71</v>
      </c>
      <c r="B405" s="179" t="s">
        <v>606</v>
      </c>
      <c r="C405" s="189" t="s">
        <v>607</v>
      </c>
      <c r="D405" s="180" t="s">
        <v>275</v>
      </c>
      <c r="E405" s="181">
        <v>22.272750000000002</v>
      </c>
      <c r="F405" s="182"/>
      <c r="G405" s="183">
        <f>ROUND(E405*F405,2)</f>
        <v>0</v>
      </c>
      <c r="H405" s="182"/>
      <c r="I405" s="183">
        <f>ROUND(E405*H405,2)</f>
        <v>0</v>
      </c>
      <c r="J405" s="182"/>
      <c r="K405" s="183">
        <f>ROUND(E405*J405,2)</f>
        <v>0</v>
      </c>
      <c r="L405" s="183">
        <v>21</v>
      </c>
      <c r="M405" s="183">
        <f>G405*(1+L405/100)</f>
        <v>0</v>
      </c>
      <c r="N405" s="183">
        <v>1.2800000000000001E-3</v>
      </c>
      <c r="O405" s="183">
        <f>ROUND(E405*N405,2)</f>
        <v>0.03</v>
      </c>
      <c r="P405" s="183">
        <v>2</v>
      </c>
      <c r="Q405" s="183">
        <f>ROUND(E405*P405,2)</f>
        <v>44.55</v>
      </c>
      <c r="R405" s="183" t="s">
        <v>596</v>
      </c>
      <c r="S405" s="183" t="s">
        <v>212</v>
      </c>
      <c r="T405" s="184" t="s">
        <v>277</v>
      </c>
      <c r="U405" s="164">
        <v>1.7790000000000001</v>
      </c>
      <c r="V405" s="164">
        <f>ROUND(E405*U405,2)</f>
        <v>39.619999999999997</v>
      </c>
      <c r="W405" s="16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 t="s">
        <v>278</v>
      </c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  <c r="BH405" s="154"/>
    </row>
    <row r="406" spans="1:60" ht="20.7" outlineLevel="1" x14ac:dyDescent="0.4">
      <c r="A406" s="161"/>
      <c r="B406" s="162"/>
      <c r="C406" s="269" t="s">
        <v>608</v>
      </c>
      <c r="D406" s="270"/>
      <c r="E406" s="270"/>
      <c r="F406" s="270"/>
      <c r="G406" s="270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 t="s">
        <v>280</v>
      </c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85" t="str">
        <f>C406</f>
        <v>nebo vybourání otvorů průřezové plochy přes 4 m2 ve zdivu nadzákladovém, včetně pomocného lešení o výšce podlahy do 1900 mm a pro zatížení do 1,5 kPa  (150 kg/m2)</v>
      </c>
      <c r="BB406" s="154"/>
      <c r="BC406" s="154"/>
      <c r="BD406" s="154"/>
      <c r="BE406" s="154"/>
      <c r="BF406" s="154"/>
      <c r="BG406" s="154"/>
      <c r="BH406" s="154"/>
    </row>
    <row r="407" spans="1:60" outlineLevel="1" x14ac:dyDescent="0.4">
      <c r="A407" s="161"/>
      <c r="B407" s="162"/>
      <c r="C407" s="190" t="s">
        <v>609</v>
      </c>
      <c r="D407" s="169"/>
      <c r="E407" s="170">
        <v>8.7705000000000002</v>
      </c>
      <c r="F407" s="164"/>
      <c r="G407" s="164"/>
      <c r="H407" s="164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 t="s">
        <v>254</v>
      </c>
      <c r="AH407" s="154">
        <v>0</v>
      </c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  <c r="BH407" s="154"/>
    </row>
    <row r="408" spans="1:60" outlineLevel="1" x14ac:dyDescent="0.4">
      <c r="A408" s="161"/>
      <c r="B408" s="162"/>
      <c r="C408" s="190" t="s">
        <v>610</v>
      </c>
      <c r="D408" s="169"/>
      <c r="E408" s="170">
        <v>5.2470000000000008</v>
      </c>
      <c r="F408" s="164"/>
      <c r="G408" s="164"/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 t="s">
        <v>254</v>
      </c>
      <c r="AH408" s="154">
        <v>0</v>
      </c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  <c r="BH408" s="154"/>
    </row>
    <row r="409" spans="1:60" outlineLevel="1" x14ac:dyDescent="0.4">
      <c r="A409" s="161"/>
      <c r="B409" s="162"/>
      <c r="C409" s="190" t="s">
        <v>611</v>
      </c>
      <c r="D409" s="169"/>
      <c r="E409" s="170">
        <v>3.5775000000000001</v>
      </c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 t="s">
        <v>254</v>
      </c>
      <c r="AH409" s="154">
        <v>0</v>
      </c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</row>
    <row r="410" spans="1:60" outlineLevel="1" x14ac:dyDescent="0.4">
      <c r="A410" s="161"/>
      <c r="B410" s="162"/>
      <c r="C410" s="190" t="s">
        <v>612</v>
      </c>
      <c r="D410" s="169"/>
      <c r="E410" s="170">
        <v>4.6777500000000005</v>
      </c>
      <c r="F410" s="164"/>
      <c r="G410" s="164"/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 t="s">
        <v>254</v>
      </c>
      <c r="AH410" s="154">
        <v>0</v>
      </c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</row>
    <row r="411" spans="1:60" outlineLevel="1" x14ac:dyDescent="0.4">
      <c r="A411" s="161"/>
      <c r="B411" s="162"/>
      <c r="C411" s="252"/>
      <c r="D411" s="253"/>
      <c r="E411" s="253"/>
      <c r="F411" s="253"/>
      <c r="G411" s="253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 t="s">
        <v>217</v>
      </c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</row>
    <row r="412" spans="1:60" outlineLevel="1" x14ac:dyDescent="0.4">
      <c r="A412" s="178">
        <v>72</v>
      </c>
      <c r="B412" s="179" t="s">
        <v>613</v>
      </c>
      <c r="C412" s="189" t="s">
        <v>614</v>
      </c>
      <c r="D412" s="180" t="s">
        <v>275</v>
      </c>
      <c r="E412" s="181">
        <v>1.3881000000000001</v>
      </c>
      <c r="F412" s="182"/>
      <c r="G412" s="183">
        <f>ROUND(E412*F412,2)</f>
        <v>0</v>
      </c>
      <c r="H412" s="182"/>
      <c r="I412" s="183">
        <f>ROUND(E412*H412,2)</f>
        <v>0</v>
      </c>
      <c r="J412" s="182"/>
      <c r="K412" s="183">
        <f>ROUND(E412*J412,2)</f>
        <v>0</v>
      </c>
      <c r="L412" s="183">
        <v>21</v>
      </c>
      <c r="M412" s="183">
        <f>G412*(1+L412/100)</f>
        <v>0</v>
      </c>
      <c r="N412" s="183">
        <v>1.4700000000000002E-3</v>
      </c>
      <c r="O412" s="183">
        <f>ROUND(E412*N412,2)</f>
        <v>0</v>
      </c>
      <c r="P412" s="183">
        <v>2.4000000000000004</v>
      </c>
      <c r="Q412" s="183">
        <f>ROUND(E412*P412,2)</f>
        <v>3.33</v>
      </c>
      <c r="R412" s="183" t="s">
        <v>596</v>
      </c>
      <c r="S412" s="183" t="s">
        <v>212</v>
      </c>
      <c r="T412" s="184" t="s">
        <v>277</v>
      </c>
      <c r="U412" s="164">
        <v>8.5</v>
      </c>
      <c r="V412" s="164">
        <f>ROUND(E412*U412,2)</f>
        <v>11.8</v>
      </c>
      <c r="W412" s="16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 t="s">
        <v>278</v>
      </c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</row>
    <row r="413" spans="1:60" ht="20.7" outlineLevel="1" x14ac:dyDescent="0.4">
      <c r="A413" s="161"/>
      <c r="B413" s="162"/>
      <c r="C413" s="269" t="s">
        <v>615</v>
      </c>
      <c r="D413" s="270"/>
      <c r="E413" s="270"/>
      <c r="F413" s="270"/>
      <c r="G413" s="270"/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 t="s">
        <v>280</v>
      </c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85" t="str">
        <f>C413</f>
        <v>nebo vybourání otvorů průřezové plochy přes 4 m2 ve zdivu železobetonovém, včetně pomocného lešení o výšce podlahy do 1900 mm a pro zatížení do 1,5 kPa  (150 kg/m2),</v>
      </c>
      <c r="BB413" s="154"/>
      <c r="BC413" s="154"/>
      <c r="BD413" s="154"/>
      <c r="BE413" s="154"/>
      <c r="BF413" s="154"/>
      <c r="BG413" s="154"/>
      <c r="BH413" s="154"/>
    </row>
    <row r="414" spans="1:60" outlineLevel="1" x14ac:dyDescent="0.4">
      <c r="A414" s="161"/>
      <c r="B414" s="162"/>
      <c r="C414" s="190" t="s">
        <v>616</v>
      </c>
      <c r="D414" s="169"/>
      <c r="E414" s="170">
        <v>2.5746000000000002</v>
      </c>
      <c r="F414" s="164"/>
      <c r="G414" s="164"/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 t="s">
        <v>254</v>
      </c>
      <c r="AH414" s="154">
        <v>0</v>
      </c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</row>
    <row r="415" spans="1:60" outlineLevel="1" x14ac:dyDescent="0.4">
      <c r="A415" s="161"/>
      <c r="B415" s="162"/>
      <c r="C415" s="190" t="s">
        <v>617</v>
      </c>
      <c r="D415" s="169"/>
      <c r="E415" s="170">
        <v>-1.1864999999999999</v>
      </c>
      <c r="F415" s="164"/>
      <c r="G415" s="164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 t="s">
        <v>254</v>
      </c>
      <c r="AH415" s="154">
        <v>0</v>
      </c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  <c r="BD415" s="154"/>
      <c r="BE415" s="154"/>
      <c r="BF415" s="154"/>
      <c r="BG415" s="154"/>
      <c r="BH415" s="154"/>
    </row>
    <row r="416" spans="1:60" outlineLevel="1" x14ac:dyDescent="0.4">
      <c r="A416" s="161"/>
      <c r="B416" s="162"/>
      <c r="C416" s="252"/>
      <c r="D416" s="253"/>
      <c r="E416" s="253"/>
      <c r="F416" s="253"/>
      <c r="G416" s="253"/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 t="s">
        <v>217</v>
      </c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  <c r="BH416" s="154"/>
    </row>
    <row r="417" spans="1:60" ht="20.399999999999999" outlineLevel="1" x14ac:dyDescent="0.4">
      <c r="A417" s="178">
        <v>73</v>
      </c>
      <c r="B417" s="179" t="s">
        <v>618</v>
      </c>
      <c r="C417" s="189" t="s">
        <v>619</v>
      </c>
      <c r="D417" s="180" t="s">
        <v>275</v>
      </c>
      <c r="E417" s="181">
        <v>16.977450000000001</v>
      </c>
      <c r="F417" s="182"/>
      <c r="G417" s="183">
        <f>ROUND(E417*F417,2)</f>
        <v>0</v>
      </c>
      <c r="H417" s="182"/>
      <c r="I417" s="183">
        <f>ROUND(E417*H417,2)</f>
        <v>0</v>
      </c>
      <c r="J417" s="182"/>
      <c r="K417" s="183">
        <f>ROUND(E417*J417,2)</f>
        <v>0</v>
      </c>
      <c r="L417" s="183">
        <v>21</v>
      </c>
      <c r="M417" s="183">
        <f>G417*(1+L417/100)</f>
        <v>0</v>
      </c>
      <c r="N417" s="183">
        <v>0</v>
      </c>
      <c r="O417" s="183">
        <f>ROUND(E417*N417,2)</f>
        <v>0</v>
      </c>
      <c r="P417" s="183">
        <v>2.2000000000000002</v>
      </c>
      <c r="Q417" s="183">
        <f>ROUND(E417*P417,2)</f>
        <v>37.35</v>
      </c>
      <c r="R417" s="183" t="s">
        <v>596</v>
      </c>
      <c r="S417" s="183" t="s">
        <v>212</v>
      </c>
      <c r="T417" s="184" t="s">
        <v>277</v>
      </c>
      <c r="U417" s="164">
        <v>4.6550000000000002</v>
      </c>
      <c r="V417" s="164">
        <f>ROUND(E417*U417,2)</f>
        <v>79.03</v>
      </c>
      <c r="W417" s="16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 t="s">
        <v>278</v>
      </c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  <c r="BD417" s="154"/>
      <c r="BE417" s="154"/>
      <c r="BF417" s="154"/>
      <c r="BG417" s="154"/>
      <c r="BH417" s="154"/>
    </row>
    <row r="418" spans="1:60" outlineLevel="1" x14ac:dyDescent="0.4">
      <c r="A418" s="161"/>
      <c r="B418" s="162"/>
      <c r="C418" s="190" t="s">
        <v>620</v>
      </c>
      <c r="D418" s="169"/>
      <c r="E418" s="170">
        <v>0.46480000000000005</v>
      </c>
      <c r="F418" s="164"/>
      <c r="G418" s="164"/>
      <c r="H418" s="164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 t="s">
        <v>254</v>
      </c>
      <c r="AH418" s="154">
        <v>0</v>
      </c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  <c r="BD418" s="154"/>
      <c r="BE418" s="154"/>
      <c r="BF418" s="154"/>
      <c r="BG418" s="154"/>
      <c r="BH418" s="154"/>
    </row>
    <row r="419" spans="1:60" outlineLevel="1" x14ac:dyDescent="0.4">
      <c r="A419" s="161"/>
      <c r="B419" s="162"/>
      <c r="C419" s="190" t="s">
        <v>621</v>
      </c>
      <c r="D419" s="169"/>
      <c r="E419" s="170">
        <v>0.60965000000000003</v>
      </c>
      <c r="F419" s="164"/>
      <c r="G419" s="164"/>
      <c r="H419" s="164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 t="s">
        <v>254</v>
      </c>
      <c r="AH419" s="154">
        <v>0</v>
      </c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  <c r="BD419" s="154"/>
      <c r="BE419" s="154"/>
      <c r="BF419" s="154"/>
      <c r="BG419" s="154"/>
      <c r="BH419" s="154"/>
    </row>
    <row r="420" spans="1:60" outlineLevel="1" x14ac:dyDescent="0.4">
      <c r="A420" s="161"/>
      <c r="B420" s="162"/>
      <c r="C420" s="190" t="s">
        <v>622</v>
      </c>
      <c r="D420" s="169"/>
      <c r="E420" s="170">
        <v>15.903</v>
      </c>
      <c r="F420" s="164"/>
      <c r="G420" s="164"/>
      <c r="H420" s="164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 t="s">
        <v>254</v>
      </c>
      <c r="AH420" s="154">
        <v>0</v>
      </c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  <c r="BD420" s="154"/>
      <c r="BE420" s="154"/>
      <c r="BF420" s="154"/>
      <c r="BG420" s="154"/>
      <c r="BH420" s="154"/>
    </row>
    <row r="421" spans="1:60" outlineLevel="1" x14ac:dyDescent="0.4">
      <c r="A421" s="161"/>
      <c r="B421" s="162"/>
      <c r="C421" s="252"/>
      <c r="D421" s="253"/>
      <c r="E421" s="253"/>
      <c r="F421" s="253"/>
      <c r="G421" s="253"/>
      <c r="H421" s="164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 t="s">
        <v>217</v>
      </c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  <c r="BD421" s="154"/>
      <c r="BE421" s="154"/>
      <c r="BF421" s="154"/>
      <c r="BG421" s="154"/>
      <c r="BH421" s="154"/>
    </row>
    <row r="422" spans="1:60" ht="20.399999999999999" outlineLevel="1" x14ac:dyDescent="0.4">
      <c r="A422" s="178">
        <v>74</v>
      </c>
      <c r="B422" s="179" t="s">
        <v>623</v>
      </c>
      <c r="C422" s="189" t="s">
        <v>624</v>
      </c>
      <c r="D422" s="180" t="s">
        <v>275</v>
      </c>
      <c r="E422" s="181">
        <v>26.205210000000001</v>
      </c>
      <c r="F422" s="182"/>
      <c r="G422" s="183">
        <f>ROUND(E422*F422,2)</f>
        <v>0</v>
      </c>
      <c r="H422" s="182"/>
      <c r="I422" s="183">
        <f>ROUND(E422*H422,2)</f>
        <v>0</v>
      </c>
      <c r="J422" s="182"/>
      <c r="K422" s="183">
        <f>ROUND(E422*J422,2)</f>
        <v>0</v>
      </c>
      <c r="L422" s="183">
        <v>21</v>
      </c>
      <c r="M422" s="183">
        <f>G422*(1+L422/100)</f>
        <v>0</v>
      </c>
      <c r="N422" s="183">
        <v>0</v>
      </c>
      <c r="O422" s="183">
        <f>ROUND(E422*N422,2)</f>
        <v>0</v>
      </c>
      <c r="P422" s="183">
        <v>2.2000000000000002</v>
      </c>
      <c r="Q422" s="183">
        <f>ROUND(E422*P422,2)</f>
        <v>57.65</v>
      </c>
      <c r="R422" s="183" t="s">
        <v>596</v>
      </c>
      <c r="S422" s="183" t="s">
        <v>212</v>
      </c>
      <c r="T422" s="184" t="s">
        <v>277</v>
      </c>
      <c r="U422" s="164">
        <v>10.47</v>
      </c>
      <c r="V422" s="164">
        <f>ROUND(E422*U422,2)</f>
        <v>274.37</v>
      </c>
      <c r="W422" s="16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 t="s">
        <v>278</v>
      </c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  <c r="BD422" s="154"/>
      <c r="BE422" s="154"/>
      <c r="BF422" s="154"/>
      <c r="BG422" s="154"/>
      <c r="BH422" s="154"/>
    </row>
    <row r="423" spans="1:60" outlineLevel="1" x14ac:dyDescent="0.4">
      <c r="A423" s="161"/>
      <c r="B423" s="162"/>
      <c r="C423" s="190" t="s">
        <v>625</v>
      </c>
      <c r="D423" s="169"/>
      <c r="E423" s="170">
        <v>26.139960000000002</v>
      </c>
      <c r="F423" s="164"/>
      <c r="G423" s="164"/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 t="s">
        <v>254</v>
      </c>
      <c r="AH423" s="154">
        <v>0</v>
      </c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  <c r="BH423" s="154"/>
    </row>
    <row r="424" spans="1:60" outlineLevel="1" x14ac:dyDescent="0.4">
      <c r="A424" s="161"/>
      <c r="B424" s="162"/>
      <c r="C424" s="190" t="s">
        <v>626</v>
      </c>
      <c r="D424" s="169"/>
      <c r="E424" s="170">
        <v>6.5250000000000002E-2</v>
      </c>
      <c r="F424" s="164"/>
      <c r="G424" s="164"/>
      <c r="H424" s="164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 t="s">
        <v>254</v>
      </c>
      <c r="AH424" s="154">
        <v>0</v>
      </c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</row>
    <row r="425" spans="1:60" outlineLevel="1" x14ac:dyDescent="0.4">
      <c r="A425" s="161"/>
      <c r="B425" s="162"/>
      <c r="C425" s="252"/>
      <c r="D425" s="253"/>
      <c r="E425" s="253"/>
      <c r="F425" s="253"/>
      <c r="G425" s="253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 t="s">
        <v>217</v>
      </c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</row>
    <row r="426" spans="1:60" ht="20.399999999999999" outlineLevel="1" x14ac:dyDescent="0.4">
      <c r="A426" s="178">
        <v>75</v>
      </c>
      <c r="B426" s="179" t="s">
        <v>627</v>
      </c>
      <c r="C426" s="189" t="s">
        <v>628</v>
      </c>
      <c r="D426" s="180" t="s">
        <v>275</v>
      </c>
      <c r="E426" s="181">
        <v>18.288400000000003</v>
      </c>
      <c r="F426" s="182"/>
      <c r="G426" s="183">
        <f>ROUND(E426*F426,2)</f>
        <v>0</v>
      </c>
      <c r="H426" s="182"/>
      <c r="I426" s="183">
        <f>ROUND(E426*H426,2)</f>
        <v>0</v>
      </c>
      <c r="J426" s="182"/>
      <c r="K426" s="183">
        <f>ROUND(E426*J426,2)</f>
        <v>0</v>
      </c>
      <c r="L426" s="183">
        <v>21</v>
      </c>
      <c r="M426" s="183">
        <f>G426*(1+L426/100)</f>
        <v>0</v>
      </c>
      <c r="N426" s="183">
        <v>0</v>
      </c>
      <c r="O426" s="183">
        <f>ROUND(E426*N426,2)</f>
        <v>0</v>
      </c>
      <c r="P426" s="183">
        <v>1.4000000000000001</v>
      </c>
      <c r="Q426" s="183">
        <f>ROUND(E426*P426,2)</f>
        <v>25.6</v>
      </c>
      <c r="R426" s="183" t="s">
        <v>596</v>
      </c>
      <c r="S426" s="183" t="s">
        <v>212</v>
      </c>
      <c r="T426" s="184" t="s">
        <v>277</v>
      </c>
      <c r="U426" s="164">
        <v>1.2570000000000001</v>
      </c>
      <c r="V426" s="164">
        <f>ROUND(E426*U426,2)</f>
        <v>22.99</v>
      </c>
      <c r="W426" s="16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 t="s">
        <v>278</v>
      </c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</row>
    <row r="427" spans="1:60" outlineLevel="1" x14ac:dyDescent="0.4">
      <c r="A427" s="161"/>
      <c r="B427" s="162"/>
      <c r="C427" s="190" t="s">
        <v>629</v>
      </c>
      <c r="D427" s="169"/>
      <c r="E427" s="170">
        <v>12.751200000000001</v>
      </c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 t="s">
        <v>254</v>
      </c>
      <c r="AH427" s="154">
        <v>0</v>
      </c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</row>
    <row r="428" spans="1:60" ht="20.399999999999999" outlineLevel="1" x14ac:dyDescent="0.4">
      <c r="A428" s="161"/>
      <c r="B428" s="162"/>
      <c r="C428" s="190" t="s">
        <v>630</v>
      </c>
      <c r="D428" s="169"/>
      <c r="E428" s="170">
        <v>-1.2937999999999998</v>
      </c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 t="s">
        <v>254</v>
      </c>
      <c r="AH428" s="154">
        <v>0</v>
      </c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</row>
    <row r="429" spans="1:60" outlineLevel="1" x14ac:dyDescent="0.4">
      <c r="A429" s="161"/>
      <c r="B429" s="162"/>
      <c r="C429" s="190" t="s">
        <v>626</v>
      </c>
      <c r="D429" s="169"/>
      <c r="E429" s="170">
        <v>6.5250000000000002E-2</v>
      </c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 t="s">
        <v>254</v>
      </c>
      <c r="AH429" s="154">
        <v>0</v>
      </c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</row>
    <row r="430" spans="1:60" outlineLevel="1" x14ac:dyDescent="0.4">
      <c r="A430" s="161"/>
      <c r="B430" s="162"/>
      <c r="C430" s="190" t="s">
        <v>631</v>
      </c>
      <c r="D430" s="169"/>
      <c r="E430" s="170">
        <v>6.7657500000000006</v>
      </c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 t="s">
        <v>254</v>
      </c>
      <c r="AH430" s="154">
        <v>0</v>
      </c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</row>
    <row r="431" spans="1:60" outlineLevel="1" x14ac:dyDescent="0.4">
      <c r="A431" s="161"/>
      <c r="B431" s="162"/>
      <c r="C431" s="252"/>
      <c r="D431" s="253"/>
      <c r="E431" s="253"/>
      <c r="F431" s="253"/>
      <c r="G431" s="253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 t="s">
        <v>217</v>
      </c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</row>
    <row r="432" spans="1:60" ht="20.399999999999999" outlineLevel="1" x14ac:dyDescent="0.4">
      <c r="A432" s="178">
        <v>76</v>
      </c>
      <c r="B432" s="179" t="s">
        <v>632</v>
      </c>
      <c r="C432" s="189" t="s">
        <v>633</v>
      </c>
      <c r="D432" s="180" t="s">
        <v>275</v>
      </c>
      <c r="E432" s="181">
        <v>23.680130000000002</v>
      </c>
      <c r="F432" s="182"/>
      <c r="G432" s="183">
        <f>ROUND(E432*F432,2)</f>
        <v>0</v>
      </c>
      <c r="H432" s="182"/>
      <c r="I432" s="183">
        <f>ROUND(E432*H432,2)</f>
        <v>0</v>
      </c>
      <c r="J432" s="182"/>
      <c r="K432" s="183">
        <f>ROUND(E432*J432,2)</f>
        <v>0</v>
      </c>
      <c r="L432" s="183">
        <v>21</v>
      </c>
      <c r="M432" s="183">
        <f>G432*(1+L432/100)</f>
        <v>0</v>
      </c>
      <c r="N432" s="183">
        <v>0</v>
      </c>
      <c r="O432" s="183">
        <f>ROUND(E432*N432,2)</f>
        <v>0</v>
      </c>
      <c r="P432" s="183">
        <v>1.4000000000000001</v>
      </c>
      <c r="Q432" s="183">
        <f>ROUND(E432*P432,2)</f>
        <v>33.15</v>
      </c>
      <c r="R432" s="183" t="s">
        <v>596</v>
      </c>
      <c r="S432" s="183" t="s">
        <v>212</v>
      </c>
      <c r="T432" s="184" t="s">
        <v>277</v>
      </c>
      <c r="U432" s="164">
        <v>0.875</v>
      </c>
      <c r="V432" s="164">
        <f>ROUND(E432*U432,2)</f>
        <v>20.72</v>
      </c>
      <c r="W432" s="16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 t="s">
        <v>278</v>
      </c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  <c r="BH432" s="154"/>
    </row>
    <row r="433" spans="1:60" outlineLevel="1" x14ac:dyDescent="0.4">
      <c r="A433" s="161"/>
      <c r="B433" s="162"/>
      <c r="C433" s="190" t="s">
        <v>634</v>
      </c>
      <c r="D433" s="169"/>
      <c r="E433" s="170">
        <v>23.680130000000002</v>
      </c>
      <c r="F433" s="164"/>
      <c r="G433" s="164"/>
      <c r="H433" s="164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 t="s">
        <v>254</v>
      </c>
      <c r="AH433" s="154">
        <v>0</v>
      </c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  <c r="BD433" s="154"/>
      <c r="BE433" s="154"/>
      <c r="BF433" s="154"/>
      <c r="BG433" s="154"/>
      <c r="BH433" s="154"/>
    </row>
    <row r="434" spans="1:60" outlineLevel="1" x14ac:dyDescent="0.4">
      <c r="A434" s="161"/>
      <c r="B434" s="162"/>
      <c r="C434" s="252"/>
      <c r="D434" s="253"/>
      <c r="E434" s="253"/>
      <c r="F434" s="253"/>
      <c r="G434" s="253"/>
      <c r="H434" s="164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 t="s">
        <v>217</v>
      </c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  <c r="BH434" s="154"/>
    </row>
    <row r="435" spans="1:60" outlineLevel="1" x14ac:dyDescent="0.4">
      <c r="A435" s="178">
        <v>77</v>
      </c>
      <c r="B435" s="179" t="s">
        <v>635</v>
      </c>
      <c r="C435" s="189" t="s">
        <v>636</v>
      </c>
      <c r="D435" s="180" t="s">
        <v>460</v>
      </c>
      <c r="E435" s="181">
        <v>29.700000000000003</v>
      </c>
      <c r="F435" s="182"/>
      <c r="G435" s="183">
        <f>ROUND(E435*F435,2)</f>
        <v>0</v>
      </c>
      <c r="H435" s="182"/>
      <c r="I435" s="183">
        <f>ROUND(E435*H435,2)</f>
        <v>0</v>
      </c>
      <c r="J435" s="182"/>
      <c r="K435" s="183">
        <f>ROUND(E435*J435,2)</f>
        <v>0</v>
      </c>
      <c r="L435" s="183">
        <v>21</v>
      </c>
      <c r="M435" s="183">
        <f>G435*(1+L435/100)</f>
        <v>0</v>
      </c>
      <c r="N435" s="183">
        <v>0</v>
      </c>
      <c r="O435" s="183">
        <f>ROUND(E435*N435,2)</f>
        <v>0</v>
      </c>
      <c r="P435" s="183">
        <v>8.2000000000000003E-2</v>
      </c>
      <c r="Q435" s="183">
        <f>ROUND(E435*P435,2)</f>
        <v>2.44</v>
      </c>
      <c r="R435" s="183" t="s">
        <v>596</v>
      </c>
      <c r="S435" s="183" t="s">
        <v>212</v>
      </c>
      <c r="T435" s="184" t="s">
        <v>277</v>
      </c>
      <c r="U435" s="164">
        <v>0.42100000000000004</v>
      </c>
      <c r="V435" s="164">
        <f>ROUND(E435*U435,2)</f>
        <v>12.5</v>
      </c>
      <c r="W435" s="16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 t="s">
        <v>278</v>
      </c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  <c r="BD435" s="154"/>
      <c r="BE435" s="154"/>
      <c r="BF435" s="154"/>
      <c r="BG435" s="154"/>
      <c r="BH435" s="154"/>
    </row>
    <row r="436" spans="1:60" outlineLevel="1" x14ac:dyDescent="0.4">
      <c r="A436" s="161"/>
      <c r="B436" s="162"/>
      <c r="C436" s="190" t="s">
        <v>637</v>
      </c>
      <c r="D436" s="169"/>
      <c r="E436" s="170">
        <v>29.700000000000003</v>
      </c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 t="s">
        <v>254</v>
      </c>
      <c r="AH436" s="154">
        <v>0</v>
      </c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  <c r="BD436" s="154"/>
      <c r="BE436" s="154"/>
      <c r="BF436" s="154"/>
      <c r="BG436" s="154"/>
      <c r="BH436" s="154"/>
    </row>
    <row r="437" spans="1:60" outlineLevel="1" x14ac:dyDescent="0.4">
      <c r="A437" s="161"/>
      <c r="B437" s="162"/>
      <c r="C437" s="252"/>
      <c r="D437" s="253"/>
      <c r="E437" s="253"/>
      <c r="F437" s="253"/>
      <c r="G437" s="253"/>
      <c r="H437" s="164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 t="s">
        <v>217</v>
      </c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  <c r="BD437" s="154"/>
      <c r="BE437" s="154"/>
      <c r="BF437" s="154"/>
      <c r="BG437" s="154"/>
      <c r="BH437" s="154"/>
    </row>
    <row r="438" spans="1:60" ht="20.399999999999999" outlineLevel="1" x14ac:dyDescent="0.4">
      <c r="A438" s="178">
        <v>78</v>
      </c>
      <c r="B438" s="179" t="s">
        <v>638</v>
      </c>
      <c r="C438" s="189" t="s">
        <v>639</v>
      </c>
      <c r="D438" s="180" t="s">
        <v>321</v>
      </c>
      <c r="E438" s="181">
        <v>3.6900000000000004</v>
      </c>
      <c r="F438" s="182"/>
      <c r="G438" s="183">
        <f>ROUND(E438*F438,2)</f>
        <v>0</v>
      </c>
      <c r="H438" s="182"/>
      <c r="I438" s="183">
        <f>ROUND(E438*H438,2)</f>
        <v>0</v>
      </c>
      <c r="J438" s="182"/>
      <c r="K438" s="183">
        <f>ROUND(E438*J438,2)</f>
        <v>0</v>
      </c>
      <c r="L438" s="183">
        <v>21</v>
      </c>
      <c r="M438" s="183">
        <f>G438*(1+L438/100)</f>
        <v>0</v>
      </c>
      <c r="N438" s="183">
        <v>0</v>
      </c>
      <c r="O438" s="183">
        <f>ROUND(E438*N438,2)</f>
        <v>0</v>
      </c>
      <c r="P438" s="183">
        <v>5.5E-2</v>
      </c>
      <c r="Q438" s="183">
        <f>ROUND(E438*P438,2)</f>
        <v>0.2</v>
      </c>
      <c r="R438" s="183" t="s">
        <v>596</v>
      </c>
      <c r="S438" s="183" t="s">
        <v>212</v>
      </c>
      <c r="T438" s="184" t="s">
        <v>277</v>
      </c>
      <c r="U438" s="164">
        <v>0.42500000000000004</v>
      </c>
      <c r="V438" s="164">
        <f>ROUND(E438*U438,2)</f>
        <v>1.57</v>
      </c>
      <c r="W438" s="16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 t="s">
        <v>278</v>
      </c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  <c r="BD438" s="154"/>
      <c r="BE438" s="154"/>
      <c r="BF438" s="154"/>
      <c r="BG438" s="154"/>
      <c r="BH438" s="154"/>
    </row>
    <row r="439" spans="1:60" ht="20.7" outlineLevel="1" x14ac:dyDescent="0.4">
      <c r="A439" s="161"/>
      <c r="B439" s="162"/>
      <c r="C439" s="269" t="s">
        <v>640</v>
      </c>
      <c r="D439" s="270"/>
      <c r="E439" s="270"/>
      <c r="F439" s="270"/>
      <c r="G439" s="270"/>
      <c r="H439" s="164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 t="s">
        <v>280</v>
      </c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85" t="str">
        <f>C439</f>
        <v>bez odstupu, po hrubém vybourání otvorů v jakémkoliv zdivu cihelném, včetně pomocného lešení o výšce podlahy do 1900 mm a pro zatížení do 1,5 kPa  (150 kg/m2),</v>
      </c>
      <c r="BB439" s="154"/>
      <c r="BC439" s="154"/>
      <c r="BD439" s="154"/>
      <c r="BE439" s="154"/>
      <c r="BF439" s="154"/>
      <c r="BG439" s="154"/>
      <c r="BH439" s="154"/>
    </row>
    <row r="440" spans="1:60" outlineLevel="1" x14ac:dyDescent="0.4">
      <c r="A440" s="161"/>
      <c r="B440" s="162"/>
      <c r="C440" s="190" t="s">
        <v>641</v>
      </c>
      <c r="D440" s="169"/>
      <c r="E440" s="170">
        <v>3.6900000000000004</v>
      </c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 t="s">
        <v>254</v>
      </c>
      <c r="AH440" s="154">
        <v>0</v>
      </c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  <c r="BH440" s="154"/>
    </row>
    <row r="441" spans="1:60" outlineLevel="1" x14ac:dyDescent="0.4">
      <c r="A441" s="161"/>
      <c r="B441" s="162"/>
      <c r="C441" s="252"/>
      <c r="D441" s="253"/>
      <c r="E441" s="253"/>
      <c r="F441" s="253"/>
      <c r="G441" s="253"/>
      <c r="H441" s="164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 t="s">
        <v>217</v>
      </c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</row>
    <row r="442" spans="1:60" outlineLevel="1" x14ac:dyDescent="0.4">
      <c r="A442" s="178">
        <v>79</v>
      </c>
      <c r="B442" s="179" t="s">
        <v>642</v>
      </c>
      <c r="C442" s="189" t="s">
        <v>643</v>
      </c>
      <c r="D442" s="180" t="s">
        <v>354</v>
      </c>
      <c r="E442" s="181">
        <v>1</v>
      </c>
      <c r="F442" s="182"/>
      <c r="G442" s="183">
        <f>ROUND(E442*F442,2)</f>
        <v>0</v>
      </c>
      <c r="H442" s="182"/>
      <c r="I442" s="183">
        <f>ROUND(E442*H442,2)</f>
        <v>0</v>
      </c>
      <c r="J442" s="182"/>
      <c r="K442" s="183">
        <f>ROUND(E442*J442,2)</f>
        <v>0</v>
      </c>
      <c r="L442" s="183">
        <v>21</v>
      </c>
      <c r="M442" s="183">
        <f>G442*(1+L442/100)</f>
        <v>0</v>
      </c>
      <c r="N442" s="183">
        <v>0</v>
      </c>
      <c r="O442" s="183">
        <f>ROUND(E442*N442,2)</f>
        <v>0</v>
      </c>
      <c r="P442" s="183">
        <v>0</v>
      </c>
      <c r="Q442" s="183">
        <f>ROUND(E442*P442,2)</f>
        <v>0</v>
      </c>
      <c r="R442" s="183" t="s">
        <v>596</v>
      </c>
      <c r="S442" s="183" t="s">
        <v>212</v>
      </c>
      <c r="T442" s="184" t="s">
        <v>277</v>
      </c>
      <c r="U442" s="164">
        <v>3.0000000000000002E-2</v>
      </c>
      <c r="V442" s="164">
        <f>ROUND(E442*U442,2)</f>
        <v>0.03</v>
      </c>
      <c r="W442" s="16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 t="s">
        <v>278</v>
      </c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</row>
    <row r="443" spans="1:60" outlineLevel="1" x14ac:dyDescent="0.4">
      <c r="A443" s="161"/>
      <c r="B443" s="162"/>
      <c r="C443" s="269" t="s">
        <v>644</v>
      </c>
      <c r="D443" s="270"/>
      <c r="E443" s="270"/>
      <c r="F443" s="270"/>
      <c r="G443" s="270"/>
      <c r="H443" s="164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 t="s">
        <v>280</v>
      </c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  <c r="BH443" s="154"/>
    </row>
    <row r="444" spans="1:60" outlineLevel="1" x14ac:dyDescent="0.4">
      <c r="A444" s="161"/>
      <c r="B444" s="162"/>
      <c r="C444" s="252"/>
      <c r="D444" s="253"/>
      <c r="E444" s="253"/>
      <c r="F444" s="253"/>
      <c r="G444" s="253"/>
      <c r="H444" s="164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 t="s">
        <v>217</v>
      </c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  <c r="BH444" s="154"/>
    </row>
    <row r="445" spans="1:60" outlineLevel="1" x14ac:dyDescent="0.4">
      <c r="A445" s="178">
        <v>80</v>
      </c>
      <c r="B445" s="179" t="s">
        <v>645</v>
      </c>
      <c r="C445" s="189" t="s">
        <v>646</v>
      </c>
      <c r="D445" s="180" t="s">
        <v>354</v>
      </c>
      <c r="E445" s="181">
        <v>7</v>
      </c>
      <c r="F445" s="182"/>
      <c r="G445" s="183">
        <f>ROUND(E445*F445,2)</f>
        <v>0</v>
      </c>
      <c r="H445" s="182"/>
      <c r="I445" s="183">
        <f>ROUND(E445*H445,2)</f>
        <v>0</v>
      </c>
      <c r="J445" s="182"/>
      <c r="K445" s="183">
        <f>ROUND(E445*J445,2)</f>
        <v>0</v>
      </c>
      <c r="L445" s="183">
        <v>21</v>
      </c>
      <c r="M445" s="183">
        <f>G445*(1+L445/100)</f>
        <v>0</v>
      </c>
      <c r="N445" s="183">
        <v>0</v>
      </c>
      <c r="O445" s="183">
        <f>ROUND(E445*N445,2)</f>
        <v>0</v>
      </c>
      <c r="P445" s="183">
        <v>0</v>
      </c>
      <c r="Q445" s="183">
        <f>ROUND(E445*P445,2)</f>
        <v>0</v>
      </c>
      <c r="R445" s="183" t="s">
        <v>596</v>
      </c>
      <c r="S445" s="183" t="s">
        <v>212</v>
      </c>
      <c r="T445" s="184" t="s">
        <v>277</v>
      </c>
      <c r="U445" s="164">
        <v>0.05</v>
      </c>
      <c r="V445" s="164">
        <f>ROUND(E445*U445,2)</f>
        <v>0.35</v>
      </c>
      <c r="W445" s="16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 t="s">
        <v>278</v>
      </c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</row>
    <row r="446" spans="1:60" outlineLevel="1" x14ac:dyDescent="0.4">
      <c r="A446" s="161"/>
      <c r="B446" s="162"/>
      <c r="C446" s="269" t="s">
        <v>644</v>
      </c>
      <c r="D446" s="270"/>
      <c r="E446" s="270"/>
      <c r="F446" s="270"/>
      <c r="G446" s="270"/>
      <c r="H446" s="164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 t="s">
        <v>280</v>
      </c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</row>
    <row r="447" spans="1:60" outlineLevel="1" x14ac:dyDescent="0.4">
      <c r="A447" s="161"/>
      <c r="B447" s="162"/>
      <c r="C447" s="252"/>
      <c r="D447" s="253"/>
      <c r="E447" s="253"/>
      <c r="F447" s="253"/>
      <c r="G447" s="253"/>
      <c r="H447" s="164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 t="s">
        <v>217</v>
      </c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</row>
    <row r="448" spans="1:60" outlineLevel="1" x14ac:dyDescent="0.4">
      <c r="A448" s="178">
        <v>81</v>
      </c>
      <c r="B448" s="179" t="s">
        <v>647</v>
      </c>
      <c r="C448" s="189" t="s">
        <v>648</v>
      </c>
      <c r="D448" s="180" t="s">
        <v>321</v>
      </c>
      <c r="E448" s="181">
        <v>0.33350000000000002</v>
      </c>
      <c r="F448" s="182"/>
      <c r="G448" s="183">
        <f>ROUND(E448*F448,2)</f>
        <v>0</v>
      </c>
      <c r="H448" s="182"/>
      <c r="I448" s="183">
        <f>ROUND(E448*H448,2)</f>
        <v>0</v>
      </c>
      <c r="J448" s="182"/>
      <c r="K448" s="183">
        <f>ROUND(E448*J448,2)</f>
        <v>0</v>
      </c>
      <c r="L448" s="183">
        <v>21</v>
      </c>
      <c r="M448" s="183">
        <f>G448*(1+L448/100)</f>
        <v>0</v>
      </c>
      <c r="N448" s="183">
        <v>2.1900000000000001E-3</v>
      </c>
      <c r="O448" s="183">
        <f>ROUND(E448*N448,2)</f>
        <v>0</v>
      </c>
      <c r="P448" s="183">
        <v>7.5000000000000011E-2</v>
      </c>
      <c r="Q448" s="183">
        <f>ROUND(E448*P448,2)</f>
        <v>0.03</v>
      </c>
      <c r="R448" s="183" t="s">
        <v>596</v>
      </c>
      <c r="S448" s="183" t="s">
        <v>212</v>
      </c>
      <c r="T448" s="184" t="s">
        <v>277</v>
      </c>
      <c r="U448" s="164">
        <v>0.95500000000000007</v>
      </c>
      <c r="V448" s="164">
        <f>ROUND(E448*U448,2)</f>
        <v>0.32</v>
      </c>
      <c r="W448" s="16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 t="s">
        <v>278</v>
      </c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</row>
    <row r="449" spans="1:60" outlineLevel="1" x14ac:dyDescent="0.4">
      <c r="A449" s="161"/>
      <c r="B449" s="162"/>
      <c r="C449" s="269" t="s">
        <v>649</v>
      </c>
      <c r="D449" s="270"/>
      <c r="E449" s="270"/>
      <c r="F449" s="270"/>
      <c r="G449" s="270"/>
      <c r="H449" s="164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 t="s">
        <v>280</v>
      </c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</row>
    <row r="450" spans="1:60" outlineLevel="1" x14ac:dyDescent="0.4">
      <c r="A450" s="161"/>
      <c r="B450" s="162"/>
      <c r="C450" s="190" t="s">
        <v>650</v>
      </c>
      <c r="D450" s="169"/>
      <c r="E450" s="170">
        <v>0.33350000000000002</v>
      </c>
      <c r="F450" s="164"/>
      <c r="G450" s="164"/>
      <c r="H450" s="164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 t="s">
        <v>254</v>
      </c>
      <c r="AH450" s="154">
        <v>0</v>
      </c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</row>
    <row r="451" spans="1:60" outlineLevel="1" x14ac:dyDescent="0.4">
      <c r="A451" s="161"/>
      <c r="B451" s="162"/>
      <c r="C451" s="252"/>
      <c r="D451" s="253"/>
      <c r="E451" s="253"/>
      <c r="F451" s="253"/>
      <c r="G451" s="253"/>
      <c r="H451" s="164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 t="s">
        <v>217</v>
      </c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  <c r="BH451" s="154"/>
    </row>
    <row r="452" spans="1:60" outlineLevel="1" x14ac:dyDescent="0.4">
      <c r="A452" s="178">
        <v>82</v>
      </c>
      <c r="B452" s="179" t="s">
        <v>651</v>
      </c>
      <c r="C452" s="189" t="s">
        <v>652</v>
      </c>
      <c r="D452" s="180" t="s">
        <v>354</v>
      </c>
      <c r="E452" s="181">
        <v>2</v>
      </c>
      <c r="F452" s="182"/>
      <c r="G452" s="183">
        <f>ROUND(E452*F452,2)</f>
        <v>0</v>
      </c>
      <c r="H452" s="182"/>
      <c r="I452" s="183">
        <f>ROUND(E452*H452,2)</f>
        <v>0</v>
      </c>
      <c r="J452" s="182"/>
      <c r="K452" s="183">
        <f>ROUND(E452*J452,2)</f>
        <v>0</v>
      </c>
      <c r="L452" s="183">
        <v>21</v>
      </c>
      <c r="M452" s="183">
        <f>G452*(1+L452/100)</f>
        <v>0</v>
      </c>
      <c r="N452" s="183">
        <v>0</v>
      </c>
      <c r="O452" s="183">
        <f>ROUND(E452*N452,2)</f>
        <v>0</v>
      </c>
      <c r="P452" s="183">
        <v>0</v>
      </c>
      <c r="Q452" s="183">
        <f>ROUND(E452*P452,2)</f>
        <v>0</v>
      </c>
      <c r="R452" s="183" t="s">
        <v>596</v>
      </c>
      <c r="S452" s="183" t="s">
        <v>212</v>
      </c>
      <c r="T452" s="184" t="s">
        <v>277</v>
      </c>
      <c r="U452" s="164">
        <v>0.28000000000000003</v>
      </c>
      <c r="V452" s="164">
        <f>ROUND(E452*U452,2)</f>
        <v>0.56000000000000005</v>
      </c>
      <c r="W452" s="16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 t="s">
        <v>278</v>
      </c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  <c r="BH452" s="154"/>
    </row>
    <row r="453" spans="1:60" outlineLevel="1" x14ac:dyDescent="0.4">
      <c r="A453" s="161"/>
      <c r="B453" s="162"/>
      <c r="C453" s="269" t="s">
        <v>653</v>
      </c>
      <c r="D453" s="270"/>
      <c r="E453" s="270"/>
      <c r="F453" s="270"/>
      <c r="G453" s="270"/>
      <c r="H453" s="164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 t="s">
        <v>280</v>
      </c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  <c r="BH453" s="154"/>
    </row>
    <row r="454" spans="1:60" outlineLevel="1" x14ac:dyDescent="0.4">
      <c r="A454" s="161"/>
      <c r="B454" s="162"/>
      <c r="C454" s="252"/>
      <c r="D454" s="253"/>
      <c r="E454" s="253"/>
      <c r="F454" s="253"/>
      <c r="G454" s="253"/>
      <c r="H454" s="164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 t="s">
        <v>217</v>
      </c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D454" s="154"/>
      <c r="BE454" s="154"/>
      <c r="BF454" s="154"/>
      <c r="BG454" s="154"/>
      <c r="BH454" s="154"/>
    </row>
    <row r="455" spans="1:60" ht="20.399999999999999" outlineLevel="1" x14ac:dyDescent="0.4">
      <c r="A455" s="178">
        <v>83</v>
      </c>
      <c r="B455" s="179" t="s">
        <v>654</v>
      </c>
      <c r="C455" s="189" t="s">
        <v>655</v>
      </c>
      <c r="D455" s="180" t="s">
        <v>321</v>
      </c>
      <c r="E455" s="181">
        <v>10.441000000000001</v>
      </c>
      <c r="F455" s="182"/>
      <c r="G455" s="183">
        <f>ROUND(E455*F455,2)</f>
        <v>0</v>
      </c>
      <c r="H455" s="182"/>
      <c r="I455" s="183">
        <f>ROUND(E455*H455,2)</f>
        <v>0</v>
      </c>
      <c r="J455" s="182"/>
      <c r="K455" s="183">
        <f>ROUND(E455*J455,2)</f>
        <v>0</v>
      </c>
      <c r="L455" s="183">
        <v>21</v>
      </c>
      <c r="M455" s="183">
        <f>G455*(1+L455/100)</f>
        <v>0</v>
      </c>
      <c r="N455" s="183">
        <v>1.17E-3</v>
      </c>
      <c r="O455" s="183">
        <f>ROUND(E455*N455,2)</f>
        <v>0.01</v>
      </c>
      <c r="P455" s="183">
        <v>7.6000000000000012E-2</v>
      </c>
      <c r="Q455" s="183">
        <f>ROUND(E455*P455,2)</f>
        <v>0.79</v>
      </c>
      <c r="R455" s="183" t="s">
        <v>596</v>
      </c>
      <c r="S455" s="183" t="s">
        <v>212</v>
      </c>
      <c r="T455" s="184" t="s">
        <v>277</v>
      </c>
      <c r="U455" s="164">
        <v>0.93900000000000006</v>
      </c>
      <c r="V455" s="164">
        <f>ROUND(E455*U455,2)</f>
        <v>9.8000000000000007</v>
      </c>
      <c r="W455" s="16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 t="s">
        <v>278</v>
      </c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  <c r="BD455" s="154"/>
      <c r="BE455" s="154"/>
      <c r="BF455" s="154"/>
      <c r="BG455" s="154"/>
      <c r="BH455" s="154"/>
    </row>
    <row r="456" spans="1:60" outlineLevel="1" x14ac:dyDescent="0.4">
      <c r="A456" s="161"/>
      <c r="B456" s="162"/>
      <c r="C456" s="190" t="s">
        <v>656</v>
      </c>
      <c r="D456" s="169"/>
      <c r="E456" s="170">
        <v>10.441000000000001</v>
      </c>
      <c r="F456" s="164"/>
      <c r="G456" s="164"/>
      <c r="H456" s="164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 t="s">
        <v>254</v>
      </c>
      <c r="AH456" s="154">
        <v>0</v>
      </c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  <c r="BD456" s="154"/>
      <c r="BE456" s="154"/>
      <c r="BF456" s="154"/>
      <c r="BG456" s="154"/>
      <c r="BH456" s="154"/>
    </row>
    <row r="457" spans="1:60" outlineLevel="1" x14ac:dyDescent="0.4">
      <c r="A457" s="161"/>
      <c r="B457" s="162"/>
      <c r="C457" s="252"/>
      <c r="D457" s="253"/>
      <c r="E457" s="253"/>
      <c r="F457" s="253"/>
      <c r="G457" s="253"/>
      <c r="H457" s="164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 t="s">
        <v>217</v>
      </c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  <c r="BD457" s="154"/>
      <c r="BE457" s="154"/>
      <c r="BF457" s="154"/>
      <c r="BG457" s="154"/>
      <c r="BH457" s="154"/>
    </row>
    <row r="458" spans="1:60" ht="20.399999999999999" outlineLevel="1" x14ac:dyDescent="0.4">
      <c r="A458" s="178">
        <v>84</v>
      </c>
      <c r="B458" s="179" t="s">
        <v>657</v>
      </c>
      <c r="C458" s="189" t="s">
        <v>658</v>
      </c>
      <c r="D458" s="180" t="s">
        <v>321</v>
      </c>
      <c r="E458" s="181">
        <v>7.8432000000000004</v>
      </c>
      <c r="F458" s="182"/>
      <c r="G458" s="183">
        <f>ROUND(E458*F458,2)</f>
        <v>0</v>
      </c>
      <c r="H458" s="182"/>
      <c r="I458" s="183">
        <f>ROUND(E458*H458,2)</f>
        <v>0</v>
      </c>
      <c r="J458" s="182"/>
      <c r="K458" s="183">
        <f>ROUND(E458*J458,2)</f>
        <v>0</v>
      </c>
      <c r="L458" s="183">
        <v>21</v>
      </c>
      <c r="M458" s="183">
        <f>G458*(1+L458/100)</f>
        <v>0</v>
      </c>
      <c r="N458" s="183">
        <v>5.6000000000000006E-4</v>
      </c>
      <c r="O458" s="183">
        <f>ROUND(E458*N458,2)</f>
        <v>0</v>
      </c>
      <c r="P458" s="183">
        <v>6.6000000000000003E-2</v>
      </c>
      <c r="Q458" s="183">
        <f>ROUND(E458*P458,2)</f>
        <v>0.52</v>
      </c>
      <c r="R458" s="183" t="s">
        <v>596</v>
      </c>
      <c r="S458" s="183" t="s">
        <v>212</v>
      </c>
      <c r="T458" s="184" t="s">
        <v>277</v>
      </c>
      <c r="U458" s="164">
        <v>0.34700000000000003</v>
      </c>
      <c r="V458" s="164">
        <f>ROUND(E458*U458,2)</f>
        <v>2.72</v>
      </c>
      <c r="W458" s="16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 t="s">
        <v>278</v>
      </c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  <c r="BH458" s="154"/>
    </row>
    <row r="459" spans="1:60" outlineLevel="1" x14ac:dyDescent="0.4">
      <c r="A459" s="161"/>
      <c r="B459" s="162"/>
      <c r="C459" s="190" t="s">
        <v>659</v>
      </c>
      <c r="D459" s="169"/>
      <c r="E459" s="170">
        <v>7.8432000000000004</v>
      </c>
      <c r="F459" s="164"/>
      <c r="G459" s="164"/>
      <c r="H459" s="164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 t="s">
        <v>254</v>
      </c>
      <c r="AH459" s="154">
        <v>0</v>
      </c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  <c r="BH459" s="154"/>
    </row>
    <row r="460" spans="1:60" outlineLevel="1" x14ac:dyDescent="0.4">
      <c r="A460" s="161"/>
      <c r="B460" s="162"/>
      <c r="C460" s="252"/>
      <c r="D460" s="253"/>
      <c r="E460" s="253"/>
      <c r="F460" s="253"/>
      <c r="G460" s="253"/>
      <c r="H460" s="164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 t="s">
        <v>217</v>
      </c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</row>
    <row r="461" spans="1:60" ht="20.399999999999999" outlineLevel="1" x14ac:dyDescent="0.4">
      <c r="A461" s="178">
        <v>85</v>
      </c>
      <c r="B461" s="179" t="s">
        <v>660</v>
      </c>
      <c r="C461" s="189" t="s">
        <v>661</v>
      </c>
      <c r="D461" s="180" t="s">
        <v>321</v>
      </c>
      <c r="E461" s="181">
        <v>67.778750000000002</v>
      </c>
      <c r="F461" s="182"/>
      <c r="G461" s="183">
        <f>ROUND(E461*F461,2)</f>
        <v>0</v>
      </c>
      <c r="H461" s="182"/>
      <c r="I461" s="183">
        <f>ROUND(E461*H461,2)</f>
        <v>0</v>
      </c>
      <c r="J461" s="182"/>
      <c r="K461" s="183">
        <f>ROUND(E461*J461,2)</f>
        <v>0</v>
      </c>
      <c r="L461" s="183">
        <v>21</v>
      </c>
      <c r="M461" s="183">
        <f>G461*(1+L461/100)</f>
        <v>0</v>
      </c>
      <c r="N461" s="183">
        <v>0</v>
      </c>
      <c r="O461" s="183">
        <f>ROUND(E461*N461,2)</f>
        <v>0</v>
      </c>
      <c r="P461" s="183">
        <v>0.05</v>
      </c>
      <c r="Q461" s="183">
        <f>ROUND(E461*P461,2)</f>
        <v>3.39</v>
      </c>
      <c r="R461" s="183" t="s">
        <v>596</v>
      </c>
      <c r="S461" s="183" t="s">
        <v>212</v>
      </c>
      <c r="T461" s="184" t="s">
        <v>277</v>
      </c>
      <c r="U461" s="164">
        <v>0.33</v>
      </c>
      <c r="V461" s="164">
        <f>ROUND(E461*U461,2)</f>
        <v>22.37</v>
      </c>
      <c r="W461" s="16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 t="s">
        <v>278</v>
      </c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</row>
    <row r="462" spans="1:60" outlineLevel="1" x14ac:dyDescent="0.4">
      <c r="A462" s="161"/>
      <c r="B462" s="162"/>
      <c r="C462" s="190" t="s">
        <v>662</v>
      </c>
      <c r="D462" s="169"/>
      <c r="E462" s="170">
        <v>67.778750000000002</v>
      </c>
      <c r="F462" s="164"/>
      <c r="G462" s="164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 t="s">
        <v>254</v>
      </c>
      <c r="AH462" s="154">
        <v>0</v>
      </c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</row>
    <row r="463" spans="1:60" outlineLevel="1" x14ac:dyDescent="0.4">
      <c r="A463" s="161"/>
      <c r="B463" s="162"/>
      <c r="C463" s="252"/>
      <c r="D463" s="253"/>
      <c r="E463" s="253"/>
      <c r="F463" s="253"/>
      <c r="G463" s="253"/>
      <c r="H463" s="164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 t="s">
        <v>217</v>
      </c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</row>
    <row r="464" spans="1:60" ht="20.399999999999999" outlineLevel="1" x14ac:dyDescent="0.4">
      <c r="A464" s="178">
        <v>86</v>
      </c>
      <c r="B464" s="179" t="s">
        <v>663</v>
      </c>
      <c r="C464" s="189" t="s">
        <v>664</v>
      </c>
      <c r="D464" s="180" t="s">
        <v>321</v>
      </c>
      <c r="E464" s="181">
        <v>158.54945000000001</v>
      </c>
      <c r="F464" s="182"/>
      <c r="G464" s="183">
        <f>ROUND(E464*F464,2)</f>
        <v>0</v>
      </c>
      <c r="H464" s="182"/>
      <c r="I464" s="183">
        <f>ROUND(E464*H464,2)</f>
        <v>0</v>
      </c>
      <c r="J464" s="182"/>
      <c r="K464" s="183">
        <f>ROUND(E464*J464,2)</f>
        <v>0</v>
      </c>
      <c r="L464" s="183">
        <v>21</v>
      </c>
      <c r="M464" s="183">
        <f>G464*(1+L464/100)</f>
        <v>0</v>
      </c>
      <c r="N464" s="183">
        <v>0</v>
      </c>
      <c r="O464" s="183">
        <f>ROUND(E464*N464,2)</f>
        <v>0</v>
      </c>
      <c r="P464" s="183">
        <v>4.6000000000000006E-2</v>
      </c>
      <c r="Q464" s="183">
        <f>ROUND(E464*P464,2)</f>
        <v>7.29</v>
      </c>
      <c r="R464" s="183" t="s">
        <v>596</v>
      </c>
      <c r="S464" s="183" t="s">
        <v>212</v>
      </c>
      <c r="T464" s="184" t="s">
        <v>277</v>
      </c>
      <c r="U464" s="164">
        <v>0.26</v>
      </c>
      <c r="V464" s="164">
        <f>ROUND(E464*U464,2)</f>
        <v>41.22</v>
      </c>
      <c r="W464" s="16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 t="s">
        <v>278</v>
      </c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</row>
    <row r="465" spans="1:60" outlineLevel="1" x14ac:dyDescent="0.4">
      <c r="A465" s="161"/>
      <c r="B465" s="162"/>
      <c r="C465" s="190" t="s">
        <v>665</v>
      </c>
      <c r="D465" s="169"/>
      <c r="E465" s="170">
        <v>115.58550000000001</v>
      </c>
      <c r="F465" s="164"/>
      <c r="G465" s="164"/>
      <c r="H465" s="164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 t="s">
        <v>254</v>
      </c>
      <c r="AH465" s="154">
        <v>0</v>
      </c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</row>
    <row r="466" spans="1:60" outlineLevel="1" x14ac:dyDescent="0.4">
      <c r="A466" s="161"/>
      <c r="B466" s="162"/>
      <c r="C466" s="190" t="s">
        <v>666</v>
      </c>
      <c r="D466" s="169"/>
      <c r="E466" s="170">
        <v>-7.8431999999999995</v>
      </c>
      <c r="F466" s="164"/>
      <c r="G466" s="164"/>
      <c r="H466" s="164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 t="s">
        <v>254</v>
      </c>
      <c r="AH466" s="154">
        <v>0</v>
      </c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</row>
    <row r="467" spans="1:60" outlineLevel="1" x14ac:dyDescent="0.4">
      <c r="A467" s="161"/>
      <c r="B467" s="162"/>
      <c r="C467" s="190" t="s">
        <v>667</v>
      </c>
      <c r="D467" s="169"/>
      <c r="E467" s="170">
        <v>-17.386849999999999</v>
      </c>
      <c r="F467" s="164"/>
      <c r="G467" s="164"/>
      <c r="H467" s="164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 t="s">
        <v>254</v>
      </c>
      <c r="AH467" s="154">
        <v>0</v>
      </c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</row>
    <row r="468" spans="1:60" outlineLevel="1" x14ac:dyDescent="0.4">
      <c r="A468" s="161"/>
      <c r="B468" s="162"/>
      <c r="C468" s="190" t="s">
        <v>668</v>
      </c>
      <c r="D468" s="169"/>
      <c r="E468" s="170">
        <v>-29.695999999999998</v>
      </c>
      <c r="F468" s="164"/>
      <c r="G468" s="164"/>
      <c r="H468" s="164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 t="s">
        <v>254</v>
      </c>
      <c r="AH468" s="154">
        <v>0</v>
      </c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</row>
    <row r="469" spans="1:60" outlineLevel="1" x14ac:dyDescent="0.4">
      <c r="A469" s="161"/>
      <c r="B469" s="162"/>
      <c r="C469" s="190" t="s">
        <v>669</v>
      </c>
      <c r="D469" s="169"/>
      <c r="E469" s="170">
        <v>-3.6359999999999997</v>
      </c>
      <c r="F469" s="164"/>
      <c r="G469" s="164"/>
      <c r="H469" s="164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 t="s">
        <v>254</v>
      </c>
      <c r="AH469" s="154">
        <v>0</v>
      </c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  <c r="BD469" s="154"/>
      <c r="BE469" s="154"/>
      <c r="BF469" s="154"/>
      <c r="BG469" s="154"/>
      <c r="BH469" s="154"/>
    </row>
    <row r="470" spans="1:60" outlineLevel="1" x14ac:dyDescent="0.4">
      <c r="A470" s="161"/>
      <c r="B470" s="162"/>
      <c r="C470" s="190" t="s">
        <v>670</v>
      </c>
      <c r="D470" s="169"/>
      <c r="E470" s="170">
        <v>120.97800000000001</v>
      </c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 t="s">
        <v>254</v>
      </c>
      <c r="AH470" s="154">
        <v>0</v>
      </c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  <c r="BD470" s="154"/>
      <c r="BE470" s="154"/>
      <c r="BF470" s="154"/>
      <c r="BG470" s="154"/>
      <c r="BH470" s="154"/>
    </row>
    <row r="471" spans="1:60" outlineLevel="1" x14ac:dyDescent="0.4">
      <c r="A471" s="161"/>
      <c r="B471" s="162"/>
      <c r="C471" s="190" t="s">
        <v>671</v>
      </c>
      <c r="D471" s="169"/>
      <c r="E471" s="170">
        <v>-9.863999999999999</v>
      </c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 t="s">
        <v>254</v>
      </c>
      <c r="AH471" s="154">
        <v>0</v>
      </c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  <c r="BH471" s="154"/>
    </row>
    <row r="472" spans="1:60" outlineLevel="1" x14ac:dyDescent="0.4">
      <c r="A472" s="161"/>
      <c r="B472" s="162"/>
      <c r="C472" s="190" t="s">
        <v>672</v>
      </c>
      <c r="D472" s="169"/>
      <c r="E472" s="170">
        <v>-4.6499999999999995</v>
      </c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 t="s">
        <v>254</v>
      </c>
      <c r="AH472" s="154">
        <v>0</v>
      </c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  <c r="BD472" s="154"/>
      <c r="BE472" s="154"/>
      <c r="BF472" s="154"/>
      <c r="BG472" s="154"/>
      <c r="BH472" s="154"/>
    </row>
    <row r="473" spans="1:60" outlineLevel="1" x14ac:dyDescent="0.4">
      <c r="A473" s="161"/>
      <c r="B473" s="162"/>
      <c r="C473" s="190" t="s">
        <v>673</v>
      </c>
      <c r="D473" s="169"/>
      <c r="E473" s="170">
        <v>-1.0529999999999999</v>
      </c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 t="s">
        <v>254</v>
      </c>
      <c r="AH473" s="154">
        <v>0</v>
      </c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  <c r="BD473" s="154"/>
      <c r="BE473" s="154"/>
      <c r="BF473" s="154"/>
      <c r="BG473" s="154"/>
      <c r="BH473" s="154"/>
    </row>
    <row r="474" spans="1:60" outlineLevel="1" x14ac:dyDescent="0.4">
      <c r="A474" s="161"/>
      <c r="B474" s="162"/>
      <c r="C474" s="190" t="s">
        <v>674</v>
      </c>
      <c r="D474" s="169"/>
      <c r="E474" s="170">
        <v>-3.8849999999999998</v>
      </c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 t="s">
        <v>254</v>
      </c>
      <c r="AH474" s="154">
        <v>0</v>
      </c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  <c r="BD474" s="154"/>
      <c r="BE474" s="154"/>
      <c r="BF474" s="154"/>
      <c r="BG474" s="154"/>
      <c r="BH474" s="154"/>
    </row>
    <row r="475" spans="1:60" outlineLevel="1" x14ac:dyDescent="0.4">
      <c r="A475" s="161"/>
      <c r="B475" s="162"/>
      <c r="C475" s="252"/>
      <c r="D475" s="253"/>
      <c r="E475" s="253"/>
      <c r="F475" s="253"/>
      <c r="G475" s="253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 t="s">
        <v>217</v>
      </c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  <c r="BD475" s="154"/>
      <c r="BE475" s="154"/>
      <c r="BF475" s="154"/>
      <c r="BG475" s="154"/>
      <c r="BH475" s="154"/>
    </row>
    <row r="476" spans="1:60" x14ac:dyDescent="0.4">
      <c r="A476" s="172" t="s">
        <v>207</v>
      </c>
      <c r="B476" s="173" t="s">
        <v>117</v>
      </c>
      <c r="C476" s="188" t="s">
        <v>118</v>
      </c>
      <c r="D476" s="174"/>
      <c r="E476" s="175"/>
      <c r="F476" s="176"/>
      <c r="G476" s="176">
        <f>SUMIF(AG477:AG479,"&lt;&gt;NOR",G477:G479)</f>
        <v>0</v>
      </c>
      <c r="H476" s="176"/>
      <c r="I476" s="176">
        <f>SUM(I477:I479)</f>
        <v>0</v>
      </c>
      <c r="J476" s="176"/>
      <c r="K476" s="176">
        <f>SUM(K477:K479)</f>
        <v>0</v>
      </c>
      <c r="L476" s="176"/>
      <c r="M476" s="176">
        <f>SUM(M477:M479)</f>
        <v>0</v>
      </c>
      <c r="N476" s="176"/>
      <c r="O476" s="176">
        <f>SUM(O477:O479)</f>
        <v>0</v>
      </c>
      <c r="P476" s="176"/>
      <c r="Q476" s="176">
        <f>SUM(Q477:Q479)</f>
        <v>0</v>
      </c>
      <c r="R476" s="176"/>
      <c r="S476" s="176"/>
      <c r="T476" s="177"/>
      <c r="U476" s="171"/>
      <c r="V476" s="171">
        <f>SUM(V477:V479)</f>
        <v>313.92</v>
      </c>
      <c r="W476" s="171"/>
      <c r="AG476" t="s">
        <v>208</v>
      </c>
    </row>
    <row r="477" spans="1:60" ht="30.6" outlineLevel="1" x14ac:dyDescent="0.4">
      <c r="A477" s="178">
        <v>87</v>
      </c>
      <c r="B477" s="179" t="s">
        <v>675</v>
      </c>
      <c r="C477" s="189" t="s">
        <v>676</v>
      </c>
      <c r="D477" s="180" t="s">
        <v>331</v>
      </c>
      <c r="E477" s="181">
        <v>334.49113000000006</v>
      </c>
      <c r="F477" s="182"/>
      <c r="G477" s="183">
        <f>ROUND(E477*F477,2)</f>
        <v>0</v>
      </c>
      <c r="H477" s="182"/>
      <c r="I477" s="183">
        <f>ROUND(E477*H477,2)</f>
        <v>0</v>
      </c>
      <c r="J477" s="182"/>
      <c r="K477" s="183">
        <f>ROUND(E477*J477,2)</f>
        <v>0</v>
      </c>
      <c r="L477" s="183">
        <v>21</v>
      </c>
      <c r="M477" s="183">
        <f>G477*(1+L477/100)</f>
        <v>0</v>
      </c>
      <c r="N477" s="183">
        <v>0</v>
      </c>
      <c r="O477" s="183">
        <f>ROUND(E477*N477,2)</f>
        <v>0</v>
      </c>
      <c r="P477" s="183">
        <v>0</v>
      </c>
      <c r="Q477" s="183">
        <f>ROUND(E477*P477,2)</f>
        <v>0</v>
      </c>
      <c r="R477" s="183" t="s">
        <v>346</v>
      </c>
      <c r="S477" s="183" t="s">
        <v>212</v>
      </c>
      <c r="T477" s="184" t="s">
        <v>277</v>
      </c>
      <c r="U477" s="164">
        <v>0.9385</v>
      </c>
      <c r="V477" s="164">
        <f>ROUND(E477*U477,2)</f>
        <v>313.92</v>
      </c>
      <c r="W477" s="16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 t="s">
        <v>677</v>
      </c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  <c r="BH477" s="154"/>
    </row>
    <row r="478" spans="1:60" outlineLevel="1" x14ac:dyDescent="0.4">
      <c r="A478" s="161"/>
      <c r="B478" s="162"/>
      <c r="C478" s="269" t="s">
        <v>678</v>
      </c>
      <c r="D478" s="270"/>
      <c r="E478" s="270"/>
      <c r="F478" s="270"/>
      <c r="G478" s="270"/>
      <c r="H478" s="164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 t="s">
        <v>280</v>
      </c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  <c r="BH478" s="154"/>
    </row>
    <row r="479" spans="1:60" outlineLevel="1" x14ac:dyDescent="0.4">
      <c r="A479" s="161"/>
      <c r="B479" s="162"/>
      <c r="C479" s="252"/>
      <c r="D479" s="253"/>
      <c r="E479" s="253"/>
      <c r="F479" s="253"/>
      <c r="G479" s="253"/>
      <c r="H479" s="164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 t="s">
        <v>217</v>
      </c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</row>
    <row r="480" spans="1:60" x14ac:dyDescent="0.4">
      <c r="A480" s="172" t="s">
        <v>207</v>
      </c>
      <c r="B480" s="173" t="s">
        <v>119</v>
      </c>
      <c r="C480" s="188" t="s">
        <v>120</v>
      </c>
      <c r="D480" s="174"/>
      <c r="E480" s="175"/>
      <c r="F480" s="176"/>
      <c r="G480" s="176">
        <f>SUMIF(AG481:AG492,"&lt;&gt;NOR",G481:G492)</f>
        <v>0</v>
      </c>
      <c r="H480" s="176"/>
      <c r="I480" s="176">
        <f>SUM(I481:I492)</f>
        <v>0</v>
      </c>
      <c r="J480" s="176"/>
      <c r="K480" s="176">
        <f>SUM(K481:K492)</f>
        <v>0</v>
      </c>
      <c r="L480" s="176"/>
      <c r="M480" s="176">
        <f>SUM(M481:M492)</f>
        <v>0</v>
      </c>
      <c r="N480" s="176"/>
      <c r="O480" s="176">
        <f>SUM(O481:O492)</f>
        <v>1.37</v>
      </c>
      <c r="P480" s="176"/>
      <c r="Q480" s="176">
        <f>SUM(Q481:Q492)</f>
        <v>0</v>
      </c>
      <c r="R480" s="176"/>
      <c r="S480" s="176"/>
      <c r="T480" s="177"/>
      <c r="U480" s="171"/>
      <c r="V480" s="171">
        <f>SUM(V481:V492)</f>
        <v>59.370000000000005</v>
      </c>
      <c r="W480" s="171"/>
      <c r="AG480" t="s">
        <v>208</v>
      </c>
    </row>
    <row r="481" spans="1:60" ht="20.399999999999999" outlineLevel="1" x14ac:dyDescent="0.4">
      <c r="A481" s="178">
        <v>88</v>
      </c>
      <c r="B481" s="179" t="s">
        <v>679</v>
      </c>
      <c r="C481" s="189" t="s">
        <v>680</v>
      </c>
      <c r="D481" s="180" t="s">
        <v>321</v>
      </c>
      <c r="E481" s="181">
        <v>230.63750000000002</v>
      </c>
      <c r="F481" s="182"/>
      <c r="G481" s="183">
        <f>ROUND(E481*F481,2)</f>
        <v>0</v>
      </c>
      <c r="H481" s="182"/>
      <c r="I481" s="183">
        <f>ROUND(E481*H481,2)</f>
        <v>0</v>
      </c>
      <c r="J481" s="182"/>
      <c r="K481" s="183">
        <f>ROUND(E481*J481,2)</f>
        <v>0</v>
      </c>
      <c r="L481" s="183">
        <v>21</v>
      </c>
      <c r="M481" s="183">
        <f>G481*(1+L481/100)</f>
        <v>0</v>
      </c>
      <c r="N481" s="183">
        <v>3.3000000000000005E-4</v>
      </c>
      <c r="O481" s="183">
        <f>ROUND(E481*N481,2)</f>
        <v>0.08</v>
      </c>
      <c r="P481" s="183">
        <v>0</v>
      </c>
      <c r="Q481" s="183">
        <f>ROUND(E481*P481,2)</f>
        <v>0</v>
      </c>
      <c r="R481" s="183" t="s">
        <v>681</v>
      </c>
      <c r="S481" s="183" t="s">
        <v>212</v>
      </c>
      <c r="T481" s="184" t="s">
        <v>277</v>
      </c>
      <c r="U481" s="164">
        <v>2.75E-2</v>
      </c>
      <c r="V481" s="164">
        <f>ROUND(E481*U481,2)</f>
        <v>6.34</v>
      </c>
      <c r="W481" s="16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 t="s">
        <v>278</v>
      </c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</row>
    <row r="482" spans="1:60" outlineLevel="1" x14ac:dyDescent="0.4">
      <c r="A482" s="161"/>
      <c r="B482" s="162"/>
      <c r="C482" s="190" t="s">
        <v>682</v>
      </c>
      <c r="D482" s="169"/>
      <c r="E482" s="170">
        <v>212.93350000000001</v>
      </c>
      <c r="F482" s="164"/>
      <c r="G482" s="164"/>
      <c r="H482" s="164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 t="s">
        <v>254</v>
      </c>
      <c r="AH482" s="154">
        <v>0</v>
      </c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  <c r="BH482" s="154"/>
    </row>
    <row r="483" spans="1:60" outlineLevel="1" x14ac:dyDescent="0.4">
      <c r="A483" s="161"/>
      <c r="B483" s="162"/>
      <c r="C483" s="190" t="s">
        <v>683</v>
      </c>
      <c r="D483" s="169"/>
      <c r="E483" s="170">
        <v>12.128</v>
      </c>
      <c r="F483" s="164"/>
      <c r="G483" s="164"/>
      <c r="H483" s="164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 t="s">
        <v>254</v>
      </c>
      <c r="AH483" s="154">
        <v>0</v>
      </c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</row>
    <row r="484" spans="1:60" outlineLevel="1" x14ac:dyDescent="0.4">
      <c r="A484" s="161"/>
      <c r="B484" s="162"/>
      <c r="C484" s="190" t="s">
        <v>684</v>
      </c>
      <c r="D484" s="169"/>
      <c r="E484" s="170">
        <v>5.5760000000000005</v>
      </c>
      <c r="F484" s="164"/>
      <c r="G484" s="164"/>
      <c r="H484" s="164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 t="s">
        <v>254</v>
      </c>
      <c r="AH484" s="154">
        <v>0</v>
      </c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</row>
    <row r="485" spans="1:60" outlineLevel="1" x14ac:dyDescent="0.4">
      <c r="A485" s="161"/>
      <c r="B485" s="162"/>
      <c r="C485" s="252"/>
      <c r="D485" s="253"/>
      <c r="E485" s="253"/>
      <c r="F485" s="253"/>
      <c r="G485" s="253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 t="s">
        <v>217</v>
      </c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  <c r="BH485" s="154"/>
    </row>
    <row r="486" spans="1:60" ht="20.399999999999999" outlineLevel="1" x14ac:dyDescent="0.4">
      <c r="A486" s="178">
        <v>89</v>
      </c>
      <c r="B486" s="179" t="s">
        <v>685</v>
      </c>
      <c r="C486" s="189" t="s">
        <v>686</v>
      </c>
      <c r="D486" s="180" t="s">
        <v>321</v>
      </c>
      <c r="E486" s="181">
        <v>230.63750000000002</v>
      </c>
      <c r="F486" s="182"/>
      <c r="G486" s="183">
        <f>ROUND(E486*F486,2)</f>
        <v>0</v>
      </c>
      <c r="H486" s="182"/>
      <c r="I486" s="183">
        <f>ROUND(E486*H486,2)</f>
        <v>0</v>
      </c>
      <c r="J486" s="182"/>
      <c r="K486" s="183">
        <f>ROUND(E486*J486,2)</f>
        <v>0</v>
      </c>
      <c r="L486" s="183">
        <v>21</v>
      </c>
      <c r="M486" s="183">
        <f>G486*(1+L486/100)</f>
        <v>0</v>
      </c>
      <c r="N486" s="183">
        <v>5.5900000000000004E-3</v>
      </c>
      <c r="O486" s="183">
        <f>ROUND(E486*N486,2)</f>
        <v>1.29</v>
      </c>
      <c r="P486" s="183">
        <v>0</v>
      </c>
      <c r="Q486" s="183">
        <f>ROUND(E486*P486,2)</f>
        <v>0</v>
      </c>
      <c r="R486" s="183" t="s">
        <v>681</v>
      </c>
      <c r="S486" s="183" t="s">
        <v>212</v>
      </c>
      <c r="T486" s="184" t="s">
        <v>277</v>
      </c>
      <c r="U486" s="164">
        <v>0.22991</v>
      </c>
      <c r="V486" s="164">
        <f>ROUND(E486*U486,2)</f>
        <v>53.03</v>
      </c>
      <c r="W486" s="16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 t="s">
        <v>278</v>
      </c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</row>
    <row r="487" spans="1:60" outlineLevel="1" x14ac:dyDescent="0.4">
      <c r="A487" s="161"/>
      <c r="B487" s="162"/>
      <c r="C487" s="254" t="s">
        <v>687</v>
      </c>
      <c r="D487" s="255"/>
      <c r="E487" s="255"/>
      <c r="F487" s="255"/>
      <c r="G487" s="255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 t="s">
        <v>216</v>
      </c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85" t="str">
        <f>C487</f>
        <v>Provedení očištění povrchu a natavení jedné vrstvy modifikovaného asfaltového pásu včetně dodávky materiálů.</v>
      </c>
      <c r="BB487" s="154"/>
      <c r="BC487" s="154"/>
      <c r="BD487" s="154"/>
      <c r="BE487" s="154"/>
      <c r="BF487" s="154"/>
      <c r="BG487" s="154"/>
      <c r="BH487" s="154"/>
    </row>
    <row r="488" spans="1:60" outlineLevel="1" x14ac:dyDescent="0.4">
      <c r="A488" s="161"/>
      <c r="B488" s="162"/>
      <c r="C488" s="190" t="s">
        <v>688</v>
      </c>
      <c r="D488" s="169"/>
      <c r="E488" s="170">
        <v>230.63750000000002</v>
      </c>
      <c r="F488" s="164"/>
      <c r="G488" s="164"/>
      <c r="H488" s="164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 t="s">
        <v>254</v>
      </c>
      <c r="AH488" s="154">
        <v>5</v>
      </c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  <c r="BD488" s="154"/>
      <c r="BE488" s="154"/>
      <c r="BF488" s="154"/>
      <c r="BG488" s="154"/>
      <c r="BH488" s="154"/>
    </row>
    <row r="489" spans="1:60" outlineLevel="1" x14ac:dyDescent="0.4">
      <c r="A489" s="161"/>
      <c r="B489" s="162"/>
      <c r="C489" s="252"/>
      <c r="D489" s="253"/>
      <c r="E489" s="253"/>
      <c r="F489" s="253"/>
      <c r="G489" s="253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 t="s">
        <v>217</v>
      </c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  <c r="BD489" s="154"/>
      <c r="BE489" s="154"/>
      <c r="BF489" s="154"/>
      <c r="BG489" s="154"/>
      <c r="BH489" s="154"/>
    </row>
    <row r="490" spans="1:60" outlineLevel="1" x14ac:dyDescent="0.4">
      <c r="A490" s="161">
        <v>90</v>
      </c>
      <c r="B490" s="162" t="s">
        <v>689</v>
      </c>
      <c r="C490" s="201" t="s">
        <v>690</v>
      </c>
      <c r="D490" s="163" t="s">
        <v>0</v>
      </c>
      <c r="E490" s="186"/>
      <c r="F490" s="165"/>
      <c r="G490" s="164">
        <f>ROUND(E490*F490,2)</f>
        <v>0</v>
      </c>
      <c r="H490" s="165"/>
      <c r="I490" s="164">
        <f>ROUND(E490*H490,2)</f>
        <v>0</v>
      </c>
      <c r="J490" s="165"/>
      <c r="K490" s="164">
        <f>ROUND(E490*J490,2)</f>
        <v>0</v>
      </c>
      <c r="L490" s="164">
        <v>21</v>
      </c>
      <c r="M490" s="164">
        <f>G490*(1+L490/100)</f>
        <v>0</v>
      </c>
      <c r="N490" s="164">
        <v>0</v>
      </c>
      <c r="O490" s="164">
        <f>ROUND(E490*N490,2)</f>
        <v>0</v>
      </c>
      <c r="P490" s="164">
        <v>0</v>
      </c>
      <c r="Q490" s="164">
        <f>ROUND(E490*P490,2)</f>
        <v>0</v>
      </c>
      <c r="R490" s="164" t="s">
        <v>681</v>
      </c>
      <c r="S490" s="164" t="s">
        <v>212</v>
      </c>
      <c r="T490" s="164" t="s">
        <v>277</v>
      </c>
      <c r="U490" s="164">
        <v>0</v>
      </c>
      <c r="V490" s="164">
        <f>ROUND(E490*U490,2)</f>
        <v>0</v>
      </c>
      <c r="W490" s="16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 t="s">
        <v>677</v>
      </c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  <c r="BD490" s="154"/>
      <c r="BE490" s="154"/>
      <c r="BF490" s="154"/>
      <c r="BG490" s="154"/>
      <c r="BH490" s="154"/>
    </row>
    <row r="491" spans="1:60" outlineLevel="1" x14ac:dyDescent="0.4">
      <c r="A491" s="161"/>
      <c r="B491" s="162"/>
      <c r="C491" s="267" t="s">
        <v>691</v>
      </c>
      <c r="D491" s="268"/>
      <c r="E491" s="268"/>
      <c r="F491" s="268"/>
      <c r="G491" s="268"/>
      <c r="H491" s="164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 t="s">
        <v>280</v>
      </c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4"/>
      <c r="BH491" s="154"/>
    </row>
    <row r="492" spans="1:60" outlineLevel="1" x14ac:dyDescent="0.4">
      <c r="A492" s="161"/>
      <c r="B492" s="162"/>
      <c r="C492" s="252"/>
      <c r="D492" s="253"/>
      <c r="E492" s="253"/>
      <c r="F492" s="253"/>
      <c r="G492" s="253"/>
      <c r="H492" s="164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 t="s">
        <v>217</v>
      </c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  <c r="BD492" s="154"/>
      <c r="BE492" s="154"/>
      <c r="BF492" s="154"/>
      <c r="BG492" s="154"/>
      <c r="BH492" s="154"/>
    </row>
    <row r="493" spans="1:60" x14ac:dyDescent="0.4">
      <c r="A493" s="172" t="s">
        <v>207</v>
      </c>
      <c r="B493" s="173" t="s">
        <v>121</v>
      </c>
      <c r="C493" s="188" t="s">
        <v>122</v>
      </c>
      <c r="D493" s="174"/>
      <c r="E493" s="175"/>
      <c r="F493" s="176"/>
      <c r="G493" s="176">
        <f>SUMIF(AG494:AG520,"&lt;&gt;NOR",G494:G520)</f>
        <v>0</v>
      </c>
      <c r="H493" s="176"/>
      <c r="I493" s="176">
        <f>SUM(I494:I520)</f>
        <v>0</v>
      </c>
      <c r="J493" s="176"/>
      <c r="K493" s="176">
        <f>SUM(K494:K520)</f>
        <v>0</v>
      </c>
      <c r="L493" s="176"/>
      <c r="M493" s="176">
        <f>SUM(M494:M520)</f>
        <v>0</v>
      </c>
      <c r="N493" s="176"/>
      <c r="O493" s="176">
        <f>SUM(O494:O520)</f>
        <v>0.57999999999999996</v>
      </c>
      <c r="P493" s="176"/>
      <c r="Q493" s="176">
        <f>SUM(Q494:Q520)</f>
        <v>0</v>
      </c>
      <c r="R493" s="176"/>
      <c r="S493" s="176"/>
      <c r="T493" s="177"/>
      <c r="U493" s="171"/>
      <c r="V493" s="171">
        <f>SUM(V494:V520)</f>
        <v>196.21</v>
      </c>
      <c r="W493" s="171"/>
      <c r="AG493" t="s">
        <v>208</v>
      </c>
    </row>
    <row r="494" spans="1:60" ht="20.399999999999999" outlineLevel="1" x14ac:dyDescent="0.4">
      <c r="A494" s="178">
        <v>91</v>
      </c>
      <c r="B494" s="179" t="s">
        <v>692</v>
      </c>
      <c r="C494" s="189" t="s">
        <v>693</v>
      </c>
      <c r="D494" s="180" t="s">
        <v>321</v>
      </c>
      <c r="E494" s="181">
        <v>183.98250000000002</v>
      </c>
      <c r="F494" s="182"/>
      <c r="G494" s="183">
        <f>ROUND(E494*F494,2)</f>
        <v>0</v>
      </c>
      <c r="H494" s="182"/>
      <c r="I494" s="183">
        <f>ROUND(E494*H494,2)</f>
        <v>0</v>
      </c>
      <c r="J494" s="182"/>
      <c r="K494" s="183">
        <f>ROUND(E494*J494,2)</f>
        <v>0</v>
      </c>
      <c r="L494" s="183">
        <v>21</v>
      </c>
      <c r="M494" s="183">
        <f>G494*(1+L494/100)</f>
        <v>0</v>
      </c>
      <c r="N494" s="183">
        <v>0</v>
      </c>
      <c r="O494" s="183">
        <f>ROUND(E494*N494,2)</f>
        <v>0</v>
      </c>
      <c r="P494" s="183">
        <v>0</v>
      </c>
      <c r="Q494" s="183">
        <f>ROUND(E494*P494,2)</f>
        <v>0</v>
      </c>
      <c r="R494" s="183" t="s">
        <v>681</v>
      </c>
      <c r="S494" s="183" t="s">
        <v>212</v>
      </c>
      <c r="T494" s="184" t="s">
        <v>277</v>
      </c>
      <c r="U494" s="164">
        <v>0.84800000000000009</v>
      </c>
      <c r="V494" s="164">
        <f>ROUND(E494*U494,2)</f>
        <v>156.02000000000001</v>
      </c>
      <c r="W494" s="16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 t="s">
        <v>278</v>
      </c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  <c r="BD494" s="154"/>
      <c r="BE494" s="154"/>
      <c r="BF494" s="154"/>
      <c r="BG494" s="154"/>
      <c r="BH494" s="154"/>
    </row>
    <row r="495" spans="1:60" outlineLevel="1" x14ac:dyDescent="0.4">
      <c r="A495" s="161"/>
      <c r="B495" s="162"/>
      <c r="C495" s="254" t="s">
        <v>694</v>
      </c>
      <c r="D495" s="255"/>
      <c r="E495" s="255"/>
      <c r="F495" s="255"/>
      <c r="G495" s="255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 t="s">
        <v>216</v>
      </c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  <c r="BD495" s="154"/>
      <c r="BE495" s="154"/>
      <c r="BF495" s="154"/>
      <c r="BG495" s="154"/>
      <c r="BH495" s="154"/>
    </row>
    <row r="496" spans="1:60" outlineLevel="1" x14ac:dyDescent="0.4">
      <c r="A496" s="161"/>
      <c r="B496" s="162"/>
      <c r="C496" s="190" t="s">
        <v>695</v>
      </c>
      <c r="D496" s="169"/>
      <c r="E496" s="170">
        <v>183.98250000000002</v>
      </c>
      <c r="F496" s="164"/>
      <c r="G496" s="164"/>
      <c r="H496" s="164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 t="s">
        <v>254</v>
      </c>
      <c r="AH496" s="154">
        <v>0</v>
      </c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  <c r="BD496" s="154"/>
      <c r="BE496" s="154"/>
      <c r="BF496" s="154"/>
      <c r="BG496" s="154"/>
      <c r="BH496" s="154"/>
    </row>
    <row r="497" spans="1:60" outlineLevel="1" x14ac:dyDescent="0.4">
      <c r="A497" s="161"/>
      <c r="B497" s="162"/>
      <c r="C497" s="252"/>
      <c r="D497" s="253"/>
      <c r="E497" s="253"/>
      <c r="F497" s="253"/>
      <c r="G497" s="253"/>
      <c r="H497" s="164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 t="s">
        <v>217</v>
      </c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  <c r="BD497" s="154"/>
      <c r="BE497" s="154"/>
      <c r="BF497" s="154"/>
      <c r="BG497" s="154"/>
      <c r="BH497" s="154"/>
    </row>
    <row r="498" spans="1:60" ht="20.399999999999999" outlineLevel="1" x14ac:dyDescent="0.4">
      <c r="A498" s="178">
        <v>92</v>
      </c>
      <c r="B498" s="179" t="s">
        <v>696</v>
      </c>
      <c r="C498" s="189" t="s">
        <v>697</v>
      </c>
      <c r="D498" s="180" t="s">
        <v>460</v>
      </c>
      <c r="E498" s="181">
        <v>57.24</v>
      </c>
      <c r="F498" s="182"/>
      <c r="G498" s="183">
        <f>ROUND(E498*F498,2)</f>
        <v>0</v>
      </c>
      <c r="H498" s="182"/>
      <c r="I498" s="183">
        <f>ROUND(E498*H498,2)</f>
        <v>0</v>
      </c>
      <c r="J498" s="182"/>
      <c r="K498" s="183">
        <f>ROUND(E498*J498,2)</f>
        <v>0</v>
      </c>
      <c r="L498" s="183">
        <v>21</v>
      </c>
      <c r="M498" s="183">
        <f>G498*(1+L498/100)</f>
        <v>0</v>
      </c>
      <c r="N498" s="183">
        <v>7.6000000000000004E-4</v>
      </c>
      <c r="O498" s="183">
        <f>ROUND(E498*N498,2)</f>
        <v>0.04</v>
      </c>
      <c r="P498" s="183">
        <v>0</v>
      </c>
      <c r="Q498" s="183">
        <f>ROUND(E498*P498,2)</f>
        <v>0</v>
      </c>
      <c r="R498" s="183" t="s">
        <v>681</v>
      </c>
      <c r="S498" s="183" t="s">
        <v>212</v>
      </c>
      <c r="T498" s="184" t="s">
        <v>277</v>
      </c>
      <c r="U498" s="164">
        <v>0.189</v>
      </c>
      <c r="V498" s="164">
        <f>ROUND(E498*U498,2)</f>
        <v>10.82</v>
      </c>
      <c r="W498" s="16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 t="s">
        <v>278</v>
      </c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  <c r="BD498" s="154"/>
      <c r="BE498" s="154"/>
      <c r="BF498" s="154"/>
      <c r="BG498" s="154"/>
      <c r="BH498" s="154"/>
    </row>
    <row r="499" spans="1:60" outlineLevel="1" x14ac:dyDescent="0.4">
      <c r="A499" s="161"/>
      <c r="B499" s="162"/>
      <c r="C499" s="269" t="s">
        <v>698</v>
      </c>
      <c r="D499" s="270"/>
      <c r="E499" s="270"/>
      <c r="F499" s="270"/>
      <c r="G499" s="270"/>
      <c r="H499" s="164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 t="s">
        <v>280</v>
      </c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  <c r="BD499" s="154"/>
      <c r="BE499" s="154"/>
      <c r="BF499" s="154"/>
      <c r="BG499" s="154"/>
      <c r="BH499" s="154"/>
    </row>
    <row r="500" spans="1:60" outlineLevel="1" x14ac:dyDescent="0.4">
      <c r="A500" s="161"/>
      <c r="B500" s="162"/>
      <c r="C500" s="256" t="s">
        <v>699</v>
      </c>
      <c r="D500" s="257"/>
      <c r="E500" s="257"/>
      <c r="F500" s="257"/>
      <c r="G500" s="257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 t="s">
        <v>216</v>
      </c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  <c r="BD500" s="154"/>
      <c r="BE500" s="154"/>
      <c r="BF500" s="154"/>
      <c r="BG500" s="154"/>
      <c r="BH500" s="154"/>
    </row>
    <row r="501" spans="1:60" outlineLevel="1" x14ac:dyDescent="0.4">
      <c r="A501" s="161"/>
      <c r="B501" s="162"/>
      <c r="C501" s="190" t="s">
        <v>700</v>
      </c>
      <c r="D501" s="169"/>
      <c r="E501" s="170">
        <v>57.24</v>
      </c>
      <c r="F501" s="164"/>
      <c r="G501" s="164"/>
      <c r="H501" s="164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 t="s">
        <v>254</v>
      </c>
      <c r="AH501" s="154">
        <v>0</v>
      </c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  <c r="BD501" s="154"/>
      <c r="BE501" s="154"/>
      <c r="BF501" s="154"/>
      <c r="BG501" s="154"/>
      <c r="BH501" s="154"/>
    </row>
    <row r="502" spans="1:60" outlineLevel="1" x14ac:dyDescent="0.4">
      <c r="A502" s="161"/>
      <c r="B502" s="162"/>
      <c r="C502" s="252"/>
      <c r="D502" s="253"/>
      <c r="E502" s="253"/>
      <c r="F502" s="253"/>
      <c r="G502" s="253"/>
      <c r="H502" s="164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 t="s">
        <v>217</v>
      </c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  <c r="BD502" s="154"/>
      <c r="BE502" s="154"/>
      <c r="BF502" s="154"/>
      <c r="BG502" s="154"/>
      <c r="BH502" s="154"/>
    </row>
    <row r="503" spans="1:60" ht="20.399999999999999" outlineLevel="1" x14ac:dyDescent="0.4">
      <c r="A503" s="178">
        <v>93</v>
      </c>
      <c r="B503" s="179" t="s">
        <v>701</v>
      </c>
      <c r="C503" s="189" t="s">
        <v>702</v>
      </c>
      <c r="D503" s="180" t="s">
        <v>460</v>
      </c>
      <c r="E503" s="181">
        <v>57.24</v>
      </c>
      <c r="F503" s="182"/>
      <c r="G503" s="183">
        <f>ROUND(E503*F503,2)</f>
        <v>0</v>
      </c>
      <c r="H503" s="182"/>
      <c r="I503" s="183">
        <f>ROUND(E503*H503,2)</f>
        <v>0</v>
      </c>
      <c r="J503" s="182"/>
      <c r="K503" s="183">
        <f>ROUND(E503*J503,2)</f>
        <v>0</v>
      </c>
      <c r="L503" s="183">
        <v>21</v>
      </c>
      <c r="M503" s="183">
        <f>G503*(1+L503/100)</f>
        <v>0</v>
      </c>
      <c r="N503" s="183">
        <v>7.6000000000000004E-4</v>
      </c>
      <c r="O503" s="183">
        <f>ROUND(E503*N503,2)</f>
        <v>0.04</v>
      </c>
      <c r="P503" s="183">
        <v>0</v>
      </c>
      <c r="Q503" s="183">
        <f>ROUND(E503*P503,2)</f>
        <v>0</v>
      </c>
      <c r="R503" s="183" t="s">
        <v>681</v>
      </c>
      <c r="S503" s="183" t="s">
        <v>212</v>
      </c>
      <c r="T503" s="184" t="s">
        <v>277</v>
      </c>
      <c r="U503" s="164">
        <v>0.189</v>
      </c>
      <c r="V503" s="164">
        <f>ROUND(E503*U503,2)</f>
        <v>10.82</v>
      </c>
      <c r="W503" s="16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 t="s">
        <v>278</v>
      </c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  <c r="BD503" s="154"/>
      <c r="BE503" s="154"/>
      <c r="BF503" s="154"/>
      <c r="BG503" s="154"/>
      <c r="BH503" s="154"/>
    </row>
    <row r="504" spans="1:60" outlineLevel="1" x14ac:dyDescent="0.4">
      <c r="A504" s="161"/>
      <c r="B504" s="162"/>
      <c r="C504" s="269" t="s">
        <v>698</v>
      </c>
      <c r="D504" s="270"/>
      <c r="E504" s="270"/>
      <c r="F504" s="270"/>
      <c r="G504" s="270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 t="s">
        <v>280</v>
      </c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  <c r="BD504" s="154"/>
      <c r="BE504" s="154"/>
      <c r="BF504" s="154"/>
      <c r="BG504" s="154"/>
      <c r="BH504" s="154"/>
    </row>
    <row r="505" spans="1:60" outlineLevel="1" x14ac:dyDescent="0.4">
      <c r="A505" s="161"/>
      <c r="B505" s="162"/>
      <c r="C505" s="256" t="s">
        <v>699</v>
      </c>
      <c r="D505" s="257"/>
      <c r="E505" s="257"/>
      <c r="F505" s="257"/>
      <c r="G505" s="257"/>
      <c r="H505" s="164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 t="s">
        <v>216</v>
      </c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  <c r="BD505" s="154"/>
      <c r="BE505" s="154"/>
      <c r="BF505" s="154"/>
      <c r="BG505" s="154"/>
      <c r="BH505" s="154"/>
    </row>
    <row r="506" spans="1:60" outlineLevel="1" x14ac:dyDescent="0.4">
      <c r="A506" s="161"/>
      <c r="B506" s="162"/>
      <c r="C506" s="190" t="s">
        <v>703</v>
      </c>
      <c r="D506" s="169"/>
      <c r="E506" s="170">
        <v>57.24</v>
      </c>
      <c r="F506" s="164"/>
      <c r="G506" s="164"/>
      <c r="H506" s="164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 t="s">
        <v>254</v>
      </c>
      <c r="AH506" s="154">
        <v>5</v>
      </c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4"/>
      <c r="BE506" s="154"/>
      <c r="BF506" s="154"/>
      <c r="BG506" s="154"/>
      <c r="BH506" s="154"/>
    </row>
    <row r="507" spans="1:60" outlineLevel="1" x14ac:dyDescent="0.4">
      <c r="A507" s="161"/>
      <c r="B507" s="162"/>
      <c r="C507" s="252"/>
      <c r="D507" s="253"/>
      <c r="E507" s="253"/>
      <c r="F507" s="253"/>
      <c r="G507" s="253"/>
      <c r="H507" s="164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 t="s">
        <v>217</v>
      </c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  <c r="BD507" s="154"/>
      <c r="BE507" s="154"/>
      <c r="BF507" s="154"/>
      <c r="BG507" s="154"/>
      <c r="BH507" s="154"/>
    </row>
    <row r="508" spans="1:60" ht="20.399999999999999" outlineLevel="1" x14ac:dyDescent="0.4">
      <c r="A508" s="178">
        <v>94</v>
      </c>
      <c r="B508" s="179" t="s">
        <v>704</v>
      </c>
      <c r="C508" s="189" t="s">
        <v>705</v>
      </c>
      <c r="D508" s="180" t="s">
        <v>321</v>
      </c>
      <c r="E508" s="181">
        <v>54.564350000000005</v>
      </c>
      <c r="F508" s="182"/>
      <c r="G508" s="183">
        <f>ROUND(E508*F508,2)</f>
        <v>0</v>
      </c>
      <c r="H508" s="182"/>
      <c r="I508" s="183">
        <f>ROUND(E508*H508,2)</f>
        <v>0</v>
      </c>
      <c r="J508" s="182"/>
      <c r="K508" s="183">
        <f>ROUND(E508*J508,2)</f>
        <v>0</v>
      </c>
      <c r="L508" s="183">
        <v>21</v>
      </c>
      <c r="M508" s="183">
        <f>G508*(1+L508/100)</f>
        <v>0</v>
      </c>
      <c r="N508" s="183">
        <v>3.0000000000000001E-5</v>
      </c>
      <c r="O508" s="183">
        <f>ROUND(E508*N508,2)</f>
        <v>0</v>
      </c>
      <c r="P508" s="183">
        <v>0</v>
      </c>
      <c r="Q508" s="183">
        <f>ROUND(E508*P508,2)</f>
        <v>0</v>
      </c>
      <c r="R508" s="183" t="s">
        <v>681</v>
      </c>
      <c r="S508" s="183" t="s">
        <v>212</v>
      </c>
      <c r="T508" s="184" t="s">
        <v>277</v>
      </c>
      <c r="U508" s="164">
        <v>0.34</v>
      </c>
      <c r="V508" s="164">
        <f>ROUND(E508*U508,2)</f>
        <v>18.55</v>
      </c>
      <c r="W508" s="16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 t="s">
        <v>278</v>
      </c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  <c r="BD508" s="154"/>
      <c r="BE508" s="154"/>
      <c r="BF508" s="154"/>
      <c r="BG508" s="154"/>
      <c r="BH508" s="154"/>
    </row>
    <row r="509" spans="1:60" outlineLevel="1" x14ac:dyDescent="0.4">
      <c r="A509" s="161"/>
      <c r="B509" s="162"/>
      <c r="C509" s="269" t="s">
        <v>706</v>
      </c>
      <c r="D509" s="270"/>
      <c r="E509" s="270"/>
      <c r="F509" s="270"/>
      <c r="G509" s="270"/>
      <c r="H509" s="164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 t="s">
        <v>280</v>
      </c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  <c r="BD509" s="154"/>
      <c r="BE509" s="154"/>
      <c r="BF509" s="154"/>
      <c r="BG509" s="154"/>
      <c r="BH509" s="154"/>
    </row>
    <row r="510" spans="1:60" outlineLevel="1" x14ac:dyDescent="0.4">
      <c r="A510" s="161"/>
      <c r="B510" s="162"/>
      <c r="C510" s="190" t="s">
        <v>707</v>
      </c>
      <c r="D510" s="169"/>
      <c r="E510" s="170">
        <v>31.482000000000003</v>
      </c>
      <c r="F510" s="164"/>
      <c r="G510" s="164"/>
      <c r="H510" s="164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 t="s">
        <v>254</v>
      </c>
      <c r="AH510" s="154">
        <v>0</v>
      </c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  <c r="BD510" s="154"/>
      <c r="BE510" s="154"/>
      <c r="BF510" s="154"/>
      <c r="BG510" s="154"/>
      <c r="BH510" s="154"/>
    </row>
    <row r="511" spans="1:60" outlineLevel="1" x14ac:dyDescent="0.4">
      <c r="A511" s="161"/>
      <c r="B511" s="162"/>
      <c r="C511" s="190" t="s">
        <v>708</v>
      </c>
      <c r="D511" s="169"/>
      <c r="E511" s="170">
        <v>18.280800000000003</v>
      </c>
      <c r="F511" s="164"/>
      <c r="G511" s="164"/>
      <c r="H511" s="164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 t="s">
        <v>254</v>
      </c>
      <c r="AH511" s="154">
        <v>0</v>
      </c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  <c r="BD511" s="154"/>
      <c r="BE511" s="154"/>
      <c r="BF511" s="154"/>
      <c r="BG511" s="154"/>
      <c r="BH511" s="154"/>
    </row>
    <row r="512" spans="1:60" outlineLevel="1" x14ac:dyDescent="0.4">
      <c r="A512" s="161"/>
      <c r="B512" s="162"/>
      <c r="C512" s="190" t="s">
        <v>709</v>
      </c>
      <c r="D512" s="169"/>
      <c r="E512" s="170">
        <v>4.8015500000000007</v>
      </c>
      <c r="F512" s="164"/>
      <c r="G512" s="164"/>
      <c r="H512" s="164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 t="s">
        <v>254</v>
      </c>
      <c r="AH512" s="154">
        <v>0</v>
      </c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  <c r="BD512" s="154"/>
      <c r="BE512" s="154"/>
      <c r="BF512" s="154"/>
      <c r="BG512" s="154"/>
      <c r="BH512" s="154"/>
    </row>
    <row r="513" spans="1:60" outlineLevel="1" x14ac:dyDescent="0.4">
      <c r="A513" s="161"/>
      <c r="B513" s="162"/>
      <c r="C513" s="252"/>
      <c r="D513" s="253"/>
      <c r="E513" s="253"/>
      <c r="F513" s="253"/>
      <c r="G513" s="253"/>
      <c r="H513" s="164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 t="s">
        <v>217</v>
      </c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  <c r="BH513" s="154"/>
    </row>
    <row r="514" spans="1:60" ht="20.399999999999999" outlineLevel="1" x14ac:dyDescent="0.4">
      <c r="A514" s="178">
        <v>95</v>
      </c>
      <c r="B514" s="179" t="s">
        <v>710</v>
      </c>
      <c r="C514" s="189" t="s">
        <v>711</v>
      </c>
      <c r="D514" s="180" t="s">
        <v>321</v>
      </c>
      <c r="E514" s="181">
        <v>271.74051000000003</v>
      </c>
      <c r="F514" s="182"/>
      <c r="G514" s="183">
        <f>ROUND(E514*F514,2)</f>
        <v>0</v>
      </c>
      <c r="H514" s="182"/>
      <c r="I514" s="183">
        <f>ROUND(E514*H514,2)</f>
        <v>0</v>
      </c>
      <c r="J514" s="182"/>
      <c r="K514" s="183">
        <f>ROUND(E514*J514,2)</f>
        <v>0</v>
      </c>
      <c r="L514" s="183">
        <v>21</v>
      </c>
      <c r="M514" s="183">
        <f>G514*(1+L514/100)</f>
        <v>0</v>
      </c>
      <c r="N514" s="183">
        <v>1.8400000000000001E-3</v>
      </c>
      <c r="O514" s="183">
        <f>ROUND(E514*N514,2)</f>
        <v>0.5</v>
      </c>
      <c r="P514" s="183">
        <v>0</v>
      </c>
      <c r="Q514" s="183">
        <f>ROUND(E514*P514,2)</f>
        <v>0</v>
      </c>
      <c r="R514" s="183" t="s">
        <v>332</v>
      </c>
      <c r="S514" s="183" t="s">
        <v>212</v>
      </c>
      <c r="T514" s="184" t="s">
        <v>333</v>
      </c>
      <c r="U514" s="164">
        <v>0</v>
      </c>
      <c r="V514" s="164">
        <f>ROUND(E514*U514,2)</f>
        <v>0</v>
      </c>
      <c r="W514" s="16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 t="s">
        <v>334</v>
      </c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  <c r="BH514" s="154"/>
    </row>
    <row r="515" spans="1:60" outlineLevel="1" x14ac:dyDescent="0.4">
      <c r="A515" s="161"/>
      <c r="B515" s="162"/>
      <c r="C515" s="190" t="s">
        <v>712</v>
      </c>
      <c r="D515" s="169"/>
      <c r="E515" s="170">
        <v>207.90023000000002</v>
      </c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 t="s">
        <v>254</v>
      </c>
      <c r="AH515" s="154">
        <v>5</v>
      </c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  <c r="BH515" s="154"/>
    </row>
    <row r="516" spans="1:60" outlineLevel="1" x14ac:dyDescent="0.4">
      <c r="A516" s="161"/>
      <c r="B516" s="162"/>
      <c r="C516" s="190" t="s">
        <v>713</v>
      </c>
      <c r="D516" s="169"/>
      <c r="E516" s="170">
        <v>63.840290000000003</v>
      </c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 t="s">
        <v>254</v>
      </c>
      <c r="AH516" s="154">
        <v>5</v>
      </c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  <c r="BH516" s="154"/>
    </row>
    <row r="517" spans="1:60" outlineLevel="1" x14ac:dyDescent="0.4">
      <c r="A517" s="161"/>
      <c r="B517" s="162"/>
      <c r="C517" s="252"/>
      <c r="D517" s="253"/>
      <c r="E517" s="253"/>
      <c r="F517" s="253"/>
      <c r="G517" s="253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 t="s">
        <v>217</v>
      </c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  <c r="BH517" s="154"/>
    </row>
    <row r="518" spans="1:60" outlineLevel="1" x14ac:dyDescent="0.4">
      <c r="A518" s="161">
        <v>96</v>
      </c>
      <c r="B518" s="162" t="s">
        <v>714</v>
      </c>
      <c r="C518" s="201" t="s">
        <v>715</v>
      </c>
      <c r="D518" s="163" t="s">
        <v>0</v>
      </c>
      <c r="E518" s="186"/>
      <c r="F518" s="165"/>
      <c r="G518" s="164">
        <f>ROUND(E518*F518,2)</f>
        <v>0</v>
      </c>
      <c r="H518" s="165"/>
      <c r="I518" s="164">
        <f>ROUND(E518*H518,2)</f>
        <v>0</v>
      </c>
      <c r="J518" s="165"/>
      <c r="K518" s="164">
        <f>ROUND(E518*J518,2)</f>
        <v>0</v>
      </c>
      <c r="L518" s="164">
        <v>21</v>
      </c>
      <c r="M518" s="164">
        <f>G518*(1+L518/100)</f>
        <v>0</v>
      </c>
      <c r="N518" s="164">
        <v>0</v>
      </c>
      <c r="O518" s="164">
        <f>ROUND(E518*N518,2)</f>
        <v>0</v>
      </c>
      <c r="P518" s="164">
        <v>0</v>
      </c>
      <c r="Q518" s="164">
        <f>ROUND(E518*P518,2)</f>
        <v>0</v>
      </c>
      <c r="R518" s="164" t="s">
        <v>681</v>
      </c>
      <c r="S518" s="164" t="s">
        <v>212</v>
      </c>
      <c r="T518" s="164" t="s">
        <v>277</v>
      </c>
      <c r="U518" s="164">
        <v>0</v>
      </c>
      <c r="V518" s="164">
        <f>ROUND(E518*U518,2)</f>
        <v>0</v>
      </c>
      <c r="W518" s="16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 t="s">
        <v>677</v>
      </c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  <c r="BH518" s="154"/>
    </row>
    <row r="519" spans="1:60" outlineLevel="1" x14ac:dyDescent="0.4">
      <c r="A519" s="161"/>
      <c r="B519" s="162"/>
      <c r="C519" s="267" t="s">
        <v>716</v>
      </c>
      <c r="D519" s="268"/>
      <c r="E519" s="268"/>
      <c r="F519" s="268"/>
      <c r="G519" s="268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 t="s">
        <v>280</v>
      </c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  <c r="BH519" s="154"/>
    </row>
    <row r="520" spans="1:60" outlineLevel="1" x14ac:dyDescent="0.4">
      <c r="A520" s="161"/>
      <c r="B520" s="162"/>
      <c r="C520" s="252"/>
      <c r="D520" s="253"/>
      <c r="E520" s="253"/>
      <c r="F520" s="253"/>
      <c r="G520" s="253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 t="s">
        <v>217</v>
      </c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  <c r="BH520" s="154"/>
    </row>
    <row r="521" spans="1:60" x14ac:dyDescent="0.4">
      <c r="A521" s="172" t="s">
        <v>207</v>
      </c>
      <c r="B521" s="173" t="s">
        <v>123</v>
      </c>
      <c r="C521" s="188" t="s">
        <v>124</v>
      </c>
      <c r="D521" s="174"/>
      <c r="E521" s="175"/>
      <c r="F521" s="176"/>
      <c r="G521" s="176">
        <f>SUMIF(AG522:AG532,"&lt;&gt;NOR",G522:G532)</f>
        <v>0</v>
      </c>
      <c r="H521" s="176"/>
      <c r="I521" s="176">
        <f>SUM(I522:I532)</f>
        <v>0</v>
      </c>
      <c r="J521" s="176"/>
      <c r="K521" s="176">
        <f>SUM(K522:K532)</f>
        <v>0</v>
      </c>
      <c r="L521" s="176"/>
      <c r="M521" s="176">
        <f>SUM(M522:M532)</f>
        <v>0</v>
      </c>
      <c r="N521" s="176"/>
      <c r="O521" s="176">
        <f>SUM(O522:O532)</f>
        <v>0</v>
      </c>
      <c r="P521" s="176"/>
      <c r="Q521" s="176">
        <f>SUM(Q522:Q532)</f>
        <v>0</v>
      </c>
      <c r="R521" s="176"/>
      <c r="S521" s="176"/>
      <c r="T521" s="177"/>
      <c r="U521" s="171"/>
      <c r="V521" s="171">
        <f>SUM(V522:V532)</f>
        <v>31.77</v>
      </c>
      <c r="W521" s="171"/>
      <c r="AG521" t="s">
        <v>208</v>
      </c>
    </row>
    <row r="522" spans="1:60" ht="20.399999999999999" outlineLevel="1" x14ac:dyDescent="0.4">
      <c r="A522" s="178">
        <v>97</v>
      </c>
      <c r="B522" s="179" t="s">
        <v>717</v>
      </c>
      <c r="C522" s="189" t="s">
        <v>718</v>
      </c>
      <c r="D522" s="180" t="s">
        <v>321</v>
      </c>
      <c r="E522" s="181">
        <v>226.91250000000002</v>
      </c>
      <c r="F522" s="182"/>
      <c r="G522" s="183">
        <f>ROUND(E522*F522,2)</f>
        <v>0</v>
      </c>
      <c r="H522" s="182"/>
      <c r="I522" s="183">
        <f>ROUND(E522*H522,2)</f>
        <v>0</v>
      </c>
      <c r="J522" s="182"/>
      <c r="K522" s="183">
        <f>ROUND(E522*J522,2)</f>
        <v>0</v>
      </c>
      <c r="L522" s="183">
        <v>21</v>
      </c>
      <c r="M522" s="183">
        <f>G522*(1+L522/100)</f>
        <v>0</v>
      </c>
      <c r="N522" s="183">
        <v>2.0000000000000002E-5</v>
      </c>
      <c r="O522" s="183">
        <f>ROUND(E522*N522,2)</f>
        <v>0</v>
      </c>
      <c r="P522" s="183">
        <v>0</v>
      </c>
      <c r="Q522" s="183">
        <f>ROUND(E522*P522,2)</f>
        <v>0</v>
      </c>
      <c r="R522" s="183" t="s">
        <v>719</v>
      </c>
      <c r="S522" s="183" t="s">
        <v>212</v>
      </c>
      <c r="T522" s="184" t="s">
        <v>277</v>
      </c>
      <c r="U522" s="164">
        <v>0.14000000000000001</v>
      </c>
      <c r="V522" s="164">
        <f>ROUND(E522*U522,2)</f>
        <v>31.77</v>
      </c>
      <c r="W522" s="16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 t="s">
        <v>278</v>
      </c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  <c r="BD522" s="154"/>
      <c r="BE522" s="154"/>
      <c r="BF522" s="154"/>
      <c r="BG522" s="154"/>
      <c r="BH522" s="154"/>
    </row>
    <row r="523" spans="1:60" outlineLevel="1" x14ac:dyDescent="0.4">
      <c r="A523" s="161"/>
      <c r="B523" s="162"/>
      <c r="C523" s="254" t="s">
        <v>720</v>
      </c>
      <c r="D523" s="255"/>
      <c r="E523" s="255"/>
      <c r="F523" s="255"/>
      <c r="G523" s="255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 t="s">
        <v>216</v>
      </c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  <c r="BD523" s="154"/>
      <c r="BE523" s="154"/>
      <c r="BF523" s="154"/>
      <c r="BG523" s="154"/>
      <c r="BH523" s="154"/>
    </row>
    <row r="524" spans="1:60" outlineLevel="1" x14ac:dyDescent="0.4">
      <c r="A524" s="161"/>
      <c r="B524" s="162"/>
      <c r="C524" s="190" t="s">
        <v>695</v>
      </c>
      <c r="D524" s="169"/>
      <c r="E524" s="170">
        <v>183.98250000000002</v>
      </c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 t="s">
        <v>254</v>
      </c>
      <c r="AH524" s="154">
        <v>0</v>
      </c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  <c r="BD524" s="154"/>
      <c r="BE524" s="154"/>
      <c r="BF524" s="154"/>
      <c r="BG524" s="154"/>
      <c r="BH524" s="154"/>
    </row>
    <row r="525" spans="1:60" outlineLevel="1" x14ac:dyDescent="0.4">
      <c r="A525" s="161"/>
      <c r="B525" s="162"/>
      <c r="C525" s="190" t="s">
        <v>721</v>
      </c>
      <c r="D525" s="169"/>
      <c r="E525" s="170">
        <v>42.930000000000007</v>
      </c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 t="s">
        <v>254</v>
      </c>
      <c r="AH525" s="154">
        <v>0</v>
      </c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  <c r="BH525" s="154"/>
    </row>
    <row r="526" spans="1:60" outlineLevel="1" x14ac:dyDescent="0.4">
      <c r="A526" s="161"/>
      <c r="B526" s="162"/>
      <c r="C526" s="252"/>
      <c r="D526" s="253"/>
      <c r="E526" s="253"/>
      <c r="F526" s="253"/>
      <c r="G526" s="253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 t="s">
        <v>217</v>
      </c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  <c r="BD526" s="154"/>
      <c r="BE526" s="154"/>
      <c r="BF526" s="154"/>
      <c r="BG526" s="154"/>
      <c r="BH526" s="154"/>
    </row>
    <row r="527" spans="1:60" ht="20.399999999999999" outlineLevel="1" x14ac:dyDescent="0.4">
      <c r="A527" s="178">
        <v>98</v>
      </c>
      <c r="B527" s="179" t="s">
        <v>722</v>
      </c>
      <c r="C527" s="189" t="s">
        <v>723</v>
      </c>
      <c r="D527" s="180" t="s">
        <v>321</v>
      </c>
      <c r="E527" s="181">
        <v>260.94938000000002</v>
      </c>
      <c r="F527" s="182"/>
      <c r="G527" s="183">
        <f>ROUND(E527*F527,2)</f>
        <v>0</v>
      </c>
      <c r="H527" s="182"/>
      <c r="I527" s="183">
        <f>ROUND(E527*H527,2)</f>
        <v>0</v>
      </c>
      <c r="J527" s="182"/>
      <c r="K527" s="183">
        <f>ROUND(E527*J527,2)</f>
        <v>0</v>
      </c>
      <c r="L527" s="183">
        <v>21</v>
      </c>
      <c r="M527" s="183">
        <f>G527*(1+L527/100)</f>
        <v>0</v>
      </c>
      <c r="N527" s="183">
        <v>0</v>
      </c>
      <c r="O527" s="183">
        <f>ROUND(E527*N527,2)</f>
        <v>0</v>
      </c>
      <c r="P527" s="183">
        <v>0</v>
      </c>
      <c r="Q527" s="183">
        <f>ROUND(E527*P527,2)</f>
        <v>0</v>
      </c>
      <c r="R527" s="183"/>
      <c r="S527" s="183" t="s">
        <v>454</v>
      </c>
      <c r="T527" s="184" t="s">
        <v>724</v>
      </c>
      <c r="U527" s="164">
        <v>0</v>
      </c>
      <c r="V527" s="164">
        <f>ROUND(E527*U527,2)</f>
        <v>0</v>
      </c>
      <c r="W527" s="16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 t="s">
        <v>334</v>
      </c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  <c r="BD527" s="154"/>
      <c r="BE527" s="154"/>
      <c r="BF527" s="154"/>
      <c r="BG527" s="154"/>
      <c r="BH527" s="154"/>
    </row>
    <row r="528" spans="1:60" outlineLevel="1" x14ac:dyDescent="0.4">
      <c r="A528" s="161"/>
      <c r="B528" s="162"/>
      <c r="C528" s="190" t="s">
        <v>725</v>
      </c>
      <c r="D528" s="169"/>
      <c r="E528" s="170">
        <v>260.94938000000002</v>
      </c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 t="s">
        <v>254</v>
      </c>
      <c r="AH528" s="154">
        <v>5</v>
      </c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  <c r="BD528" s="154"/>
      <c r="BE528" s="154"/>
      <c r="BF528" s="154"/>
      <c r="BG528" s="154"/>
      <c r="BH528" s="154"/>
    </row>
    <row r="529" spans="1:60" outlineLevel="1" x14ac:dyDescent="0.4">
      <c r="A529" s="161"/>
      <c r="B529" s="162"/>
      <c r="C529" s="252"/>
      <c r="D529" s="253"/>
      <c r="E529" s="253"/>
      <c r="F529" s="253"/>
      <c r="G529" s="253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 t="s">
        <v>217</v>
      </c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  <c r="BD529" s="154"/>
      <c r="BE529" s="154"/>
      <c r="BF529" s="154"/>
      <c r="BG529" s="154"/>
      <c r="BH529" s="154"/>
    </row>
    <row r="530" spans="1:60" outlineLevel="1" x14ac:dyDescent="0.4">
      <c r="A530" s="161">
        <v>99</v>
      </c>
      <c r="B530" s="162" t="s">
        <v>726</v>
      </c>
      <c r="C530" s="201" t="s">
        <v>727</v>
      </c>
      <c r="D530" s="163" t="s">
        <v>0</v>
      </c>
      <c r="E530" s="186"/>
      <c r="F530" s="165"/>
      <c r="G530" s="164">
        <f>ROUND(E530*F530,2)</f>
        <v>0</v>
      </c>
      <c r="H530" s="165"/>
      <c r="I530" s="164">
        <f>ROUND(E530*H530,2)</f>
        <v>0</v>
      </c>
      <c r="J530" s="165"/>
      <c r="K530" s="164">
        <f>ROUND(E530*J530,2)</f>
        <v>0</v>
      </c>
      <c r="L530" s="164">
        <v>21</v>
      </c>
      <c r="M530" s="164">
        <f>G530*(1+L530/100)</f>
        <v>0</v>
      </c>
      <c r="N530" s="164">
        <v>0</v>
      </c>
      <c r="O530" s="164">
        <f>ROUND(E530*N530,2)</f>
        <v>0</v>
      </c>
      <c r="P530" s="164">
        <v>0</v>
      </c>
      <c r="Q530" s="164">
        <f>ROUND(E530*P530,2)</f>
        <v>0</v>
      </c>
      <c r="R530" s="164" t="s">
        <v>719</v>
      </c>
      <c r="S530" s="164" t="s">
        <v>212</v>
      </c>
      <c r="T530" s="164" t="s">
        <v>277</v>
      </c>
      <c r="U530" s="164">
        <v>0</v>
      </c>
      <c r="V530" s="164">
        <f>ROUND(E530*U530,2)</f>
        <v>0</v>
      </c>
      <c r="W530" s="16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 t="s">
        <v>677</v>
      </c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  <c r="BH530" s="154"/>
    </row>
    <row r="531" spans="1:60" outlineLevel="1" x14ac:dyDescent="0.4">
      <c r="A531" s="161"/>
      <c r="B531" s="162"/>
      <c r="C531" s="267" t="s">
        <v>716</v>
      </c>
      <c r="D531" s="268"/>
      <c r="E531" s="268"/>
      <c r="F531" s="268"/>
      <c r="G531" s="268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 t="s">
        <v>280</v>
      </c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</row>
    <row r="532" spans="1:60" outlineLevel="1" x14ac:dyDescent="0.4">
      <c r="A532" s="161"/>
      <c r="B532" s="162"/>
      <c r="C532" s="252"/>
      <c r="D532" s="253"/>
      <c r="E532" s="253"/>
      <c r="F532" s="253"/>
      <c r="G532" s="253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 t="s">
        <v>217</v>
      </c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</row>
    <row r="533" spans="1:60" x14ac:dyDescent="0.4">
      <c r="A533" s="172" t="s">
        <v>207</v>
      </c>
      <c r="B533" s="173" t="s">
        <v>144</v>
      </c>
      <c r="C533" s="188" t="s">
        <v>145</v>
      </c>
      <c r="D533" s="174"/>
      <c r="E533" s="175"/>
      <c r="F533" s="176"/>
      <c r="G533" s="176">
        <f>SUMIF(AG534:AG543,"&lt;&gt;NOR",G534:G543)</f>
        <v>0</v>
      </c>
      <c r="H533" s="176"/>
      <c r="I533" s="176">
        <f>SUM(I534:I543)</f>
        <v>0</v>
      </c>
      <c r="J533" s="176"/>
      <c r="K533" s="176">
        <f>SUM(K534:K543)</f>
        <v>0</v>
      </c>
      <c r="L533" s="176"/>
      <c r="M533" s="176">
        <f>SUM(M534:M543)</f>
        <v>0</v>
      </c>
      <c r="N533" s="176"/>
      <c r="O533" s="176">
        <f>SUM(O534:O543)</f>
        <v>0.59000000000000008</v>
      </c>
      <c r="P533" s="176"/>
      <c r="Q533" s="176">
        <f>SUM(Q534:Q543)</f>
        <v>0</v>
      </c>
      <c r="R533" s="176"/>
      <c r="S533" s="176"/>
      <c r="T533" s="177"/>
      <c r="U533" s="171"/>
      <c r="V533" s="171">
        <f>SUM(V534:V543)</f>
        <v>5.56</v>
      </c>
      <c r="W533" s="171"/>
      <c r="AG533" t="s">
        <v>208</v>
      </c>
    </row>
    <row r="534" spans="1:60" ht="20.399999999999999" outlineLevel="1" x14ac:dyDescent="0.4">
      <c r="A534" s="178">
        <v>100</v>
      </c>
      <c r="B534" s="179" t="s">
        <v>728</v>
      </c>
      <c r="C534" s="189" t="s">
        <v>729</v>
      </c>
      <c r="D534" s="180" t="s">
        <v>321</v>
      </c>
      <c r="E534" s="181">
        <v>23.082350000000002</v>
      </c>
      <c r="F534" s="182"/>
      <c r="G534" s="183">
        <f>ROUND(E534*F534,2)</f>
        <v>0</v>
      </c>
      <c r="H534" s="182"/>
      <c r="I534" s="183">
        <f>ROUND(E534*H534,2)</f>
        <v>0</v>
      </c>
      <c r="J534" s="182"/>
      <c r="K534" s="183">
        <f>ROUND(E534*J534,2)</f>
        <v>0</v>
      </c>
      <c r="L534" s="183">
        <v>21</v>
      </c>
      <c r="M534" s="183">
        <f>G534*(1+L534/100)</f>
        <v>0</v>
      </c>
      <c r="N534" s="183">
        <v>1.4020000000000001E-2</v>
      </c>
      <c r="O534" s="183">
        <f>ROUND(E534*N534,2)</f>
        <v>0.32</v>
      </c>
      <c r="P534" s="183">
        <v>0</v>
      </c>
      <c r="Q534" s="183">
        <f>ROUND(E534*P534,2)</f>
        <v>0</v>
      </c>
      <c r="R534" s="183" t="s">
        <v>730</v>
      </c>
      <c r="S534" s="183" t="s">
        <v>212</v>
      </c>
      <c r="T534" s="184" t="s">
        <v>277</v>
      </c>
      <c r="U534" s="164">
        <v>0.24100000000000002</v>
      </c>
      <c r="V534" s="164">
        <f>ROUND(E534*U534,2)</f>
        <v>5.56</v>
      </c>
      <c r="W534" s="16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 t="s">
        <v>278</v>
      </c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</row>
    <row r="535" spans="1:60" outlineLevel="1" x14ac:dyDescent="0.4">
      <c r="A535" s="161"/>
      <c r="B535" s="162"/>
      <c r="C535" s="190" t="s">
        <v>731</v>
      </c>
      <c r="D535" s="169"/>
      <c r="E535" s="170">
        <v>18.280800000000003</v>
      </c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 t="s">
        <v>254</v>
      </c>
      <c r="AH535" s="154">
        <v>0</v>
      </c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</row>
    <row r="536" spans="1:60" outlineLevel="1" x14ac:dyDescent="0.4">
      <c r="A536" s="161"/>
      <c r="B536" s="162"/>
      <c r="C536" s="190" t="s">
        <v>709</v>
      </c>
      <c r="D536" s="169"/>
      <c r="E536" s="170">
        <v>4.8015500000000007</v>
      </c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 t="s">
        <v>254</v>
      </c>
      <c r="AH536" s="154">
        <v>0</v>
      </c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</row>
    <row r="537" spans="1:60" outlineLevel="1" x14ac:dyDescent="0.4">
      <c r="A537" s="161"/>
      <c r="B537" s="162"/>
      <c r="C537" s="252"/>
      <c r="D537" s="253"/>
      <c r="E537" s="253"/>
      <c r="F537" s="253"/>
      <c r="G537" s="253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 t="s">
        <v>217</v>
      </c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</row>
    <row r="538" spans="1:60" ht="20.399999999999999" outlineLevel="1" x14ac:dyDescent="0.4">
      <c r="A538" s="178">
        <v>101</v>
      </c>
      <c r="B538" s="179" t="s">
        <v>732</v>
      </c>
      <c r="C538" s="189" t="s">
        <v>733</v>
      </c>
      <c r="D538" s="180" t="s">
        <v>321</v>
      </c>
      <c r="E538" s="181">
        <v>24.928940000000001</v>
      </c>
      <c r="F538" s="182"/>
      <c r="G538" s="183">
        <f>ROUND(E538*F538,2)</f>
        <v>0</v>
      </c>
      <c r="H538" s="182"/>
      <c r="I538" s="183">
        <f>ROUND(E538*H538,2)</f>
        <v>0</v>
      </c>
      <c r="J538" s="182"/>
      <c r="K538" s="183">
        <f>ROUND(E538*J538,2)</f>
        <v>0</v>
      </c>
      <c r="L538" s="183">
        <v>21</v>
      </c>
      <c r="M538" s="183">
        <f>G538*(1+L538/100)</f>
        <v>0</v>
      </c>
      <c r="N538" s="183">
        <v>1.0900000000000002E-2</v>
      </c>
      <c r="O538" s="183">
        <f>ROUND(E538*N538,2)</f>
        <v>0.27</v>
      </c>
      <c r="P538" s="183">
        <v>0</v>
      </c>
      <c r="Q538" s="183">
        <f>ROUND(E538*P538,2)</f>
        <v>0</v>
      </c>
      <c r="R538" s="183" t="s">
        <v>332</v>
      </c>
      <c r="S538" s="183" t="s">
        <v>212</v>
      </c>
      <c r="T538" s="184" t="s">
        <v>333</v>
      </c>
      <c r="U538" s="164">
        <v>0</v>
      </c>
      <c r="V538" s="164">
        <f>ROUND(E538*U538,2)</f>
        <v>0</v>
      </c>
      <c r="W538" s="16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 t="s">
        <v>334</v>
      </c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</row>
    <row r="539" spans="1:60" outlineLevel="1" x14ac:dyDescent="0.4">
      <c r="A539" s="161"/>
      <c r="B539" s="162"/>
      <c r="C539" s="190" t="s">
        <v>734</v>
      </c>
      <c r="D539" s="169"/>
      <c r="E539" s="170">
        <v>24.928940000000001</v>
      </c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 t="s">
        <v>254</v>
      </c>
      <c r="AH539" s="154">
        <v>5</v>
      </c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</row>
    <row r="540" spans="1:60" outlineLevel="1" x14ac:dyDescent="0.4">
      <c r="A540" s="161"/>
      <c r="B540" s="162"/>
      <c r="C540" s="252"/>
      <c r="D540" s="253"/>
      <c r="E540" s="253"/>
      <c r="F540" s="253"/>
      <c r="G540" s="253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 t="s">
        <v>217</v>
      </c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</row>
    <row r="541" spans="1:60" outlineLevel="1" x14ac:dyDescent="0.4">
      <c r="A541" s="161">
        <v>102</v>
      </c>
      <c r="B541" s="162" t="s">
        <v>735</v>
      </c>
      <c r="C541" s="201" t="s">
        <v>736</v>
      </c>
      <c r="D541" s="163" t="s">
        <v>0</v>
      </c>
      <c r="E541" s="186"/>
      <c r="F541" s="165"/>
      <c r="G541" s="164">
        <f>ROUND(E541*F541,2)</f>
        <v>0</v>
      </c>
      <c r="H541" s="165"/>
      <c r="I541" s="164">
        <f>ROUND(E541*H541,2)</f>
        <v>0</v>
      </c>
      <c r="J541" s="165"/>
      <c r="K541" s="164">
        <f>ROUND(E541*J541,2)</f>
        <v>0</v>
      </c>
      <c r="L541" s="164">
        <v>21</v>
      </c>
      <c r="M541" s="164">
        <f>G541*(1+L541/100)</f>
        <v>0</v>
      </c>
      <c r="N541" s="164">
        <v>0</v>
      </c>
      <c r="O541" s="164">
        <f>ROUND(E541*N541,2)</f>
        <v>0</v>
      </c>
      <c r="P541" s="164">
        <v>0</v>
      </c>
      <c r="Q541" s="164">
        <f>ROUND(E541*P541,2)</f>
        <v>0</v>
      </c>
      <c r="R541" s="164" t="s">
        <v>730</v>
      </c>
      <c r="S541" s="164" t="s">
        <v>212</v>
      </c>
      <c r="T541" s="164" t="s">
        <v>277</v>
      </c>
      <c r="U541" s="164">
        <v>0</v>
      </c>
      <c r="V541" s="164">
        <f>ROUND(E541*U541,2)</f>
        <v>0</v>
      </c>
      <c r="W541" s="16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 t="s">
        <v>677</v>
      </c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  <c r="BH541" s="154"/>
    </row>
    <row r="542" spans="1:60" outlineLevel="1" x14ac:dyDescent="0.4">
      <c r="A542" s="161"/>
      <c r="B542" s="162"/>
      <c r="C542" s="267" t="s">
        <v>716</v>
      </c>
      <c r="D542" s="268"/>
      <c r="E542" s="268"/>
      <c r="F542" s="268"/>
      <c r="G542" s="268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 t="s">
        <v>280</v>
      </c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  <c r="BH542" s="154"/>
    </row>
    <row r="543" spans="1:60" outlineLevel="1" x14ac:dyDescent="0.4">
      <c r="A543" s="161"/>
      <c r="B543" s="162"/>
      <c r="C543" s="252"/>
      <c r="D543" s="253"/>
      <c r="E543" s="253"/>
      <c r="F543" s="253"/>
      <c r="G543" s="253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 t="s">
        <v>217</v>
      </c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  <c r="BH543" s="154"/>
    </row>
    <row r="544" spans="1:60" x14ac:dyDescent="0.4">
      <c r="A544" s="172" t="s">
        <v>207</v>
      </c>
      <c r="B544" s="173" t="s">
        <v>146</v>
      </c>
      <c r="C544" s="188" t="s">
        <v>147</v>
      </c>
      <c r="D544" s="174"/>
      <c r="E544" s="175"/>
      <c r="F544" s="176"/>
      <c r="G544" s="176">
        <f>SUMIF(AG545:AG574,"&lt;&gt;NOR",G545:G574)</f>
        <v>0</v>
      </c>
      <c r="H544" s="176"/>
      <c r="I544" s="176">
        <f>SUM(I545:I574)</f>
        <v>0</v>
      </c>
      <c r="J544" s="176"/>
      <c r="K544" s="176">
        <f>SUM(K545:K574)</f>
        <v>0</v>
      </c>
      <c r="L544" s="176"/>
      <c r="M544" s="176">
        <f>SUM(M545:M574)</f>
        <v>0</v>
      </c>
      <c r="N544" s="176"/>
      <c r="O544" s="176">
        <f>SUM(O545:O574)</f>
        <v>4.7399999999999993</v>
      </c>
      <c r="P544" s="176"/>
      <c r="Q544" s="176">
        <f>SUM(Q545:Q574)</f>
        <v>0</v>
      </c>
      <c r="R544" s="176"/>
      <c r="S544" s="176"/>
      <c r="T544" s="177"/>
      <c r="U544" s="171"/>
      <c r="V544" s="171">
        <f>SUM(V545:V574)</f>
        <v>108.69000000000001</v>
      </c>
      <c r="W544" s="171"/>
      <c r="AG544" t="s">
        <v>208</v>
      </c>
    </row>
    <row r="545" spans="1:60" ht="20.399999999999999" outlineLevel="1" x14ac:dyDescent="0.4">
      <c r="A545" s="178">
        <v>103</v>
      </c>
      <c r="B545" s="179" t="s">
        <v>737</v>
      </c>
      <c r="C545" s="189" t="s">
        <v>738</v>
      </c>
      <c r="D545" s="180" t="s">
        <v>460</v>
      </c>
      <c r="E545" s="181">
        <v>283.05</v>
      </c>
      <c r="F545" s="182"/>
      <c r="G545" s="183">
        <f>ROUND(E545*F545,2)</f>
        <v>0</v>
      </c>
      <c r="H545" s="182"/>
      <c r="I545" s="183">
        <f>ROUND(E545*H545,2)</f>
        <v>0</v>
      </c>
      <c r="J545" s="182"/>
      <c r="K545" s="183">
        <f>ROUND(E545*J545,2)</f>
        <v>0</v>
      </c>
      <c r="L545" s="183">
        <v>21</v>
      </c>
      <c r="M545" s="183">
        <f>G545*(1+L545/100)</f>
        <v>0</v>
      </c>
      <c r="N545" s="183">
        <v>0</v>
      </c>
      <c r="O545" s="183">
        <f>ROUND(E545*N545,2)</f>
        <v>0</v>
      </c>
      <c r="P545" s="183">
        <v>0</v>
      </c>
      <c r="Q545" s="183">
        <f>ROUND(E545*P545,2)</f>
        <v>0</v>
      </c>
      <c r="R545" s="183" t="s">
        <v>730</v>
      </c>
      <c r="S545" s="183" t="s">
        <v>212</v>
      </c>
      <c r="T545" s="184" t="s">
        <v>277</v>
      </c>
      <c r="U545" s="164">
        <v>0.11</v>
      </c>
      <c r="V545" s="164">
        <f>ROUND(E545*U545,2)</f>
        <v>31.14</v>
      </c>
      <c r="W545" s="16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 t="s">
        <v>278</v>
      </c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  <c r="BD545" s="154"/>
      <c r="BE545" s="154"/>
      <c r="BF545" s="154"/>
      <c r="BG545" s="154"/>
      <c r="BH545" s="154"/>
    </row>
    <row r="546" spans="1:60" outlineLevel="1" x14ac:dyDescent="0.4">
      <c r="A546" s="161"/>
      <c r="B546" s="162"/>
      <c r="C546" s="190" t="s">
        <v>739</v>
      </c>
      <c r="D546" s="169"/>
      <c r="E546" s="170">
        <v>283.05</v>
      </c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 t="s">
        <v>254</v>
      </c>
      <c r="AH546" s="154">
        <v>0</v>
      </c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  <c r="BD546" s="154"/>
      <c r="BE546" s="154"/>
      <c r="BF546" s="154"/>
      <c r="BG546" s="154"/>
      <c r="BH546" s="154"/>
    </row>
    <row r="547" spans="1:60" outlineLevel="1" x14ac:dyDescent="0.4">
      <c r="A547" s="161"/>
      <c r="B547" s="162"/>
      <c r="C547" s="252"/>
      <c r="D547" s="253"/>
      <c r="E547" s="253"/>
      <c r="F547" s="253"/>
      <c r="G547" s="253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 t="s">
        <v>217</v>
      </c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  <c r="BH547" s="154"/>
    </row>
    <row r="548" spans="1:60" outlineLevel="1" x14ac:dyDescent="0.4">
      <c r="A548" s="178">
        <v>104</v>
      </c>
      <c r="B548" s="179" t="s">
        <v>740</v>
      </c>
      <c r="C548" s="189" t="s">
        <v>741</v>
      </c>
      <c r="D548" s="180" t="s">
        <v>275</v>
      </c>
      <c r="E548" s="181">
        <v>7.4258200000000008</v>
      </c>
      <c r="F548" s="182"/>
      <c r="G548" s="183">
        <f>ROUND(E548*F548,2)</f>
        <v>0</v>
      </c>
      <c r="H548" s="182"/>
      <c r="I548" s="183">
        <f>ROUND(E548*H548,2)</f>
        <v>0</v>
      </c>
      <c r="J548" s="182"/>
      <c r="K548" s="183">
        <f>ROUND(E548*J548,2)</f>
        <v>0</v>
      </c>
      <c r="L548" s="183">
        <v>21</v>
      </c>
      <c r="M548" s="183">
        <f>G548*(1+L548/100)</f>
        <v>0</v>
      </c>
      <c r="N548" s="183">
        <v>2.3570000000000001E-2</v>
      </c>
      <c r="O548" s="183">
        <f>ROUND(E548*N548,2)</f>
        <v>0.18</v>
      </c>
      <c r="P548" s="183">
        <v>0</v>
      </c>
      <c r="Q548" s="183">
        <f>ROUND(E548*P548,2)</f>
        <v>0</v>
      </c>
      <c r="R548" s="183" t="s">
        <v>730</v>
      </c>
      <c r="S548" s="183" t="s">
        <v>212</v>
      </c>
      <c r="T548" s="184" t="s">
        <v>277</v>
      </c>
      <c r="U548" s="164">
        <v>0</v>
      </c>
      <c r="V548" s="164">
        <f>ROUND(E548*U548,2)</f>
        <v>0</v>
      </c>
      <c r="W548" s="16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 t="s">
        <v>278</v>
      </c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</row>
    <row r="549" spans="1:60" outlineLevel="1" x14ac:dyDescent="0.4">
      <c r="A549" s="161"/>
      <c r="B549" s="162"/>
      <c r="C549" s="190" t="s">
        <v>742</v>
      </c>
      <c r="D549" s="169"/>
      <c r="E549" s="170">
        <v>2.3844100000000004</v>
      </c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 t="s">
        <v>254</v>
      </c>
      <c r="AH549" s="154">
        <v>5</v>
      </c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  <c r="BH549" s="154"/>
    </row>
    <row r="550" spans="1:60" outlineLevel="1" x14ac:dyDescent="0.4">
      <c r="A550" s="161"/>
      <c r="B550" s="162"/>
      <c r="C550" s="190" t="s">
        <v>743</v>
      </c>
      <c r="D550" s="169"/>
      <c r="E550" s="170">
        <v>5.0414000000000003</v>
      </c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 t="s">
        <v>254</v>
      </c>
      <c r="AH550" s="154">
        <v>5</v>
      </c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</row>
    <row r="551" spans="1:60" outlineLevel="1" x14ac:dyDescent="0.4">
      <c r="A551" s="161"/>
      <c r="B551" s="162"/>
      <c r="C551" s="252"/>
      <c r="D551" s="253"/>
      <c r="E551" s="253"/>
      <c r="F551" s="253"/>
      <c r="G551" s="253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 t="s">
        <v>217</v>
      </c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</row>
    <row r="552" spans="1:60" ht="20.399999999999999" outlineLevel="1" x14ac:dyDescent="0.4">
      <c r="A552" s="178">
        <v>105</v>
      </c>
      <c r="B552" s="179" t="s">
        <v>744</v>
      </c>
      <c r="C552" s="189" t="s">
        <v>745</v>
      </c>
      <c r="D552" s="180" t="s">
        <v>321</v>
      </c>
      <c r="E552" s="181">
        <v>367.96500000000003</v>
      </c>
      <c r="F552" s="182"/>
      <c r="G552" s="183">
        <f>ROUND(E552*F552,2)</f>
        <v>0</v>
      </c>
      <c r="H552" s="182"/>
      <c r="I552" s="183">
        <f>ROUND(E552*H552,2)</f>
        <v>0</v>
      </c>
      <c r="J552" s="182"/>
      <c r="K552" s="183">
        <f>ROUND(E552*J552,2)</f>
        <v>0</v>
      </c>
      <c r="L552" s="183">
        <v>21</v>
      </c>
      <c r="M552" s="183">
        <f>G552*(1+L552/100)</f>
        <v>0</v>
      </c>
      <c r="N552" s="183">
        <v>5.0000000000000002E-5</v>
      </c>
      <c r="O552" s="183">
        <f>ROUND(E552*N552,2)</f>
        <v>0.02</v>
      </c>
      <c r="P552" s="183">
        <v>0</v>
      </c>
      <c r="Q552" s="183">
        <f>ROUND(E552*P552,2)</f>
        <v>0</v>
      </c>
      <c r="R552" s="183" t="s">
        <v>746</v>
      </c>
      <c r="S552" s="183" t="s">
        <v>212</v>
      </c>
      <c r="T552" s="184" t="s">
        <v>277</v>
      </c>
      <c r="U552" s="164">
        <v>0.20792000000000002</v>
      </c>
      <c r="V552" s="164">
        <f>ROUND(E552*U552,2)</f>
        <v>76.510000000000005</v>
      </c>
      <c r="W552" s="16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 t="s">
        <v>278</v>
      </c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</row>
    <row r="553" spans="1:60" outlineLevel="1" x14ac:dyDescent="0.4">
      <c r="A553" s="161"/>
      <c r="B553" s="162"/>
      <c r="C553" s="269" t="s">
        <v>747</v>
      </c>
      <c r="D553" s="270"/>
      <c r="E553" s="270"/>
      <c r="F553" s="270"/>
      <c r="G553" s="270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 t="s">
        <v>280</v>
      </c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</row>
    <row r="554" spans="1:60" outlineLevel="1" x14ac:dyDescent="0.4">
      <c r="A554" s="161"/>
      <c r="B554" s="162"/>
      <c r="C554" s="190" t="s">
        <v>748</v>
      </c>
      <c r="D554" s="169"/>
      <c r="E554" s="170">
        <v>183.98250000000002</v>
      </c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 t="s">
        <v>254</v>
      </c>
      <c r="AH554" s="154">
        <v>0</v>
      </c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</row>
    <row r="555" spans="1:60" outlineLevel="1" x14ac:dyDescent="0.4">
      <c r="A555" s="161"/>
      <c r="B555" s="162"/>
      <c r="C555" s="190" t="s">
        <v>749</v>
      </c>
      <c r="D555" s="169"/>
      <c r="E555" s="170">
        <v>183.98250000000002</v>
      </c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 t="s">
        <v>254</v>
      </c>
      <c r="AH555" s="154">
        <v>0</v>
      </c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</row>
    <row r="556" spans="1:60" outlineLevel="1" x14ac:dyDescent="0.4">
      <c r="A556" s="161"/>
      <c r="B556" s="162"/>
      <c r="C556" s="252"/>
      <c r="D556" s="253"/>
      <c r="E556" s="253"/>
      <c r="F556" s="253"/>
      <c r="G556" s="253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 t="s">
        <v>217</v>
      </c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</row>
    <row r="557" spans="1:60" ht="20.399999999999999" outlineLevel="1" x14ac:dyDescent="0.4">
      <c r="A557" s="178">
        <v>106</v>
      </c>
      <c r="B557" s="179" t="s">
        <v>750</v>
      </c>
      <c r="C557" s="189" t="s">
        <v>751</v>
      </c>
      <c r="D557" s="180" t="s">
        <v>321</v>
      </c>
      <c r="E557" s="181">
        <v>3.5</v>
      </c>
      <c r="F557" s="182"/>
      <c r="G557" s="183">
        <f>ROUND(E557*F557,2)</f>
        <v>0</v>
      </c>
      <c r="H557" s="182"/>
      <c r="I557" s="183">
        <f>ROUND(E557*H557,2)</f>
        <v>0</v>
      </c>
      <c r="J557" s="182"/>
      <c r="K557" s="183">
        <f>ROUND(E557*J557,2)</f>
        <v>0</v>
      </c>
      <c r="L557" s="183">
        <v>21</v>
      </c>
      <c r="M557" s="183">
        <f>G557*(1+L557/100)</f>
        <v>0</v>
      </c>
      <c r="N557" s="183">
        <v>8.0000000000000007E-5</v>
      </c>
      <c r="O557" s="183">
        <f>ROUND(E557*N557,2)</f>
        <v>0</v>
      </c>
      <c r="P557" s="183">
        <v>0</v>
      </c>
      <c r="Q557" s="183">
        <f>ROUND(E557*P557,2)</f>
        <v>0</v>
      </c>
      <c r="R557" s="183" t="s">
        <v>746</v>
      </c>
      <c r="S557" s="183" t="s">
        <v>212</v>
      </c>
      <c r="T557" s="184" t="s">
        <v>277</v>
      </c>
      <c r="U557" s="164">
        <v>0.29830000000000001</v>
      </c>
      <c r="V557" s="164">
        <f>ROUND(E557*U557,2)</f>
        <v>1.04</v>
      </c>
      <c r="W557" s="16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 t="s">
        <v>278</v>
      </c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</row>
    <row r="558" spans="1:60" outlineLevel="1" x14ac:dyDescent="0.4">
      <c r="A558" s="161"/>
      <c r="B558" s="162"/>
      <c r="C558" s="269" t="s">
        <v>747</v>
      </c>
      <c r="D558" s="270"/>
      <c r="E558" s="270"/>
      <c r="F558" s="270"/>
      <c r="G558" s="270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 t="s">
        <v>280</v>
      </c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</row>
    <row r="559" spans="1:60" outlineLevel="1" x14ac:dyDescent="0.4">
      <c r="A559" s="161"/>
      <c r="B559" s="162"/>
      <c r="C559" s="190" t="s">
        <v>752</v>
      </c>
      <c r="D559" s="169"/>
      <c r="E559" s="170">
        <v>3</v>
      </c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 t="s">
        <v>254</v>
      </c>
      <c r="AH559" s="154">
        <v>0</v>
      </c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</row>
    <row r="560" spans="1:60" outlineLevel="1" x14ac:dyDescent="0.4">
      <c r="A560" s="161"/>
      <c r="B560" s="162"/>
      <c r="C560" s="190" t="s">
        <v>753</v>
      </c>
      <c r="D560" s="169"/>
      <c r="E560" s="170">
        <v>0.5</v>
      </c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 t="s">
        <v>254</v>
      </c>
      <c r="AH560" s="154">
        <v>0</v>
      </c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  <c r="BH560" s="154"/>
    </row>
    <row r="561" spans="1:60" outlineLevel="1" x14ac:dyDescent="0.4">
      <c r="A561" s="161"/>
      <c r="B561" s="162"/>
      <c r="C561" s="252"/>
      <c r="D561" s="253"/>
      <c r="E561" s="253"/>
      <c r="F561" s="253"/>
      <c r="G561" s="253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 t="s">
        <v>217</v>
      </c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  <c r="BH561" s="154"/>
    </row>
    <row r="562" spans="1:60" ht="20.399999999999999" outlineLevel="1" x14ac:dyDescent="0.4">
      <c r="A562" s="178">
        <v>107</v>
      </c>
      <c r="B562" s="179" t="s">
        <v>754</v>
      </c>
      <c r="C562" s="189" t="s">
        <v>755</v>
      </c>
      <c r="D562" s="180" t="s">
        <v>321</v>
      </c>
      <c r="E562" s="181">
        <v>198.70110000000003</v>
      </c>
      <c r="F562" s="182"/>
      <c r="G562" s="183">
        <f>ROUND(E562*F562,2)</f>
        <v>0</v>
      </c>
      <c r="H562" s="182"/>
      <c r="I562" s="183">
        <f>ROUND(E562*H562,2)</f>
        <v>0</v>
      </c>
      <c r="J562" s="182"/>
      <c r="K562" s="183">
        <f>ROUND(E562*J562,2)</f>
        <v>0</v>
      </c>
      <c r="L562" s="183">
        <v>21</v>
      </c>
      <c r="M562" s="183">
        <f>G562*(1+L562/100)</f>
        <v>0</v>
      </c>
      <c r="N562" s="183">
        <v>7.2600000000000008E-3</v>
      </c>
      <c r="O562" s="183">
        <f>ROUND(E562*N562,2)</f>
        <v>1.44</v>
      </c>
      <c r="P562" s="183">
        <v>0</v>
      </c>
      <c r="Q562" s="183">
        <f>ROUND(E562*P562,2)</f>
        <v>0</v>
      </c>
      <c r="R562" s="183" t="s">
        <v>332</v>
      </c>
      <c r="S562" s="183" t="s">
        <v>212</v>
      </c>
      <c r="T562" s="184" t="s">
        <v>333</v>
      </c>
      <c r="U562" s="164">
        <v>0</v>
      </c>
      <c r="V562" s="164">
        <f>ROUND(E562*U562,2)</f>
        <v>0</v>
      </c>
      <c r="W562" s="16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 t="s">
        <v>334</v>
      </c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  <c r="BH562" s="154"/>
    </row>
    <row r="563" spans="1:60" outlineLevel="1" x14ac:dyDescent="0.4">
      <c r="A563" s="161"/>
      <c r="B563" s="162"/>
      <c r="C563" s="190" t="s">
        <v>756</v>
      </c>
      <c r="D563" s="169"/>
      <c r="E563" s="170">
        <v>198.70110000000003</v>
      </c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 t="s">
        <v>254</v>
      </c>
      <c r="AH563" s="154">
        <v>5</v>
      </c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  <c r="BH563" s="154"/>
    </row>
    <row r="564" spans="1:60" outlineLevel="1" x14ac:dyDescent="0.4">
      <c r="A564" s="161"/>
      <c r="B564" s="162"/>
      <c r="C564" s="252"/>
      <c r="D564" s="253"/>
      <c r="E564" s="253"/>
      <c r="F564" s="253"/>
      <c r="G564" s="253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 t="s">
        <v>217</v>
      </c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  <c r="BD564" s="154"/>
      <c r="BE564" s="154"/>
      <c r="BF564" s="154"/>
      <c r="BG564" s="154"/>
      <c r="BH564" s="154"/>
    </row>
    <row r="565" spans="1:60" ht="20.399999999999999" outlineLevel="1" x14ac:dyDescent="0.4">
      <c r="A565" s="178">
        <v>108</v>
      </c>
      <c r="B565" s="179" t="s">
        <v>732</v>
      </c>
      <c r="C565" s="189" t="s">
        <v>733</v>
      </c>
      <c r="D565" s="180" t="s">
        <v>321</v>
      </c>
      <c r="E565" s="181">
        <v>280.07798000000003</v>
      </c>
      <c r="F565" s="182"/>
      <c r="G565" s="183">
        <f>ROUND(E565*F565,2)</f>
        <v>0</v>
      </c>
      <c r="H565" s="182"/>
      <c r="I565" s="183">
        <f>ROUND(E565*H565,2)</f>
        <v>0</v>
      </c>
      <c r="J565" s="182"/>
      <c r="K565" s="183">
        <f>ROUND(E565*J565,2)</f>
        <v>0</v>
      </c>
      <c r="L565" s="183">
        <v>21</v>
      </c>
      <c r="M565" s="183">
        <f>G565*(1+L565/100)</f>
        <v>0</v>
      </c>
      <c r="N565" s="183">
        <v>1.0900000000000002E-2</v>
      </c>
      <c r="O565" s="183">
        <f>ROUND(E565*N565,2)</f>
        <v>3.05</v>
      </c>
      <c r="P565" s="183">
        <v>0</v>
      </c>
      <c r="Q565" s="183">
        <f>ROUND(E565*P565,2)</f>
        <v>0</v>
      </c>
      <c r="R565" s="183" t="s">
        <v>332</v>
      </c>
      <c r="S565" s="183" t="s">
        <v>212</v>
      </c>
      <c r="T565" s="184" t="s">
        <v>333</v>
      </c>
      <c r="U565" s="164">
        <v>0</v>
      </c>
      <c r="V565" s="164">
        <f>ROUND(E565*U565,2)</f>
        <v>0</v>
      </c>
      <c r="W565" s="16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 t="s">
        <v>334</v>
      </c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  <c r="BD565" s="154"/>
      <c r="BE565" s="154"/>
      <c r="BF565" s="154"/>
      <c r="BG565" s="154"/>
      <c r="BH565" s="154"/>
    </row>
    <row r="566" spans="1:60" outlineLevel="1" x14ac:dyDescent="0.4">
      <c r="A566" s="161"/>
      <c r="B566" s="162"/>
      <c r="C566" s="190" t="s">
        <v>757</v>
      </c>
      <c r="D566" s="169"/>
      <c r="E566" s="170">
        <v>198.70110000000003</v>
      </c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 t="s">
        <v>254</v>
      </c>
      <c r="AH566" s="154">
        <v>5</v>
      </c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  <c r="BD566" s="154"/>
      <c r="BE566" s="154"/>
      <c r="BF566" s="154"/>
      <c r="BG566" s="154"/>
      <c r="BH566" s="154"/>
    </row>
    <row r="567" spans="1:60" outlineLevel="1" x14ac:dyDescent="0.4">
      <c r="A567" s="161"/>
      <c r="B567" s="162"/>
      <c r="C567" s="190" t="s">
        <v>758</v>
      </c>
      <c r="D567" s="169"/>
      <c r="E567" s="170">
        <v>81.376880000000014</v>
      </c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 t="s">
        <v>254</v>
      </c>
      <c r="AH567" s="154">
        <v>0</v>
      </c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</row>
    <row r="568" spans="1:60" outlineLevel="1" x14ac:dyDescent="0.4">
      <c r="A568" s="161"/>
      <c r="B568" s="162"/>
      <c r="C568" s="252"/>
      <c r="D568" s="253"/>
      <c r="E568" s="253"/>
      <c r="F568" s="253"/>
      <c r="G568" s="253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 t="s">
        <v>217</v>
      </c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</row>
    <row r="569" spans="1:60" ht="20.399999999999999" outlineLevel="1" x14ac:dyDescent="0.4">
      <c r="A569" s="178">
        <v>109</v>
      </c>
      <c r="B569" s="179" t="s">
        <v>759</v>
      </c>
      <c r="C569" s="189" t="s">
        <v>760</v>
      </c>
      <c r="D569" s="180" t="s">
        <v>321</v>
      </c>
      <c r="E569" s="181">
        <v>3.7800000000000002</v>
      </c>
      <c r="F569" s="182"/>
      <c r="G569" s="183">
        <f>ROUND(E569*F569,2)</f>
        <v>0</v>
      </c>
      <c r="H569" s="182"/>
      <c r="I569" s="183">
        <f>ROUND(E569*H569,2)</f>
        <v>0</v>
      </c>
      <c r="J569" s="182"/>
      <c r="K569" s="183">
        <f>ROUND(E569*J569,2)</f>
        <v>0</v>
      </c>
      <c r="L569" s="183">
        <v>21</v>
      </c>
      <c r="M569" s="183">
        <f>G569*(1+L569/100)</f>
        <v>0</v>
      </c>
      <c r="N569" s="183">
        <v>1.298E-2</v>
      </c>
      <c r="O569" s="183">
        <f>ROUND(E569*N569,2)</f>
        <v>0.05</v>
      </c>
      <c r="P569" s="183">
        <v>0</v>
      </c>
      <c r="Q569" s="183">
        <f>ROUND(E569*P569,2)</f>
        <v>0</v>
      </c>
      <c r="R569" s="183" t="s">
        <v>332</v>
      </c>
      <c r="S569" s="183" t="s">
        <v>212</v>
      </c>
      <c r="T569" s="184" t="s">
        <v>333</v>
      </c>
      <c r="U569" s="164">
        <v>0</v>
      </c>
      <c r="V569" s="164">
        <f>ROUND(E569*U569,2)</f>
        <v>0</v>
      </c>
      <c r="W569" s="16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 t="s">
        <v>334</v>
      </c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</row>
    <row r="570" spans="1:60" outlineLevel="1" x14ac:dyDescent="0.4">
      <c r="A570" s="161"/>
      <c r="B570" s="162"/>
      <c r="C570" s="190" t="s">
        <v>761</v>
      </c>
      <c r="D570" s="169"/>
      <c r="E570" s="170">
        <v>3.7800000000000002</v>
      </c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 t="s">
        <v>254</v>
      </c>
      <c r="AH570" s="154">
        <v>5</v>
      </c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</row>
    <row r="571" spans="1:60" outlineLevel="1" x14ac:dyDescent="0.4">
      <c r="A571" s="161"/>
      <c r="B571" s="162"/>
      <c r="C571" s="252"/>
      <c r="D571" s="253"/>
      <c r="E571" s="253"/>
      <c r="F571" s="253"/>
      <c r="G571" s="253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 t="s">
        <v>217</v>
      </c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</row>
    <row r="572" spans="1:60" outlineLevel="1" x14ac:dyDescent="0.4">
      <c r="A572" s="161">
        <v>110</v>
      </c>
      <c r="B572" s="162" t="s">
        <v>762</v>
      </c>
      <c r="C572" s="201" t="s">
        <v>763</v>
      </c>
      <c r="D572" s="163" t="s">
        <v>0</v>
      </c>
      <c r="E572" s="186"/>
      <c r="F572" s="165"/>
      <c r="G572" s="164">
        <f>ROUND(E572*F572,2)</f>
        <v>0</v>
      </c>
      <c r="H572" s="165"/>
      <c r="I572" s="164">
        <f>ROUND(E572*H572,2)</f>
        <v>0</v>
      </c>
      <c r="J572" s="165"/>
      <c r="K572" s="164">
        <f>ROUND(E572*J572,2)</f>
        <v>0</v>
      </c>
      <c r="L572" s="164">
        <v>21</v>
      </c>
      <c r="M572" s="164">
        <f>G572*(1+L572/100)</f>
        <v>0</v>
      </c>
      <c r="N572" s="164">
        <v>0</v>
      </c>
      <c r="O572" s="164">
        <f>ROUND(E572*N572,2)</f>
        <v>0</v>
      </c>
      <c r="P572" s="164">
        <v>0</v>
      </c>
      <c r="Q572" s="164">
        <f>ROUND(E572*P572,2)</f>
        <v>0</v>
      </c>
      <c r="R572" s="164" t="s">
        <v>746</v>
      </c>
      <c r="S572" s="164" t="s">
        <v>212</v>
      </c>
      <c r="T572" s="164" t="s">
        <v>277</v>
      </c>
      <c r="U572" s="164">
        <v>0</v>
      </c>
      <c r="V572" s="164">
        <f>ROUND(E572*U572,2)</f>
        <v>0</v>
      </c>
      <c r="W572" s="16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 t="s">
        <v>677</v>
      </c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</row>
    <row r="573" spans="1:60" outlineLevel="1" x14ac:dyDescent="0.4">
      <c r="A573" s="161"/>
      <c r="B573" s="162"/>
      <c r="C573" s="267" t="s">
        <v>716</v>
      </c>
      <c r="D573" s="268"/>
      <c r="E573" s="268"/>
      <c r="F573" s="268"/>
      <c r="G573" s="268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 t="s">
        <v>280</v>
      </c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</row>
    <row r="574" spans="1:60" outlineLevel="1" x14ac:dyDescent="0.4">
      <c r="A574" s="161"/>
      <c r="B574" s="162"/>
      <c r="C574" s="252"/>
      <c r="D574" s="253"/>
      <c r="E574" s="253"/>
      <c r="F574" s="253"/>
      <c r="G574" s="253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 t="s">
        <v>217</v>
      </c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</row>
    <row r="575" spans="1:60" x14ac:dyDescent="0.4">
      <c r="A575" s="172" t="s">
        <v>207</v>
      </c>
      <c r="B575" s="173" t="s">
        <v>148</v>
      </c>
      <c r="C575" s="188" t="s">
        <v>149</v>
      </c>
      <c r="D575" s="174"/>
      <c r="E575" s="175"/>
      <c r="F575" s="176"/>
      <c r="G575" s="176">
        <f>SUMIF(AG576:AG598,"&lt;&gt;NOR",G576:G598)</f>
        <v>0</v>
      </c>
      <c r="H575" s="176"/>
      <c r="I575" s="176">
        <f>SUM(I576:I598)</f>
        <v>0</v>
      </c>
      <c r="J575" s="176"/>
      <c r="K575" s="176">
        <f>SUM(K576:K598)</f>
        <v>0</v>
      </c>
      <c r="L575" s="176"/>
      <c r="M575" s="176">
        <f>SUM(M576:M598)</f>
        <v>0</v>
      </c>
      <c r="N575" s="176"/>
      <c r="O575" s="176">
        <f>SUM(O576:O598)</f>
        <v>0.21</v>
      </c>
      <c r="P575" s="176"/>
      <c r="Q575" s="176">
        <f>SUM(Q576:Q598)</f>
        <v>0.12000000000000001</v>
      </c>
      <c r="R575" s="176"/>
      <c r="S575" s="176"/>
      <c r="T575" s="177"/>
      <c r="U575" s="171"/>
      <c r="V575" s="171">
        <f>SUM(V576:V598)</f>
        <v>44.36</v>
      </c>
      <c r="W575" s="171"/>
      <c r="AG575" t="s">
        <v>208</v>
      </c>
    </row>
    <row r="576" spans="1:60" ht="30.6" outlineLevel="1" x14ac:dyDescent="0.4">
      <c r="A576" s="178">
        <v>111</v>
      </c>
      <c r="B576" s="179" t="s">
        <v>764</v>
      </c>
      <c r="C576" s="189" t="s">
        <v>765</v>
      </c>
      <c r="D576" s="180" t="s">
        <v>321</v>
      </c>
      <c r="E576" s="181">
        <v>3.5</v>
      </c>
      <c r="F576" s="182"/>
      <c r="G576" s="183">
        <f>ROUND(E576*F576,2)</f>
        <v>0</v>
      </c>
      <c r="H576" s="182"/>
      <c r="I576" s="183">
        <f>ROUND(E576*H576,2)</f>
        <v>0</v>
      </c>
      <c r="J576" s="182"/>
      <c r="K576" s="183">
        <f>ROUND(E576*J576,2)</f>
        <v>0</v>
      </c>
      <c r="L576" s="183">
        <v>21</v>
      </c>
      <c r="M576" s="183">
        <f>G576*(1+L576/100)</f>
        <v>0</v>
      </c>
      <c r="N576" s="183">
        <v>1.8330000000000003E-2</v>
      </c>
      <c r="O576" s="183">
        <f>ROUND(E576*N576,2)</f>
        <v>0.06</v>
      </c>
      <c r="P576" s="183">
        <v>0</v>
      </c>
      <c r="Q576" s="183">
        <f>ROUND(E576*P576,2)</f>
        <v>0</v>
      </c>
      <c r="R576" s="183" t="s">
        <v>766</v>
      </c>
      <c r="S576" s="183" t="s">
        <v>212</v>
      </c>
      <c r="T576" s="184" t="s">
        <v>277</v>
      </c>
      <c r="U576" s="164">
        <v>1.6303000000000001</v>
      </c>
      <c r="V576" s="164">
        <f>ROUND(E576*U576,2)</f>
        <v>5.71</v>
      </c>
      <c r="W576" s="16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 t="s">
        <v>278</v>
      </c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</row>
    <row r="577" spans="1:60" outlineLevel="1" x14ac:dyDescent="0.4">
      <c r="A577" s="161"/>
      <c r="B577" s="162"/>
      <c r="C577" s="190" t="s">
        <v>767</v>
      </c>
      <c r="D577" s="169"/>
      <c r="E577" s="170">
        <v>3.5</v>
      </c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 t="s">
        <v>254</v>
      </c>
      <c r="AH577" s="154">
        <v>5</v>
      </c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</row>
    <row r="578" spans="1:60" outlineLevel="1" x14ac:dyDescent="0.4">
      <c r="A578" s="161"/>
      <c r="B578" s="162"/>
      <c r="C578" s="252"/>
      <c r="D578" s="253"/>
      <c r="E578" s="253"/>
      <c r="F578" s="253"/>
      <c r="G578" s="253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 t="s">
        <v>217</v>
      </c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  <c r="BH578" s="154"/>
    </row>
    <row r="579" spans="1:60" ht="20.399999999999999" outlineLevel="1" x14ac:dyDescent="0.4">
      <c r="A579" s="178">
        <v>112</v>
      </c>
      <c r="B579" s="179" t="s">
        <v>768</v>
      </c>
      <c r="C579" s="189" t="s">
        <v>769</v>
      </c>
      <c r="D579" s="180" t="s">
        <v>460</v>
      </c>
      <c r="E579" s="181">
        <v>59.800000000000004</v>
      </c>
      <c r="F579" s="182"/>
      <c r="G579" s="183">
        <f>ROUND(E579*F579,2)</f>
        <v>0</v>
      </c>
      <c r="H579" s="182"/>
      <c r="I579" s="183">
        <f>ROUND(E579*H579,2)</f>
        <v>0</v>
      </c>
      <c r="J579" s="182"/>
      <c r="K579" s="183">
        <f>ROUND(E579*J579,2)</f>
        <v>0</v>
      </c>
      <c r="L579" s="183">
        <v>21</v>
      </c>
      <c r="M579" s="183">
        <f>G579*(1+L579/100)</f>
        <v>0</v>
      </c>
      <c r="N579" s="183">
        <v>1.58E-3</v>
      </c>
      <c r="O579" s="183">
        <f>ROUND(E579*N579,2)</f>
        <v>0.09</v>
      </c>
      <c r="P579" s="183">
        <v>0</v>
      </c>
      <c r="Q579" s="183">
        <f>ROUND(E579*P579,2)</f>
        <v>0</v>
      </c>
      <c r="R579" s="183" t="s">
        <v>766</v>
      </c>
      <c r="S579" s="183" t="s">
        <v>212</v>
      </c>
      <c r="T579" s="184" t="s">
        <v>277</v>
      </c>
      <c r="U579" s="164">
        <v>0.60110000000000008</v>
      </c>
      <c r="V579" s="164">
        <f>ROUND(E579*U579,2)</f>
        <v>35.950000000000003</v>
      </c>
      <c r="W579" s="16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 t="s">
        <v>278</v>
      </c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  <c r="BD579" s="154"/>
      <c r="BE579" s="154"/>
      <c r="BF579" s="154"/>
      <c r="BG579" s="154"/>
      <c r="BH579" s="154"/>
    </row>
    <row r="580" spans="1:60" outlineLevel="1" x14ac:dyDescent="0.4">
      <c r="A580" s="161"/>
      <c r="B580" s="162"/>
      <c r="C580" s="254" t="s">
        <v>770</v>
      </c>
      <c r="D580" s="255"/>
      <c r="E580" s="255"/>
      <c r="F580" s="255"/>
      <c r="G580" s="255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 t="s">
        <v>216</v>
      </c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  <c r="BD580" s="154"/>
      <c r="BE580" s="154"/>
      <c r="BF580" s="154"/>
      <c r="BG580" s="154"/>
      <c r="BH580" s="154"/>
    </row>
    <row r="581" spans="1:60" outlineLevel="1" x14ac:dyDescent="0.4">
      <c r="A581" s="161"/>
      <c r="B581" s="162"/>
      <c r="C581" s="190" t="s">
        <v>771</v>
      </c>
      <c r="D581" s="169"/>
      <c r="E581" s="170">
        <v>59.800000000000004</v>
      </c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 t="s">
        <v>254</v>
      </c>
      <c r="AH581" s="154">
        <v>0</v>
      </c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  <c r="BH581" s="154"/>
    </row>
    <row r="582" spans="1:60" outlineLevel="1" x14ac:dyDescent="0.4">
      <c r="A582" s="161"/>
      <c r="B582" s="162"/>
      <c r="C582" s="252"/>
      <c r="D582" s="253"/>
      <c r="E582" s="253"/>
      <c r="F582" s="253"/>
      <c r="G582" s="253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 t="s">
        <v>217</v>
      </c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  <c r="BD582" s="154"/>
      <c r="BE582" s="154"/>
      <c r="BF582" s="154"/>
      <c r="BG582" s="154"/>
      <c r="BH582" s="154"/>
    </row>
    <row r="583" spans="1:60" outlineLevel="1" x14ac:dyDescent="0.4">
      <c r="A583" s="178">
        <v>113</v>
      </c>
      <c r="B583" s="179" t="s">
        <v>772</v>
      </c>
      <c r="C583" s="189" t="s">
        <v>773</v>
      </c>
      <c r="D583" s="180" t="s">
        <v>460</v>
      </c>
      <c r="E583" s="181">
        <v>29.700000000000003</v>
      </c>
      <c r="F583" s="182"/>
      <c r="G583" s="183">
        <f>ROUND(E583*F583,2)</f>
        <v>0</v>
      </c>
      <c r="H583" s="182"/>
      <c r="I583" s="183">
        <f>ROUND(E583*H583,2)</f>
        <v>0</v>
      </c>
      <c r="J583" s="182"/>
      <c r="K583" s="183">
        <f>ROUND(E583*J583,2)</f>
        <v>0</v>
      </c>
      <c r="L583" s="183">
        <v>21</v>
      </c>
      <c r="M583" s="183">
        <f>G583*(1+L583/100)</f>
        <v>0</v>
      </c>
      <c r="N583" s="183">
        <v>0</v>
      </c>
      <c r="O583" s="183">
        <f>ROUND(E583*N583,2)</f>
        <v>0</v>
      </c>
      <c r="P583" s="183">
        <v>3.3600000000000001E-3</v>
      </c>
      <c r="Q583" s="183">
        <f>ROUND(E583*P583,2)</f>
        <v>0.1</v>
      </c>
      <c r="R583" s="183" t="s">
        <v>766</v>
      </c>
      <c r="S583" s="183" t="s">
        <v>212</v>
      </c>
      <c r="T583" s="184" t="s">
        <v>277</v>
      </c>
      <c r="U583" s="164">
        <v>6.9000000000000006E-2</v>
      </c>
      <c r="V583" s="164">
        <f>ROUND(E583*U583,2)</f>
        <v>2.0499999999999998</v>
      </c>
      <c r="W583" s="16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 t="s">
        <v>278</v>
      </c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  <c r="BD583" s="154"/>
      <c r="BE583" s="154"/>
      <c r="BF583" s="154"/>
      <c r="BG583" s="154"/>
      <c r="BH583" s="154"/>
    </row>
    <row r="584" spans="1:60" outlineLevel="1" x14ac:dyDescent="0.4">
      <c r="A584" s="161"/>
      <c r="B584" s="162"/>
      <c r="C584" s="190" t="s">
        <v>637</v>
      </c>
      <c r="D584" s="169"/>
      <c r="E584" s="170">
        <v>29.700000000000003</v>
      </c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 t="s">
        <v>254</v>
      </c>
      <c r="AH584" s="154">
        <v>0</v>
      </c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  <c r="BD584" s="154"/>
      <c r="BE584" s="154"/>
      <c r="BF584" s="154"/>
      <c r="BG584" s="154"/>
      <c r="BH584" s="154"/>
    </row>
    <row r="585" spans="1:60" outlineLevel="1" x14ac:dyDescent="0.4">
      <c r="A585" s="161"/>
      <c r="B585" s="162"/>
      <c r="C585" s="252"/>
      <c r="D585" s="253"/>
      <c r="E585" s="253"/>
      <c r="F585" s="253"/>
      <c r="G585" s="253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 t="s">
        <v>217</v>
      </c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  <c r="BD585" s="154"/>
      <c r="BE585" s="154"/>
      <c r="BF585" s="154"/>
      <c r="BG585" s="154"/>
      <c r="BH585" s="154"/>
    </row>
    <row r="586" spans="1:60" outlineLevel="1" x14ac:dyDescent="0.4">
      <c r="A586" s="178">
        <v>114</v>
      </c>
      <c r="B586" s="179" t="s">
        <v>774</v>
      </c>
      <c r="C586" s="189" t="s">
        <v>775</v>
      </c>
      <c r="D586" s="180" t="s">
        <v>354</v>
      </c>
      <c r="E586" s="181">
        <v>2</v>
      </c>
      <c r="F586" s="182"/>
      <c r="G586" s="183">
        <f>ROUND(E586*F586,2)</f>
        <v>0</v>
      </c>
      <c r="H586" s="182"/>
      <c r="I586" s="183">
        <f>ROUND(E586*H586,2)</f>
        <v>0</v>
      </c>
      <c r="J586" s="182"/>
      <c r="K586" s="183">
        <f>ROUND(E586*J586,2)</f>
        <v>0</v>
      </c>
      <c r="L586" s="183">
        <v>21</v>
      </c>
      <c r="M586" s="183">
        <f>G586*(1+L586/100)</f>
        <v>0</v>
      </c>
      <c r="N586" s="183">
        <v>0</v>
      </c>
      <c r="O586" s="183">
        <f>ROUND(E586*N586,2)</f>
        <v>0</v>
      </c>
      <c r="P586" s="183">
        <v>1.1500000000000002E-3</v>
      </c>
      <c r="Q586" s="183">
        <f>ROUND(E586*P586,2)</f>
        <v>0</v>
      </c>
      <c r="R586" s="183" t="s">
        <v>766</v>
      </c>
      <c r="S586" s="183" t="s">
        <v>212</v>
      </c>
      <c r="T586" s="184" t="s">
        <v>277</v>
      </c>
      <c r="U586" s="164">
        <v>9.2000000000000012E-2</v>
      </c>
      <c r="V586" s="164">
        <f>ROUND(E586*U586,2)</f>
        <v>0.18</v>
      </c>
      <c r="W586" s="16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 t="s">
        <v>278</v>
      </c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  <c r="BD586" s="154"/>
      <c r="BE586" s="154"/>
      <c r="BF586" s="154"/>
      <c r="BG586" s="154"/>
      <c r="BH586" s="154"/>
    </row>
    <row r="587" spans="1:60" outlineLevel="1" x14ac:dyDescent="0.4">
      <c r="A587" s="161"/>
      <c r="B587" s="162"/>
      <c r="C587" s="265"/>
      <c r="D587" s="266"/>
      <c r="E587" s="266"/>
      <c r="F587" s="266"/>
      <c r="G587" s="266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 t="s">
        <v>217</v>
      </c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  <c r="BD587" s="154"/>
      <c r="BE587" s="154"/>
      <c r="BF587" s="154"/>
      <c r="BG587" s="154"/>
      <c r="BH587" s="154"/>
    </row>
    <row r="588" spans="1:60" outlineLevel="1" x14ac:dyDescent="0.4">
      <c r="A588" s="178">
        <v>115</v>
      </c>
      <c r="B588" s="179" t="s">
        <v>776</v>
      </c>
      <c r="C588" s="189" t="s">
        <v>777</v>
      </c>
      <c r="D588" s="180" t="s">
        <v>460</v>
      </c>
      <c r="E588" s="181">
        <v>0.60000000000000009</v>
      </c>
      <c r="F588" s="182"/>
      <c r="G588" s="183">
        <f>ROUND(E588*F588,2)</f>
        <v>0</v>
      </c>
      <c r="H588" s="182"/>
      <c r="I588" s="183">
        <f>ROUND(E588*H588,2)</f>
        <v>0</v>
      </c>
      <c r="J588" s="182"/>
      <c r="K588" s="183">
        <f>ROUND(E588*J588,2)</f>
        <v>0</v>
      </c>
      <c r="L588" s="183">
        <v>21</v>
      </c>
      <c r="M588" s="183">
        <f>G588*(1+L588/100)</f>
        <v>0</v>
      </c>
      <c r="N588" s="183">
        <v>0</v>
      </c>
      <c r="O588" s="183">
        <f>ROUND(E588*N588,2)</f>
        <v>0</v>
      </c>
      <c r="P588" s="183">
        <v>1.3500000000000001E-3</v>
      </c>
      <c r="Q588" s="183">
        <f>ROUND(E588*P588,2)</f>
        <v>0</v>
      </c>
      <c r="R588" s="183" t="s">
        <v>766</v>
      </c>
      <c r="S588" s="183" t="s">
        <v>212</v>
      </c>
      <c r="T588" s="184" t="s">
        <v>277</v>
      </c>
      <c r="U588" s="164">
        <v>9.2000000000000012E-2</v>
      </c>
      <c r="V588" s="164">
        <f>ROUND(E588*U588,2)</f>
        <v>0.06</v>
      </c>
      <c r="W588" s="16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 t="s">
        <v>778</v>
      </c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  <c r="BD588" s="154"/>
      <c r="BE588" s="154"/>
      <c r="BF588" s="154"/>
      <c r="BG588" s="154"/>
      <c r="BH588" s="154"/>
    </row>
    <row r="589" spans="1:60" outlineLevel="1" x14ac:dyDescent="0.4">
      <c r="A589" s="161"/>
      <c r="B589" s="162"/>
      <c r="C589" s="190" t="s">
        <v>779</v>
      </c>
      <c r="D589" s="169"/>
      <c r="E589" s="170">
        <v>0.60000000000000009</v>
      </c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 t="s">
        <v>254</v>
      </c>
      <c r="AH589" s="154">
        <v>0</v>
      </c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  <c r="BD589" s="154"/>
      <c r="BE589" s="154"/>
      <c r="BF589" s="154"/>
      <c r="BG589" s="154"/>
      <c r="BH589" s="154"/>
    </row>
    <row r="590" spans="1:60" outlineLevel="1" x14ac:dyDescent="0.4">
      <c r="A590" s="161"/>
      <c r="B590" s="162"/>
      <c r="C590" s="252"/>
      <c r="D590" s="253"/>
      <c r="E590" s="253"/>
      <c r="F590" s="253"/>
      <c r="G590" s="253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 t="s">
        <v>217</v>
      </c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  <c r="BD590" s="154"/>
      <c r="BE590" s="154"/>
      <c r="BF590" s="154"/>
      <c r="BG590" s="154"/>
      <c r="BH590" s="154"/>
    </row>
    <row r="591" spans="1:60" outlineLevel="1" x14ac:dyDescent="0.4">
      <c r="A591" s="178">
        <v>116</v>
      </c>
      <c r="B591" s="179" t="s">
        <v>780</v>
      </c>
      <c r="C591" s="189" t="s">
        <v>781</v>
      </c>
      <c r="D591" s="180" t="s">
        <v>460</v>
      </c>
      <c r="E591" s="181">
        <v>6</v>
      </c>
      <c r="F591" s="182"/>
      <c r="G591" s="183">
        <f>ROUND(E591*F591,2)</f>
        <v>0</v>
      </c>
      <c r="H591" s="182"/>
      <c r="I591" s="183">
        <f>ROUND(E591*H591,2)</f>
        <v>0</v>
      </c>
      <c r="J591" s="182"/>
      <c r="K591" s="183">
        <f>ROUND(E591*J591,2)</f>
        <v>0</v>
      </c>
      <c r="L591" s="183">
        <v>21</v>
      </c>
      <c r="M591" s="183">
        <f>G591*(1+L591/100)</f>
        <v>0</v>
      </c>
      <c r="N591" s="183">
        <v>0</v>
      </c>
      <c r="O591" s="183">
        <f>ROUND(E591*N591,2)</f>
        <v>0</v>
      </c>
      <c r="P591" s="183">
        <v>2.8500000000000001E-3</v>
      </c>
      <c r="Q591" s="183">
        <f>ROUND(E591*P591,2)</f>
        <v>0.02</v>
      </c>
      <c r="R591" s="183" t="s">
        <v>766</v>
      </c>
      <c r="S591" s="183" t="s">
        <v>212</v>
      </c>
      <c r="T591" s="184" t="s">
        <v>277</v>
      </c>
      <c r="U591" s="164">
        <v>6.9000000000000006E-2</v>
      </c>
      <c r="V591" s="164">
        <f>ROUND(E591*U591,2)</f>
        <v>0.41</v>
      </c>
      <c r="W591" s="16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 t="s">
        <v>278</v>
      </c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  <c r="BD591" s="154"/>
      <c r="BE591" s="154"/>
      <c r="BF591" s="154"/>
      <c r="BG591" s="154"/>
      <c r="BH591" s="154"/>
    </row>
    <row r="592" spans="1:60" outlineLevel="1" x14ac:dyDescent="0.4">
      <c r="A592" s="161"/>
      <c r="B592" s="162"/>
      <c r="C592" s="265"/>
      <c r="D592" s="266"/>
      <c r="E592" s="266"/>
      <c r="F592" s="266"/>
      <c r="G592" s="266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 t="s">
        <v>217</v>
      </c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</row>
    <row r="593" spans="1:60" ht="20.399999999999999" outlineLevel="1" x14ac:dyDescent="0.4">
      <c r="A593" s="178">
        <v>117</v>
      </c>
      <c r="B593" s="179" t="s">
        <v>782</v>
      </c>
      <c r="C593" s="189" t="s">
        <v>783</v>
      </c>
      <c r="D593" s="180" t="s">
        <v>331</v>
      </c>
      <c r="E593" s="181">
        <v>5.7890000000000004E-2</v>
      </c>
      <c r="F593" s="182"/>
      <c r="G593" s="183">
        <f>ROUND(E593*F593,2)</f>
        <v>0</v>
      </c>
      <c r="H593" s="182"/>
      <c r="I593" s="183">
        <f>ROUND(E593*H593,2)</f>
        <v>0</v>
      </c>
      <c r="J593" s="182"/>
      <c r="K593" s="183">
        <f>ROUND(E593*J593,2)</f>
        <v>0</v>
      </c>
      <c r="L593" s="183">
        <v>21</v>
      </c>
      <c r="M593" s="183">
        <f>G593*(1+L593/100)</f>
        <v>0</v>
      </c>
      <c r="N593" s="183">
        <v>1</v>
      </c>
      <c r="O593" s="183">
        <f>ROUND(E593*N593,2)</f>
        <v>0.06</v>
      </c>
      <c r="P593" s="183">
        <v>0</v>
      </c>
      <c r="Q593" s="183">
        <f>ROUND(E593*P593,2)</f>
        <v>0</v>
      </c>
      <c r="R593" s="183" t="s">
        <v>332</v>
      </c>
      <c r="S593" s="183" t="s">
        <v>212</v>
      </c>
      <c r="T593" s="184" t="s">
        <v>333</v>
      </c>
      <c r="U593" s="164">
        <v>0</v>
      </c>
      <c r="V593" s="164">
        <f>ROUND(E593*U593,2)</f>
        <v>0</v>
      </c>
      <c r="W593" s="16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 t="s">
        <v>334</v>
      </c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  <c r="BH593" s="154"/>
    </row>
    <row r="594" spans="1:60" outlineLevel="1" x14ac:dyDescent="0.4">
      <c r="A594" s="161"/>
      <c r="B594" s="162"/>
      <c r="C594" s="190" t="s">
        <v>784</v>
      </c>
      <c r="D594" s="169"/>
      <c r="E594" s="170">
        <v>5.7890000000000004E-2</v>
      </c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 t="s">
        <v>254</v>
      </c>
      <c r="AH594" s="154">
        <v>0</v>
      </c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  <c r="BH594" s="154"/>
    </row>
    <row r="595" spans="1:60" outlineLevel="1" x14ac:dyDescent="0.4">
      <c r="A595" s="161"/>
      <c r="B595" s="162"/>
      <c r="C595" s="252"/>
      <c r="D595" s="253"/>
      <c r="E595" s="253"/>
      <c r="F595" s="253"/>
      <c r="G595" s="253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 t="s">
        <v>217</v>
      </c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</row>
    <row r="596" spans="1:60" outlineLevel="1" x14ac:dyDescent="0.4">
      <c r="A596" s="161">
        <v>118</v>
      </c>
      <c r="B596" s="162" t="s">
        <v>785</v>
      </c>
      <c r="C596" s="201" t="s">
        <v>786</v>
      </c>
      <c r="D596" s="163" t="s">
        <v>0</v>
      </c>
      <c r="E596" s="186"/>
      <c r="F596" s="165"/>
      <c r="G596" s="164">
        <f>ROUND(E596*F596,2)</f>
        <v>0</v>
      </c>
      <c r="H596" s="165"/>
      <c r="I596" s="164">
        <f>ROUND(E596*H596,2)</f>
        <v>0</v>
      </c>
      <c r="J596" s="165"/>
      <c r="K596" s="164">
        <f>ROUND(E596*J596,2)</f>
        <v>0</v>
      </c>
      <c r="L596" s="164">
        <v>21</v>
      </c>
      <c r="M596" s="164">
        <f>G596*(1+L596/100)</f>
        <v>0</v>
      </c>
      <c r="N596" s="164">
        <v>0</v>
      </c>
      <c r="O596" s="164">
        <f>ROUND(E596*N596,2)</f>
        <v>0</v>
      </c>
      <c r="P596" s="164">
        <v>0</v>
      </c>
      <c r="Q596" s="164">
        <f>ROUND(E596*P596,2)</f>
        <v>0</v>
      </c>
      <c r="R596" s="164" t="s">
        <v>766</v>
      </c>
      <c r="S596" s="164" t="s">
        <v>212</v>
      </c>
      <c r="T596" s="164" t="s">
        <v>277</v>
      </c>
      <c r="U596" s="164">
        <v>0</v>
      </c>
      <c r="V596" s="164">
        <f>ROUND(E596*U596,2)</f>
        <v>0</v>
      </c>
      <c r="W596" s="16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 t="s">
        <v>677</v>
      </c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  <c r="BH596" s="154"/>
    </row>
    <row r="597" spans="1:60" outlineLevel="1" x14ac:dyDescent="0.4">
      <c r="A597" s="161"/>
      <c r="B597" s="162"/>
      <c r="C597" s="267" t="s">
        <v>716</v>
      </c>
      <c r="D597" s="268"/>
      <c r="E597" s="268"/>
      <c r="F597" s="268"/>
      <c r="G597" s="268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 t="s">
        <v>280</v>
      </c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  <c r="BD597" s="154"/>
      <c r="BE597" s="154"/>
      <c r="BF597" s="154"/>
      <c r="BG597" s="154"/>
      <c r="BH597" s="154"/>
    </row>
    <row r="598" spans="1:60" outlineLevel="1" x14ac:dyDescent="0.4">
      <c r="A598" s="161"/>
      <c r="B598" s="162"/>
      <c r="C598" s="252"/>
      <c r="D598" s="253"/>
      <c r="E598" s="253"/>
      <c r="F598" s="253"/>
      <c r="G598" s="253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 t="s">
        <v>217</v>
      </c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  <c r="BH598" s="154"/>
    </row>
    <row r="599" spans="1:60" x14ac:dyDescent="0.4">
      <c r="A599" s="172" t="s">
        <v>207</v>
      </c>
      <c r="B599" s="173" t="s">
        <v>150</v>
      </c>
      <c r="C599" s="188" t="s">
        <v>151</v>
      </c>
      <c r="D599" s="174"/>
      <c r="E599" s="175"/>
      <c r="F599" s="176"/>
      <c r="G599" s="176">
        <f>SUMIF(AG600:AG682,"&lt;&gt;NOR",G600:G682)</f>
        <v>0</v>
      </c>
      <c r="H599" s="176"/>
      <c r="I599" s="176">
        <f>SUM(I600:I682)</f>
        <v>0</v>
      </c>
      <c r="J599" s="176"/>
      <c r="K599" s="176">
        <f>SUM(K600:K682)</f>
        <v>0</v>
      </c>
      <c r="L599" s="176"/>
      <c r="M599" s="176">
        <f>SUM(M600:M682)</f>
        <v>0</v>
      </c>
      <c r="N599" s="176"/>
      <c r="O599" s="176">
        <f>SUM(O600:O682)</f>
        <v>1.54</v>
      </c>
      <c r="P599" s="176"/>
      <c r="Q599" s="176">
        <f>SUM(Q600:Q682)</f>
        <v>0</v>
      </c>
      <c r="R599" s="176"/>
      <c r="S599" s="176"/>
      <c r="T599" s="177"/>
      <c r="U599" s="171"/>
      <c r="V599" s="171">
        <f>SUM(V600:V682)</f>
        <v>99.86</v>
      </c>
      <c r="W599" s="171"/>
      <c r="AG599" t="s">
        <v>208</v>
      </c>
    </row>
    <row r="600" spans="1:60" ht="20.399999999999999" outlineLevel="1" x14ac:dyDescent="0.4">
      <c r="A600" s="178">
        <v>119</v>
      </c>
      <c r="B600" s="179" t="s">
        <v>787</v>
      </c>
      <c r="C600" s="189" t="s">
        <v>788</v>
      </c>
      <c r="D600" s="180" t="s">
        <v>321</v>
      </c>
      <c r="E600" s="181">
        <v>15.8</v>
      </c>
      <c r="F600" s="182"/>
      <c r="G600" s="183">
        <f>ROUND(E600*F600,2)</f>
        <v>0</v>
      </c>
      <c r="H600" s="182"/>
      <c r="I600" s="183">
        <f>ROUND(E600*H600,2)</f>
        <v>0</v>
      </c>
      <c r="J600" s="182"/>
      <c r="K600" s="183">
        <f>ROUND(E600*J600,2)</f>
        <v>0</v>
      </c>
      <c r="L600" s="183">
        <v>21</v>
      </c>
      <c r="M600" s="183">
        <f>G600*(1+L600/100)</f>
        <v>0</v>
      </c>
      <c r="N600" s="183">
        <v>1.9000000000000001E-4</v>
      </c>
      <c r="O600" s="183">
        <f>ROUND(E600*N600,2)</f>
        <v>0</v>
      </c>
      <c r="P600" s="183">
        <v>0</v>
      </c>
      <c r="Q600" s="183">
        <f>ROUND(E600*P600,2)</f>
        <v>0</v>
      </c>
      <c r="R600" s="183" t="s">
        <v>789</v>
      </c>
      <c r="S600" s="183" t="s">
        <v>212</v>
      </c>
      <c r="T600" s="184" t="s">
        <v>277</v>
      </c>
      <c r="U600" s="164">
        <v>0.60300000000000009</v>
      </c>
      <c r="V600" s="164">
        <f>ROUND(E600*U600,2)</f>
        <v>9.5299999999999994</v>
      </c>
      <c r="W600" s="16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 t="s">
        <v>278</v>
      </c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  <c r="BH600" s="154"/>
    </row>
    <row r="601" spans="1:60" outlineLevel="1" x14ac:dyDescent="0.4">
      <c r="A601" s="161"/>
      <c r="B601" s="162"/>
      <c r="C601" s="254" t="s">
        <v>790</v>
      </c>
      <c r="D601" s="255"/>
      <c r="E601" s="255"/>
      <c r="F601" s="255"/>
      <c r="G601" s="255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 t="s">
        <v>216</v>
      </c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  <c r="BD601" s="154"/>
      <c r="BE601" s="154"/>
      <c r="BF601" s="154"/>
      <c r="BG601" s="154"/>
      <c r="BH601" s="154"/>
    </row>
    <row r="602" spans="1:60" outlineLevel="1" x14ac:dyDescent="0.4">
      <c r="A602" s="161"/>
      <c r="B602" s="162"/>
      <c r="C602" s="198" t="s">
        <v>296</v>
      </c>
      <c r="D602" s="194"/>
      <c r="E602" s="195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 t="s">
        <v>254</v>
      </c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  <c r="BH602" s="154"/>
    </row>
    <row r="603" spans="1:60" outlineLevel="1" x14ac:dyDescent="0.4">
      <c r="A603" s="161"/>
      <c r="B603" s="162"/>
      <c r="C603" s="199" t="s">
        <v>791</v>
      </c>
      <c r="D603" s="194"/>
      <c r="E603" s="195">
        <v>12.8</v>
      </c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 t="s">
        <v>254</v>
      </c>
      <c r="AH603" s="154">
        <v>2</v>
      </c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  <c r="BH603" s="154"/>
    </row>
    <row r="604" spans="1:60" outlineLevel="1" x14ac:dyDescent="0.4">
      <c r="A604" s="161"/>
      <c r="B604" s="162"/>
      <c r="C604" s="199" t="s">
        <v>792</v>
      </c>
      <c r="D604" s="194"/>
      <c r="E604" s="195">
        <v>3</v>
      </c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 t="s">
        <v>254</v>
      </c>
      <c r="AH604" s="154">
        <v>2</v>
      </c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  <c r="BH604" s="154"/>
    </row>
    <row r="605" spans="1:60" outlineLevel="1" x14ac:dyDescent="0.4">
      <c r="A605" s="161"/>
      <c r="B605" s="162"/>
      <c r="C605" s="200" t="s">
        <v>299</v>
      </c>
      <c r="D605" s="196"/>
      <c r="E605" s="197">
        <v>15.8</v>
      </c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 t="s">
        <v>254</v>
      </c>
      <c r="AH605" s="154">
        <v>3</v>
      </c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  <c r="BH605" s="154"/>
    </row>
    <row r="606" spans="1:60" outlineLevel="1" x14ac:dyDescent="0.4">
      <c r="A606" s="161"/>
      <c r="B606" s="162"/>
      <c r="C606" s="198" t="s">
        <v>300</v>
      </c>
      <c r="D606" s="194"/>
      <c r="E606" s="195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 t="s">
        <v>254</v>
      </c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</row>
    <row r="607" spans="1:60" outlineLevel="1" x14ac:dyDescent="0.4">
      <c r="A607" s="161"/>
      <c r="B607" s="162"/>
      <c r="C607" s="190" t="s">
        <v>793</v>
      </c>
      <c r="D607" s="169"/>
      <c r="E607" s="170">
        <v>15.8</v>
      </c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 t="s">
        <v>254</v>
      </c>
      <c r="AH607" s="154">
        <v>0</v>
      </c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</row>
    <row r="608" spans="1:60" outlineLevel="1" x14ac:dyDescent="0.4">
      <c r="A608" s="161"/>
      <c r="B608" s="162"/>
      <c r="C608" s="252"/>
      <c r="D608" s="253"/>
      <c r="E608" s="253"/>
      <c r="F608" s="253"/>
      <c r="G608" s="253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 t="s">
        <v>217</v>
      </c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</row>
    <row r="609" spans="1:60" outlineLevel="1" x14ac:dyDescent="0.4">
      <c r="A609" s="178">
        <v>120</v>
      </c>
      <c r="B609" s="179" t="s">
        <v>794</v>
      </c>
      <c r="C609" s="189" t="s">
        <v>795</v>
      </c>
      <c r="D609" s="180" t="s">
        <v>321</v>
      </c>
      <c r="E609" s="181">
        <v>50</v>
      </c>
      <c r="F609" s="182"/>
      <c r="G609" s="183">
        <f>ROUND(E609*F609,2)</f>
        <v>0</v>
      </c>
      <c r="H609" s="182"/>
      <c r="I609" s="183">
        <f>ROUND(E609*H609,2)</f>
        <v>0</v>
      </c>
      <c r="J609" s="182"/>
      <c r="K609" s="183">
        <f>ROUND(E609*J609,2)</f>
        <v>0</v>
      </c>
      <c r="L609" s="183">
        <v>21</v>
      </c>
      <c r="M609" s="183">
        <f>G609*(1+L609/100)</f>
        <v>0</v>
      </c>
      <c r="N609" s="183">
        <v>2.5000000000000001E-4</v>
      </c>
      <c r="O609" s="183">
        <f>ROUND(E609*N609,2)</f>
        <v>0.01</v>
      </c>
      <c r="P609" s="183">
        <v>0</v>
      </c>
      <c r="Q609" s="183">
        <f>ROUND(E609*P609,2)</f>
        <v>0</v>
      </c>
      <c r="R609" s="183" t="s">
        <v>789</v>
      </c>
      <c r="S609" s="183" t="s">
        <v>212</v>
      </c>
      <c r="T609" s="184" t="s">
        <v>277</v>
      </c>
      <c r="U609" s="164">
        <v>1.32</v>
      </c>
      <c r="V609" s="164">
        <f>ROUND(E609*U609,2)</f>
        <v>66</v>
      </c>
      <c r="W609" s="16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 t="s">
        <v>278</v>
      </c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</row>
    <row r="610" spans="1:60" ht="20.7" outlineLevel="1" x14ac:dyDescent="0.4">
      <c r="A610" s="161"/>
      <c r="B610" s="162"/>
      <c r="C610" s="254" t="s">
        <v>796</v>
      </c>
      <c r="D610" s="255"/>
      <c r="E610" s="255"/>
      <c r="F610" s="255"/>
      <c r="G610" s="255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 t="s">
        <v>216</v>
      </c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85" t="str">
        <f>C610</f>
        <v>včetně položení podkladního roštu do štěrkového lože, nebo na rovný pevný povrch, položení palubek a upevnění nerezovými šrouby skrytým spojem. Bez povrchové úpravy nátěrem.</v>
      </c>
      <c r="BB610" s="154"/>
      <c r="BC610" s="154"/>
      <c r="BD610" s="154"/>
      <c r="BE610" s="154"/>
      <c r="BF610" s="154"/>
      <c r="BG610" s="154"/>
      <c r="BH610" s="154"/>
    </row>
    <row r="611" spans="1:60" outlineLevel="1" x14ac:dyDescent="0.4">
      <c r="A611" s="161"/>
      <c r="B611" s="162"/>
      <c r="C611" s="190" t="s">
        <v>797</v>
      </c>
      <c r="D611" s="169"/>
      <c r="E611" s="170">
        <v>50</v>
      </c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 t="s">
        <v>254</v>
      </c>
      <c r="AH611" s="154">
        <v>0</v>
      </c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  <c r="BH611" s="154"/>
    </row>
    <row r="612" spans="1:60" outlineLevel="1" x14ac:dyDescent="0.4">
      <c r="A612" s="161"/>
      <c r="B612" s="162"/>
      <c r="C612" s="252"/>
      <c r="D612" s="253"/>
      <c r="E612" s="253"/>
      <c r="F612" s="253"/>
      <c r="G612" s="253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 t="s">
        <v>217</v>
      </c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  <c r="BH612" s="154"/>
    </row>
    <row r="613" spans="1:60" ht="20.399999999999999" outlineLevel="1" x14ac:dyDescent="0.4">
      <c r="A613" s="178">
        <v>121</v>
      </c>
      <c r="B613" s="179" t="s">
        <v>798</v>
      </c>
      <c r="C613" s="189" t="s">
        <v>799</v>
      </c>
      <c r="D613" s="180" t="s">
        <v>354</v>
      </c>
      <c r="E613" s="181">
        <v>12</v>
      </c>
      <c r="F613" s="182"/>
      <c r="G613" s="183">
        <f>ROUND(E613*F613,2)</f>
        <v>0</v>
      </c>
      <c r="H613" s="182"/>
      <c r="I613" s="183">
        <f>ROUND(E613*H613,2)</f>
        <v>0</v>
      </c>
      <c r="J613" s="182"/>
      <c r="K613" s="183">
        <f>ROUND(E613*J613,2)</f>
        <v>0</v>
      </c>
      <c r="L613" s="183">
        <v>21</v>
      </c>
      <c r="M613" s="183">
        <f>G613*(1+L613/100)</f>
        <v>0</v>
      </c>
      <c r="N613" s="183">
        <v>0</v>
      </c>
      <c r="O613" s="183">
        <f>ROUND(E613*N613,2)</f>
        <v>0</v>
      </c>
      <c r="P613" s="183">
        <v>0</v>
      </c>
      <c r="Q613" s="183">
        <f>ROUND(E613*P613,2)</f>
        <v>0</v>
      </c>
      <c r="R613" s="183" t="s">
        <v>789</v>
      </c>
      <c r="S613" s="183" t="s">
        <v>212</v>
      </c>
      <c r="T613" s="184" t="s">
        <v>277</v>
      </c>
      <c r="U613" s="164">
        <v>1.4000000000000001</v>
      </c>
      <c r="V613" s="164">
        <f>ROUND(E613*U613,2)</f>
        <v>16.8</v>
      </c>
      <c r="W613" s="16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 t="s">
        <v>278</v>
      </c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  <c r="BH613" s="154"/>
    </row>
    <row r="614" spans="1:60" outlineLevel="1" x14ac:dyDescent="0.4">
      <c r="A614" s="161"/>
      <c r="B614" s="162"/>
      <c r="C614" s="190" t="s">
        <v>540</v>
      </c>
      <c r="D614" s="169"/>
      <c r="E614" s="170">
        <v>3</v>
      </c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 t="s">
        <v>254</v>
      </c>
      <c r="AH614" s="154">
        <v>0</v>
      </c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</row>
    <row r="615" spans="1:60" outlineLevel="1" x14ac:dyDescent="0.4">
      <c r="A615" s="161"/>
      <c r="B615" s="162"/>
      <c r="C615" s="190" t="s">
        <v>541</v>
      </c>
      <c r="D615" s="169"/>
      <c r="E615" s="170">
        <v>5</v>
      </c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 t="s">
        <v>254</v>
      </c>
      <c r="AH615" s="154">
        <v>0</v>
      </c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  <c r="BD615" s="154"/>
      <c r="BE615" s="154"/>
      <c r="BF615" s="154"/>
      <c r="BG615" s="154"/>
      <c r="BH615" s="154"/>
    </row>
    <row r="616" spans="1:60" outlineLevel="1" x14ac:dyDescent="0.4">
      <c r="A616" s="161"/>
      <c r="B616" s="162"/>
      <c r="C616" s="190" t="s">
        <v>542</v>
      </c>
      <c r="D616" s="169"/>
      <c r="E616" s="170">
        <v>1</v>
      </c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 t="s">
        <v>254</v>
      </c>
      <c r="AH616" s="154">
        <v>0</v>
      </c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  <c r="BD616" s="154"/>
      <c r="BE616" s="154"/>
      <c r="BF616" s="154"/>
      <c r="BG616" s="154"/>
      <c r="BH616" s="154"/>
    </row>
    <row r="617" spans="1:60" outlineLevel="1" x14ac:dyDescent="0.4">
      <c r="A617" s="161"/>
      <c r="B617" s="162"/>
      <c r="C617" s="190" t="s">
        <v>545</v>
      </c>
      <c r="D617" s="169"/>
      <c r="E617" s="170">
        <v>1</v>
      </c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 t="s">
        <v>254</v>
      </c>
      <c r="AH617" s="154">
        <v>0</v>
      </c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  <c r="BD617" s="154"/>
      <c r="BE617" s="154"/>
      <c r="BF617" s="154"/>
      <c r="BG617" s="154"/>
      <c r="BH617" s="154"/>
    </row>
    <row r="618" spans="1:60" outlineLevel="1" x14ac:dyDescent="0.4">
      <c r="A618" s="161"/>
      <c r="B618" s="162"/>
      <c r="C618" s="190" t="s">
        <v>546</v>
      </c>
      <c r="D618" s="169"/>
      <c r="E618" s="170">
        <v>1</v>
      </c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 t="s">
        <v>254</v>
      </c>
      <c r="AH618" s="154">
        <v>0</v>
      </c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  <c r="BD618" s="154"/>
      <c r="BE618" s="154"/>
      <c r="BF618" s="154"/>
      <c r="BG618" s="154"/>
      <c r="BH618" s="154"/>
    </row>
    <row r="619" spans="1:60" outlineLevel="1" x14ac:dyDescent="0.4">
      <c r="A619" s="161"/>
      <c r="B619" s="162"/>
      <c r="C619" s="190" t="s">
        <v>547</v>
      </c>
      <c r="D619" s="169"/>
      <c r="E619" s="170">
        <v>1</v>
      </c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 t="s">
        <v>254</v>
      </c>
      <c r="AH619" s="154">
        <v>0</v>
      </c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  <c r="BD619" s="154"/>
      <c r="BE619" s="154"/>
      <c r="BF619" s="154"/>
      <c r="BG619" s="154"/>
      <c r="BH619" s="154"/>
    </row>
    <row r="620" spans="1:60" outlineLevel="1" x14ac:dyDescent="0.4">
      <c r="A620" s="161"/>
      <c r="B620" s="162"/>
      <c r="C620" s="252"/>
      <c r="D620" s="253"/>
      <c r="E620" s="253"/>
      <c r="F620" s="253"/>
      <c r="G620" s="253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 t="s">
        <v>217</v>
      </c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  <c r="BD620" s="154"/>
      <c r="BE620" s="154"/>
      <c r="BF620" s="154"/>
      <c r="BG620" s="154"/>
      <c r="BH620" s="154"/>
    </row>
    <row r="621" spans="1:60" ht="20.399999999999999" outlineLevel="1" x14ac:dyDescent="0.4">
      <c r="A621" s="178">
        <v>122</v>
      </c>
      <c r="B621" s="179" t="s">
        <v>800</v>
      </c>
      <c r="C621" s="189" t="s">
        <v>801</v>
      </c>
      <c r="D621" s="180" t="s">
        <v>354</v>
      </c>
      <c r="E621" s="181">
        <v>3</v>
      </c>
      <c r="F621" s="182"/>
      <c r="G621" s="183">
        <f>ROUND(E621*F621,2)</f>
        <v>0</v>
      </c>
      <c r="H621" s="182"/>
      <c r="I621" s="183">
        <f>ROUND(E621*H621,2)</f>
        <v>0</v>
      </c>
      <c r="J621" s="182"/>
      <c r="K621" s="183">
        <f>ROUND(E621*J621,2)</f>
        <v>0</v>
      </c>
      <c r="L621" s="183">
        <v>21</v>
      </c>
      <c r="M621" s="183">
        <f>G621*(1+L621/100)</f>
        <v>0</v>
      </c>
      <c r="N621" s="183">
        <v>0</v>
      </c>
      <c r="O621" s="183">
        <f>ROUND(E621*N621,2)</f>
        <v>0</v>
      </c>
      <c r="P621" s="183">
        <v>0</v>
      </c>
      <c r="Q621" s="183">
        <f>ROUND(E621*P621,2)</f>
        <v>0</v>
      </c>
      <c r="R621" s="183" t="s">
        <v>789</v>
      </c>
      <c r="S621" s="183" t="s">
        <v>212</v>
      </c>
      <c r="T621" s="184" t="s">
        <v>277</v>
      </c>
      <c r="U621" s="164">
        <v>2.5100000000000002</v>
      </c>
      <c r="V621" s="164">
        <f>ROUND(E621*U621,2)</f>
        <v>7.53</v>
      </c>
      <c r="W621" s="16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 t="s">
        <v>278</v>
      </c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  <c r="BD621" s="154"/>
      <c r="BE621" s="154"/>
      <c r="BF621" s="154"/>
      <c r="BG621" s="154"/>
      <c r="BH621" s="154"/>
    </row>
    <row r="622" spans="1:60" outlineLevel="1" x14ac:dyDescent="0.4">
      <c r="A622" s="161"/>
      <c r="B622" s="162"/>
      <c r="C622" s="254" t="s">
        <v>802</v>
      </c>
      <c r="D622" s="255"/>
      <c r="E622" s="255"/>
      <c r="F622" s="255"/>
      <c r="G622" s="255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 t="s">
        <v>216</v>
      </c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  <c r="BD622" s="154"/>
      <c r="BE622" s="154"/>
      <c r="BF622" s="154"/>
      <c r="BG622" s="154"/>
      <c r="BH622" s="154"/>
    </row>
    <row r="623" spans="1:60" outlineLevel="1" x14ac:dyDescent="0.4">
      <c r="A623" s="161"/>
      <c r="B623" s="162"/>
      <c r="C623" s="190" t="s">
        <v>803</v>
      </c>
      <c r="D623" s="169"/>
      <c r="E623" s="170">
        <v>1</v>
      </c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 t="s">
        <v>254</v>
      </c>
      <c r="AH623" s="154">
        <v>0</v>
      </c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  <c r="BD623" s="154"/>
      <c r="BE623" s="154"/>
      <c r="BF623" s="154"/>
      <c r="BG623" s="154"/>
      <c r="BH623" s="154"/>
    </row>
    <row r="624" spans="1:60" outlineLevel="1" x14ac:dyDescent="0.4">
      <c r="A624" s="161"/>
      <c r="B624" s="162"/>
      <c r="C624" s="190" t="s">
        <v>804</v>
      </c>
      <c r="D624" s="169"/>
      <c r="E624" s="170">
        <v>1</v>
      </c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 t="s">
        <v>254</v>
      </c>
      <c r="AH624" s="154">
        <v>0</v>
      </c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  <c r="BH624" s="154"/>
    </row>
    <row r="625" spans="1:60" outlineLevel="1" x14ac:dyDescent="0.4">
      <c r="A625" s="161"/>
      <c r="B625" s="162"/>
      <c r="C625" s="190" t="s">
        <v>805</v>
      </c>
      <c r="D625" s="169"/>
      <c r="E625" s="170">
        <v>1</v>
      </c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 t="s">
        <v>254</v>
      </c>
      <c r="AH625" s="154">
        <v>0</v>
      </c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  <c r="BH625" s="154"/>
    </row>
    <row r="626" spans="1:60" outlineLevel="1" x14ac:dyDescent="0.4">
      <c r="A626" s="161"/>
      <c r="B626" s="162"/>
      <c r="C626" s="252"/>
      <c r="D626" s="253"/>
      <c r="E626" s="253"/>
      <c r="F626" s="253"/>
      <c r="G626" s="253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 t="s">
        <v>217</v>
      </c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  <c r="BH626" s="154"/>
    </row>
    <row r="627" spans="1:60" ht="20.399999999999999" outlineLevel="1" x14ac:dyDescent="0.4">
      <c r="A627" s="178">
        <v>123</v>
      </c>
      <c r="B627" s="179" t="s">
        <v>806</v>
      </c>
      <c r="C627" s="189" t="s">
        <v>807</v>
      </c>
      <c r="D627" s="180" t="s">
        <v>321</v>
      </c>
      <c r="E627" s="181">
        <v>17.380000000000003</v>
      </c>
      <c r="F627" s="182"/>
      <c r="G627" s="183">
        <f>ROUND(E627*F627,2)</f>
        <v>0</v>
      </c>
      <c r="H627" s="182"/>
      <c r="I627" s="183">
        <f>ROUND(E627*H627,2)</f>
        <v>0</v>
      </c>
      <c r="J627" s="182"/>
      <c r="K627" s="183">
        <f>ROUND(E627*J627,2)</f>
        <v>0</v>
      </c>
      <c r="L627" s="183">
        <v>21</v>
      </c>
      <c r="M627" s="183">
        <f>G627*(1+L627/100)</f>
        <v>0</v>
      </c>
      <c r="N627" s="183">
        <v>1.0200000000000001E-2</v>
      </c>
      <c r="O627" s="183">
        <f>ROUND(E627*N627,2)</f>
        <v>0.18</v>
      </c>
      <c r="P627" s="183">
        <v>0</v>
      </c>
      <c r="Q627" s="183">
        <f>ROUND(E627*P627,2)</f>
        <v>0</v>
      </c>
      <c r="R627" s="183" t="s">
        <v>332</v>
      </c>
      <c r="S627" s="183" t="s">
        <v>212</v>
      </c>
      <c r="T627" s="184" t="s">
        <v>333</v>
      </c>
      <c r="U627" s="164">
        <v>0</v>
      </c>
      <c r="V627" s="164">
        <f>ROUND(E627*U627,2)</f>
        <v>0</v>
      </c>
      <c r="W627" s="16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 t="s">
        <v>334</v>
      </c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  <c r="BH627" s="154"/>
    </row>
    <row r="628" spans="1:60" outlineLevel="1" x14ac:dyDescent="0.4">
      <c r="A628" s="161"/>
      <c r="B628" s="162"/>
      <c r="C628" s="198" t="s">
        <v>296</v>
      </c>
      <c r="D628" s="194"/>
      <c r="E628" s="195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 t="s">
        <v>254</v>
      </c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  <c r="BH628" s="154"/>
    </row>
    <row r="629" spans="1:60" outlineLevel="1" x14ac:dyDescent="0.4">
      <c r="A629" s="161"/>
      <c r="B629" s="162"/>
      <c r="C629" s="199" t="s">
        <v>791</v>
      </c>
      <c r="D629" s="194"/>
      <c r="E629" s="195">
        <v>12.8</v>
      </c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 t="s">
        <v>254</v>
      </c>
      <c r="AH629" s="154">
        <v>2</v>
      </c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  <c r="BH629" s="154"/>
    </row>
    <row r="630" spans="1:60" outlineLevel="1" x14ac:dyDescent="0.4">
      <c r="A630" s="161"/>
      <c r="B630" s="162"/>
      <c r="C630" s="199" t="s">
        <v>792</v>
      </c>
      <c r="D630" s="194"/>
      <c r="E630" s="195">
        <v>3</v>
      </c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 t="s">
        <v>254</v>
      </c>
      <c r="AH630" s="154">
        <v>2</v>
      </c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  <c r="BH630" s="154"/>
    </row>
    <row r="631" spans="1:60" outlineLevel="1" x14ac:dyDescent="0.4">
      <c r="A631" s="161"/>
      <c r="B631" s="162"/>
      <c r="C631" s="200" t="s">
        <v>299</v>
      </c>
      <c r="D631" s="196"/>
      <c r="E631" s="197">
        <v>15.8</v>
      </c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 t="s">
        <v>254</v>
      </c>
      <c r="AH631" s="154">
        <v>3</v>
      </c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  <c r="BH631" s="154"/>
    </row>
    <row r="632" spans="1:60" outlineLevel="1" x14ac:dyDescent="0.4">
      <c r="A632" s="161"/>
      <c r="B632" s="162"/>
      <c r="C632" s="198" t="s">
        <v>300</v>
      </c>
      <c r="D632" s="194"/>
      <c r="E632" s="195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 t="s">
        <v>254</v>
      </c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  <c r="BH632" s="154"/>
    </row>
    <row r="633" spans="1:60" outlineLevel="1" x14ac:dyDescent="0.4">
      <c r="A633" s="161"/>
      <c r="B633" s="162"/>
      <c r="C633" s="190" t="s">
        <v>808</v>
      </c>
      <c r="D633" s="169"/>
      <c r="E633" s="170">
        <v>17.380000000000003</v>
      </c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 t="s">
        <v>254</v>
      </c>
      <c r="AH633" s="154">
        <v>0</v>
      </c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  <c r="BD633" s="154"/>
      <c r="BE633" s="154"/>
      <c r="BF633" s="154"/>
      <c r="BG633" s="154"/>
      <c r="BH633" s="154"/>
    </row>
    <row r="634" spans="1:60" outlineLevel="1" x14ac:dyDescent="0.4">
      <c r="A634" s="161"/>
      <c r="B634" s="162"/>
      <c r="C634" s="252"/>
      <c r="D634" s="253"/>
      <c r="E634" s="253"/>
      <c r="F634" s="253"/>
      <c r="G634" s="253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 t="s">
        <v>217</v>
      </c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  <c r="BD634" s="154"/>
      <c r="BE634" s="154"/>
      <c r="BF634" s="154"/>
      <c r="BG634" s="154"/>
      <c r="BH634" s="154"/>
    </row>
    <row r="635" spans="1:60" ht="20.399999999999999" outlineLevel="1" x14ac:dyDescent="0.4">
      <c r="A635" s="178">
        <v>124</v>
      </c>
      <c r="B635" s="179" t="s">
        <v>809</v>
      </c>
      <c r="C635" s="189" t="s">
        <v>810</v>
      </c>
      <c r="D635" s="180" t="s">
        <v>321</v>
      </c>
      <c r="E635" s="181">
        <v>54</v>
      </c>
      <c r="F635" s="182"/>
      <c r="G635" s="183">
        <f>ROUND(E635*F635,2)</f>
        <v>0</v>
      </c>
      <c r="H635" s="182"/>
      <c r="I635" s="183">
        <f>ROUND(E635*H635,2)</f>
        <v>0</v>
      </c>
      <c r="J635" s="182"/>
      <c r="K635" s="183">
        <f>ROUND(E635*J635,2)</f>
        <v>0</v>
      </c>
      <c r="L635" s="183">
        <v>21</v>
      </c>
      <c r="M635" s="183">
        <f>G635*(1+L635/100)</f>
        <v>0</v>
      </c>
      <c r="N635" s="183">
        <v>2.5000000000000001E-2</v>
      </c>
      <c r="O635" s="183">
        <f>ROUND(E635*N635,2)</f>
        <v>1.35</v>
      </c>
      <c r="P635" s="183">
        <v>0</v>
      </c>
      <c r="Q635" s="183">
        <f>ROUND(E635*P635,2)</f>
        <v>0</v>
      </c>
      <c r="R635" s="183" t="s">
        <v>332</v>
      </c>
      <c r="S635" s="183" t="s">
        <v>212</v>
      </c>
      <c r="T635" s="184" t="s">
        <v>333</v>
      </c>
      <c r="U635" s="164">
        <v>0</v>
      </c>
      <c r="V635" s="164">
        <f>ROUND(E635*U635,2)</f>
        <v>0</v>
      </c>
      <c r="W635" s="16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 t="s">
        <v>334</v>
      </c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  <c r="BD635" s="154"/>
      <c r="BE635" s="154"/>
      <c r="BF635" s="154"/>
      <c r="BG635" s="154"/>
      <c r="BH635" s="154"/>
    </row>
    <row r="636" spans="1:60" outlineLevel="1" x14ac:dyDescent="0.4">
      <c r="A636" s="161"/>
      <c r="B636" s="162"/>
      <c r="C636" s="190" t="s">
        <v>811</v>
      </c>
      <c r="D636" s="169"/>
      <c r="E636" s="170">
        <v>54</v>
      </c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 t="s">
        <v>254</v>
      </c>
      <c r="AH636" s="154">
        <v>5</v>
      </c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  <c r="BD636" s="154"/>
      <c r="BE636" s="154"/>
      <c r="BF636" s="154"/>
      <c r="BG636" s="154"/>
      <c r="BH636" s="154"/>
    </row>
    <row r="637" spans="1:60" outlineLevel="1" x14ac:dyDescent="0.4">
      <c r="A637" s="161"/>
      <c r="B637" s="162"/>
      <c r="C637" s="252"/>
      <c r="D637" s="253"/>
      <c r="E637" s="253"/>
      <c r="F637" s="253"/>
      <c r="G637" s="253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 t="s">
        <v>217</v>
      </c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  <c r="BD637" s="154"/>
      <c r="BE637" s="154"/>
      <c r="BF637" s="154"/>
      <c r="BG637" s="154"/>
      <c r="BH637" s="154"/>
    </row>
    <row r="638" spans="1:60" ht="20.399999999999999" outlineLevel="1" x14ac:dyDescent="0.4">
      <c r="A638" s="178">
        <v>125</v>
      </c>
      <c r="B638" s="179" t="s">
        <v>812</v>
      </c>
      <c r="C638" s="189" t="s">
        <v>813</v>
      </c>
      <c r="D638" s="180" t="s">
        <v>354</v>
      </c>
      <c r="E638" s="181">
        <v>1</v>
      </c>
      <c r="F638" s="182"/>
      <c r="G638" s="183">
        <f>ROUND(E638*F638,2)</f>
        <v>0</v>
      </c>
      <c r="H638" s="182"/>
      <c r="I638" s="183">
        <f>ROUND(E638*H638,2)</f>
        <v>0</v>
      </c>
      <c r="J638" s="182"/>
      <c r="K638" s="183">
        <f>ROUND(E638*J638,2)</f>
        <v>0</v>
      </c>
      <c r="L638" s="183">
        <v>21</v>
      </c>
      <c r="M638" s="183">
        <f>G638*(1+L638/100)</f>
        <v>0</v>
      </c>
      <c r="N638" s="183">
        <v>0</v>
      </c>
      <c r="O638" s="183">
        <f>ROUND(E638*N638,2)</f>
        <v>0</v>
      </c>
      <c r="P638" s="183">
        <v>0</v>
      </c>
      <c r="Q638" s="183">
        <f>ROUND(E638*P638,2)</f>
        <v>0</v>
      </c>
      <c r="R638" s="183"/>
      <c r="S638" s="183" t="s">
        <v>454</v>
      </c>
      <c r="T638" s="184" t="s">
        <v>213</v>
      </c>
      <c r="U638" s="164">
        <v>0</v>
      </c>
      <c r="V638" s="164">
        <f>ROUND(E638*U638,2)</f>
        <v>0</v>
      </c>
      <c r="W638" s="16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 t="s">
        <v>334</v>
      </c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  <c r="BD638" s="154"/>
      <c r="BE638" s="154"/>
      <c r="BF638" s="154"/>
      <c r="BG638" s="154"/>
      <c r="BH638" s="154"/>
    </row>
    <row r="639" spans="1:60" outlineLevel="1" x14ac:dyDescent="0.4">
      <c r="A639" s="161"/>
      <c r="B639" s="162"/>
      <c r="C639" s="254" t="s">
        <v>814</v>
      </c>
      <c r="D639" s="255"/>
      <c r="E639" s="255"/>
      <c r="F639" s="255"/>
      <c r="G639" s="255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 t="s">
        <v>216</v>
      </c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  <c r="BH639" s="154"/>
    </row>
    <row r="640" spans="1:60" outlineLevel="1" x14ac:dyDescent="0.4">
      <c r="A640" s="161"/>
      <c r="B640" s="162"/>
      <c r="C640" s="252"/>
      <c r="D640" s="253"/>
      <c r="E640" s="253"/>
      <c r="F640" s="253"/>
      <c r="G640" s="253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 t="s">
        <v>217</v>
      </c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  <c r="BH640" s="154"/>
    </row>
    <row r="641" spans="1:60" ht="20.399999999999999" outlineLevel="1" x14ac:dyDescent="0.4">
      <c r="A641" s="178">
        <v>126</v>
      </c>
      <c r="B641" s="179" t="s">
        <v>815</v>
      </c>
      <c r="C641" s="189" t="s">
        <v>816</v>
      </c>
      <c r="D641" s="180" t="s">
        <v>354</v>
      </c>
      <c r="E641" s="181">
        <v>1</v>
      </c>
      <c r="F641" s="182"/>
      <c r="G641" s="183">
        <f>ROUND(E641*F641,2)</f>
        <v>0</v>
      </c>
      <c r="H641" s="182"/>
      <c r="I641" s="183">
        <f>ROUND(E641*H641,2)</f>
        <v>0</v>
      </c>
      <c r="J641" s="182"/>
      <c r="K641" s="183">
        <f>ROUND(E641*J641,2)</f>
        <v>0</v>
      </c>
      <c r="L641" s="183">
        <v>21</v>
      </c>
      <c r="M641" s="183">
        <f>G641*(1+L641/100)</f>
        <v>0</v>
      </c>
      <c r="N641" s="183">
        <v>0</v>
      </c>
      <c r="O641" s="183">
        <f>ROUND(E641*N641,2)</f>
        <v>0</v>
      </c>
      <c r="P641" s="183">
        <v>0</v>
      </c>
      <c r="Q641" s="183">
        <f>ROUND(E641*P641,2)</f>
        <v>0</v>
      </c>
      <c r="R641" s="183"/>
      <c r="S641" s="183" t="s">
        <v>454</v>
      </c>
      <c r="T641" s="184" t="s">
        <v>213</v>
      </c>
      <c r="U641" s="164">
        <v>0</v>
      </c>
      <c r="V641" s="164">
        <f>ROUND(E641*U641,2)</f>
        <v>0</v>
      </c>
      <c r="W641" s="16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 t="s">
        <v>334</v>
      </c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  <c r="BH641" s="154"/>
    </row>
    <row r="642" spans="1:60" outlineLevel="1" x14ac:dyDescent="0.4">
      <c r="A642" s="161"/>
      <c r="B642" s="162"/>
      <c r="C642" s="254" t="s">
        <v>814</v>
      </c>
      <c r="D642" s="255"/>
      <c r="E642" s="255"/>
      <c r="F642" s="255"/>
      <c r="G642" s="255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 t="s">
        <v>216</v>
      </c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</row>
    <row r="643" spans="1:60" outlineLevel="1" x14ac:dyDescent="0.4">
      <c r="A643" s="161"/>
      <c r="B643" s="162"/>
      <c r="C643" s="252"/>
      <c r="D643" s="253"/>
      <c r="E643" s="253"/>
      <c r="F643" s="253"/>
      <c r="G643" s="253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 t="s">
        <v>217</v>
      </c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</row>
    <row r="644" spans="1:60" ht="20.399999999999999" outlineLevel="1" x14ac:dyDescent="0.4">
      <c r="A644" s="178">
        <v>127</v>
      </c>
      <c r="B644" s="179" t="s">
        <v>817</v>
      </c>
      <c r="C644" s="189" t="s">
        <v>816</v>
      </c>
      <c r="D644" s="180" t="s">
        <v>354</v>
      </c>
      <c r="E644" s="181">
        <v>1</v>
      </c>
      <c r="F644" s="182"/>
      <c r="G644" s="183">
        <f>ROUND(E644*F644,2)</f>
        <v>0</v>
      </c>
      <c r="H644" s="182"/>
      <c r="I644" s="183">
        <f>ROUND(E644*H644,2)</f>
        <v>0</v>
      </c>
      <c r="J644" s="182"/>
      <c r="K644" s="183">
        <f>ROUND(E644*J644,2)</f>
        <v>0</v>
      </c>
      <c r="L644" s="183">
        <v>21</v>
      </c>
      <c r="M644" s="183">
        <f>G644*(1+L644/100)</f>
        <v>0</v>
      </c>
      <c r="N644" s="183">
        <v>0</v>
      </c>
      <c r="O644" s="183">
        <f>ROUND(E644*N644,2)</f>
        <v>0</v>
      </c>
      <c r="P644" s="183">
        <v>0</v>
      </c>
      <c r="Q644" s="183">
        <f>ROUND(E644*P644,2)</f>
        <v>0</v>
      </c>
      <c r="R644" s="183"/>
      <c r="S644" s="183" t="s">
        <v>454</v>
      </c>
      <c r="T644" s="184" t="s">
        <v>213</v>
      </c>
      <c r="U644" s="164">
        <v>0</v>
      </c>
      <c r="V644" s="164">
        <f>ROUND(E644*U644,2)</f>
        <v>0</v>
      </c>
      <c r="W644" s="16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 t="s">
        <v>334</v>
      </c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</row>
    <row r="645" spans="1:60" outlineLevel="1" x14ac:dyDescent="0.4">
      <c r="A645" s="161"/>
      <c r="B645" s="162"/>
      <c r="C645" s="254" t="s">
        <v>814</v>
      </c>
      <c r="D645" s="255"/>
      <c r="E645" s="255"/>
      <c r="F645" s="255"/>
      <c r="G645" s="255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 t="s">
        <v>216</v>
      </c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</row>
    <row r="646" spans="1:60" outlineLevel="1" x14ac:dyDescent="0.4">
      <c r="A646" s="161"/>
      <c r="B646" s="162"/>
      <c r="C646" s="252"/>
      <c r="D646" s="253"/>
      <c r="E646" s="253"/>
      <c r="F646" s="253"/>
      <c r="G646" s="253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 t="s">
        <v>217</v>
      </c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</row>
    <row r="647" spans="1:60" ht="20.399999999999999" outlineLevel="1" x14ac:dyDescent="0.4">
      <c r="A647" s="178">
        <v>128</v>
      </c>
      <c r="B647" s="179" t="s">
        <v>818</v>
      </c>
      <c r="C647" s="189" t="s">
        <v>819</v>
      </c>
      <c r="D647" s="180" t="s">
        <v>354</v>
      </c>
      <c r="E647" s="181">
        <v>1</v>
      </c>
      <c r="F647" s="182"/>
      <c r="G647" s="183">
        <f>ROUND(E647*F647,2)</f>
        <v>0</v>
      </c>
      <c r="H647" s="182"/>
      <c r="I647" s="183">
        <f>ROUND(E647*H647,2)</f>
        <v>0</v>
      </c>
      <c r="J647" s="182"/>
      <c r="K647" s="183">
        <f>ROUND(E647*J647,2)</f>
        <v>0</v>
      </c>
      <c r="L647" s="183">
        <v>21</v>
      </c>
      <c r="M647" s="183">
        <f>G647*(1+L647/100)</f>
        <v>0</v>
      </c>
      <c r="N647" s="183">
        <v>0</v>
      </c>
      <c r="O647" s="183">
        <f>ROUND(E647*N647,2)</f>
        <v>0</v>
      </c>
      <c r="P647" s="183">
        <v>0</v>
      </c>
      <c r="Q647" s="183">
        <f>ROUND(E647*P647,2)</f>
        <v>0</v>
      </c>
      <c r="R647" s="183"/>
      <c r="S647" s="183" t="s">
        <v>454</v>
      </c>
      <c r="T647" s="184" t="s">
        <v>213</v>
      </c>
      <c r="U647" s="164">
        <v>0</v>
      </c>
      <c r="V647" s="164">
        <f>ROUND(E647*U647,2)</f>
        <v>0</v>
      </c>
      <c r="W647" s="16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 t="s">
        <v>334</v>
      </c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</row>
    <row r="648" spans="1:60" outlineLevel="1" x14ac:dyDescent="0.4">
      <c r="A648" s="161"/>
      <c r="B648" s="162"/>
      <c r="C648" s="254" t="s">
        <v>814</v>
      </c>
      <c r="D648" s="255"/>
      <c r="E648" s="255"/>
      <c r="F648" s="255"/>
      <c r="G648" s="255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 t="s">
        <v>216</v>
      </c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  <c r="BH648" s="154"/>
    </row>
    <row r="649" spans="1:60" outlineLevel="1" x14ac:dyDescent="0.4">
      <c r="A649" s="161"/>
      <c r="B649" s="162"/>
      <c r="C649" s="252"/>
      <c r="D649" s="253"/>
      <c r="E649" s="253"/>
      <c r="F649" s="253"/>
      <c r="G649" s="253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 t="s">
        <v>217</v>
      </c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  <c r="BH649" s="154"/>
    </row>
    <row r="650" spans="1:60" ht="20.399999999999999" outlineLevel="1" x14ac:dyDescent="0.4">
      <c r="A650" s="178">
        <v>129</v>
      </c>
      <c r="B650" s="179" t="s">
        <v>820</v>
      </c>
      <c r="C650" s="189" t="s">
        <v>816</v>
      </c>
      <c r="D650" s="180" t="s">
        <v>354</v>
      </c>
      <c r="E650" s="181">
        <v>1</v>
      </c>
      <c r="F650" s="182"/>
      <c r="G650" s="183">
        <f>ROUND(E650*F650,2)</f>
        <v>0</v>
      </c>
      <c r="H650" s="182"/>
      <c r="I650" s="183">
        <f>ROUND(E650*H650,2)</f>
        <v>0</v>
      </c>
      <c r="J650" s="182"/>
      <c r="K650" s="183">
        <f>ROUND(E650*J650,2)</f>
        <v>0</v>
      </c>
      <c r="L650" s="183">
        <v>21</v>
      </c>
      <c r="M650" s="183">
        <f>G650*(1+L650/100)</f>
        <v>0</v>
      </c>
      <c r="N650" s="183">
        <v>0</v>
      </c>
      <c r="O650" s="183">
        <f>ROUND(E650*N650,2)</f>
        <v>0</v>
      </c>
      <c r="P650" s="183">
        <v>0</v>
      </c>
      <c r="Q650" s="183">
        <f>ROUND(E650*P650,2)</f>
        <v>0</v>
      </c>
      <c r="R650" s="183"/>
      <c r="S650" s="183" t="s">
        <v>454</v>
      </c>
      <c r="T650" s="184" t="s">
        <v>213</v>
      </c>
      <c r="U650" s="164">
        <v>0</v>
      </c>
      <c r="V650" s="164">
        <f>ROUND(E650*U650,2)</f>
        <v>0</v>
      </c>
      <c r="W650" s="16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 t="s">
        <v>334</v>
      </c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  <c r="BH650" s="154"/>
    </row>
    <row r="651" spans="1:60" outlineLevel="1" x14ac:dyDescent="0.4">
      <c r="A651" s="161"/>
      <c r="B651" s="162"/>
      <c r="C651" s="254" t="s">
        <v>814</v>
      </c>
      <c r="D651" s="255"/>
      <c r="E651" s="255"/>
      <c r="F651" s="255"/>
      <c r="G651" s="255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 t="s">
        <v>216</v>
      </c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  <c r="BD651" s="154"/>
      <c r="BE651" s="154"/>
      <c r="BF651" s="154"/>
      <c r="BG651" s="154"/>
      <c r="BH651" s="154"/>
    </row>
    <row r="652" spans="1:60" outlineLevel="1" x14ac:dyDescent="0.4">
      <c r="A652" s="161"/>
      <c r="B652" s="162"/>
      <c r="C652" s="252"/>
      <c r="D652" s="253"/>
      <c r="E652" s="253"/>
      <c r="F652" s="253"/>
      <c r="G652" s="253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 t="s">
        <v>217</v>
      </c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  <c r="BD652" s="154"/>
      <c r="BE652" s="154"/>
      <c r="BF652" s="154"/>
      <c r="BG652" s="154"/>
      <c r="BH652" s="154"/>
    </row>
    <row r="653" spans="1:60" outlineLevel="1" x14ac:dyDescent="0.4">
      <c r="A653" s="178">
        <v>130</v>
      </c>
      <c r="B653" s="179" t="s">
        <v>821</v>
      </c>
      <c r="C653" s="189" t="s">
        <v>822</v>
      </c>
      <c r="D653" s="180" t="s">
        <v>354</v>
      </c>
      <c r="E653" s="181">
        <v>3</v>
      </c>
      <c r="F653" s="182"/>
      <c r="G653" s="183">
        <f>ROUND(E653*F653,2)</f>
        <v>0</v>
      </c>
      <c r="H653" s="182"/>
      <c r="I653" s="183">
        <f>ROUND(E653*H653,2)</f>
        <v>0</v>
      </c>
      <c r="J653" s="182"/>
      <c r="K653" s="183">
        <f>ROUND(E653*J653,2)</f>
        <v>0</v>
      </c>
      <c r="L653" s="183">
        <v>21</v>
      </c>
      <c r="M653" s="183">
        <f>G653*(1+L653/100)</f>
        <v>0</v>
      </c>
      <c r="N653" s="183">
        <v>0</v>
      </c>
      <c r="O653" s="183">
        <f>ROUND(E653*N653,2)</f>
        <v>0</v>
      </c>
      <c r="P653" s="183">
        <v>0</v>
      </c>
      <c r="Q653" s="183">
        <f>ROUND(E653*P653,2)</f>
        <v>0</v>
      </c>
      <c r="R653" s="183"/>
      <c r="S653" s="183" t="s">
        <v>454</v>
      </c>
      <c r="T653" s="184" t="s">
        <v>213</v>
      </c>
      <c r="U653" s="164">
        <v>0</v>
      </c>
      <c r="V653" s="164">
        <f>ROUND(E653*U653,2)</f>
        <v>0</v>
      </c>
      <c r="W653" s="16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 t="s">
        <v>334</v>
      </c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  <c r="BD653" s="154"/>
      <c r="BE653" s="154"/>
      <c r="BF653" s="154"/>
      <c r="BG653" s="154"/>
      <c r="BH653" s="154"/>
    </row>
    <row r="654" spans="1:60" outlineLevel="1" x14ac:dyDescent="0.4">
      <c r="A654" s="161"/>
      <c r="B654" s="162"/>
      <c r="C654" s="254" t="s">
        <v>814</v>
      </c>
      <c r="D654" s="255"/>
      <c r="E654" s="255"/>
      <c r="F654" s="255"/>
      <c r="G654" s="255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 t="s">
        <v>216</v>
      </c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  <c r="BD654" s="154"/>
      <c r="BE654" s="154"/>
      <c r="BF654" s="154"/>
      <c r="BG654" s="154"/>
      <c r="BH654" s="154"/>
    </row>
    <row r="655" spans="1:60" outlineLevel="1" x14ac:dyDescent="0.4">
      <c r="A655" s="161"/>
      <c r="B655" s="162"/>
      <c r="C655" s="252"/>
      <c r="D655" s="253"/>
      <c r="E655" s="253"/>
      <c r="F655" s="253"/>
      <c r="G655" s="253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 t="s">
        <v>217</v>
      </c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  <c r="BD655" s="154"/>
      <c r="BE655" s="154"/>
      <c r="BF655" s="154"/>
      <c r="BG655" s="154"/>
      <c r="BH655" s="154"/>
    </row>
    <row r="656" spans="1:60" outlineLevel="1" x14ac:dyDescent="0.4">
      <c r="A656" s="178">
        <v>131</v>
      </c>
      <c r="B656" s="179" t="s">
        <v>823</v>
      </c>
      <c r="C656" s="189" t="s">
        <v>824</v>
      </c>
      <c r="D656" s="180" t="s">
        <v>354</v>
      </c>
      <c r="E656" s="181">
        <v>5</v>
      </c>
      <c r="F656" s="182"/>
      <c r="G656" s="183">
        <f>ROUND(E656*F656,2)</f>
        <v>0</v>
      </c>
      <c r="H656" s="182"/>
      <c r="I656" s="183">
        <f>ROUND(E656*H656,2)</f>
        <v>0</v>
      </c>
      <c r="J656" s="182"/>
      <c r="K656" s="183">
        <f>ROUND(E656*J656,2)</f>
        <v>0</v>
      </c>
      <c r="L656" s="183">
        <v>21</v>
      </c>
      <c r="M656" s="183">
        <f>G656*(1+L656/100)</f>
        <v>0</v>
      </c>
      <c r="N656" s="183">
        <v>0</v>
      </c>
      <c r="O656" s="183">
        <f>ROUND(E656*N656,2)</f>
        <v>0</v>
      </c>
      <c r="P656" s="183">
        <v>0</v>
      </c>
      <c r="Q656" s="183">
        <f>ROUND(E656*P656,2)</f>
        <v>0</v>
      </c>
      <c r="R656" s="183"/>
      <c r="S656" s="183" t="s">
        <v>454</v>
      </c>
      <c r="T656" s="184" t="s">
        <v>213</v>
      </c>
      <c r="U656" s="164">
        <v>0</v>
      </c>
      <c r="V656" s="164">
        <f>ROUND(E656*U656,2)</f>
        <v>0</v>
      </c>
      <c r="W656" s="16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 t="s">
        <v>334</v>
      </c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  <c r="BD656" s="154"/>
      <c r="BE656" s="154"/>
      <c r="BF656" s="154"/>
      <c r="BG656" s="154"/>
      <c r="BH656" s="154"/>
    </row>
    <row r="657" spans="1:60" outlineLevel="1" x14ac:dyDescent="0.4">
      <c r="A657" s="161"/>
      <c r="B657" s="162"/>
      <c r="C657" s="254" t="s">
        <v>814</v>
      </c>
      <c r="D657" s="255"/>
      <c r="E657" s="255"/>
      <c r="F657" s="255"/>
      <c r="G657" s="255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 t="s">
        <v>216</v>
      </c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  <c r="BD657" s="154"/>
      <c r="BE657" s="154"/>
      <c r="BF657" s="154"/>
      <c r="BG657" s="154"/>
      <c r="BH657" s="154"/>
    </row>
    <row r="658" spans="1:60" outlineLevel="1" x14ac:dyDescent="0.4">
      <c r="A658" s="161"/>
      <c r="B658" s="162"/>
      <c r="C658" s="252"/>
      <c r="D658" s="253"/>
      <c r="E658" s="253"/>
      <c r="F658" s="253"/>
      <c r="G658" s="253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 t="s">
        <v>217</v>
      </c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  <c r="BD658" s="154"/>
      <c r="BE658" s="154"/>
      <c r="BF658" s="154"/>
      <c r="BG658" s="154"/>
      <c r="BH658" s="154"/>
    </row>
    <row r="659" spans="1:60" outlineLevel="1" x14ac:dyDescent="0.4">
      <c r="A659" s="178">
        <v>132</v>
      </c>
      <c r="B659" s="179" t="s">
        <v>825</v>
      </c>
      <c r="C659" s="189" t="s">
        <v>826</v>
      </c>
      <c r="D659" s="180" t="s">
        <v>354</v>
      </c>
      <c r="E659" s="181">
        <v>1</v>
      </c>
      <c r="F659" s="182"/>
      <c r="G659" s="183">
        <f>ROUND(E659*F659,2)</f>
        <v>0</v>
      </c>
      <c r="H659" s="182"/>
      <c r="I659" s="183">
        <f>ROUND(E659*H659,2)</f>
        <v>0</v>
      </c>
      <c r="J659" s="182"/>
      <c r="K659" s="183">
        <f>ROUND(E659*J659,2)</f>
        <v>0</v>
      </c>
      <c r="L659" s="183">
        <v>21</v>
      </c>
      <c r="M659" s="183">
        <f>G659*(1+L659/100)</f>
        <v>0</v>
      </c>
      <c r="N659" s="183">
        <v>0</v>
      </c>
      <c r="O659" s="183">
        <f>ROUND(E659*N659,2)</f>
        <v>0</v>
      </c>
      <c r="P659" s="183">
        <v>0</v>
      </c>
      <c r="Q659" s="183">
        <f>ROUND(E659*P659,2)</f>
        <v>0</v>
      </c>
      <c r="R659" s="183"/>
      <c r="S659" s="183" t="s">
        <v>454</v>
      </c>
      <c r="T659" s="184" t="s">
        <v>213</v>
      </c>
      <c r="U659" s="164">
        <v>0</v>
      </c>
      <c r="V659" s="164">
        <f>ROUND(E659*U659,2)</f>
        <v>0</v>
      </c>
      <c r="W659" s="16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 t="s">
        <v>334</v>
      </c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  <c r="BD659" s="154"/>
      <c r="BE659" s="154"/>
      <c r="BF659" s="154"/>
      <c r="BG659" s="154"/>
      <c r="BH659" s="154"/>
    </row>
    <row r="660" spans="1:60" outlineLevel="1" x14ac:dyDescent="0.4">
      <c r="A660" s="161"/>
      <c r="B660" s="162"/>
      <c r="C660" s="254" t="s">
        <v>814</v>
      </c>
      <c r="D660" s="255"/>
      <c r="E660" s="255"/>
      <c r="F660" s="255"/>
      <c r="G660" s="255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 t="s">
        <v>216</v>
      </c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  <c r="BD660" s="154"/>
      <c r="BE660" s="154"/>
      <c r="BF660" s="154"/>
      <c r="BG660" s="154"/>
      <c r="BH660" s="154"/>
    </row>
    <row r="661" spans="1:60" outlineLevel="1" x14ac:dyDescent="0.4">
      <c r="A661" s="161"/>
      <c r="B661" s="162"/>
      <c r="C661" s="252"/>
      <c r="D661" s="253"/>
      <c r="E661" s="253"/>
      <c r="F661" s="253"/>
      <c r="G661" s="253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 t="s">
        <v>217</v>
      </c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  <c r="BD661" s="154"/>
      <c r="BE661" s="154"/>
      <c r="BF661" s="154"/>
      <c r="BG661" s="154"/>
      <c r="BH661" s="154"/>
    </row>
    <row r="662" spans="1:60" ht="20.399999999999999" outlineLevel="1" x14ac:dyDescent="0.4">
      <c r="A662" s="178">
        <v>133</v>
      </c>
      <c r="B662" s="179" t="s">
        <v>827</v>
      </c>
      <c r="C662" s="189" t="s">
        <v>828</v>
      </c>
      <c r="D662" s="180" t="s">
        <v>354</v>
      </c>
      <c r="E662" s="181">
        <v>1</v>
      </c>
      <c r="F662" s="182"/>
      <c r="G662" s="183">
        <f>ROUND(E662*F662,2)</f>
        <v>0</v>
      </c>
      <c r="H662" s="182"/>
      <c r="I662" s="183">
        <f>ROUND(E662*H662,2)</f>
        <v>0</v>
      </c>
      <c r="J662" s="182"/>
      <c r="K662" s="183">
        <f>ROUND(E662*J662,2)</f>
        <v>0</v>
      </c>
      <c r="L662" s="183">
        <v>21</v>
      </c>
      <c r="M662" s="183">
        <f>G662*(1+L662/100)</f>
        <v>0</v>
      </c>
      <c r="N662" s="183">
        <v>0</v>
      </c>
      <c r="O662" s="183">
        <f>ROUND(E662*N662,2)</f>
        <v>0</v>
      </c>
      <c r="P662" s="183">
        <v>0</v>
      </c>
      <c r="Q662" s="183">
        <f>ROUND(E662*P662,2)</f>
        <v>0</v>
      </c>
      <c r="R662" s="183"/>
      <c r="S662" s="183" t="s">
        <v>454</v>
      </c>
      <c r="T662" s="184" t="s">
        <v>213</v>
      </c>
      <c r="U662" s="164">
        <v>0</v>
      </c>
      <c r="V662" s="164">
        <f>ROUND(E662*U662,2)</f>
        <v>0</v>
      </c>
      <c r="W662" s="16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 t="s">
        <v>334</v>
      </c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  <c r="BD662" s="154"/>
      <c r="BE662" s="154"/>
      <c r="BF662" s="154"/>
      <c r="BG662" s="154"/>
      <c r="BH662" s="154"/>
    </row>
    <row r="663" spans="1:60" outlineLevel="1" x14ac:dyDescent="0.4">
      <c r="A663" s="161"/>
      <c r="B663" s="162"/>
      <c r="C663" s="254" t="s">
        <v>814</v>
      </c>
      <c r="D663" s="255"/>
      <c r="E663" s="255"/>
      <c r="F663" s="255"/>
      <c r="G663" s="255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 t="s">
        <v>216</v>
      </c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  <c r="BD663" s="154"/>
      <c r="BE663" s="154"/>
      <c r="BF663" s="154"/>
      <c r="BG663" s="154"/>
      <c r="BH663" s="154"/>
    </row>
    <row r="664" spans="1:60" outlineLevel="1" x14ac:dyDescent="0.4">
      <c r="A664" s="161"/>
      <c r="B664" s="162"/>
      <c r="C664" s="252"/>
      <c r="D664" s="253"/>
      <c r="E664" s="253"/>
      <c r="F664" s="253"/>
      <c r="G664" s="253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 t="s">
        <v>217</v>
      </c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  <c r="BH664" s="154"/>
    </row>
    <row r="665" spans="1:60" ht="20.399999999999999" outlineLevel="1" x14ac:dyDescent="0.4">
      <c r="A665" s="178">
        <v>134</v>
      </c>
      <c r="B665" s="179" t="s">
        <v>829</v>
      </c>
      <c r="C665" s="189" t="s">
        <v>830</v>
      </c>
      <c r="D665" s="180" t="s">
        <v>354</v>
      </c>
      <c r="E665" s="181">
        <v>1</v>
      </c>
      <c r="F665" s="182"/>
      <c r="G665" s="183">
        <f>ROUND(E665*F665,2)</f>
        <v>0</v>
      </c>
      <c r="H665" s="182"/>
      <c r="I665" s="183">
        <f>ROUND(E665*H665,2)</f>
        <v>0</v>
      </c>
      <c r="J665" s="182"/>
      <c r="K665" s="183">
        <f>ROUND(E665*J665,2)</f>
        <v>0</v>
      </c>
      <c r="L665" s="183">
        <v>21</v>
      </c>
      <c r="M665" s="183">
        <f>G665*(1+L665/100)</f>
        <v>0</v>
      </c>
      <c r="N665" s="183">
        <v>0</v>
      </c>
      <c r="O665" s="183">
        <f>ROUND(E665*N665,2)</f>
        <v>0</v>
      </c>
      <c r="P665" s="183">
        <v>0</v>
      </c>
      <c r="Q665" s="183">
        <f>ROUND(E665*P665,2)</f>
        <v>0</v>
      </c>
      <c r="R665" s="183"/>
      <c r="S665" s="183" t="s">
        <v>454</v>
      </c>
      <c r="T665" s="184" t="s">
        <v>213</v>
      </c>
      <c r="U665" s="164">
        <v>0</v>
      </c>
      <c r="V665" s="164">
        <f>ROUND(E665*U665,2)</f>
        <v>0</v>
      </c>
      <c r="W665" s="16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 t="s">
        <v>334</v>
      </c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  <c r="BD665" s="154"/>
      <c r="BE665" s="154"/>
      <c r="BF665" s="154"/>
      <c r="BG665" s="154"/>
      <c r="BH665" s="154"/>
    </row>
    <row r="666" spans="1:60" outlineLevel="1" x14ac:dyDescent="0.4">
      <c r="A666" s="161"/>
      <c r="B666" s="162"/>
      <c r="C666" s="254" t="s">
        <v>814</v>
      </c>
      <c r="D666" s="255"/>
      <c r="E666" s="255"/>
      <c r="F666" s="255"/>
      <c r="G666" s="255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 t="s">
        <v>216</v>
      </c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  <c r="BH666" s="154"/>
    </row>
    <row r="667" spans="1:60" outlineLevel="1" x14ac:dyDescent="0.4">
      <c r="A667" s="161"/>
      <c r="B667" s="162"/>
      <c r="C667" s="252"/>
      <c r="D667" s="253"/>
      <c r="E667" s="253"/>
      <c r="F667" s="253"/>
      <c r="G667" s="253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 t="s">
        <v>217</v>
      </c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  <c r="BH667" s="154"/>
    </row>
    <row r="668" spans="1:60" ht="20.399999999999999" outlineLevel="1" x14ac:dyDescent="0.4">
      <c r="A668" s="178">
        <v>135</v>
      </c>
      <c r="B668" s="179" t="s">
        <v>831</v>
      </c>
      <c r="C668" s="189" t="s">
        <v>832</v>
      </c>
      <c r="D668" s="180" t="s">
        <v>354</v>
      </c>
      <c r="E668" s="181">
        <v>1</v>
      </c>
      <c r="F668" s="182"/>
      <c r="G668" s="183">
        <f>ROUND(E668*F668,2)</f>
        <v>0</v>
      </c>
      <c r="H668" s="182"/>
      <c r="I668" s="183">
        <f>ROUND(E668*H668,2)</f>
        <v>0</v>
      </c>
      <c r="J668" s="182"/>
      <c r="K668" s="183">
        <f>ROUND(E668*J668,2)</f>
        <v>0</v>
      </c>
      <c r="L668" s="183">
        <v>21</v>
      </c>
      <c r="M668" s="183">
        <f>G668*(1+L668/100)</f>
        <v>0</v>
      </c>
      <c r="N668" s="183">
        <v>0</v>
      </c>
      <c r="O668" s="183">
        <f>ROUND(E668*N668,2)</f>
        <v>0</v>
      </c>
      <c r="P668" s="183">
        <v>0</v>
      </c>
      <c r="Q668" s="183">
        <f>ROUND(E668*P668,2)</f>
        <v>0</v>
      </c>
      <c r="R668" s="183"/>
      <c r="S668" s="183" t="s">
        <v>454</v>
      </c>
      <c r="T668" s="184" t="s">
        <v>213</v>
      </c>
      <c r="U668" s="164">
        <v>0</v>
      </c>
      <c r="V668" s="164">
        <f>ROUND(E668*U668,2)</f>
        <v>0</v>
      </c>
      <c r="W668" s="16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 t="s">
        <v>334</v>
      </c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</row>
    <row r="669" spans="1:60" outlineLevel="1" x14ac:dyDescent="0.4">
      <c r="A669" s="161"/>
      <c r="B669" s="162"/>
      <c r="C669" s="254" t="s">
        <v>814</v>
      </c>
      <c r="D669" s="255"/>
      <c r="E669" s="255"/>
      <c r="F669" s="255"/>
      <c r="G669" s="255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 t="s">
        <v>216</v>
      </c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  <c r="BH669" s="154"/>
    </row>
    <row r="670" spans="1:60" outlineLevel="1" x14ac:dyDescent="0.4">
      <c r="A670" s="161"/>
      <c r="B670" s="162"/>
      <c r="C670" s="252"/>
      <c r="D670" s="253"/>
      <c r="E670" s="253"/>
      <c r="F670" s="253"/>
      <c r="G670" s="253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 t="s">
        <v>217</v>
      </c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  <c r="BH670" s="154"/>
    </row>
    <row r="671" spans="1:60" outlineLevel="1" x14ac:dyDescent="0.4">
      <c r="A671" s="178">
        <v>136</v>
      </c>
      <c r="B671" s="179" t="s">
        <v>833</v>
      </c>
      <c r="C671" s="189" t="s">
        <v>834</v>
      </c>
      <c r="D671" s="180" t="s">
        <v>354</v>
      </c>
      <c r="E671" s="181">
        <v>1</v>
      </c>
      <c r="F671" s="182"/>
      <c r="G671" s="183">
        <f>ROUND(E671*F671,2)</f>
        <v>0</v>
      </c>
      <c r="H671" s="182"/>
      <c r="I671" s="183">
        <f>ROUND(E671*H671,2)</f>
        <v>0</v>
      </c>
      <c r="J671" s="182"/>
      <c r="K671" s="183">
        <f>ROUND(E671*J671,2)</f>
        <v>0</v>
      </c>
      <c r="L671" s="183">
        <v>21</v>
      </c>
      <c r="M671" s="183">
        <f>G671*(1+L671/100)</f>
        <v>0</v>
      </c>
      <c r="N671" s="183">
        <v>0</v>
      </c>
      <c r="O671" s="183">
        <f>ROUND(E671*N671,2)</f>
        <v>0</v>
      </c>
      <c r="P671" s="183">
        <v>0</v>
      </c>
      <c r="Q671" s="183">
        <f>ROUND(E671*P671,2)</f>
        <v>0</v>
      </c>
      <c r="R671" s="183"/>
      <c r="S671" s="183" t="s">
        <v>454</v>
      </c>
      <c r="T671" s="184" t="s">
        <v>213</v>
      </c>
      <c r="U671" s="164">
        <v>0</v>
      </c>
      <c r="V671" s="164">
        <f>ROUND(E671*U671,2)</f>
        <v>0</v>
      </c>
      <c r="W671" s="16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 t="s">
        <v>334</v>
      </c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  <c r="BH671" s="154"/>
    </row>
    <row r="672" spans="1:60" outlineLevel="1" x14ac:dyDescent="0.4">
      <c r="A672" s="161"/>
      <c r="B672" s="162"/>
      <c r="C672" s="254" t="s">
        <v>814</v>
      </c>
      <c r="D672" s="255"/>
      <c r="E672" s="255"/>
      <c r="F672" s="255"/>
      <c r="G672" s="255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 t="s">
        <v>216</v>
      </c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  <c r="BH672" s="154"/>
    </row>
    <row r="673" spans="1:60" outlineLevel="1" x14ac:dyDescent="0.4">
      <c r="A673" s="161"/>
      <c r="B673" s="162"/>
      <c r="C673" s="252"/>
      <c r="D673" s="253"/>
      <c r="E673" s="253"/>
      <c r="F673" s="253"/>
      <c r="G673" s="253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 t="s">
        <v>217</v>
      </c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  <c r="BH673" s="154"/>
    </row>
    <row r="674" spans="1:60" outlineLevel="1" x14ac:dyDescent="0.4">
      <c r="A674" s="178">
        <v>137</v>
      </c>
      <c r="B674" s="179" t="s">
        <v>835</v>
      </c>
      <c r="C674" s="189" t="s">
        <v>836</v>
      </c>
      <c r="D674" s="180" t="s">
        <v>354</v>
      </c>
      <c r="E674" s="181">
        <v>1</v>
      </c>
      <c r="F674" s="182"/>
      <c r="G674" s="183">
        <f>ROUND(E674*F674,2)</f>
        <v>0</v>
      </c>
      <c r="H674" s="182"/>
      <c r="I674" s="183">
        <f>ROUND(E674*H674,2)</f>
        <v>0</v>
      </c>
      <c r="J674" s="182"/>
      <c r="K674" s="183">
        <f>ROUND(E674*J674,2)</f>
        <v>0</v>
      </c>
      <c r="L674" s="183">
        <v>21</v>
      </c>
      <c r="M674" s="183">
        <f>G674*(1+L674/100)</f>
        <v>0</v>
      </c>
      <c r="N674" s="183">
        <v>0</v>
      </c>
      <c r="O674" s="183">
        <f>ROUND(E674*N674,2)</f>
        <v>0</v>
      </c>
      <c r="P674" s="183">
        <v>0</v>
      </c>
      <c r="Q674" s="183">
        <f>ROUND(E674*P674,2)</f>
        <v>0</v>
      </c>
      <c r="R674" s="183"/>
      <c r="S674" s="183" t="s">
        <v>454</v>
      </c>
      <c r="T674" s="184" t="s">
        <v>213</v>
      </c>
      <c r="U674" s="164">
        <v>0</v>
      </c>
      <c r="V674" s="164">
        <f>ROUND(E674*U674,2)</f>
        <v>0</v>
      </c>
      <c r="W674" s="16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 t="s">
        <v>334</v>
      </c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</row>
    <row r="675" spans="1:60" outlineLevel="1" x14ac:dyDescent="0.4">
      <c r="A675" s="161"/>
      <c r="B675" s="162"/>
      <c r="C675" s="254" t="s">
        <v>814</v>
      </c>
      <c r="D675" s="255"/>
      <c r="E675" s="255"/>
      <c r="F675" s="255"/>
      <c r="G675" s="255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 t="s">
        <v>216</v>
      </c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  <c r="BH675" s="154"/>
    </row>
    <row r="676" spans="1:60" outlineLevel="1" x14ac:dyDescent="0.4">
      <c r="A676" s="161"/>
      <c r="B676" s="162"/>
      <c r="C676" s="252"/>
      <c r="D676" s="253"/>
      <c r="E676" s="253"/>
      <c r="F676" s="253"/>
      <c r="G676" s="253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 t="s">
        <v>217</v>
      </c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  <c r="BH676" s="154"/>
    </row>
    <row r="677" spans="1:60" outlineLevel="1" x14ac:dyDescent="0.4">
      <c r="A677" s="178">
        <v>138</v>
      </c>
      <c r="B677" s="179" t="s">
        <v>837</v>
      </c>
      <c r="C677" s="189" t="s">
        <v>824</v>
      </c>
      <c r="D677" s="180" t="s">
        <v>354</v>
      </c>
      <c r="E677" s="181">
        <v>1</v>
      </c>
      <c r="F677" s="182"/>
      <c r="G677" s="183">
        <f>ROUND(E677*F677,2)</f>
        <v>0</v>
      </c>
      <c r="H677" s="182"/>
      <c r="I677" s="183">
        <f>ROUND(E677*H677,2)</f>
        <v>0</v>
      </c>
      <c r="J677" s="182"/>
      <c r="K677" s="183">
        <f>ROUND(E677*J677,2)</f>
        <v>0</v>
      </c>
      <c r="L677" s="183">
        <v>21</v>
      </c>
      <c r="M677" s="183">
        <f>G677*(1+L677/100)</f>
        <v>0</v>
      </c>
      <c r="N677" s="183">
        <v>0</v>
      </c>
      <c r="O677" s="183">
        <f>ROUND(E677*N677,2)</f>
        <v>0</v>
      </c>
      <c r="P677" s="183">
        <v>0</v>
      </c>
      <c r="Q677" s="183">
        <f>ROUND(E677*P677,2)</f>
        <v>0</v>
      </c>
      <c r="R677" s="183"/>
      <c r="S677" s="183" t="s">
        <v>454</v>
      </c>
      <c r="T677" s="184" t="s">
        <v>213</v>
      </c>
      <c r="U677" s="164">
        <v>0</v>
      </c>
      <c r="V677" s="164">
        <f>ROUND(E677*U677,2)</f>
        <v>0</v>
      </c>
      <c r="W677" s="16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 t="s">
        <v>334</v>
      </c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  <c r="BH677" s="154"/>
    </row>
    <row r="678" spans="1:60" outlineLevel="1" x14ac:dyDescent="0.4">
      <c r="A678" s="161"/>
      <c r="B678" s="162"/>
      <c r="C678" s="254" t="s">
        <v>814</v>
      </c>
      <c r="D678" s="255"/>
      <c r="E678" s="255"/>
      <c r="F678" s="255"/>
      <c r="G678" s="255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 t="s">
        <v>216</v>
      </c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</row>
    <row r="679" spans="1:60" outlineLevel="1" x14ac:dyDescent="0.4">
      <c r="A679" s="161"/>
      <c r="B679" s="162"/>
      <c r="C679" s="252"/>
      <c r="D679" s="253"/>
      <c r="E679" s="253"/>
      <c r="F679" s="253"/>
      <c r="G679" s="253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 t="s">
        <v>217</v>
      </c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</row>
    <row r="680" spans="1:60" outlineLevel="1" x14ac:dyDescent="0.4">
      <c r="A680" s="161">
        <v>139</v>
      </c>
      <c r="B680" s="162" t="s">
        <v>838</v>
      </c>
      <c r="C680" s="201" t="s">
        <v>839</v>
      </c>
      <c r="D680" s="163" t="s">
        <v>0</v>
      </c>
      <c r="E680" s="186"/>
      <c r="F680" s="165"/>
      <c r="G680" s="164">
        <f>ROUND(E680*F680,2)</f>
        <v>0</v>
      </c>
      <c r="H680" s="165"/>
      <c r="I680" s="164">
        <f>ROUND(E680*H680,2)</f>
        <v>0</v>
      </c>
      <c r="J680" s="165"/>
      <c r="K680" s="164">
        <f>ROUND(E680*J680,2)</f>
        <v>0</v>
      </c>
      <c r="L680" s="164">
        <v>21</v>
      </c>
      <c r="M680" s="164">
        <f>G680*(1+L680/100)</f>
        <v>0</v>
      </c>
      <c r="N680" s="164">
        <v>0</v>
      </c>
      <c r="O680" s="164">
        <f>ROUND(E680*N680,2)</f>
        <v>0</v>
      </c>
      <c r="P680" s="164">
        <v>0</v>
      </c>
      <c r="Q680" s="164">
        <f>ROUND(E680*P680,2)</f>
        <v>0</v>
      </c>
      <c r="R680" s="164" t="s">
        <v>789</v>
      </c>
      <c r="S680" s="164" t="s">
        <v>212</v>
      </c>
      <c r="T680" s="164" t="s">
        <v>277</v>
      </c>
      <c r="U680" s="164">
        <v>0</v>
      </c>
      <c r="V680" s="164">
        <f>ROUND(E680*U680,2)</f>
        <v>0</v>
      </c>
      <c r="W680" s="16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 t="s">
        <v>677</v>
      </c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</row>
    <row r="681" spans="1:60" outlineLevel="1" x14ac:dyDescent="0.4">
      <c r="A681" s="161"/>
      <c r="B681" s="162"/>
      <c r="C681" s="267" t="s">
        <v>716</v>
      </c>
      <c r="D681" s="268"/>
      <c r="E681" s="268"/>
      <c r="F681" s="268"/>
      <c r="G681" s="268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 t="s">
        <v>280</v>
      </c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</row>
    <row r="682" spans="1:60" outlineLevel="1" x14ac:dyDescent="0.4">
      <c r="A682" s="161"/>
      <c r="B682" s="162"/>
      <c r="C682" s="252"/>
      <c r="D682" s="253"/>
      <c r="E682" s="253"/>
      <c r="F682" s="253"/>
      <c r="G682" s="253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 t="s">
        <v>217</v>
      </c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</row>
    <row r="683" spans="1:60" x14ac:dyDescent="0.4">
      <c r="A683" s="172" t="s">
        <v>207</v>
      </c>
      <c r="B683" s="173" t="s">
        <v>152</v>
      </c>
      <c r="C683" s="188" t="s">
        <v>153</v>
      </c>
      <c r="D683" s="174"/>
      <c r="E683" s="175"/>
      <c r="F683" s="176"/>
      <c r="G683" s="176">
        <f>SUMIF(AG684:AG695,"&lt;&gt;NOR",G684:G695)</f>
        <v>0</v>
      </c>
      <c r="H683" s="176"/>
      <c r="I683" s="176">
        <f>SUM(I684:I695)</f>
        <v>0</v>
      </c>
      <c r="J683" s="176"/>
      <c r="K683" s="176">
        <f>SUM(K684:K695)</f>
        <v>0</v>
      </c>
      <c r="L683" s="176"/>
      <c r="M683" s="176">
        <f>SUM(M684:M695)</f>
        <v>0</v>
      </c>
      <c r="N683" s="176"/>
      <c r="O683" s="176">
        <f>SUM(O684:O695)</f>
        <v>0.12</v>
      </c>
      <c r="P683" s="176"/>
      <c r="Q683" s="176">
        <f>SUM(Q684:Q695)</f>
        <v>0</v>
      </c>
      <c r="R683" s="176"/>
      <c r="S683" s="176"/>
      <c r="T683" s="177"/>
      <c r="U683" s="171"/>
      <c r="V683" s="171">
        <f>SUM(V684:V695)</f>
        <v>18.14</v>
      </c>
      <c r="W683" s="171"/>
      <c r="AG683" t="s">
        <v>208</v>
      </c>
    </row>
    <row r="684" spans="1:60" outlineLevel="1" x14ac:dyDescent="0.4">
      <c r="A684" s="178">
        <v>140</v>
      </c>
      <c r="B684" s="179" t="s">
        <v>840</v>
      </c>
      <c r="C684" s="189" t="s">
        <v>841</v>
      </c>
      <c r="D684" s="180" t="s">
        <v>321</v>
      </c>
      <c r="E684" s="181">
        <v>32.700000000000003</v>
      </c>
      <c r="F684" s="182"/>
      <c r="G684" s="183">
        <f>ROUND(E684*F684,2)</f>
        <v>0</v>
      </c>
      <c r="H684" s="182"/>
      <c r="I684" s="183">
        <f>ROUND(E684*H684,2)</f>
        <v>0</v>
      </c>
      <c r="J684" s="182"/>
      <c r="K684" s="183">
        <f>ROUND(E684*J684,2)</f>
        <v>0</v>
      </c>
      <c r="L684" s="183">
        <v>21</v>
      </c>
      <c r="M684" s="183">
        <f>G684*(1+L684/100)</f>
        <v>0</v>
      </c>
      <c r="N684" s="183">
        <v>3.6800000000000001E-3</v>
      </c>
      <c r="O684" s="183">
        <f>ROUND(E684*N684,2)</f>
        <v>0.12</v>
      </c>
      <c r="P684" s="183">
        <v>0</v>
      </c>
      <c r="Q684" s="183">
        <f>ROUND(E684*P684,2)</f>
        <v>0</v>
      </c>
      <c r="R684" s="183" t="s">
        <v>842</v>
      </c>
      <c r="S684" s="183" t="s">
        <v>212</v>
      </c>
      <c r="T684" s="184" t="s">
        <v>277</v>
      </c>
      <c r="U684" s="164">
        <v>0.42000000000000004</v>
      </c>
      <c r="V684" s="164">
        <f>ROUND(E684*U684,2)</f>
        <v>13.73</v>
      </c>
      <c r="W684" s="16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 t="s">
        <v>278</v>
      </c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</row>
    <row r="685" spans="1:60" outlineLevel="1" x14ac:dyDescent="0.4">
      <c r="A685" s="161"/>
      <c r="B685" s="162"/>
      <c r="C685" s="190" t="s">
        <v>843</v>
      </c>
      <c r="D685" s="169"/>
      <c r="E685" s="170">
        <v>32.700000000000003</v>
      </c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 t="s">
        <v>254</v>
      </c>
      <c r="AH685" s="154">
        <v>0</v>
      </c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</row>
    <row r="686" spans="1:60" outlineLevel="1" x14ac:dyDescent="0.4">
      <c r="A686" s="161"/>
      <c r="B686" s="162"/>
      <c r="C686" s="252"/>
      <c r="D686" s="253"/>
      <c r="E686" s="253"/>
      <c r="F686" s="253"/>
      <c r="G686" s="253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 t="s">
        <v>217</v>
      </c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</row>
    <row r="687" spans="1:60" outlineLevel="1" x14ac:dyDescent="0.4">
      <c r="A687" s="178">
        <v>141</v>
      </c>
      <c r="B687" s="179" t="s">
        <v>844</v>
      </c>
      <c r="C687" s="189" t="s">
        <v>845</v>
      </c>
      <c r="D687" s="180" t="s">
        <v>846</v>
      </c>
      <c r="E687" s="181">
        <v>84.87</v>
      </c>
      <c r="F687" s="182"/>
      <c r="G687" s="183">
        <f>ROUND(E687*F687,2)</f>
        <v>0</v>
      </c>
      <c r="H687" s="182"/>
      <c r="I687" s="183">
        <f>ROUND(E687*H687,2)</f>
        <v>0</v>
      </c>
      <c r="J687" s="182"/>
      <c r="K687" s="183">
        <f>ROUND(E687*J687,2)</f>
        <v>0</v>
      </c>
      <c r="L687" s="183">
        <v>21</v>
      </c>
      <c r="M687" s="183">
        <f>G687*(1+L687/100)</f>
        <v>0</v>
      </c>
      <c r="N687" s="183">
        <v>5.0000000000000002E-5</v>
      </c>
      <c r="O687" s="183">
        <f>ROUND(E687*N687,2)</f>
        <v>0</v>
      </c>
      <c r="P687" s="183">
        <v>0</v>
      </c>
      <c r="Q687" s="183">
        <f>ROUND(E687*P687,2)</f>
        <v>0</v>
      </c>
      <c r="R687" s="183" t="s">
        <v>842</v>
      </c>
      <c r="S687" s="183" t="s">
        <v>212</v>
      </c>
      <c r="T687" s="184" t="s">
        <v>277</v>
      </c>
      <c r="U687" s="164">
        <v>5.2000000000000005E-2</v>
      </c>
      <c r="V687" s="164">
        <f>ROUND(E687*U687,2)</f>
        <v>4.41</v>
      </c>
      <c r="W687" s="16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 t="s">
        <v>278</v>
      </c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  <c r="BH687" s="154"/>
    </row>
    <row r="688" spans="1:60" outlineLevel="1" x14ac:dyDescent="0.4">
      <c r="A688" s="161"/>
      <c r="B688" s="162"/>
      <c r="C688" s="190" t="s">
        <v>847</v>
      </c>
      <c r="D688" s="169"/>
      <c r="E688" s="170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 t="s">
        <v>254</v>
      </c>
      <c r="AH688" s="154">
        <v>0</v>
      </c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  <c r="BD688" s="154"/>
      <c r="BE688" s="154"/>
      <c r="BF688" s="154"/>
      <c r="BG688" s="154"/>
      <c r="BH688" s="154"/>
    </row>
    <row r="689" spans="1:60" outlineLevel="1" x14ac:dyDescent="0.4">
      <c r="A689" s="161"/>
      <c r="B689" s="162"/>
      <c r="C689" s="190" t="s">
        <v>848</v>
      </c>
      <c r="D689" s="169"/>
      <c r="E689" s="170">
        <v>84.87</v>
      </c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 t="s">
        <v>254</v>
      </c>
      <c r="AH689" s="154">
        <v>0</v>
      </c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  <c r="BD689" s="154"/>
      <c r="BE689" s="154"/>
      <c r="BF689" s="154"/>
      <c r="BG689" s="154"/>
      <c r="BH689" s="154"/>
    </row>
    <row r="690" spans="1:60" outlineLevel="1" x14ac:dyDescent="0.4">
      <c r="A690" s="161"/>
      <c r="B690" s="162"/>
      <c r="C690" s="252"/>
      <c r="D690" s="253"/>
      <c r="E690" s="253"/>
      <c r="F690" s="253"/>
      <c r="G690" s="253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 t="s">
        <v>217</v>
      </c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  <c r="BD690" s="154"/>
      <c r="BE690" s="154"/>
      <c r="BF690" s="154"/>
      <c r="BG690" s="154"/>
      <c r="BH690" s="154"/>
    </row>
    <row r="691" spans="1:60" outlineLevel="1" x14ac:dyDescent="0.4">
      <c r="A691" s="178">
        <v>142</v>
      </c>
      <c r="B691" s="179" t="s">
        <v>849</v>
      </c>
      <c r="C691" s="189" t="s">
        <v>850</v>
      </c>
      <c r="D691" s="180" t="s">
        <v>846</v>
      </c>
      <c r="E691" s="181">
        <v>84.87</v>
      </c>
      <c r="F691" s="182"/>
      <c r="G691" s="183">
        <f>ROUND(E691*F691,2)</f>
        <v>0</v>
      </c>
      <c r="H691" s="182"/>
      <c r="I691" s="183">
        <f>ROUND(E691*H691,2)</f>
        <v>0</v>
      </c>
      <c r="J691" s="182"/>
      <c r="K691" s="183">
        <f>ROUND(E691*J691,2)</f>
        <v>0</v>
      </c>
      <c r="L691" s="183">
        <v>21</v>
      </c>
      <c r="M691" s="183">
        <f>G691*(1+L691/100)</f>
        <v>0</v>
      </c>
      <c r="N691" s="183">
        <v>0</v>
      </c>
      <c r="O691" s="183">
        <f>ROUND(E691*N691,2)</f>
        <v>0</v>
      </c>
      <c r="P691" s="183">
        <v>0</v>
      </c>
      <c r="Q691" s="183">
        <f>ROUND(E691*P691,2)</f>
        <v>0</v>
      </c>
      <c r="R691" s="183"/>
      <c r="S691" s="183" t="s">
        <v>454</v>
      </c>
      <c r="T691" s="184" t="s">
        <v>213</v>
      </c>
      <c r="U691" s="164">
        <v>0</v>
      </c>
      <c r="V691" s="164">
        <f>ROUND(E691*U691,2)</f>
        <v>0</v>
      </c>
      <c r="W691" s="16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 t="s">
        <v>334</v>
      </c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  <c r="BD691" s="154"/>
      <c r="BE691" s="154"/>
      <c r="BF691" s="154"/>
      <c r="BG691" s="154"/>
      <c r="BH691" s="154"/>
    </row>
    <row r="692" spans="1:60" outlineLevel="1" x14ac:dyDescent="0.4">
      <c r="A692" s="161"/>
      <c r="B692" s="162"/>
      <c r="C692" s="265"/>
      <c r="D692" s="266"/>
      <c r="E692" s="266"/>
      <c r="F692" s="266"/>
      <c r="G692" s="266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 t="s">
        <v>217</v>
      </c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  <c r="BD692" s="154"/>
      <c r="BE692" s="154"/>
      <c r="BF692" s="154"/>
      <c r="BG692" s="154"/>
      <c r="BH692" s="154"/>
    </row>
    <row r="693" spans="1:60" outlineLevel="1" x14ac:dyDescent="0.4">
      <c r="A693" s="161">
        <v>143</v>
      </c>
      <c r="B693" s="162" t="s">
        <v>851</v>
      </c>
      <c r="C693" s="201" t="s">
        <v>852</v>
      </c>
      <c r="D693" s="163" t="s">
        <v>0</v>
      </c>
      <c r="E693" s="186"/>
      <c r="F693" s="165"/>
      <c r="G693" s="164">
        <f>ROUND(E693*F693,2)</f>
        <v>0</v>
      </c>
      <c r="H693" s="165"/>
      <c r="I693" s="164">
        <f>ROUND(E693*H693,2)</f>
        <v>0</v>
      </c>
      <c r="J693" s="165"/>
      <c r="K693" s="164">
        <f>ROUND(E693*J693,2)</f>
        <v>0</v>
      </c>
      <c r="L693" s="164">
        <v>21</v>
      </c>
      <c r="M693" s="164">
        <f>G693*(1+L693/100)</f>
        <v>0</v>
      </c>
      <c r="N693" s="164">
        <v>0</v>
      </c>
      <c r="O693" s="164">
        <f>ROUND(E693*N693,2)</f>
        <v>0</v>
      </c>
      <c r="P693" s="164">
        <v>0</v>
      </c>
      <c r="Q693" s="164">
        <f>ROUND(E693*P693,2)</f>
        <v>0</v>
      </c>
      <c r="R693" s="164" t="s">
        <v>842</v>
      </c>
      <c r="S693" s="164" t="s">
        <v>212</v>
      </c>
      <c r="T693" s="164" t="s">
        <v>277</v>
      </c>
      <c r="U693" s="164">
        <v>0</v>
      </c>
      <c r="V693" s="164">
        <f>ROUND(E693*U693,2)</f>
        <v>0</v>
      </c>
      <c r="W693" s="16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 t="s">
        <v>677</v>
      </c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  <c r="BD693" s="154"/>
      <c r="BE693" s="154"/>
      <c r="BF693" s="154"/>
      <c r="BG693" s="154"/>
      <c r="BH693" s="154"/>
    </row>
    <row r="694" spans="1:60" outlineLevel="1" x14ac:dyDescent="0.4">
      <c r="A694" s="161"/>
      <c r="B694" s="162"/>
      <c r="C694" s="267" t="s">
        <v>716</v>
      </c>
      <c r="D694" s="268"/>
      <c r="E694" s="268"/>
      <c r="F694" s="268"/>
      <c r="G694" s="268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 t="s">
        <v>280</v>
      </c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  <c r="BD694" s="154"/>
      <c r="BE694" s="154"/>
      <c r="BF694" s="154"/>
      <c r="BG694" s="154"/>
      <c r="BH694" s="154"/>
    </row>
    <row r="695" spans="1:60" outlineLevel="1" x14ac:dyDescent="0.4">
      <c r="A695" s="161"/>
      <c r="B695" s="162"/>
      <c r="C695" s="252"/>
      <c r="D695" s="253"/>
      <c r="E695" s="253"/>
      <c r="F695" s="253"/>
      <c r="G695" s="253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 t="s">
        <v>217</v>
      </c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  <c r="BD695" s="154"/>
      <c r="BE695" s="154"/>
      <c r="BF695" s="154"/>
      <c r="BG695" s="154"/>
      <c r="BH695" s="154"/>
    </row>
    <row r="696" spans="1:60" x14ac:dyDescent="0.4">
      <c r="A696" s="172" t="s">
        <v>207</v>
      </c>
      <c r="B696" s="173" t="s">
        <v>156</v>
      </c>
      <c r="C696" s="188" t="s">
        <v>157</v>
      </c>
      <c r="D696" s="174"/>
      <c r="E696" s="175"/>
      <c r="F696" s="176"/>
      <c r="G696" s="176">
        <f>SUMIF(AG697:AG706,"&lt;&gt;NOR",G697:G706)</f>
        <v>0</v>
      </c>
      <c r="H696" s="176"/>
      <c r="I696" s="176">
        <f>SUM(I697:I706)</f>
        <v>0</v>
      </c>
      <c r="J696" s="176"/>
      <c r="K696" s="176">
        <f>SUM(K697:K706)</f>
        <v>0</v>
      </c>
      <c r="L696" s="176"/>
      <c r="M696" s="176">
        <f>SUM(M697:M706)</f>
        <v>0</v>
      </c>
      <c r="N696" s="176"/>
      <c r="O696" s="176">
        <f>SUM(O697:O706)</f>
        <v>0.59</v>
      </c>
      <c r="P696" s="176"/>
      <c r="Q696" s="176">
        <f>SUM(Q697:Q706)</f>
        <v>0</v>
      </c>
      <c r="R696" s="176"/>
      <c r="S696" s="176"/>
      <c r="T696" s="177"/>
      <c r="U696" s="171"/>
      <c r="V696" s="171">
        <f>SUM(V697:V706)</f>
        <v>22.2</v>
      </c>
      <c r="W696" s="171"/>
      <c r="AG696" t="s">
        <v>208</v>
      </c>
    </row>
    <row r="697" spans="1:60" ht="20.399999999999999" outlineLevel="1" x14ac:dyDescent="0.4">
      <c r="A697" s="178">
        <v>144</v>
      </c>
      <c r="B697" s="179" t="s">
        <v>853</v>
      </c>
      <c r="C697" s="189" t="s">
        <v>854</v>
      </c>
      <c r="D697" s="180" t="s">
        <v>321</v>
      </c>
      <c r="E697" s="181">
        <v>22.700000000000003</v>
      </c>
      <c r="F697" s="182"/>
      <c r="G697" s="183">
        <f>ROUND(E697*F697,2)</f>
        <v>0</v>
      </c>
      <c r="H697" s="182"/>
      <c r="I697" s="183">
        <f>ROUND(E697*H697,2)</f>
        <v>0</v>
      </c>
      <c r="J697" s="182"/>
      <c r="K697" s="183">
        <f>ROUND(E697*J697,2)</f>
        <v>0</v>
      </c>
      <c r="L697" s="183">
        <v>21</v>
      </c>
      <c r="M697" s="183">
        <f>G697*(1+L697/100)</f>
        <v>0</v>
      </c>
      <c r="N697" s="183">
        <v>5.0400000000000002E-3</v>
      </c>
      <c r="O697" s="183">
        <f>ROUND(E697*N697,2)</f>
        <v>0.11</v>
      </c>
      <c r="P697" s="183">
        <v>0</v>
      </c>
      <c r="Q697" s="183">
        <f>ROUND(E697*P697,2)</f>
        <v>0</v>
      </c>
      <c r="R697" s="183" t="s">
        <v>855</v>
      </c>
      <c r="S697" s="183" t="s">
        <v>212</v>
      </c>
      <c r="T697" s="184" t="s">
        <v>277</v>
      </c>
      <c r="U697" s="164">
        <v>0.97800000000000009</v>
      </c>
      <c r="V697" s="164">
        <f>ROUND(E697*U697,2)</f>
        <v>22.2</v>
      </c>
      <c r="W697" s="16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 t="s">
        <v>278</v>
      </c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  <c r="BD697" s="154"/>
      <c r="BE697" s="154"/>
      <c r="BF697" s="154"/>
      <c r="BG697" s="154"/>
      <c r="BH697" s="154"/>
    </row>
    <row r="698" spans="1:60" outlineLevel="1" x14ac:dyDescent="0.4">
      <c r="A698" s="161"/>
      <c r="B698" s="162"/>
      <c r="C698" s="190" t="s">
        <v>856</v>
      </c>
      <c r="D698" s="169"/>
      <c r="E698" s="170">
        <v>11.8</v>
      </c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 t="s">
        <v>254</v>
      </c>
      <c r="AH698" s="154">
        <v>0</v>
      </c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  <c r="BD698" s="154"/>
      <c r="BE698" s="154"/>
      <c r="BF698" s="154"/>
      <c r="BG698" s="154"/>
      <c r="BH698" s="154"/>
    </row>
    <row r="699" spans="1:60" outlineLevel="1" x14ac:dyDescent="0.4">
      <c r="A699" s="161"/>
      <c r="B699" s="162"/>
      <c r="C699" s="190" t="s">
        <v>857</v>
      </c>
      <c r="D699" s="169"/>
      <c r="E699" s="170">
        <v>10.9</v>
      </c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 t="s">
        <v>254</v>
      </c>
      <c r="AH699" s="154">
        <v>0</v>
      </c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  <c r="BD699" s="154"/>
      <c r="BE699" s="154"/>
      <c r="BF699" s="154"/>
      <c r="BG699" s="154"/>
      <c r="BH699" s="154"/>
    </row>
    <row r="700" spans="1:60" outlineLevel="1" x14ac:dyDescent="0.4">
      <c r="A700" s="161"/>
      <c r="B700" s="162"/>
      <c r="C700" s="252"/>
      <c r="D700" s="253"/>
      <c r="E700" s="253"/>
      <c r="F700" s="253"/>
      <c r="G700" s="253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 t="s">
        <v>217</v>
      </c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  <c r="BD700" s="154"/>
      <c r="BE700" s="154"/>
      <c r="BF700" s="154"/>
      <c r="BG700" s="154"/>
      <c r="BH700" s="154"/>
    </row>
    <row r="701" spans="1:60" ht="20.399999999999999" outlineLevel="1" x14ac:dyDescent="0.4">
      <c r="A701" s="178">
        <v>145</v>
      </c>
      <c r="B701" s="179" t="s">
        <v>858</v>
      </c>
      <c r="C701" s="189" t="s">
        <v>859</v>
      </c>
      <c r="D701" s="180" t="s">
        <v>321</v>
      </c>
      <c r="E701" s="181">
        <v>24.970000000000002</v>
      </c>
      <c r="F701" s="182"/>
      <c r="G701" s="183">
        <f>ROUND(E701*F701,2)</f>
        <v>0</v>
      </c>
      <c r="H701" s="182"/>
      <c r="I701" s="183">
        <f>ROUND(E701*H701,2)</f>
        <v>0</v>
      </c>
      <c r="J701" s="182"/>
      <c r="K701" s="183">
        <f>ROUND(E701*J701,2)</f>
        <v>0</v>
      </c>
      <c r="L701" s="183">
        <v>21</v>
      </c>
      <c r="M701" s="183">
        <f>G701*(1+L701/100)</f>
        <v>0</v>
      </c>
      <c r="N701" s="183">
        <v>1.9200000000000002E-2</v>
      </c>
      <c r="O701" s="183">
        <f>ROUND(E701*N701,2)</f>
        <v>0.48</v>
      </c>
      <c r="P701" s="183">
        <v>0</v>
      </c>
      <c r="Q701" s="183">
        <f>ROUND(E701*P701,2)</f>
        <v>0</v>
      </c>
      <c r="R701" s="183" t="s">
        <v>332</v>
      </c>
      <c r="S701" s="183" t="s">
        <v>212</v>
      </c>
      <c r="T701" s="184" t="s">
        <v>333</v>
      </c>
      <c r="U701" s="164">
        <v>0</v>
      </c>
      <c r="V701" s="164">
        <f>ROUND(E701*U701,2)</f>
        <v>0</v>
      </c>
      <c r="W701" s="16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 t="s">
        <v>334</v>
      </c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  <c r="BD701" s="154"/>
      <c r="BE701" s="154"/>
      <c r="BF701" s="154"/>
      <c r="BG701" s="154"/>
      <c r="BH701" s="154"/>
    </row>
    <row r="702" spans="1:60" outlineLevel="1" x14ac:dyDescent="0.4">
      <c r="A702" s="161"/>
      <c r="B702" s="162"/>
      <c r="C702" s="190" t="s">
        <v>860</v>
      </c>
      <c r="D702" s="169"/>
      <c r="E702" s="170">
        <v>24.970000000000002</v>
      </c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 t="s">
        <v>254</v>
      </c>
      <c r="AH702" s="154">
        <v>5</v>
      </c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  <c r="BD702" s="154"/>
      <c r="BE702" s="154"/>
      <c r="BF702" s="154"/>
      <c r="BG702" s="154"/>
      <c r="BH702" s="154"/>
    </row>
    <row r="703" spans="1:60" outlineLevel="1" x14ac:dyDescent="0.4">
      <c r="A703" s="161"/>
      <c r="B703" s="162"/>
      <c r="C703" s="252"/>
      <c r="D703" s="253"/>
      <c r="E703" s="253"/>
      <c r="F703" s="253"/>
      <c r="G703" s="253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 t="s">
        <v>217</v>
      </c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  <c r="BD703" s="154"/>
      <c r="BE703" s="154"/>
      <c r="BF703" s="154"/>
      <c r="BG703" s="154"/>
      <c r="BH703" s="154"/>
    </row>
    <row r="704" spans="1:60" outlineLevel="1" x14ac:dyDescent="0.4">
      <c r="A704" s="161">
        <v>146</v>
      </c>
      <c r="B704" s="162" t="s">
        <v>861</v>
      </c>
      <c r="C704" s="201" t="s">
        <v>862</v>
      </c>
      <c r="D704" s="163" t="s">
        <v>0</v>
      </c>
      <c r="E704" s="186"/>
      <c r="F704" s="165"/>
      <c r="G704" s="164">
        <f>ROUND(E704*F704,2)</f>
        <v>0</v>
      </c>
      <c r="H704" s="165"/>
      <c r="I704" s="164">
        <f>ROUND(E704*H704,2)</f>
        <v>0</v>
      </c>
      <c r="J704" s="165"/>
      <c r="K704" s="164">
        <f>ROUND(E704*J704,2)</f>
        <v>0</v>
      </c>
      <c r="L704" s="164">
        <v>21</v>
      </c>
      <c r="M704" s="164">
        <f>G704*(1+L704/100)</f>
        <v>0</v>
      </c>
      <c r="N704" s="164">
        <v>0</v>
      </c>
      <c r="O704" s="164">
        <f>ROUND(E704*N704,2)</f>
        <v>0</v>
      </c>
      <c r="P704" s="164">
        <v>0</v>
      </c>
      <c r="Q704" s="164">
        <f>ROUND(E704*P704,2)</f>
        <v>0</v>
      </c>
      <c r="R704" s="164" t="s">
        <v>855</v>
      </c>
      <c r="S704" s="164" t="s">
        <v>212</v>
      </c>
      <c r="T704" s="164" t="s">
        <v>277</v>
      </c>
      <c r="U704" s="164">
        <v>0</v>
      </c>
      <c r="V704" s="164">
        <f>ROUND(E704*U704,2)</f>
        <v>0</v>
      </c>
      <c r="W704" s="16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 t="s">
        <v>677</v>
      </c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  <c r="BH704" s="154"/>
    </row>
    <row r="705" spans="1:60" outlineLevel="1" x14ac:dyDescent="0.4">
      <c r="A705" s="161"/>
      <c r="B705" s="162"/>
      <c r="C705" s="267" t="s">
        <v>716</v>
      </c>
      <c r="D705" s="268"/>
      <c r="E705" s="268"/>
      <c r="F705" s="268"/>
      <c r="G705" s="268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 t="s">
        <v>280</v>
      </c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  <c r="BD705" s="154"/>
      <c r="BE705" s="154"/>
      <c r="BF705" s="154"/>
      <c r="BG705" s="154"/>
      <c r="BH705" s="154"/>
    </row>
    <row r="706" spans="1:60" outlineLevel="1" x14ac:dyDescent="0.4">
      <c r="A706" s="161"/>
      <c r="B706" s="162"/>
      <c r="C706" s="252"/>
      <c r="D706" s="253"/>
      <c r="E706" s="253"/>
      <c r="F706" s="253"/>
      <c r="G706" s="253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 t="s">
        <v>217</v>
      </c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  <c r="BD706" s="154"/>
      <c r="BE706" s="154"/>
      <c r="BF706" s="154"/>
      <c r="BG706" s="154"/>
      <c r="BH706" s="154"/>
    </row>
    <row r="707" spans="1:60" x14ac:dyDescent="0.4">
      <c r="A707" s="172" t="s">
        <v>207</v>
      </c>
      <c r="B707" s="173" t="s">
        <v>158</v>
      </c>
      <c r="C707" s="188" t="s">
        <v>159</v>
      </c>
      <c r="D707" s="174"/>
      <c r="E707" s="175"/>
      <c r="F707" s="176"/>
      <c r="G707" s="176">
        <f>SUMIF(AG708:AG738,"&lt;&gt;NOR",G708:G738)</f>
        <v>0</v>
      </c>
      <c r="H707" s="176"/>
      <c r="I707" s="176">
        <f>SUM(I708:I738)</f>
        <v>0</v>
      </c>
      <c r="J707" s="176"/>
      <c r="K707" s="176">
        <f>SUM(K708:K738)</f>
        <v>0</v>
      </c>
      <c r="L707" s="176"/>
      <c r="M707" s="176">
        <f>SUM(M708:M738)</f>
        <v>0</v>
      </c>
      <c r="N707" s="176"/>
      <c r="O707" s="176">
        <f>SUM(O708:O738)</f>
        <v>0.48000000000000004</v>
      </c>
      <c r="P707" s="176"/>
      <c r="Q707" s="176">
        <f>SUM(Q708:Q738)</f>
        <v>0</v>
      </c>
      <c r="R707" s="176"/>
      <c r="S707" s="176"/>
      <c r="T707" s="177"/>
      <c r="U707" s="171"/>
      <c r="V707" s="171">
        <f>SUM(V708:V738)</f>
        <v>83.850000000000009</v>
      </c>
      <c r="W707" s="171"/>
      <c r="AG707" t="s">
        <v>208</v>
      </c>
    </row>
    <row r="708" spans="1:60" outlineLevel="1" x14ac:dyDescent="0.4">
      <c r="A708" s="178">
        <v>147</v>
      </c>
      <c r="B708" s="179" t="s">
        <v>863</v>
      </c>
      <c r="C708" s="189" t="s">
        <v>864</v>
      </c>
      <c r="D708" s="180" t="s">
        <v>321</v>
      </c>
      <c r="E708" s="181">
        <v>153.60000000000002</v>
      </c>
      <c r="F708" s="182"/>
      <c r="G708" s="183">
        <f>ROUND(E708*F708,2)</f>
        <v>0</v>
      </c>
      <c r="H708" s="182"/>
      <c r="I708" s="183">
        <f>ROUND(E708*H708,2)</f>
        <v>0</v>
      </c>
      <c r="J708" s="182"/>
      <c r="K708" s="183">
        <f>ROUND(E708*J708,2)</f>
        <v>0</v>
      </c>
      <c r="L708" s="183">
        <v>21</v>
      </c>
      <c r="M708" s="183">
        <f>G708*(1+L708/100)</f>
        <v>0</v>
      </c>
      <c r="N708" s="183">
        <v>0</v>
      </c>
      <c r="O708" s="183">
        <f>ROUND(E708*N708,2)</f>
        <v>0</v>
      </c>
      <c r="P708" s="183">
        <v>0</v>
      </c>
      <c r="Q708" s="183">
        <f>ROUND(E708*P708,2)</f>
        <v>0</v>
      </c>
      <c r="R708" s="183" t="s">
        <v>865</v>
      </c>
      <c r="S708" s="183" t="s">
        <v>212</v>
      </c>
      <c r="T708" s="184" t="s">
        <v>277</v>
      </c>
      <c r="U708" s="164">
        <v>4.6000000000000006E-2</v>
      </c>
      <c r="V708" s="164">
        <f>ROUND(E708*U708,2)</f>
        <v>7.07</v>
      </c>
      <c r="W708" s="16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 t="s">
        <v>278</v>
      </c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  <c r="BH708" s="154"/>
    </row>
    <row r="709" spans="1:60" outlineLevel="1" x14ac:dyDescent="0.4">
      <c r="A709" s="161"/>
      <c r="B709" s="162"/>
      <c r="C709" s="269" t="s">
        <v>866</v>
      </c>
      <c r="D709" s="270"/>
      <c r="E709" s="270"/>
      <c r="F709" s="270"/>
      <c r="G709" s="270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 t="s">
        <v>280</v>
      </c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  <c r="BD709" s="154"/>
      <c r="BE709" s="154"/>
      <c r="BF709" s="154"/>
      <c r="BG709" s="154"/>
      <c r="BH709" s="154"/>
    </row>
    <row r="710" spans="1:60" outlineLevel="1" x14ac:dyDescent="0.4">
      <c r="A710" s="161"/>
      <c r="B710" s="162"/>
      <c r="C710" s="190" t="s">
        <v>867</v>
      </c>
      <c r="D710" s="169"/>
      <c r="E710" s="170">
        <v>76.400000000000006</v>
      </c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 t="s">
        <v>254</v>
      </c>
      <c r="AH710" s="154">
        <v>5</v>
      </c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  <c r="BD710" s="154"/>
      <c r="BE710" s="154"/>
      <c r="BF710" s="154"/>
      <c r="BG710" s="154"/>
      <c r="BH710" s="154"/>
    </row>
    <row r="711" spans="1:60" outlineLevel="1" x14ac:dyDescent="0.4">
      <c r="A711" s="161"/>
      <c r="B711" s="162"/>
      <c r="C711" s="190" t="s">
        <v>868</v>
      </c>
      <c r="D711" s="169"/>
      <c r="E711" s="170">
        <v>77.2</v>
      </c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 t="s">
        <v>254</v>
      </c>
      <c r="AH711" s="154">
        <v>5</v>
      </c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  <c r="BD711" s="154"/>
      <c r="BE711" s="154"/>
      <c r="BF711" s="154"/>
      <c r="BG711" s="154"/>
      <c r="BH711" s="154"/>
    </row>
    <row r="712" spans="1:60" outlineLevel="1" x14ac:dyDescent="0.4">
      <c r="A712" s="161"/>
      <c r="B712" s="162"/>
      <c r="C712" s="252"/>
      <c r="D712" s="253"/>
      <c r="E712" s="253"/>
      <c r="F712" s="253"/>
      <c r="G712" s="253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 t="s">
        <v>217</v>
      </c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  <c r="BD712" s="154"/>
      <c r="BE712" s="154"/>
      <c r="BF712" s="154"/>
      <c r="BG712" s="154"/>
      <c r="BH712" s="154"/>
    </row>
    <row r="713" spans="1:60" ht="20.399999999999999" outlineLevel="1" x14ac:dyDescent="0.4">
      <c r="A713" s="178">
        <v>148</v>
      </c>
      <c r="B713" s="179" t="s">
        <v>869</v>
      </c>
      <c r="C713" s="189" t="s">
        <v>870</v>
      </c>
      <c r="D713" s="180" t="s">
        <v>460</v>
      </c>
      <c r="E713" s="181">
        <v>100.54</v>
      </c>
      <c r="F713" s="182"/>
      <c r="G713" s="183">
        <f>ROUND(E713*F713,2)</f>
        <v>0</v>
      </c>
      <c r="H713" s="182"/>
      <c r="I713" s="183">
        <f>ROUND(E713*H713,2)</f>
        <v>0</v>
      </c>
      <c r="J713" s="182"/>
      <c r="K713" s="183">
        <f>ROUND(E713*J713,2)</f>
        <v>0</v>
      </c>
      <c r="L713" s="183">
        <v>21</v>
      </c>
      <c r="M713" s="183">
        <f>G713*(1+L713/100)</f>
        <v>0</v>
      </c>
      <c r="N713" s="183">
        <v>8.0000000000000007E-5</v>
      </c>
      <c r="O713" s="183">
        <f>ROUND(E713*N713,2)</f>
        <v>0.01</v>
      </c>
      <c r="P713" s="183">
        <v>0</v>
      </c>
      <c r="Q713" s="183">
        <f>ROUND(E713*P713,2)</f>
        <v>0</v>
      </c>
      <c r="R713" s="183" t="s">
        <v>865</v>
      </c>
      <c r="S713" s="183" t="s">
        <v>212</v>
      </c>
      <c r="T713" s="184" t="s">
        <v>277</v>
      </c>
      <c r="U713" s="164">
        <v>0.13720000000000002</v>
      </c>
      <c r="V713" s="164">
        <f>ROUND(E713*U713,2)</f>
        <v>13.79</v>
      </c>
      <c r="W713" s="16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 t="s">
        <v>278</v>
      </c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  <c r="BD713" s="154"/>
      <c r="BE713" s="154"/>
      <c r="BF713" s="154"/>
      <c r="BG713" s="154"/>
      <c r="BH713" s="154"/>
    </row>
    <row r="714" spans="1:60" outlineLevel="1" x14ac:dyDescent="0.4">
      <c r="A714" s="161"/>
      <c r="B714" s="162"/>
      <c r="C714" s="190" t="s">
        <v>871</v>
      </c>
      <c r="D714" s="169"/>
      <c r="E714" s="170">
        <v>53.300000000000004</v>
      </c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 t="s">
        <v>254</v>
      </c>
      <c r="AH714" s="154">
        <v>0</v>
      </c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  <c r="BD714" s="154"/>
      <c r="BE714" s="154"/>
      <c r="BF714" s="154"/>
      <c r="BG714" s="154"/>
      <c r="BH714" s="154"/>
    </row>
    <row r="715" spans="1:60" outlineLevel="1" x14ac:dyDescent="0.4">
      <c r="A715" s="161"/>
      <c r="B715" s="162"/>
      <c r="C715" s="190" t="s">
        <v>872</v>
      </c>
      <c r="D715" s="169"/>
      <c r="E715" s="170">
        <v>30</v>
      </c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 t="s">
        <v>254</v>
      </c>
      <c r="AH715" s="154">
        <v>0</v>
      </c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  <c r="BD715" s="154"/>
      <c r="BE715" s="154"/>
      <c r="BF715" s="154"/>
      <c r="BG715" s="154"/>
      <c r="BH715" s="154"/>
    </row>
    <row r="716" spans="1:60" outlineLevel="1" x14ac:dyDescent="0.4">
      <c r="A716" s="161"/>
      <c r="B716" s="162"/>
      <c r="C716" s="190" t="s">
        <v>873</v>
      </c>
      <c r="D716" s="169"/>
      <c r="E716" s="170">
        <v>8.8600000000000012</v>
      </c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 t="s">
        <v>254</v>
      </c>
      <c r="AH716" s="154">
        <v>0</v>
      </c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  <c r="BH716" s="154"/>
    </row>
    <row r="717" spans="1:60" outlineLevel="1" x14ac:dyDescent="0.4">
      <c r="A717" s="161"/>
      <c r="B717" s="162"/>
      <c r="C717" s="190" t="s">
        <v>874</v>
      </c>
      <c r="D717" s="169"/>
      <c r="E717" s="170">
        <v>8.3800000000000008</v>
      </c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 t="s">
        <v>254</v>
      </c>
      <c r="AH717" s="154">
        <v>0</v>
      </c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  <c r="BH717" s="154"/>
    </row>
    <row r="718" spans="1:60" outlineLevel="1" x14ac:dyDescent="0.4">
      <c r="A718" s="161"/>
      <c r="B718" s="162"/>
      <c r="C718" s="252"/>
      <c r="D718" s="253"/>
      <c r="E718" s="253"/>
      <c r="F718" s="253"/>
      <c r="G718" s="253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 t="s">
        <v>217</v>
      </c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  <c r="BD718" s="154"/>
      <c r="BE718" s="154"/>
      <c r="BF718" s="154"/>
      <c r="BG718" s="154"/>
      <c r="BH718" s="154"/>
    </row>
    <row r="719" spans="1:60" outlineLevel="1" x14ac:dyDescent="0.4">
      <c r="A719" s="178">
        <v>149</v>
      </c>
      <c r="B719" s="179" t="s">
        <v>875</v>
      </c>
      <c r="C719" s="189" t="s">
        <v>876</v>
      </c>
      <c r="D719" s="180" t="s">
        <v>460</v>
      </c>
      <c r="E719" s="181">
        <v>52.49</v>
      </c>
      <c r="F719" s="182"/>
      <c r="G719" s="183">
        <f>ROUND(E719*F719,2)</f>
        <v>0</v>
      </c>
      <c r="H719" s="182"/>
      <c r="I719" s="183">
        <f>ROUND(E719*H719,2)</f>
        <v>0</v>
      </c>
      <c r="J719" s="182"/>
      <c r="K719" s="183">
        <f>ROUND(E719*J719,2)</f>
        <v>0</v>
      </c>
      <c r="L719" s="183">
        <v>21</v>
      </c>
      <c r="M719" s="183">
        <f>G719*(1+L719/100)</f>
        <v>0</v>
      </c>
      <c r="N719" s="183">
        <v>2.0000000000000002E-5</v>
      </c>
      <c r="O719" s="183">
        <f>ROUND(E719*N719,2)</f>
        <v>0</v>
      </c>
      <c r="P719" s="183">
        <v>0</v>
      </c>
      <c r="Q719" s="183">
        <f>ROUND(E719*P719,2)</f>
        <v>0</v>
      </c>
      <c r="R719" s="183" t="s">
        <v>865</v>
      </c>
      <c r="S719" s="183" t="s">
        <v>212</v>
      </c>
      <c r="T719" s="184" t="s">
        <v>277</v>
      </c>
      <c r="U719" s="164">
        <v>8.8000000000000009E-2</v>
      </c>
      <c r="V719" s="164">
        <f>ROUND(E719*U719,2)</f>
        <v>4.62</v>
      </c>
      <c r="W719" s="16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 t="s">
        <v>278</v>
      </c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  <c r="BH719" s="154"/>
    </row>
    <row r="720" spans="1:60" outlineLevel="1" x14ac:dyDescent="0.4">
      <c r="A720" s="161"/>
      <c r="B720" s="162"/>
      <c r="C720" s="254" t="s">
        <v>877</v>
      </c>
      <c r="D720" s="255"/>
      <c r="E720" s="255"/>
      <c r="F720" s="255"/>
      <c r="G720" s="255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 t="s">
        <v>216</v>
      </c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  <c r="BH720" s="154"/>
    </row>
    <row r="721" spans="1:60" outlineLevel="1" x14ac:dyDescent="0.4">
      <c r="A721" s="161"/>
      <c r="B721" s="162"/>
      <c r="C721" s="190" t="s">
        <v>878</v>
      </c>
      <c r="D721" s="169"/>
      <c r="E721" s="170">
        <v>23.590000000000003</v>
      </c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 t="s">
        <v>254</v>
      </c>
      <c r="AH721" s="154">
        <v>0</v>
      </c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  <c r="BH721" s="154"/>
    </row>
    <row r="722" spans="1:60" outlineLevel="1" x14ac:dyDescent="0.4">
      <c r="A722" s="161"/>
      <c r="B722" s="162"/>
      <c r="C722" s="190" t="s">
        <v>879</v>
      </c>
      <c r="D722" s="169"/>
      <c r="E722" s="170">
        <v>28.900000000000002</v>
      </c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 t="s">
        <v>254</v>
      </c>
      <c r="AH722" s="154">
        <v>0</v>
      </c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  <c r="BH722" s="154"/>
    </row>
    <row r="723" spans="1:60" outlineLevel="1" x14ac:dyDescent="0.4">
      <c r="A723" s="161"/>
      <c r="B723" s="162"/>
      <c r="C723" s="252"/>
      <c r="D723" s="253"/>
      <c r="E723" s="253"/>
      <c r="F723" s="253"/>
      <c r="G723" s="253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 t="s">
        <v>217</v>
      </c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  <c r="BH723" s="154"/>
    </row>
    <row r="724" spans="1:60" ht="20.399999999999999" outlineLevel="1" x14ac:dyDescent="0.4">
      <c r="A724" s="178">
        <v>150</v>
      </c>
      <c r="B724" s="179" t="s">
        <v>880</v>
      </c>
      <c r="C724" s="189" t="s">
        <v>881</v>
      </c>
      <c r="D724" s="180" t="s">
        <v>321</v>
      </c>
      <c r="E724" s="181">
        <v>76.400000000000006</v>
      </c>
      <c r="F724" s="182"/>
      <c r="G724" s="183">
        <f>ROUND(E724*F724,2)</f>
        <v>0</v>
      </c>
      <c r="H724" s="182"/>
      <c r="I724" s="183">
        <f>ROUND(E724*H724,2)</f>
        <v>0</v>
      </c>
      <c r="J724" s="182"/>
      <c r="K724" s="183">
        <f>ROUND(E724*J724,2)</f>
        <v>0</v>
      </c>
      <c r="L724" s="183">
        <v>21</v>
      </c>
      <c r="M724" s="183">
        <f>G724*(1+L724/100)</f>
        <v>0</v>
      </c>
      <c r="N724" s="183">
        <v>2.5000000000000001E-4</v>
      </c>
      <c r="O724" s="183">
        <f>ROUND(E724*N724,2)</f>
        <v>0.02</v>
      </c>
      <c r="P724" s="183">
        <v>0</v>
      </c>
      <c r="Q724" s="183">
        <f>ROUND(E724*P724,2)</f>
        <v>0</v>
      </c>
      <c r="R724" s="183" t="s">
        <v>865</v>
      </c>
      <c r="S724" s="183" t="s">
        <v>212</v>
      </c>
      <c r="T724" s="184" t="s">
        <v>277</v>
      </c>
      <c r="U724" s="164">
        <v>0.38</v>
      </c>
      <c r="V724" s="164">
        <f>ROUND(E724*U724,2)</f>
        <v>29.03</v>
      </c>
      <c r="W724" s="16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 t="s">
        <v>278</v>
      </c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  <c r="BH724" s="154"/>
    </row>
    <row r="725" spans="1:60" outlineLevel="1" x14ac:dyDescent="0.4">
      <c r="A725" s="161"/>
      <c r="B725" s="162"/>
      <c r="C725" s="190" t="s">
        <v>882</v>
      </c>
      <c r="D725" s="169"/>
      <c r="E725" s="170">
        <v>76.400000000000006</v>
      </c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 t="s">
        <v>254</v>
      </c>
      <c r="AH725" s="154">
        <v>0</v>
      </c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  <c r="BD725" s="154"/>
      <c r="BE725" s="154"/>
      <c r="BF725" s="154"/>
      <c r="BG725" s="154"/>
      <c r="BH725" s="154"/>
    </row>
    <row r="726" spans="1:60" outlineLevel="1" x14ac:dyDescent="0.4">
      <c r="A726" s="161"/>
      <c r="B726" s="162"/>
      <c r="C726" s="252"/>
      <c r="D726" s="253"/>
      <c r="E726" s="253"/>
      <c r="F726" s="253"/>
      <c r="G726" s="253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 t="s">
        <v>217</v>
      </c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  <c r="BD726" s="154"/>
      <c r="BE726" s="154"/>
      <c r="BF726" s="154"/>
      <c r="BG726" s="154"/>
      <c r="BH726" s="154"/>
    </row>
    <row r="727" spans="1:60" ht="20.399999999999999" outlineLevel="1" x14ac:dyDescent="0.4">
      <c r="A727" s="178">
        <v>151</v>
      </c>
      <c r="B727" s="179" t="s">
        <v>883</v>
      </c>
      <c r="C727" s="189" t="s">
        <v>884</v>
      </c>
      <c r="D727" s="180" t="s">
        <v>321</v>
      </c>
      <c r="E727" s="181">
        <v>77.2</v>
      </c>
      <c r="F727" s="182"/>
      <c r="G727" s="183">
        <f>ROUND(E727*F727,2)</f>
        <v>0</v>
      </c>
      <c r="H727" s="182"/>
      <c r="I727" s="183">
        <f>ROUND(E727*H727,2)</f>
        <v>0</v>
      </c>
      <c r="J727" s="182"/>
      <c r="K727" s="183">
        <f>ROUND(E727*J727,2)</f>
        <v>0</v>
      </c>
      <c r="L727" s="183">
        <v>21</v>
      </c>
      <c r="M727" s="183">
        <f>G727*(1+L727/100)</f>
        <v>0</v>
      </c>
      <c r="N727" s="183">
        <v>3.4600000000000004E-3</v>
      </c>
      <c r="O727" s="183">
        <f>ROUND(E727*N727,2)</f>
        <v>0.27</v>
      </c>
      <c r="P727" s="183">
        <v>0</v>
      </c>
      <c r="Q727" s="183">
        <f>ROUND(E727*P727,2)</f>
        <v>0</v>
      </c>
      <c r="R727" s="183" t="s">
        <v>865</v>
      </c>
      <c r="S727" s="183" t="s">
        <v>212</v>
      </c>
      <c r="T727" s="184" t="s">
        <v>277</v>
      </c>
      <c r="U727" s="164">
        <v>0.38</v>
      </c>
      <c r="V727" s="164">
        <f>ROUND(E727*U727,2)</f>
        <v>29.34</v>
      </c>
      <c r="W727" s="16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 t="s">
        <v>278</v>
      </c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  <c r="BD727" s="154"/>
      <c r="BE727" s="154"/>
      <c r="BF727" s="154"/>
      <c r="BG727" s="154"/>
      <c r="BH727" s="154"/>
    </row>
    <row r="728" spans="1:60" outlineLevel="1" x14ac:dyDescent="0.4">
      <c r="A728" s="161"/>
      <c r="B728" s="162"/>
      <c r="C728" s="190" t="s">
        <v>885</v>
      </c>
      <c r="D728" s="169"/>
      <c r="E728" s="170">
        <v>48.300000000000004</v>
      </c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 t="s">
        <v>254</v>
      </c>
      <c r="AH728" s="154">
        <v>0</v>
      </c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  <c r="BD728" s="154"/>
      <c r="BE728" s="154"/>
      <c r="BF728" s="154"/>
      <c r="BG728" s="154"/>
      <c r="BH728" s="154"/>
    </row>
    <row r="729" spans="1:60" outlineLevel="1" x14ac:dyDescent="0.4">
      <c r="A729" s="161"/>
      <c r="B729" s="162"/>
      <c r="C729" s="190" t="s">
        <v>886</v>
      </c>
      <c r="D729" s="169"/>
      <c r="E729" s="170">
        <v>20.100000000000001</v>
      </c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 t="s">
        <v>254</v>
      </c>
      <c r="AH729" s="154">
        <v>0</v>
      </c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  <c r="BD729" s="154"/>
      <c r="BE729" s="154"/>
      <c r="BF729" s="154"/>
      <c r="BG729" s="154"/>
      <c r="BH729" s="154"/>
    </row>
    <row r="730" spans="1:60" outlineLevel="1" x14ac:dyDescent="0.4">
      <c r="A730" s="161"/>
      <c r="B730" s="162"/>
      <c r="C730" s="190" t="s">
        <v>887</v>
      </c>
      <c r="D730" s="169"/>
      <c r="E730" s="170">
        <v>4.5</v>
      </c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 t="s">
        <v>254</v>
      </c>
      <c r="AH730" s="154">
        <v>0</v>
      </c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  <c r="BH730" s="154"/>
    </row>
    <row r="731" spans="1:60" outlineLevel="1" x14ac:dyDescent="0.4">
      <c r="A731" s="161"/>
      <c r="B731" s="162"/>
      <c r="C731" s="190" t="s">
        <v>888</v>
      </c>
      <c r="D731" s="169"/>
      <c r="E731" s="170">
        <v>4.3000000000000007</v>
      </c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 t="s">
        <v>254</v>
      </c>
      <c r="AH731" s="154">
        <v>0</v>
      </c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  <c r="BH731" s="154"/>
    </row>
    <row r="732" spans="1:60" outlineLevel="1" x14ac:dyDescent="0.4">
      <c r="A732" s="161"/>
      <c r="B732" s="162"/>
      <c r="C732" s="252"/>
      <c r="D732" s="253"/>
      <c r="E732" s="253"/>
      <c r="F732" s="253"/>
      <c r="G732" s="253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 t="s">
        <v>217</v>
      </c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  <c r="BH732" s="154"/>
    </row>
    <row r="733" spans="1:60" ht="20.399999999999999" outlineLevel="1" x14ac:dyDescent="0.4">
      <c r="A733" s="178">
        <v>152</v>
      </c>
      <c r="B733" s="179" t="s">
        <v>889</v>
      </c>
      <c r="C733" s="189" t="s">
        <v>890</v>
      </c>
      <c r="D733" s="180" t="s">
        <v>321</v>
      </c>
      <c r="E733" s="181">
        <v>84.04</v>
      </c>
      <c r="F733" s="182"/>
      <c r="G733" s="183">
        <f>ROUND(E733*F733,2)</f>
        <v>0</v>
      </c>
      <c r="H733" s="182"/>
      <c r="I733" s="183">
        <f>ROUND(E733*H733,2)</f>
        <v>0</v>
      </c>
      <c r="J733" s="182"/>
      <c r="K733" s="183">
        <f>ROUND(E733*J733,2)</f>
        <v>0</v>
      </c>
      <c r="L733" s="183">
        <v>21</v>
      </c>
      <c r="M733" s="183">
        <f>G733*(1+L733/100)</f>
        <v>0</v>
      </c>
      <c r="N733" s="183">
        <v>2.2000000000000001E-3</v>
      </c>
      <c r="O733" s="183">
        <f>ROUND(E733*N733,2)</f>
        <v>0.18</v>
      </c>
      <c r="P733" s="183">
        <v>0</v>
      </c>
      <c r="Q733" s="183">
        <f>ROUND(E733*P733,2)</f>
        <v>0</v>
      </c>
      <c r="R733" s="183" t="s">
        <v>332</v>
      </c>
      <c r="S733" s="183" t="s">
        <v>212</v>
      </c>
      <c r="T733" s="184" t="s">
        <v>333</v>
      </c>
      <c r="U733" s="164">
        <v>0</v>
      </c>
      <c r="V733" s="164">
        <f>ROUND(E733*U733,2)</f>
        <v>0</v>
      </c>
      <c r="W733" s="16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 t="s">
        <v>334</v>
      </c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  <c r="BH733" s="154"/>
    </row>
    <row r="734" spans="1:60" outlineLevel="1" x14ac:dyDescent="0.4">
      <c r="A734" s="161"/>
      <c r="B734" s="162"/>
      <c r="C734" s="190" t="s">
        <v>891</v>
      </c>
      <c r="D734" s="169"/>
      <c r="E734" s="170">
        <v>84.04</v>
      </c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 t="s">
        <v>254</v>
      </c>
      <c r="AH734" s="154">
        <v>5</v>
      </c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</row>
    <row r="735" spans="1:60" outlineLevel="1" x14ac:dyDescent="0.4">
      <c r="A735" s="161"/>
      <c r="B735" s="162"/>
      <c r="C735" s="252"/>
      <c r="D735" s="253"/>
      <c r="E735" s="253"/>
      <c r="F735" s="253"/>
      <c r="G735" s="253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 t="s">
        <v>217</v>
      </c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</row>
    <row r="736" spans="1:60" outlineLevel="1" x14ac:dyDescent="0.4">
      <c r="A736" s="161">
        <v>153</v>
      </c>
      <c r="B736" s="162" t="s">
        <v>892</v>
      </c>
      <c r="C736" s="201" t="s">
        <v>893</v>
      </c>
      <c r="D736" s="163" t="s">
        <v>0</v>
      </c>
      <c r="E736" s="186"/>
      <c r="F736" s="165"/>
      <c r="G736" s="164">
        <f>ROUND(E736*F736,2)</f>
        <v>0</v>
      </c>
      <c r="H736" s="165"/>
      <c r="I736" s="164">
        <f>ROUND(E736*H736,2)</f>
        <v>0</v>
      </c>
      <c r="J736" s="165"/>
      <c r="K736" s="164">
        <f>ROUND(E736*J736,2)</f>
        <v>0</v>
      </c>
      <c r="L736" s="164">
        <v>21</v>
      </c>
      <c r="M736" s="164">
        <f>G736*(1+L736/100)</f>
        <v>0</v>
      </c>
      <c r="N736" s="164">
        <v>0</v>
      </c>
      <c r="O736" s="164">
        <f>ROUND(E736*N736,2)</f>
        <v>0</v>
      </c>
      <c r="P736" s="164">
        <v>0</v>
      </c>
      <c r="Q736" s="164">
        <f>ROUND(E736*P736,2)</f>
        <v>0</v>
      </c>
      <c r="R736" s="164" t="s">
        <v>865</v>
      </c>
      <c r="S736" s="164" t="s">
        <v>212</v>
      </c>
      <c r="T736" s="164" t="s">
        <v>277</v>
      </c>
      <c r="U736" s="164">
        <v>0</v>
      </c>
      <c r="V736" s="164">
        <f>ROUND(E736*U736,2)</f>
        <v>0</v>
      </c>
      <c r="W736" s="16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 t="s">
        <v>677</v>
      </c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</row>
    <row r="737" spans="1:60" outlineLevel="1" x14ac:dyDescent="0.4">
      <c r="A737" s="161"/>
      <c r="B737" s="162"/>
      <c r="C737" s="267" t="s">
        <v>894</v>
      </c>
      <c r="D737" s="268"/>
      <c r="E737" s="268"/>
      <c r="F737" s="268"/>
      <c r="G737" s="268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 t="s">
        <v>280</v>
      </c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</row>
    <row r="738" spans="1:60" outlineLevel="1" x14ac:dyDescent="0.4">
      <c r="A738" s="161"/>
      <c r="B738" s="162"/>
      <c r="C738" s="252"/>
      <c r="D738" s="253"/>
      <c r="E738" s="253"/>
      <c r="F738" s="253"/>
      <c r="G738" s="253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 t="s">
        <v>217</v>
      </c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  <c r="BH738" s="154"/>
    </row>
    <row r="739" spans="1:60" x14ac:dyDescent="0.4">
      <c r="A739" s="172" t="s">
        <v>207</v>
      </c>
      <c r="B739" s="173" t="s">
        <v>160</v>
      </c>
      <c r="C739" s="188" t="s">
        <v>161</v>
      </c>
      <c r="D739" s="174"/>
      <c r="E739" s="175"/>
      <c r="F739" s="176"/>
      <c r="G739" s="176">
        <f>SUMIF(AG740:AG757,"&lt;&gt;NOR",G740:G757)</f>
        <v>0</v>
      </c>
      <c r="H739" s="176"/>
      <c r="I739" s="176">
        <f>SUM(I740:I757)</f>
        <v>0</v>
      </c>
      <c r="J739" s="176"/>
      <c r="K739" s="176">
        <f>SUM(K740:K757)</f>
        <v>0</v>
      </c>
      <c r="L739" s="176"/>
      <c r="M739" s="176">
        <f>SUM(M740:M757)</f>
        <v>0</v>
      </c>
      <c r="N739" s="176"/>
      <c r="O739" s="176">
        <f>SUM(O740:O757)</f>
        <v>2.21</v>
      </c>
      <c r="P739" s="176"/>
      <c r="Q739" s="176">
        <f>SUM(Q740:Q757)</f>
        <v>0</v>
      </c>
      <c r="R739" s="176"/>
      <c r="S739" s="176"/>
      <c r="T739" s="177"/>
      <c r="U739" s="171"/>
      <c r="V739" s="171">
        <f>SUM(V740:V757)</f>
        <v>93.55</v>
      </c>
      <c r="W739" s="171"/>
      <c r="AG739" t="s">
        <v>208</v>
      </c>
    </row>
    <row r="740" spans="1:60" outlineLevel="1" x14ac:dyDescent="0.4">
      <c r="A740" s="178">
        <v>154</v>
      </c>
      <c r="B740" s="179" t="s">
        <v>895</v>
      </c>
      <c r="C740" s="189" t="s">
        <v>896</v>
      </c>
      <c r="D740" s="180" t="s">
        <v>321</v>
      </c>
      <c r="E740" s="181">
        <v>87.318000000000012</v>
      </c>
      <c r="F740" s="182"/>
      <c r="G740" s="183">
        <f>ROUND(E740*F740,2)</f>
        <v>0</v>
      </c>
      <c r="H740" s="182"/>
      <c r="I740" s="183">
        <f>ROUND(E740*H740,2)</f>
        <v>0</v>
      </c>
      <c r="J740" s="182"/>
      <c r="K740" s="183">
        <f>ROUND(E740*J740,2)</f>
        <v>0</v>
      </c>
      <c r="L740" s="183">
        <v>21</v>
      </c>
      <c r="M740" s="183">
        <f>G740*(1+L740/100)</f>
        <v>0</v>
      </c>
      <c r="N740" s="183">
        <v>1.6000000000000001E-4</v>
      </c>
      <c r="O740" s="183">
        <f>ROUND(E740*N740,2)</f>
        <v>0.01</v>
      </c>
      <c r="P740" s="183">
        <v>0</v>
      </c>
      <c r="Q740" s="183">
        <f>ROUND(E740*P740,2)</f>
        <v>0</v>
      </c>
      <c r="R740" s="183" t="s">
        <v>855</v>
      </c>
      <c r="S740" s="183" t="s">
        <v>212</v>
      </c>
      <c r="T740" s="184" t="s">
        <v>277</v>
      </c>
      <c r="U740" s="164">
        <v>0.05</v>
      </c>
      <c r="V740" s="164">
        <f>ROUND(E740*U740,2)</f>
        <v>4.37</v>
      </c>
      <c r="W740" s="16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 t="s">
        <v>278</v>
      </c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</row>
    <row r="741" spans="1:60" outlineLevel="1" x14ac:dyDescent="0.4">
      <c r="A741" s="161"/>
      <c r="B741" s="162"/>
      <c r="C741" s="254" t="s">
        <v>897</v>
      </c>
      <c r="D741" s="255"/>
      <c r="E741" s="255"/>
      <c r="F741" s="255"/>
      <c r="G741" s="255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 t="s">
        <v>216</v>
      </c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</row>
    <row r="742" spans="1:60" outlineLevel="1" x14ac:dyDescent="0.4">
      <c r="A742" s="161"/>
      <c r="B742" s="162"/>
      <c r="C742" s="190" t="s">
        <v>898</v>
      </c>
      <c r="D742" s="169"/>
      <c r="E742" s="170">
        <v>87.318000000000012</v>
      </c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 t="s">
        <v>254</v>
      </c>
      <c r="AH742" s="154">
        <v>5</v>
      </c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</row>
    <row r="743" spans="1:60" outlineLevel="1" x14ac:dyDescent="0.4">
      <c r="A743" s="161"/>
      <c r="B743" s="162"/>
      <c r="C743" s="252"/>
      <c r="D743" s="253"/>
      <c r="E743" s="253"/>
      <c r="F743" s="253"/>
      <c r="G743" s="253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 t="s">
        <v>217</v>
      </c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  <c r="BH743" s="154"/>
    </row>
    <row r="744" spans="1:60" ht="20.399999999999999" outlineLevel="1" x14ac:dyDescent="0.4">
      <c r="A744" s="178">
        <v>155</v>
      </c>
      <c r="B744" s="179" t="s">
        <v>899</v>
      </c>
      <c r="C744" s="189" t="s">
        <v>900</v>
      </c>
      <c r="D744" s="180" t="s">
        <v>321</v>
      </c>
      <c r="E744" s="181">
        <v>87.318000000000012</v>
      </c>
      <c r="F744" s="182"/>
      <c r="G744" s="183">
        <f>ROUND(E744*F744,2)</f>
        <v>0</v>
      </c>
      <c r="H744" s="182"/>
      <c r="I744" s="183">
        <f>ROUND(E744*H744,2)</f>
        <v>0</v>
      </c>
      <c r="J744" s="182"/>
      <c r="K744" s="183">
        <f>ROUND(E744*J744,2)</f>
        <v>0</v>
      </c>
      <c r="L744" s="183">
        <v>21</v>
      </c>
      <c r="M744" s="183">
        <f>G744*(1+L744/100)</f>
        <v>0</v>
      </c>
      <c r="N744" s="183">
        <v>5.2400000000000007E-3</v>
      </c>
      <c r="O744" s="183">
        <f>ROUND(E744*N744,2)</f>
        <v>0.46</v>
      </c>
      <c r="P744" s="183">
        <v>0</v>
      </c>
      <c r="Q744" s="183">
        <f>ROUND(E744*P744,2)</f>
        <v>0</v>
      </c>
      <c r="R744" s="183" t="s">
        <v>855</v>
      </c>
      <c r="S744" s="183" t="s">
        <v>212</v>
      </c>
      <c r="T744" s="184" t="s">
        <v>277</v>
      </c>
      <c r="U744" s="164">
        <v>0.95840000000000003</v>
      </c>
      <c r="V744" s="164">
        <f>ROUND(E744*U744,2)</f>
        <v>83.69</v>
      </c>
      <c r="W744" s="16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 t="s">
        <v>278</v>
      </c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  <c r="BH744" s="154"/>
    </row>
    <row r="745" spans="1:60" outlineLevel="1" x14ac:dyDescent="0.4">
      <c r="A745" s="161"/>
      <c r="B745" s="162"/>
      <c r="C745" s="190" t="s">
        <v>901</v>
      </c>
      <c r="D745" s="169"/>
      <c r="E745" s="170">
        <v>38.136000000000003</v>
      </c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 t="s">
        <v>254</v>
      </c>
      <c r="AH745" s="154">
        <v>0</v>
      </c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  <c r="BH745" s="154"/>
    </row>
    <row r="746" spans="1:60" outlineLevel="1" x14ac:dyDescent="0.4">
      <c r="A746" s="161"/>
      <c r="B746" s="162"/>
      <c r="C746" s="190" t="s">
        <v>902</v>
      </c>
      <c r="D746" s="169"/>
      <c r="E746" s="170">
        <v>49.182000000000002</v>
      </c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 t="s">
        <v>254</v>
      </c>
      <c r="AH746" s="154">
        <v>0</v>
      </c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  <c r="BH746" s="154"/>
    </row>
    <row r="747" spans="1:60" outlineLevel="1" x14ac:dyDescent="0.4">
      <c r="A747" s="161"/>
      <c r="B747" s="162"/>
      <c r="C747" s="252"/>
      <c r="D747" s="253"/>
      <c r="E747" s="253"/>
      <c r="F747" s="253"/>
      <c r="G747" s="253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 t="s">
        <v>217</v>
      </c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  <c r="BH747" s="154"/>
    </row>
    <row r="748" spans="1:60" outlineLevel="1" x14ac:dyDescent="0.4">
      <c r="A748" s="178">
        <v>156</v>
      </c>
      <c r="B748" s="179" t="s">
        <v>903</v>
      </c>
      <c r="C748" s="189" t="s">
        <v>904</v>
      </c>
      <c r="D748" s="180" t="s">
        <v>460</v>
      </c>
      <c r="E748" s="181">
        <v>45.78</v>
      </c>
      <c r="F748" s="182"/>
      <c r="G748" s="183">
        <f>ROUND(E748*F748,2)</f>
        <v>0</v>
      </c>
      <c r="H748" s="182"/>
      <c r="I748" s="183">
        <f>ROUND(E748*H748,2)</f>
        <v>0</v>
      </c>
      <c r="J748" s="182"/>
      <c r="K748" s="183">
        <f>ROUND(E748*J748,2)</f>
        <v>0</v>
      </c>
      <c r="L748" s="183">
        <v>21</v>
      </c>
      <c r="M748" s="183">
        <f>G748*(1+L748/100)</f>
        <v>0</v>
      </c>
      <c r="N748" s="183">
        <v>1.7000000000000001E-4</v>
      </c>
      <c r="O748" s="183">
        <f>ROUND(E748*N748,2)</f>
        <v>0.01</v>
      </c>
      <c r="P748" s="183">
        <v>0</v>
      </c>
      <c r="Q748" s="183">
        <f>ROUND(E748*P748,2)</f>
        <v>0</v>
      </c>
      <c r="R748" s="183" t="s">
        <v>855</v>
      </c>
      <c r="S748" s="183" t="s">
        <v>212</v>
      </c>
      <c r="T748" s="184" t="s">
        <v>277</v>
      </c>
      <c r="U748" s="164">
        <v>0.12000000000000001</v>
      </c>
      <c r="V748" s="164">
        <f>ROUND(E748*U748,2)</f>
        <v>5.49</v>
      </c>
      <c r="W748" s="16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 t="s">
        <v>278</v>
      </c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  <c r="BH748" s="154"/>
    </row>
    <row r="749" spans="1:60" outlineLevel="1" x14ac:dyDescent="0.4">
      <c r="A749" s="161"/>
      <c r="B749" s="162"/>
      <c r="C749" s="190" t="s">
        <v>905</v>
      </c>
      <c r="D749" s="169"/>
      <c r="E749" s="170">
        <v>18.16</v>
      </c>
      <c r="F749" s="164"/>
      <c r="G749" s="164"/>
      <c r="H749" s="164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 t="s">
        <v>254</v>
      </c>
      <c r="AH749" s="154">
        <v>0</v>
      </c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  <c r="BD749" s="154"/>
      <c r="BE749" s="154"/>
      <c r="BF749" s="154"/>
      <c r="BG749" s="154"/>
      <c r="BH749" s="154"/>
    </row>
    <row r="750" spans="1:60" outlineLevel="1" x14ac:dyDescent="0.4">
      <c r="A750" s="161"/>
      <c r="B750" s="162"/>
      <c r="C750" s="190" t="s">
        <v>906</v>
      </c>
      <c r="D750" s="169"/>
      <c r="E750" s="170">
        <v>23.42</v>
      </c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 t="s">
        <v>254</v>
      </c>
      <c r="AH750" s="154">
        <v>0</v>
      </c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  <c r="BD750" s="154"/>
      <c r="BE750" s="154"/>
      <c r="BF750" s="154"/>
      <c r="BG750" s="154"/>
      <c r="BH750" s="154"/>
    </row>
    <row r="751" spans="1:60" outlineLevel="1" x14ac:dyDescent="0.4">
      <c r="A751" s="161"/>
      <c r="B751" s="162"/>
      <c r="C751" s="190" t="s">
        <v>907</v>
      </c>
      <c r="D751" s="169"/>
      <c r="E751" s="170">
        <v>4.2</v>
      </c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 t="s">
        <v>254</v>
      </c>
      <c r="AH751" s="154">
        <v>0</v>
      </c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  <c r="BD751" s="154"/>
      <c r="BE751" s="154"/>
      <c r="BF751" s="154"/>
      <c r="BG751" s="154"/>
      <c r="BH751" s="154"/>
    </row>
    <row r="752" spans="1:60" outlineLevel="1" x14ac:dyDescent="0.4">
      <c r="A752" s="161"/>
      <c r="B752" s="162"/>
      <c r="C752" s="252"/>
      <c r="D752" s="253"/>
      <c r="E752" s="253"/>
      <c r="F752" s="253"/>
      <c r="G752" s="253"/>
      <c r="H752" s="164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 t="s">
        <v>217</v>
      </c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  <c r="BD752" s="154"/>
      <c r="BE752" s="154"/>
      <c r="BF752" s="154"/>
      <c r="BG752" s="154"/>
      <c r="BH752" s="154"/>
    </row>
    <row r="753" spans="1:60" outlineLevel="1" x14ac:dyDescent="0.4">
      <c r="A753" s="178">
        <v>157</v>
      </c>
      <c r="B753" s="179" t="s">
        <v>908</v>
      </c>
      <c r="C753" s="189" t="s">
        <v>909</v>
      </c>
      <c r="D753" s="180" t="s">
        <v>321</v>
      </c>
      <c r="E753" s="181">
        <v>96.049800000000005</v>
      </c>
      <c r="F753" s="182"/>
      <c r="G753" s="183">
        <f>ROUND(E753*F753,2)</f>
        <v>0</v>
      </c>
      <c r="H753" s="182"/>
      <c r="I753" s="183">
        <f>ROUND(E753*H753,2)</f>
        <v>0</v>
      </c>
      <c r="J753" s="182"/>
      <c r="K753" s="183">
        <f>ROUND(E753*J753,2)</f>
        <v>0</v>
      </c>
      <c r="L753" s="183">
        <v>21</v>
      </c>
      <c r="M753" s="183">
        <f>G753*(1+L753/100)</f>
        <v>0</v>
      </c>
      <c r="N753" s="183">
        <v>1.8000000000000002E-2</v>
      </c>
      <c r="O753" s="183">
        <f>ROUND(E753*N753,2)</f>
        <v>1.73</v>
      </c>
      <c r="P753" s="183">
        <v>0</v>
      </c>
      <c r="Q753" s="183">
        <f>ROUND(E753*P753,2)</f>
        <v>0</v>
      </c>
      <c r="R753" s="183" t="s">
        <v>332</v>
      </c>
      <c r="S753" s="183" t="s">
        <v>212</v>
      </c>
      <c r="T753" s="184" t="s">
        <v>333</v>
      </c>
      <c r="U753" s="164">
        <v>0</v>
      </c>
      <c r="V753" s="164">
        <f>ROUND(E753*U753,2)</f>
        <v>0</v>
      </c>
      <c r="W753" s="16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 t="s">
        <v>334</v>
      </c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  <c r="BD753" s="154"/>
      <c r="BE753" s="154"/>
      <c r="BF753" s="154"/>
      <c r="BG753" s="154"/>
      <c r="BH753" s="154"/>
    </row>
    <row r="754" spans="1:60" outlineLevel="1" x14ac:dyDescent="0.4">
      <c r="A754" s="161"/>
      <c r="B754" s="162"/>
      <c r="C754" s="190" t="s">
        <v>910</v>
      </c>
      <c r="D754" s="169"/>
      <c r="E754" s="170">
        <v>96.049800000000005</v>
      </c>
      <c r="F754" s="164"/>
      <c r="G754" s="164"/>
      <c r="H754" s="164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 t="s">
        <v>254</v>
      </c>
      <c r="AH754" s="154">
        <v>5</v>
      </c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  <c r="BD754" s="154"/>
      <c r="BE754" s="154"/>
      <c r="BF754" s="154"/>
      <c r="BG754" s="154"/>
      <c r="BH754" s="154"/>
    </row>
    <row r="755" spans="1:60" outlineLevel="1" x14ac:dyDescent="0.4">
      <c r="A755" s="161"/>
      <c r="B755" s="162"/>
      <c r="C755" s="252"/>
      <c r="D755" s="253"/>
      <c r="E755" s="253"/>
      <c r="F755" s="253"/>
      <c r="G755" s="253"/>
      <c r="H755" s="164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 t="s">
        <v>217</v>
      </c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  <c r="BH755" s="154"/>
    </row>
    <row r="756" spans="1:60" outlineLevel="1" x14ac:dyDescent="0.4">
      <c r="A756" s="161">
        <v>158</v>
      </c>
      <c r="B756" s="162" t="s">
        <v>911</v>
      </c>
      <c r="C756" s="201" t="s">
        <v>912</v>
      </c>
      <c r="D756" s="163" t="s">
        <v>0</v>
      </c>
      <c r="E756" s="186"/>
      <c r="F756" s="165"/>
      <c r="G756" s="164">
        <f>ROUND(E756*F756,2)</f>
        <v>0</v>
      </c>
      <c r="H756" s="165"/>
      <c r="I756" s="164">
        <f>ROUND(E756*H756,2)</f>
        <v>0</v>
      </c>
      <c r="J756" s="165"/>
      <c r="K756" s="164">
        <f>ROUND(E756*J756,2)</f>
        <v>0</v>
      </c>
      <c r="L756" s="164">
        <v>21</v>
      </c>
      <c r="M756" s="164">
        <f>G756*(1+L756/100)</f>
        <v>0</v>
      </c>
      <c r="N756" s="164">
        <v>0</v>
      </c>
      <c r="O756" s="164">
        <f>ROUND(E756*N756,2)</f>
        <v>0</v>
      </c>
      <c r="P756" s="164">
        <v>0</v>
      </c>
      <c r="Q756" s="164">
        <f>ROUND(E756*P756,2)</f>
        <v>0</v>
      </c>
      <c r="R756" s="164" t="s">
        <v>855</v>
      </c>
      <c r="S756" s="164" t="s">
        <v>212</v>
      </c>
      <c r="T756" s="164" t="s">
        <v>277</v>
      </c>
      <c r="U756" s="164">
        <v>0</v>
      </c>
      <c r="V756" s="164">
        <f>ROUND(E756*U756,2)</f>
        <v>0</v>
      </c>
      <c r="W756" s="16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 t="s">
        <v>677</v>
      </c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  <c r="BD756" s="154"/>
      <c r="BE756" s="154"/>
      <c r="BF756" s="154"/>
      <c r="BG756" s="154"/>
      <c r="BH756" s="154"/>
    </row>
    <row r="757" spans="1:60" outlineLevel="1" x14ac:dyDescent="0.4">
      <c r="A757" s="161"/>
      <c r="B757" s="162"/>
      <c r="C757" s="252"/>
      <c r="D757" s="253"/>
      <c r="E757" s="253"/>
      <c r="F757" s="253"/>
      <c r="G757" s="253"/>
      <c r="H757" s="164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 t="s">
        <v>217</v>
      </c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  <c r="BD757" s="154"/>
      <c r="BE757" s="154"/>
      <c r="BF757" s="154"/>
      <c r="BG757" s="154"/>
      <c r="BH757" s="154"/>
    </row>
    <row r="758" spans="1:60" x14ac:dyDescent="0.4">
      <c r="A758" s="172" t="s">
        <v>207</v>
      </c>
      <c r="B758" s="173" t="s">
        <v>164</v>
      </c>
      <c r="C758" s="188" t="s">
        <v>165</v>
      </c>
      <c r="D758" s="174"/>
      <c r="E758" s="175"/>
      <c r="F758" s="176"/>
      <c r="G758" s="176">
        <f>SUMIF(AG759:AG786,"&lt;&gt;NOR",G759:G786)</f>
        <v>0</v>
      </c>
      <c r="H758" s="176"/>
      <c r="I758" s="176">
        <f>SUM(I759:I786)</f>
        <v>0</v>
      </c>
      <c r="J758" s="176"/>
      <c r="K758" s="176">
        <f>SUM(K759:K786)</f>
        <v>0</v>
      </c>
      <c r="L758" s="176"/>
      <c r="M758" s="176">
        <f>SUM(M759:M786)</f>
        <v>0</v>
      </c>
      <c r="N758" s="176"/>
      <c r="O758" s="176">
        <f>SUM(O759:O786)</f>
        <v>0.15000000000000002</v>
      </c>
      <c r="P758" s="176"/>
      <c r="Q758" s="176">
        <f>SUM(Q759:Q786)</f>
        <v>0</v>
      </c>
      <c r="R758" s="176"/>
      <c r="S758" s="176"/>
      <c r="T758" s="177"/>
      <c r="U758" s="171"/>
      <c r="V758" s="171">
        <f>SUM(V759:V786)</f>
        <v>88.88000000000001</v>
      </c>
      <c r="W758" s="171"/>
      <c r="AG758" t="s">
        <v>208</v>
      </c>
    </row>
    <row r="759" spans="1:60" outlineLevel="1" x14ac:dyDescent="0.4">
      <c r="A759" s="178">
        <v>159</v>
      </c>
      <c r="B759" s="179" t="s">
        <v>913</v>
      </c>
      <c r="C759" s="189" t="s">
        <v>914</v>
      </c>
      <c r="D759" s="180" t="s">
        <v>321</v>
      </c>
      <c r="E759" s="181">
        <v>661.41505000000006</v>
      </c>
      <c r="F759" s="182"/>
      <c r="G759" s="183">
        <f>ROUND(E759*F759,2)</f>
        <v>0</v>
      </c>
      <c r="H759" s="182"/>
      <c r="I759" s="183">
        <f>ROUND(E759*H759,2)</f>
        <v>0</v>
      </c>
      <c r="J759" s="182"/>
      <c r="K759" s="183">
        <f>ROUND(E759*J759,2)</f>
        <v>0</v>
      </c>
      <c r="L759" s="183">
        <v>21</v>
      </c>
      <c r="M759" s="183">
        <f>G759*(1+L759/100)</f>
        <v>0</v>
      </c>
      <c r="N759" s="183">
        <v>7.0000000000000007E-5</v>
      </c>
      <c r="O759" s="183">
        <f>ROUND(E759*N759,2)</f>
        <v>0.05</v>
      </c>
      <c r="P759" s="183">
        <v>0</v>
      </c>
      <c r="Q759" s="183">
        <f>ROUND(E759*P759,2)</f>
        <v>0</v>
      </c>
      <c r="R759" s="183" t="s">
        <v>915</v>
      </c>
      <c r="S759" s="183" t="s">
        <v>212</v>
      </c>
      <c r="T759" s="184" t="s">
        <v>277</v>
      </c>
      <c r="U759" s="164">
        <v>3.2480000000000002E-2</v>
      </c>
      <c r="V759" s="164">
        <f>ROUND(E759*U759,2)</f>
        <v>21.48</v>
      </c>
      <c r="W759" s="16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 t="s">
        <v>278</v>
      </c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  <c r="BH759" s="154"/>
    </row>
    <row r="760" spans="1:60" outlineLevel="1" x14ac:dyDescent="0.4">
      <c r="A760" s="161"/>
      <c r="B760" s="162"/>
      <c r="C760" s="190" t="s">
        <v>916</v>
      </c>
      <c r="D760" s="169"/>
      <c r="E760" s="170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 t="s">
        <v>254</v>
      </c>
      <c r="AH760" s="154">
        <v>0</v>
      </c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  <c r="BH760" s="154"/>
    </row>
    <row r="761" spans="1:60" outlineLevel="1" x14ac:dyDescent="0.4">
      <c r="A761" s="161"/>
      <c r="B761" s="162"/>
      <c r="C761" s="190" t="s">
        <v>917</v>
      </c>
      <c r="D761" s="169"/>
      <c r="E761" s="170">
        <v>140.02405000000002</v>
      </c>
      <c r="F761" s="164"/>
      <c r="G761" s="164"/>
      <c r="H761" s="164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 t="s">
        <v>254</v>
      </c>
      <c r="AH761" s="154">
        <v>5</v>
      </c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  <c r="BD761" s="154"/>
      <c r="BE761" s="154"/>
      <c r="BF761" s="154"/>
      <c r="BG761" s="154"/>
      <c r="BH761" s="154"/>
    </row>
    <row r="762" spans="1:60" outlineLevel="1" x14ac:dyDescent="0.4">
      <c r="A762" s="161"/>
      <c r="B762" s="162"/>
      <c r="C762" s="190" t="s">
        <v>918</v>
      </c>
      <c r="D762" s="169"/>
      <c r="E762" s="170"/>
      <c r="F762" s="164"/>
      <c r="G762" s="164"/>
      <c r="H762" s="164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 t="s">
        <v>254</v>
      </c>
      <c r="AH762" s="154">
        <v>0</v>
      </c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  <c r="BH762" s="154"/>
    </row>
    <row r="763" spans="1:60" outlineLevel="1" x14ac:dyDescent="0.4">
      <c r="A763" s="161"/>
      <c r="B763" s="162"/>
      <c r="C763" s="190" t="s">
        <v>919</v>
      </c>
      <c r="D763" s="169"/>
      <c r="E763" s="170"/>
      <c r="F763" s="164"/>
      <c r="G763" s="164"/>
      <c r="H763" s="164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 t="s">
        <v>254</v>
      </c>
      <c r="AH763" s="154">
        <v>0</v>
      </c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  <c r="BH763" s="154"/>
    </row>
    <row r="764" spans="1:60" outlineLevel="1" x14ac:dyDescent="0.4">
      <c r="A764" s="161"/>
      <c r="B764" s="162"/>
      <c r="C764" s="198" t="s">
        <v>296</v>
      </c>
      <c r="D764" s="194"/>
      <c r="E764" s="195"/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 t="s">
        <v>254</v>
      </c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  <c r="BH764" s="154"/>
    </row>
    <row r="765" spans="1:60" outlineLevel="1" x14ac:dyDescent="0.4">
      <c r="A765" s="161"/>
      <c r="B765" s="162"/>
      <c r="C765" s="199" t="s">
        <v>478</v>
      </c>
      <c r="D765" s="194"/>
      <c r="E765" s="195">
        <v>23.590000000000003</v>
      </c>
      <c r="F765" s="164"/>
      <c r="G765" s="164"/>
      <c r="H765" s="164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 t="s">
        <v>254</v>
      </c>
      <c r="AH765" s="154">
        <v>2</v>
      </c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  <c r="BH765" s="154"/>
    </row>
    <row r="766" spans="1:60" outlineLevel="1" x14ac:dyDescent="0.4">
      <c r="A766" s="161"/>
      <c r="B766" s="162"/>
      <c r="C766" s="199" t="s">
        <v>479</v>
      </c>
      <c r="D766" s="194"/>
      <c r="E766" s="195">
        <v>28.900000000000002</v>
      </c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 t="s">
        <v>254</v>
      </c>
      <c r="AH766" s="154">
        <v>2</v>
      </c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  <c r="BH766" s="154"/>
    </row>
    <row r="767" spans="1:60" outlineLevel="1" x14ac:dyDescent="0.4">
      <c r="A767" s="161"/>
      <c r="B767" s="162"/>
      <c r="C767" s="199" t="s">
        <v>480</v>
      </c>
      <c r="D767" s="194"/>
      <c r="E767" s="195">
        <v>53.300000000000004</v>
      </c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 t="s">
        <v>254</v>
      </c>
      <c r="AH767" s="154">
        <v>2</v>
      </c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  <c r="BD767" s="154"/>
      <c r="BE767" s="154"/>
      <c r="BF767" s="154"/>
      <c r="BG767" s="154"/>
      <c r="BH767" s="154"/>
    </row>
    <row r="768" spans="1:60" outlineLevel="1" x14ac:dyDescent="0.4">
      <c r="A768" s="161"/>
      <c r="B768" s="162"/>
      <c r="C768" s="199" t="s">
        <v>481</v>
      </c>
      <c r="D768" s="194"/>
      <c r="E768" s="195">
        <v>30</v>
      </c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 t="s">
        <v>254</v>
      </c>
      <c r="AH768" s="154">
        <v>2</v>
      </c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  <c r="BD768" s="154"/>
      <c r="BE768" s="154"/>
      <c r="BF768" s="154"/>
      <c r="BG768" s="154"/>
      <c r="BH768" s="154"/>
    </row>
    <row r="769" spans="1:60" outlineLevel="1" x14ac:dyDescent="0.4">
      <c r="A769" s="161"/>
      <c r="B769" s="162"/>
      <c r="C769" s="199" t="s">
        <v>482</v>
      </c>
      <c r="D769" s="194"/>
      <c r="E769" s="195">
        <v>8.8600000000000012</v>
      </c>
      <c r="F769" s="164"/>
      <c r="G769" s="164"/>
      <c r="H769" s="164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 t="s">
        <v>254</v>
      </c>
      <c r="AH769" s="154">
        <v>2</v>
      </c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  <c r="BH769" s="154"/>
    </row>
    <row r="770" spans="1:60" outlineLevel="1" x14ac:dyDescent="0.4">
      <c r="A770" s="161"/>
      <c r="B770" s="162"/>
      <c r="C770" s="199" t="s">
        <v>483</v>
      </c>
      <c r="D770" s="194"/>
      <c r="E770" s="195">
        <v>8.3800000000000008</v>
      </c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 t="s">
        <v>254</v>
      </c>
      <c r="AH770" s="154">
        <v>2</v>
      </c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  <c r="BH770" s="154"/>
    </row>
    <row r="771" spans="1:60" outlineLevel="1" x14ac:dyDescent="0.4">
      <c r="A771" s="161"/>
      <c r="B771" s="162"/>
      <c r="C771" s="200" t="s">
        <v>299</v>
      </c>
      <c r="D771" s="196"/>
      <c r="E771" s="197">
        <v>153.03</v>
      </c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 t="s">
        <v>254</v>
      </c>
      <c r="AH771" s="154">
        <v>3</v>
      </c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  <c r="BH771" s="154"/>
    </row>
    <row r="772" spans="1:60" outlineLevel="1" x14ac:dyDescent="0.4">
      <c r="A772" s="161"/>
      <c r="B772" s="162"/>
      <c r="C772" s="198" t="s">
        <v>300</v>
      </c>
      <c r="D772" s="194"/>
      <c r="E772" s="195"/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 t="s">
        <v>254</v>
      </c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  <c r="BH772" s="154"/>
    </row>
    <row r="773" spans="1:60" outlineLevel="1" x14ac:dyDescent="0.4">
      <c r="A773" s="161"/>
      <c r="B773" s="162"/>
      <c r="C773" s="190" t="s">
        <v>484</v>
      </c>
      <c r="D773" s="169"/>
      <c r="E773" s="170">
        <v>449.90820000000002</v>
      </c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 t="s">
        <v>254</v>
      </c>
      <c r="AH773" s="154">
        <v>0</v>
      </c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  <c r="BD773" s="154"/>
      <c r="BE773" s="154"/>
      <c r="BF773" s="154"/>
      <c r="BG773" s="154"/>
      <c r="BH773" s="154"/>
    </row>
    <row r="774" spans="1:60" outlineLevel="1" x14ac:dyDescent="0.4">
      <c r="A774" s="161"/>
      <c r="B774" s="162"/>
      <c r="C774" s="190" t="s">
        <v>485</v>
      </c>
      <c r="D774" s="169"/>
      <c r="E774" s="170">
        <v>19.958400000000001</v>
      </c>
      <c r="F774" s="164"/>
      <c r="G774" s="164"/>
      <c r="H774" s="164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 t="s">
        <v>254</v>
      </c>
      <c r="AH774" s="154">
        <v>0</v>
      </c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  <c r="BD774" s="154"/>
      <c r="BE774" s="154"/>
      <c r="BF774" s="154"/>
      <c r="BG774" s="154"/>
      <c r="BH774" s="154"/>
    </row>
    <row r="775" spans="1:60" outlineLevel="1" x14ac:dyDescent="0.4">
      <c r="A775" s="161"/>
      <c r="B775" s="162"/>
      <c r="C775" s="190" t="s">
        <v>486</v>
      </c>
      <c r="D775" s="169"/>
      <c r="E775" s="170">
        <v>23.284800000000001</v>
      </c>
      <c r="F775" s="164"/>
      <c r="G775" s="164"/>
      <c r="H775" s="164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 t="s">
        <v>254</v>
      </c>
      <c r="AH775" s="154">
        <v>0</v>
      </c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  <c r="BD775" s="154"/>
      <c r="BE775" s="154"/>
      <c r="BF775" s="154"/>
      <c r="BG775" s="154"/>
      <c r="BH775" s="154"/>
    </row>
    <row r="776" spans="1:60" outlineLevel="1" x14ac:dyDescent="0.4">
      <c r="A776" s="161"/>
      <c r="B776" s="162"/>
      <c r="C776" s="190" t="s">
        <v>920</v>
      </c>
      <c r="D776" s="169"/>
      <c r="E776" s="170">
        <v>-10.78</v>
      </c>
      <c r="F776" s="164"/>
      <c r="G776" s="164"/>
      <c r="H776" s="164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 t="s">
        <v>254</v>
      </c>
      <c r="AH776" s="154">
        <v>0</v>
      </c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  <c r="BD776" s="154"/>
      <c r="BE776" s="154"/>
      <c r="BF776" s="154"/>
      <c r="BG776" s="154"/>
      <c r="BH776" s="154"/>
    </row>
    <row r="777" spans="1:60" outlineLevel="1" x14ac:dyDescent="0.4">
      <c r="A777" s="161"/>
      <c r="B777" s="162"/>
      <c r="C777" s="190" t="s">
        <v>488</v>
      </c>
      <c r="D777" s="169"/>
      <c r="E777" s="170">
        <v>2.673</v>
      </c>
      <c r="F777" s="164"/>
      <c r="G777" s="164"/>
      <c r="H777" s="164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 t="s">
        <v>254</v>
      </c>
      <c r="AH777" s="154">
        <v>0</v>
      </c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  <c r="BD777" s="154"/>
      <c r="BE777" s="154"/>
      <c r="BF777" s="154"/>
      <c r="BG777" s="154"/>
      <c r="BH777" s="154"/>
    </row>
    <row r="778" spans="1:60" outlineLevel="1" x14ac:dyDescent="0.4">
      <c r="A778" s="161"/>
      <c r="B778" s="162"/>
      <c r="C778" s="190" t="s">
        <v>489</v>
      </c>
      <c r="D778" s="169"/>
      <c r="E778" s="170">
        <v>3.7800000000000002</v>
      </c>
      <c r="F778" s="164"/>
      <c r="G778" s="164"/>
      <c r="H778" s="164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 t="s">
        <v>254</v>
      </c>
      <c r="AH778" s="154">
        <v>0</v>
      </c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  <c r="BD778" s="154"/>
      <c r="BE778" s="154"/>
      <c r="BF778" s="154"/>
      <c r="BG778" s="154"/>
      <c r="BH778" s="154"/>
    </row>
    <row r="779" spans="1:60" outlineLevel="1" x14ac:dyDescent="0.4">
      <c r="A779" s="161"/>
      <c r="B779" s="162"/>
      <c r="C779" s="190" t="s">
        <v>490</v>
      </c>
      <c r="D779" s="169"/>
      <c r="E779" s="170">
        <v>2.0700000000000003</v>
      </c>
      <c r="F779" s="164"/>
      <c r="G779" s="164"/>
      <c r="H779" s="164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 t="s">
        <v>254</v>
      </c>
      <c r="AH779" s="154">
        <v>0</v>
      </c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  <c r="BD779" s="154"/>
      <c r="BE779" s="154"/>
      <c r="BF779" s="154"/>
      <c r="BG779" s="154"/>
      <c r="BH779" s="154"/>
    </row>
    <row r="780" spans="1:60" outlineLevel="1" x14ac:dyDescent="0.4">
      <c r="A780" s="161"/>
      <c r="B780" s="162"/>
      <c r="C780" s="190" t="s">
        <v>491</v>
      </c>
      <c r="D780" s="169"/>
      <c r="E780" s="170">
        <v>20.520000000000003</v>
      </c>
      <c r="F780" s="164"/>
      <c r="G780" s="164"/>
      <c r="H780" s="164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 t="s">
        <v>254</v>
      </c>
      <c r="AH780" s="154">
        <v>0</v>
      </c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  <c r="BD780" s="154"/>
      <c r="BE780" s="154"/>
      <c r="BF780" s="154"/>
      <c r="BG780" s="154"/>
      <c r="BH780" s="154"/>
    </row>
    <row r="781" spans="1:60" outlineLevel="1" x14ac:dyDescent="0.4">
      <c r="A781" s="161"/>
      <c r="B781" s="162"/>
      <c r="C781" s="190" t="s">
        <v>921</v>
      </c>
      <c r="D781" s="169"/>
      <c r="E781" s="170">
        <v>-2.2399999999999998</v>
      </c>
      <c r="F781" s="164"/>
      <c r="G781" s="164"/>
      <c r="H781" s="164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 t="s">
        <v>254</v>
      </c>
      <c r="AH781" s="154">
        <v>0</v>
      </c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  <c r="BH781" s="154"/>
    </row>
    <row r="782" spans="1:60" outlineLevel="1" x14ac:dyDescent="0.4">
      <c r="A782" s="161"/>
      <c r="B782" s="162"/>
      <c r="C782" s="190" t="s">
        <v>494</v>
      </c>
      <c r="D782" s="169"/>
      <c r="E782" s="170">
        <v>12.216600000000001</v>
      </c>
      <c r="F782" s="164"/>
      <c r="G782" s="164"/>
      <c r="H782" s="164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 t="s">
        <v>254</v>
      </c>
      <c r="AH782" s="154">
        <v>0</v>
      </c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</row>
    <row r="783" spans="1:60" outlineLevel="1" x14ac:dyDescent="0.4">
      <c r="A783" s="161"/>
      <c r="B783" s="162"/>
      <c r="C783" s="252"/>
      <c r="D783" s="253"/>
      <c r="E783" s="253"/>
      <c r="F783" s="253"/>
      <c r="G783" s="253"/>
      <c r="H783" s="164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 t="s">
        <v>217</v>
      </c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  <c r="BH783" s="154"/>
    </row>
    <row r="784" spans="1:60" outlineLevel="1" x14ac:dyDescent="0.4">
      <c r="A784" s="178">
        <v>160</v>
      </c>
      <c r="B784" s="179" t="s">
        <v>922</v>
      </c>
      <c r="C784" s="189" t="s">
        <v>923</v>
      </c>
      <c r="D784" s="180" t="s">
        <v>321</v>
      </c>
      <c r="E784" s="181">
        <v>661.41505000000006</v>
      </c>
      <c r="F784" s="182"/>
      <c r="G784" s="183">
        <f>ROUND(E784*F784,2)</f>
        <v>0</v>
      </c>
      <c r="H784" s="182"/>
      <c r="I784" s="183">
        <f>ROUND(E784*H784,2)</f>
        <v>0</v>
      </c>
      <c r="J784" s="182"/>
      <c r="K784" s="183">
        <f>ROUND(E784*J784,2)</f>
        <v>0</v>
      </c>
      <c r="L784" s="183">
        <v>21</v>
      </c>
      <c r="M784" s="183">
        <f>G784*(1+L784/100)</f>
        <v>0</v>
      </c>
      <c r="N784" s="183">
        <v>1.5000000000000001E-4</v>
      </c>
      <c r="O784" s="183">
        <f>ROUND(E784*N784,2)</f>
        <v>0.1</v>
      </c>
      <c r="P784" s="183">
        <v>0</v>
      </c>
      <c r="Q784" s="183">
        <f>ROUND(E784*P784,2)</f>
        <v>0</v>
      </c>
      <c r="R784" s="183" t="s">
        <v>915</v>
      </c>
      <c r="S784" s="183" t="s">
        <v>212</v>
      </c>
      <c r="T784" s="184" t="s">
        <v>277</v>
      </c>
      <c r="U784" s="164">
        <v>0.10191</v>
      </c>
      <c r="V784" s="164">
        <f>ROUND(E784*U784,2)</f>
        <v>67.400000000000006</v>
      </c>
      <c r="W784" s="16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 t="s">
        <v>278</v>
      </c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</row>
    <row r="785" spans="1:60" outlineLevel="1" x14ac:dyDescent="0.4">
      <c r="A785" s="161"/>
      <c r="B785" s="162"/>
      <c r="C785" s="190" t="s">
        <v>924</v>
      </c>
      <c r="D785" s="169"/>
      <c r="E785" s="170">
        <v>661.41505000000006</v>
      </c>
      <c r="F785" s="164"/>
      <c r="G785" s="164"/>
      <c r="H785" s="164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 t="s">
        <v>254</v>
      </c>
      <c r="AH785" s="154">
        <v>5</v>
      </c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  <c r="BH785" s="154"/>
    </row>
    <row r="786" spans="1:60" outlineLevel="1" x14ac:dyDescent="0.4">
      <c r="A786" s="161"/>
      <c r="B786" s="162"/>
      <c r="C786" s="252"/>
      <c r="D786" s="253"/>
      <c r="E786" s="253"/>
      <c r="F786" s="253"/>
      <c r="G786" s="253"/>
      <c r="H786" s="164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 t="s">
        <v>217</v>
      </c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</row>
    <row r="787" spans="1:60" x14ac:dyDescent="0.4">
      <c r="A787" s="172" t="s">
        <v>207</v>
      </c>
      <c r="B787" s="173" t="s">
        <v>176</v>
      </c>
      <c r="C787" s="188" t="s">
        <v>177</v>
      </c>
      <c r="D787" s="174"/>
      <c r="E787" s="175"/>
      <c r="F787" s="176"/>
      <c r="G787" s="176">
        <f>SUMIF(AG788:AG798,"&lt;&gt;NOR",G788:G798)</f>
        <v>0</v>
      </c>
      <c r="H787" s="176"/>
      <c r="I787" s="176">
        <f>SUM(I788:I798)</f>
        <v>0</v>
      </c>
      <c r="J787" s="176"/>
      <c r="K787" s="176">
        <f>SUM(K788:K798)</f>
        <v>0</v>
      </c>
      <c r="L787" s="176"/>
      <c r="M787" s="176">
        <f>SUM(M788:M798)</f>
        <v>0</v>
      </c>
      <c r="N787" s="176"/>
      <c r="O787" s="176">
        <f>SUM(O788:O798)</f>
        <v>0</v>
      </c>
      <c r="P787" s="176"/>
      <c r="Q787" s="176">
        <f>SUM(Q788:Q798)</f>
        <v>0</v>
      </c>
      <c r="R787" s="176"/>
      <c r="S787" s="176"/>
      <c r="T787" s="177"/>
      <c r="U787" s="171"/>
      <c r="V787" s="171">
        <f>SUM(V788:V798)</f>
        <v>375.46</v>
      </c>
      <c r="W787" s="171"/>
      <c r="AG787" t="s">
        <v>208</v>
      </c>
    </row>
    <row r="788" spans="1:60" outlineLevel="1" x14ac:dyDescent="0.4">
      <c r="A788" s="178">
        <v>161</v>
      </c>
      <c r="B788" s="179" t="s">
        <v>925</v>
      </c>
      <c r="C788" s="189" t="s">
        <v>926</v>
      </c>
      <c r="D788" s="180" t="s">
        <v>331</v>
      </c>
      <c r="E788" s="181">
        <v>228.65939</v>
      </c>
      <c r="F788" s="182"/>
      <c r="G788" s="183">
        <f>ROUND(E788*F788,2)</f>
        <v>0</v>
      </c>
      <c r="H788" s="182"/>
      <c r="I788" s="183">
        <f>ROUND(E788*H788,2)</f>
        <v>0</v>
      </c>
      <c r="J788" s="182"/>
      <c r="K788" s="183">
        <f>ROUND(E788*J788,2)</f>
        <v>0</v>
      </c>
      <c r="L788" s="183">
        <v>21</v>
      </c>
      <c r="M788" s="183">
        <f>G788*(1+L788/100)</f>
        <v>0</v>
      </c>
      <c r="N788" s="183">
        <v>0</v>
      </c>
      <c r="O788" s="183">
        <f>ROUND(E788*N788,2)</f>
        <v>0</v>
      </c>
      <c r="P788" s="183">
        <v>0</v>
      </c>
      <c r="Q788" s="183">
        <f>ROUND(E788*P788,2)</f>
        <v>0</v>
      </c>
      <c r="R788" s="183" t="s">
        <v>596</v>
      </c>
      <c r="S788" s="183" t="s">
        <v>212</v>
      </c>
      <c r="T788" s="184" t="s">
        <v>277</v>
      </c>
      <c r="U788" s="164">
        <v>0.49000000000000005</v>
      </c>
      <c r="V788" s="164">
        <f>ROUND(E788*U788,2)</f>
        <v>112.04</v>
      </c>
      <c r="W788" s="16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 t="s">
        <v>927</v>
      </c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</row>
    <row r="789" spans="1:60" outlineLevel="1" x14ac:dyDescent="0.4">
      <c r="A789" s="161"/>
      <c r="B789" s="162"/>
      <c r="C789" s="254" t="s">
        <v>928</v>
      </c>
      <c r="D789" s="255"/>
      <c r="E789" s="255"/>
      <c r="F789" s="255"/>
      <c r="G789" s="255"/>
      <c r="H789" s="164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 t="s">
        <v>216</v>
      </c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</row>
    <row r="790" spans="1:60" outlineLevel="1" x14ac:dyDescent="0.4">
      <c r="A790" s="161"/>
      <c r="B790" s="162"/>
      <c r="C790" s="252"/>
      <c r="D790" s="253"/>
      <c r="E790" s="253"/>
      <c r="F790" s="253"/>
      <c r="G790" s="253"/>
      <c r="H790" s="164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 t="s">
        <v>217</v>
      </c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</row>
    <row r="791" spans="1:60" outlineLevel="1" x14ac:dyDescent="0.4">
      <c r="A791" s="178">
        <v>162</v>
      </c>
      <c r="B791" s="179" t="s">
        <v>929</v>
      </c>
      <c r="C791" s="189" t="s">
        <v>930</v>
      </c>
      <c r="D791" s="180" t="s">
        <v>331</v>
      </c>
      <c r="E791" s="181">
        <v>4344.5284300000003</v>
      </c>
      <c r="F791" s="182"/>
      <c r="G791" s="183">
        <f>ROUND(E791*F791,2)</f>
        <v>0</v>
      </c>
      <c r="H791" s="182"/>
      <c r="I791" s="183">
        <f>ROUND(E791*H791,2)</f>
        <v>0</v>
      </c>
      <c r="J791" s="182"/>
      <c r="K791" s="183">
        <f>ROUND(E791*J791,2)</f>
        <v>0</v>
      </c>
      <c r="L791" s="183">
        <v>21</v>
      </c>
      <c r="M791" s="183">
        <f>G791*(1+L791/100)</f>
        <v>0</v>
      </c>
      <c r="N791" s="183">
        <v>0</v>
      </c>
      <c r="O791" s="183">
        <f>ROUND(E791*N791,2)</f>
        <v>0</v>
      </c>
      <c r="P791" s="183">
        <v>0</v>
      </c>
      <c r="Q791" s="183">
        <f>ROUND(E791*P791,2)</f>
        <v>0</v>
      </c>
      <c r="R791" s="183" t="s">
        <v>596</v>
      </c>
      <c r="S791" s="183" t="s">
        <v>212</v>
      </c>
      <c r="T791" s="184" t="s">
        <v>277</v>
      </c>
      <c r="U791" s="164">
        <v>0</v>
      </c>
      <c r="V791" s="164">
        <f>ROUND(E791*U791,2)</f>
        <v>0</v>
      </c>
      <c r="W791" s="16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 t="s">
        <v>927</v>
      </c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</row>
    <row r="792" spans="1:60" outlineLevel="1" x14ac:dyDescent="0.4">
      <c r="A792" s="161"/>
      <c r="B792" s="162"/>
      <c r="C792" s="265"/>
      <c r="D792" s="266"/>
      <c r="E792" s="266"/>
      <c r="F792" s="266"/>
      <c r="G792" s="266"/>
      <c r="H792" s="164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 t="s">
        <v>217</v>
      </c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</row>
    <row r="793" spans="1:60" outlineLevel="1" x14ac:dyDescent="0.4">
      <c r="A793" s="178">
        <v>163</v>
      </c>
      <c r="B793" s="179" t="s">
        <v>931</v>
      </c>
      <c r="C793" s="189" t="s">
        <v>932</v>
      </c>
      <c r="D793" s="180" t="s">
        <v>331</v>
      </c>
      <c r="E793" s="181">
        <v>228.65939</v>
      </c>
      <c r="F793" s="182"/>
      <c r="G793" s="183">
        <f>ROUND(E793*F793,2)</f>
        <v>0</v>
      </c>
      <c r="H793" s="182"/>
      <c r="I793" s="183">
        <f>ROUND(E793*H793,2)</f>
        <v>0</v>
      </c>
      <c r="J793" s="182"/>
      <c r="K793" s="183">
        <f>ROUND(E793*J793,2)</f>
        <v>0</v>
      </c>
      <c r="L793" s="183">
        <v>21</v>
      </c>
      <c r="M793" s="183">
        <f>G793*(1+L793/100)</f>
        <v>0</v>
      </c>
      <c r="N793" s="183">
        <v>0</v>
      </c>
      <c r="O793" s="183">
        <f>ROUND(E793*N793,2)</f>
        <v>0</v>
      </c>
      <c r="P793" s="183">
        <v>0</v>
      </c>
      <c r="Q793" s="183">
        <f>ROUND(E793*P793,2)</f>
        <v>0</v>
      </c>
      <c r="R793" s="183" t="s">
        <v>596</v>
      </c>
      <c r="S793" s="183" t="s">
        <v>212</v>
      </c>
      <c r="T793" s="184" t="s">
        <v>277</v>
      </c>
      <c r="U793" s="164">
        <v>0.94200000000000006</v>
      </c>
      <c r="V793" s="164">
        <f>ROUND(E793*U793,2)</f>
        <v>215.4</v>
      </c>
      <c r="W793" s="16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 t="s">
        <v>927</v>
      </c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</row>
    <row r="794" spans="1:60" outlineLevel="1" x14ac:dyDescent="0.4">
      <c r="A794" s="161"/>
      <c r="B794" s="162"/>
      <c r="C794" s="265"/>
      <c r="D794" s="266"/>
      <c r="E794" s="266"/>
      <c r="F794" s="266"/>
      <c r="G794" s="266"/>
      <c r="H794" s="164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 t="s">
        <v>217</v>
      </c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</row>
    <row r="795" spans="1:60" outlineLevel="1" x14ac:dyDescent="0.4">
      <c r="A795" s="178">
        <v>164</v>
      </c>
      <c r="B795" s="179" t="s">
        <v>933</v>
      </c>
      <c r="C795" s="189" t="s">
        <v>934</v>
      </c>
      <c r="D795" s="180" t="s">
        <v>331</v>
      </c>
      <c r="E795" s="181">
        <v>457.31878</v>
      </c>
      <c r="F795" s="182"/>
      <c r="G795" s="183">
        <f>ROUND(E795*F795,2)</f>
        <v>0</v>
      </c>
      <c r="H795" s="182"/>
      <c r="I795" s="183">
        <f>ROUND(E795*H795,2)</f>
        <v>0</v>
      </c>
      <c r="J795" s="182"/>
      <c r="K795" s="183">
        <f>ROUND(E795*J795,2)</f>
        <v>0</v>
      </c>
      <c r="L795" s="183">
        <v>21</v>
      </c>
      <c r="M795" s="183">
        <f>G795*(1+L795/100)</f>
        <v>0</v>
      </c>
      <c r="N795" s="183">
        <v>0</v>
      </c>
      <c r="O795" s="183">
        <f>ROUND(E795*N795,2)</f>
        <v>0</v>
      </c>
      <c r="P795" s="183">
        <v>0</v>
      </c>
      <c r="Q795" s="183">
        <f>ROUND(E795*P795,2)</f>
        <v>0</v>
      </c>
      <c r="R795" s="183" t="s">
        <v>596</v>
      </c>
      <c r="S795" s="183" t="s">
        <v>212</v>
      </c>
      <c r="T795" s="184" t="s">
        <v>277</v>
      </c>
      <c r="U795" s="164">
        <v>0.10500000000000001</v>
      </c>
      <c r="V795" s="164">
        <f>ROUND(E795*U795,2)</f>
        <v>48.02</v>
      </c>
      <c r="W795" s="16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 t="s">
        <v>927</v>
      </c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  <c r="BD795" s="154"/>
      <c r="BE795" s="154"/>
      <c r="BF795" s="154"/>
      <c r="BG795" s="154"/>
      <c r="BH795" s="154"/>
    </row>
    <row r="796" spans="1:60" outlineLevel="1" x14ac:dyDescent="0.4">
      <c r="A796" s="161"/>
      <c r="B796" s="162"/>
      <c r="C796" s="265"/>
      <c r="D796" s="266"/>
      <c r="E796" s="266"/>
      <c r="F796" s="266"/>
      <c r="G796" s="266"/>
      <c r="H796" s="164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 t="s">
        <v>217</v>
      </c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  <c r="BD796" s="154"/>
      <c r="BE796" s="154"/>
      <c r="BF796" s="154"/>
      <c r="BG796" s="154"/>
      <c r="BH796" s="154"/>
    </row>
    <row r="797" spans="1:60" outlineLevel="1" x14ac:dyDescent="0.4">
      <c r="A797" s="178">
        <v>165</v>
      </c>
      <c r="B797" s="179" t="s">
        <v>935</v>
      </c>
      <c r="C797" s="189" t="s">
        <v>936</v>
      </c>
      <c r="D797" s="180" t="s">
        <v>331</v>
      </c>
      <c r="E797" s="181">
        <v>228.65939</v>
      </c>
      <c r="F797" s="182"/>
      <c r="G797" s="183">
        <f>ROUND(E797*F797,2)</f>
        <v>0</v>
      </c>
      <c r="H797" s="182"/>
      <c r="I797" s="183">
        <f>ROUND(E797*H797,2)</f>
        <v>0</v>
      </c>
      <c r="J797" s="182"/>
      <c r="K797" s="183">
        <f>ROUND(E797*J797,2)</f>
        <v>0</v>
      </c>
      <c r="L797" s="183">
        <v>21</v>
      </c>
      <c r="M797" s="183">
        <f>G797*(1+L797/100)</f>
        <v>0</v>
      </c>
      <c r="N797" s="183">
        <v>0</v>
      </c>
      <c r="O797" s="183">
        <f>ROUND(E797*N797,2)</f>
        <v>0</v>
      </c>
      <c r="P797" s="183">
        <v>0</v>
      </c>
      <c r="Q797" s="183">
        <f>ROUND(E797*P797,2)</f>
        <v>0</v>
      </c>
      <c r="R797" s="183" t="s">
        <v>596</v>
      </c>
      <c r="S797" s="183" t="s">
        <v>212</v>
      </c>
      <c r="T797" s="184" t="s">
        <v>277</v>
      </c>
      <c r="U797" s="164">
        <v>0</v>
      </c>
      <c r="V797" s="164">
        <f>ROUND(E797*U797,2)</f>
        <v>0</v>
      </c>
      <c r="W797" s="16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 t="s">
        <v>927</v>
      </c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  <c r="BD797" s="154"/>
      <c r="BE797" s="154"/>
      <c r="BF797" s="154"/>
      <c r="BG797" s="154"/>
      <c r="BH797" s="154"/>
    </row>
    <row r="798" spans="1:60" outlineLevel="1" x14ac:dyDescent="0.4">
      <c r="A798" s="161"/>
      <c r="B798" s="162"/>
      <c r="C798" s="265"/>
      <c r="D798" s="266"/>
      <c r="E798" s="266"/>
      <c r="F798" s="266"/>
      <c r="G798" s="266"/>
      <c r="H798" s="164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 t="s">
        <v>217</v>
      </c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  <c r="BD798" s="154"/>
      <c r="BE798" s="154"/>
      <c r="BF798" s="154"/>
      <c r="BG798" s="154"/>
      <c r="BH798" s="154"/>
    </row>
    <row r="799" spans="1:60" x14ac:dyDescent="0.4">
      <c r="A799" s="5"/>
      <c r="B799" s="6"/>
      <c r="C799" s="191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AE799">
        <v>15</v>
      </c>
      <c r="AF799">
        <v>21</v>
      </c>
    </row>
    <row r="800" spans="1:60" x14ac:dyDescent="0.4">
      <c r="A800" s="157"/>
      <c r="B800" s="158" t="s">
        <v>29</v>
      </c>
      <c r="C800" s="192"/>
      <c r="D800" s="159"/>
      <c r="E800" s="160"/>
      <c r="F800" s="160"/>
      <c r="G800" s="187">
        <f>G8+G70+G79+G173+G218+G227+G256+G322+G370+G376+G392+G476+G480+G493+G521+G533+G544+G575+G599+G683+G696+G707+G739+G758+G787</f>
        <v>0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AE800">
        <f>SUMIF(L7:L798,AE799,G7:G798)</f>
        <v>0</v>
      </c>
      <c r="AF800">
        <f>SUMIF(L7:L798,AF799,G7:G798)</f>
        <v>0</v>
      </c>
      <c r="AG800" t="s">
        <v>270</v>
      </c>
    </row>
    <row r="801" spans="3:33" x14ac:dyDescent="0.4">
      <c r="C801" s="193"/>
      <c r="D801" s="145"/>
      <c r="AG801" t="s">
        <v>271</v>
      </c>
    </row>
    <row r="802" spans="3:33" x14ac:dyDescent="0.4">
      <c r="D802" s="145"/>
    </row>
    <row r="803" spans="3:33" x14ac:dyDescent="0.4">
      <c r="D803" s="145"/>
    </row>
    <row r="804" spans="3:33" x14ac:dyDescent="0.4">
      <c r="D804" s="145"/>
    </row>
    <row r="805" spans="3:33" x14ac:dyDescent="0.4">
      <c r="D805" s="145"/>
    </row>
    <row r="806" spans="3:33" x14ac:dyDescent="0.4">
      <c r="D806" s="145"/>
    </row>
    <row r="807" spans="3:33" x14ac:dyDescent="0.4">
      <c r="D807" s="145"/>
    </row>
    <row r="808" spans="3:33" x14ac:dyDescent="0.4">
      <c r="D808" s="145"/>
    </row>
    <row r="809" spans="3:33" x14ac:dyDescent="0.4">
      <c r="D809" s="145"/>
    </row>
    <row r="810" spans="3:33" x14ac:dyDescent="0.4">
      <c r="D810" s="145"/>
    </row>
    <row r="811" spans="3:33" x14ac:dyDescent="0.4">
      <c r="D811" s="145"/>
    </row>
    <row r="812" spans="3:33" x14ac:dyDescent="0.4">
      <c r="D812" s="145"/>
    </row>
    <row r="813" spans="3:33" x14ac:dyDescent="0.4">
      <c r="D813" s="145"/>
    </row>
    <row r="814" spans="3:33" x14ac:dyDescent="0.4">
      <c r="D814" s="145"/>
    </row>
    <row r="815" spans="3:33" x14ac:dyDescent="0.4">
      <c r="D815" s="145"/>
    </row>
    <row r="816" spans="3:33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fPZMKE96DregrOzniCzqIgBbFHI1OEj4UM6UFo1FbqZkigoN31EdUAK2kX32O9zjoyG2COJ8awA/ckljkdpSMg==" saltValue="HHwaDOvVLlx4Rbcrn9XFJQ==" spinCount="100000" sheet="1"/>
  <mergeCells count="277">
    <mergeCell ref="C14:G14"/>
    <mergeCell ref="C16:G16"/>
    <mergeCell ref="C18:G18"/>
    <mergeCell ref="C24:G24"/>
    <mergeCell ref="C26:G26"/>
    <mergeCell ref="C33:G33"/>
    <mergeCell ref="A1:G1"/>
    <mergeCell ref="C2:G2"/>
    <mergeCell ref="C3:G3"/>
    <mergeCell ref="C4:G4"/>
    <mergeCell ref="C10:G10"/>
    <mergeCell ref="C12:G12"/>
    <mergeCell ref="C51:G51"/>
    <mergeCell ref="C53:G53"/>
    <mergeCell ref="C63:G63"/>
    <mergeCell ref="C66:G66"/>
    <mergeCell ref="C69:G69"/>
    <mergeCell ref="C72:G72"/>
    <mergeCell ref="C35:G35"/>
    <mergeCell ref="C39:G39"/>
    <mergeCell ref="C41:G41"/>
    <mergeCell ref="C43:G43"/>
    <mergeCell ref="C46:G46"/>
    <mergeCell ref="C48:G48"/>
    <mergeCell ref="C89:G89"/>
    <mergeCell ref="C90:G90"/>
    <mergeCell ref="C91:G91"/>
    <mergeCell ref="C93:G93"/>
    <mergeCell ref="C94:G94"/>
    <mergeCell ref="C95:G95"/>
    <mergeCell ref="C75:G75"/>
    <mergeCell ref="C78:G78"/>
    <mergeCell ref="C81:G81"/>
    <mergeCell ref="C83:G83"/>
    <mergeCell ref="C86:G86"/>
    <mergeCell ref="C88:G88"/>
    <mergeCell ref="C106:G106"/>
    <mergeCell ref="C107:G107"/>
    <mergeCell ref="C108:G108"/>
    <mergeCell ref="C110:G110"/>
    <mergeCell ref="C111:G111"/>
    <mergeCell ref="C112:G112"/>
    <mergeCell ref="C97:G97"/>
    <mergeCell ref="C99:G99"/>
    <mergeCell ref="C100:G100"/>
    <mergeCell ref="C101:G101"/>
    <mergeCell ref="C103:G103"/>
    <mergeCell ref="C105:G105"/>
    <mergeCell ref="C122:G122"/>
    <mergeCell ref="C124:G124"/>
    <mergeCell ref="C128:G128"/>
    <mergeCell ref="C130:G130"/>
    <mergeCell ref="C133:G133"/>
    <mergeCell ref="C135:G135"/>
    <mergeCell ref="C113:G113"/>
    <mergeCell ref="C115:G115"/>
    <mergeCell ref="C116:G116"/>
    <mergeCell ref="C117:G117"/>
    <mergeCell ref="C118:G118"/>
    <mergeCell ref="C120:G120"/>
    <mergeCell ref="C163:G163"/>
    <mergeCell ref="C165:G165"/>
    <mergeCell ref="C167:G167"/>
    <mergeCell ref="C169:G169"/>
    <mergeCell ref="C172:G172"/>
    <mergeCell ref="C177:G177"/>
    <mergeCell ref="C142:G142"/>
    <mergeCell ref="C144:G144"/>
    <mergeCell ref="C151:G151"/>
    <mergeCell ref="C154:G154"/>
    <mergeCell ref="C156:G156"/>
    <mergeCell ref="C161:G161"/>
    <mergeCell ref="C200:G200"/>
    <mergeCell ref="C202:G202"/>
    <mergeCell ref="C204:G204"/>
    <mergeCell ref="C206:G206"/>
    <mergeCell ref="C209:G209"/>
    <mergeCell ref="C211:G211"/>
    <mergeCell ref="C179:G179"/>
    <mergeCell ref="C181:G181"/>
    <mergeCell ref="C183:G183"/>
    <mergeCell ref="C188:G188"/>
    <mergeCell ref="C193:G193"/>
    <mergeCell ref="C197:G197"/>
    <mergeCell ref="C229:G229"/>
    <mergeCell ref="C233:G233"/>
    <mergeCell ref="C255:G255"/>
    <mergeCell ref="C258:G258"/>
    <mergeCell ref="C259:G259"/>
    <mergeCell ref="C261:G261"/>
    <mergeCell ref="C214:G214"/>
    <mergeCell ref="C217:G217"/>
    <mergeCell ref="C221:G221"/>
    <mergeCell ref="C223:G223"/>
    <mergeCell ref="C224:G224"/>
    <mergeCell ref="C226:G226"/>
    <mergeCell ref="C286:G286"/>
    <mergeCell ref="C288:G288"/>
    <mergeCell ref="C297:G297"/>
    <mergeCell ref="C299:G299"/>
    <mergeCell ref="C307:G307"/>
    <mergeCell ref="C309:G309"/>
    <mergeCell ref="C263:G263"/>
    <mergeCell ref="C264:G264"/>
    <mergeCell ref="C272:G272"/>
    <mergeCell ref="C274:G274"/>
    <mergeCell ref="C276:G276"/>
    <mergeCell ref="C278:G278"/>
    <mergeCell ref="C345:G345"/>
    <mergeCell ref="C347:G347"/>
    <mergeCell ref="C351:G351"/>
    <mergeCell ref="C357:G357"/>
    <mergeCell ref="C361:G361"/>
    <mergeCell ref="C369:G369"/>
    <mergeCell ref="C321:G321"/>
    <mergeCell ref="C324:G324"/>
    <mergeCell ref="C328:G328"/>
    <mergeCell ref="C330:G330"/>
    <mergeCell ref="C334:G334"/>
    <mergeCell ref="C342:G342"/>
    <mergeCell ref="C389:G389"/>
    <mergeCell ref="C391:G391"/>
    <mergeCell ref="C394:G394"/>
    <mergeCell ref="C399:G399"/>
    <mergeCell ref="C401:G401"/>
    <mergeCell ref="C404:G404"/>
    <mergeCell ref="C375:G375"/>
    <mergeCell ref="C379:G379"/>
    <mergeCell ref="C381:G381"/>
    <mergeCell ref="C383:G383"/>
    <mergeCell ref="C385:G385"/>
    <mergeCell ref="C387:G387"/>
    <mergeCell ref="C431:G431"/>
    <mergeCell ref="C434:G434"/>
    <mergeCell ref="C437:G437"/>
    <mergeCell ref="C439:G439"/>
    <mergeCell ref="C441:G441"/>
    <mergeCell ref="C443:G443"/>
    <mergeCell ref="C406:G406"/>
    <mergeCell ref="C411:G411"/>
    <mergeCell ref="C413:G413"/>
    <mergeCell ref="C416:G416"/>
    <mergeCell ref="C421:G421"/>
    <mergeCell ref="C425:G425"/>
    <mergeCell ref="C454:G454"/>
    <mergeCell ref="C457:G457"/>
    <mergeCell ref="C460:G460"/>
    <mergeCell ref="C463:G463"/>
    <mergeCell ref="C475:G475"/>
    <mergeCell ref="C478:G478"/>
    <mergeCell ref="C444:G444"/>
    <mergeCell ref="C446:G446"/>
    <mergeCell ref="C447:G447"/>
    <mergeCell ref="C449:G449"/>
    <mergeCell ref="C451:G451"/>
    <mergeCell ref="C453:G453"/>
    <mergeCell ref="C495:G495"/>
    <mergeCell ref="C497:G497"/>
    <mergeCell ref="C499:G499"/>
    <mergeCell ref="C500:G500"/>
    <mergeCell ref="C502:G502"/>
    <mergeCell ref="C504:G504"/>
    <mergeCell ref="C479:G479"/>
    <mergeCell ref="C485:G485"/>
    <mergeCell ref="C487:G487"/>
    <mergeCell ref="C489:G489"/>
    <mergeCell ref="C491:G491"/>
    <mergeCell ref="C492:G492"/>
    <mergeCell ref="C520:G520"/>
    <mergeCell ref="C523:G523"/>
    <mergeCell ref="C526:G526"/>
    <mergeCell ref="C529:G529"/>
    <mergeCell ref="C531:G531"/>
    <mergeCell ref="C532:G532"/>
    <mergeCell ref="C505:G505"/>
    <mergeCell ref="C507:G507"/>
    <mergeCell ref="C509:G509"/>
    <mergeCell ref="C513:G513"/>
    <mergeCell ref="C517:G517"/>
    <mergeCell ref="C519:G519"/>
    <mergeCell ref="C553:G553"/>
    <mergeCell ref="C556:G556"/>
    <mergeCell ref="C558:G558"/>
    <mergeCell ref="C561:G561"/>
    <mergeCell ref="C564:G564"/>
    <mergeCell ref="C568:G568"/>
    <mergeCell ref="C537:G537"/>
    <mergeCell ref="C540:G540"/>
    <mergeCell ref="C542:G542"/>
    <mergeCell ref="C543:G543"/>
    <mergeCell ref="C547:G547"/>
    <mergeCell ref="C551:G551"/>
    <mergeCell ref="C585:G585"/>
    <mergeCell ref="C587:G587"/>
    <mergeCell ref="C590:G590"/>
    <mergeCell ref="C592:G592"/>
    <mergeCell ref="C595:G595"/>
    <mergeCell ref="C597:G597"/>
    <mergeCell ref="C571:G571"/>
    <mergeCell ref="C573:G573"/>
    <mergeCell ref="C574:G574"/>
    <mergeCell ref="C578:G578"/>
    <mergeCell ref="C580:G580"/>
    <mergeCell ref="C582:G582"/>
    <mergeCell ref="C622:G622"/>
    <mergeCell ref="C626:G626"/>
    <mergeCell ref="C634:G634"/>
    <mergeCell ref="C637:G637"/>
    <mergeCell ref="C639:G639"/>
    <mergeCell ref="C640:G640"/>
    <mergeCell ref="C598:G598"/>
    <mergeCell ref="C601:G601"/>
    <mergeCell ref="C608:G608"/>
    <mergeCell ref="C610:G610"/>
    <mergeCell ref="C612:G612"/>
    <mergeCell ref="C620:G620"/>
    <mergeCell ref="C651:G651"/>
    <mergeCell ref="C652:G652"/>
    <mergeCell ref="C654:G654"/>
    <mergeCell ref="C655:G655"/>
    <mergeCell ref="C657:G657"/>
    <mergeCell ref="C658:G658"/>
    <mergeCell ref="C642:G642"/>
    <mergeCell ref="C643:G643"/>
    <mergeCell ref="C645:G645"/>
    <mergeCell ref="C646:G646"/>
    <mergeCell ref="C648:G648"/>
    <mergeCell ref="C649:G649"/>
    <mergeCell ref="C669:G669"/>
    <mergeCell ref="C670:G670"/>
    <mergeCell ref="C672:G672"/>
    <mergeCell ref="C673:G673"/>
    <mergeCell ref="C675:G675"/>
    <mergeCell ref="C676:G676"/>
    <mergeCell ref="C660:G660"/>
    <mergeCell ref="C661:G661"/>
    <mergeCell ref="C663:G663"/>
    <mergeCell ref="C664:G664"/>
    <mergeCell ref="C666:G666"/>
    <mergeCell ref="C667:G667"/>
    <mergeCell ref="C692:G692"/>
    <mergeCell ref="C694:G694"/>
    <mergeCell ref="C695:G695"/>
    <mergeCell ref="C700:G700"/>
    <mergeCell ref="C703:G703"/>
    <mergeCell ref="C705:G705"/>
    <mergeCell ref="C678:G678"/>
    <mergeCell ref="C679:G679"/>
    <mergeCell ref="C681:G681"/>
    <mergeCell ref="C682:G682"/>
    <mergeCell ref="C686:G686"/>
    <mergeCell ref="C690:G690"/>
    <mergeCell ref="C726:G726"/>
    <mergeCell ref="C732:G732"/>
    <mergeCell ref="C735:G735"/>
    <mergeCell ref="C737:G737"/>
    <mergeCell ref="C738:G738"/>
    <mergeCell ref="C741:G741"/>
    <mergeCell ref="C706:G706"/>
    <mergeCell ref="C709:G709"/>
    <mergeCell ref="C712:G712"/>
    <mergeCell ref="C718:G718"/>
    <mergeCell ref="C720:G720"/>
    <mergeCell ref="C723:G723"/>
    <mergeCell ref="C798:G798"/>
    <mergeCell ref="C786:G786"/>
    <mergeCell ref="C789:G789"/>
    <mergeCell ref="C790:G790"/>
    <mergeCell ref="C792:G792"/>
    <mergeCell ref="C794:G794"/>
    <mergeCell ref="C796:G796"/>
    <mergeCell ref="C743:G743"/>
    <mergeCell ref="C747:G747"/>
    <mergeCell ref="C752:G752"/>
    <mergeCell ref="C755:G755"/>
    <mergeCell ref="C757:G757"/>
    <mergeCell ref="C783:G78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59</v>
      </c>
      <c r="C4" s="262" t="s">
        <v>60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123</v>
      </c>
      <c r="C8" s="188" t="s">
        <v>124</v>
      </c>
      <c r="D8" s="174"/>
      <c r="E8" s="175"/>
      <c r="F8" s="176"/>
      <c r="G8" s="176">
        <f>SUMIF(AG9:AG51,"&lt;&gt;NOR",G9:G51)</f>
        <v>0</v>
      </c>
      <c r="H8" s="176"/>
      <c r="I8" s="176">
        <f>SUM(I9:I51)</f>
        <v>0</v>
      </c>
      <c r="J8" s="176"/>
      <c r="K8" s="176">
        <f>SUM(K9:K51)</f>
        <v>0</v>
      </c>
      <c r="L8" s="176"/>
      <c r="M8" s="176">
        <f>SUM(M9:M51)</f>
        <v>0</v>
      </c>
      <c r="N8" s="176"/>
      <c r="O8" s="176">
        <f>SUM(O9:O51)</f>
        <v>3.55</v>
      </c>
      <c r="P8" s="176"/>
      <c r="Q8" s="176">
        <f>SUM(Q9:Q51)</f>
        <v>0</v>
      </c>
      <c r="R8" s="176"/>
      <c r="S8" s="176"/>
      <c r="T8" s="177"/>
      <c r="U8" s="171"/>
      <c r="V8" s="171">
        <f>SUM(V9:V51)</f>
        <v>57.849999999999994</v>
      </c>
      <c r="W8" s="171"/>
      <c r="AG8" t="s">
        <v>208</v>
      </c>
    </row>
    <row r="9" spans="1:60" outlineLevel="1" x14ac:dyDescent="0.4">
      <c r="A9" s="178">
        <v>1</v>
      </c>
      <c r="B9" s="179" t="s">
        <v>937</v>
      </c>
      <c r="C9" s="189" t="s">
        <v>938</v>
      </c>
      <c r="D9" s="180" t="s">
        <v>321</v>
      </c>
      <c r="E9" s="181">
        <v>138.42138000000003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719</v>
      </c>
      <c r="S9" s="183" t="s">
        <v>212</v>
      </c>
      <c r="T9" s="184" t="s">
        <v>277</v>
      </c>
      <c r="U9" s="164">
        <v>0.08</v>
      </c>
      <c r="V9" s="164">
        <f>ROUND(E9*U9,2)</f>
        <v>11.07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190" t="s">
        <v>939</v>
      </c>
      <c r="D10" s="169"/>
      <c r="E10" s="170">
        <v>138.42138000000003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254</v>
      </c>
      <c r="AH10" s="154">
        <v>5</v>
      </c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217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78">
        <v>2</v>
      </c>
      <c r="B12" s="179" t="s">
        <v>940</v>
      </c>
      <c r="C12" s="189" t="s">
        <v>941</v>
      </c>
      <c r="D12" s="180" t="s">
        <v>321</v>
      </c>
      <c r="E12" s="181">
        <v>30.592500000000001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3.0000000000000001E-3</v>
      </c>
      <c r="O12" s="183">
        <f>ROUND(E12*N12,2)</f>
        <v>0.09</v>
      </c>
      <c r="P12" s="183">
        <v>0</v>
      </c>
      <c r="Q12" s="183">
        <f>ROUND(E12*P12,2)</f>
        <v>0</v>
      </c>
      <c r="R12" s="183" t="s">
        <v>719</v>
      </c>
      <c r="S12" s="183" t="s">
        <v>212</v>
      </c>
      <c r="T12" s="184" t="s">
        <v>277</v>
      </c>
      <c r="U12" s="164">
        <v>0.21200000000000002</v>
      </c>
      <c r="V12" s="164">
        <f>ROUND(E12*U12,2)</f>
        <v>6.49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278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4" t="s">
        <v>942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Očištění povrchu stěny od prachu, nařezání izolačních desek na požadovaný rozměr, nanesení lepicího tmelu, osazení desek.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190" t="s">
        <v>943</v>
      </c>
      <c r="D14" s="169"/>
      <c r="E14" s="170">
        <v>30.592500000000001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254</v>
      </c>
      <c r="AH14" s="154">
        <v>0</v>
      </c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252"/>
      <c r="D15" s="253"/>
      <c r="E15" s="253"/>
      <c r="F15" s="253"/>
      <c r="G15" s="253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217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78">
        <v>3</v>
      </c>
      <c r="B16" s="179" t="s">
        <v>944</v>
      </c>
      <c r="C16" s="189" t="s">
        <v>945</v>
      </c>
      <c r="D16" s="180" t="s">
        <v>321</v>
      </c>
      <c r="E16" s="181">
        <v>145.74300000000002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 t="s">
        <v>719</v>
      </c>
      <c r="S16" s="183" t="s">
        <v>212</v>
      </c>
      <c r="T16" s="184" t="s">
        <v>277</v>
      </c>
      <c r="U16" s="164">
        <v>7.0000000000000007E-2</v>
      </c>
      <c r="V16" s="164">
        <f>ROUND(E16*U16,2)</f>
        <v>10.199999999999999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278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190" t="s">
        <v>946</v>
      </c>
      <c r="D17" s="169"/>
      <c r="E17" s="170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254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190" t="s">
        <v>947</v>
      </c>
      <c r="D18" s="169"/>
      <c r="E18" s="170">
        <v>145.74300000000002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254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52"/>
      <c r="D19" s="253"/>
      <c r="E19" s="253"/>
      <c r="F19" s="253"/>
      <c r="G19" s="253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217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78">
        <v>4</v>
      </c>
      <c r="B20" s="179" t="s">
        <v>944</v>
      </c>
      <c r="C20" s="189" t="s">
        <v>945</v>
      </c>
      <c r="D20" s="180" t="s">
        <v>321</v>
      </c>
      <c r="E20" s="181">
        <v>145.74300000000002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 t="s">
        <v>719</v>
      </c>
      <c r="S20" s="183" t="s">
        <v>212</v>
      </c>
      <c r="T20" s="184" t="s">
        <v>277</v>
      </c>
      <c r="U20" s="164">
        <v>7.0000000000000007E-2</v>
      </c>
      <c r="V20" s="164">
        <f>ROUND(E20*U20,2)</f>
        <v>10.199999999999999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278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190" t="s">
        <v>946</v>
      </c>
      <c r="D21" s="169"/>
      <c r="E21" s="170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254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190" t="s">
        <v>947</v>
      </c>
      <c r="D22" s="169"/>
      <c r="E22" s="170">
        <v>145.74300000000002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254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0.399999999999999" outlineLevel="1" x14ac:dyDescent="0.4">
      <c r="A24" s="178">
        <v>5</v>
      </c>
      <c r="B24" s="179" t="s">
        <v>948</v>
      </c>
      <c r="C24" s="189" t="s">
        <v>949</v>
      </c>
      <c r="D24" s="180" t="s">
        <v>321</v>
      </c>
      <c r="E24" s="181">
        <v>138.42138000000003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1.0000000000000001E-5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719</v>
      </c>
      <c r="S24" s="183" t="s">
        <v>212</v>
      </c>
      <c r="T24" s="184" t="s">
        <v>277</v>
      </c>
      <c r="U24" s="164">
        <v>7.0000000000000007E-2</v>
      </c>
      <c r="V24" s="164">
        <f>ROUND(E24*U24,2)</f>
        <v>9.69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278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190" t="s">
        <v>521</v>
      </c>
      <c r="D25" s="169"/>
      <c r="E25" s="170">
        <v>40.021450000000002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254</v>
      </c>
      <c r="AH25" s="154">
        <v>0</v>
      </c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190" t="s">
        <v>522</v>
      </c>
      <c r="D26" s="169"/>
      <c r="E26" s="170">
        <v>5.3501000000000003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254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0" t="s">
        <v>950</v>
      </c>
      <c r="D27" s="169"/>
      <c r="E27" s="170">
        <v>26.629080000000002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190" t="s">
        <v>475</v>
      </c>
      <c r="D28" s="169"/>
      <c r="E28" s="170">
        <v>66.420750000000012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254</v>
      </c>
      <c r="AH28" s="154">
        <v>0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78">
        <v>6</v>
      </c>
      <c r="B30" s="179" t="s">
        <v>951</v>
      </c>
      <c r="C30" s="189" t="s">
        <v>952</v>
      </c>
      <c r="D30" s="180" t="s">
        <v>321</v>
      </c>
      <c r="E30" s="181">
        <v>145.74300000000002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454</v>
      </c>
      <c r="T30" s="184" t="s">
        <v>213</v>
      </c>
      <c r="U30" s="164">
        <v>7.0000000000000007E-2</v>
      </c>
      <c r="V30" s="164">
        <f>ROUND(E30*U30,2)</f>
        <v>10.199999999999999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278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190" t="s">
        <v>946</v>
      </c>
      <c r="D31" s="169"/>
      <c r="E31" s="170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254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190" t="s">
        <v>947</v>
      </c>
      <c r="D32" s="169"/>
      <c r="E32" s="170">
        <v>145.74300000000002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254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ht="20.399999999999999" outlineLevel="1" x14ac:dyDescent="0.4">
      <c r="A34" s="178">
        <v>7</v>
      </c>
      <c r="B34" s="179" t="s">
        <v>953</v>
      </c>
      <c r="C34" s="189" t="s">
        <v>954</v>
      </c>
      <c r="D34" s="180" t="s">
        <v>275</v>
      </c>
      <c r="E34" s="181">
        <v>1.5602200000000002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3.0000000000000002E-2</v>
      </c>
      <c r="O34" s="183">
        <f>ROUND(E34*N34,2)</f>
        <v>0.05</v>
      </c>
      <c r="P34" s="183">
        <v>0</v>
      </c>
      <c r="Q34" s="183">
        <f>ROUND(E34*P34,2)</f>
        <v>0</v>
      </c>
      <c r="R34" s="183" t="s">
        <v>332</v>
      </c>
      <c r="S34" s="183" t="s">
        <v>212</v>
      </c>
      <c r="T34" s="184" t="s">
        <v>333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334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190" t="s">
        <v>955</v>
      </c>
      <c r="D35" s="169"/>
      <c r="E35" s="170">
        <v>1.5602200000000002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254</v>
      </c>
      <c r="AH35" s="154">
        <v>5</v>
      </c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252"/>
      <c r="D36" s="253"/>
      <c r="E36" s="253"/>
      <c r="F36" s="253"/>
      <c r="G36" s="253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ht="30.6" outlineLevel="1" x14ac:dyDescent="0.4">
      <c r="A37" s="178">
        <v>8</v>
      </c>
      <c r="B37" s="179" t="s">
        <v>956</v>
      </c>
      <c r="C37" s="189" t="s">
        <v>957</v>
      </c>
      <c r="D37" s="180" t="s">
        <v>321</v>
      </c>
      <c r="E37" s="181">
        <v>141.18980000000002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2.5000000000000001E-3</v>
      </c>
      <c r="O37" s="183">
        <f>ROUND(E37*N37,2)</f>
        <v>0.35</v>
      </c>
      <c r="P37" s="183">
        <v>0</v>
      </c>
      <c r="Q37" s="183">
        <f>ROUND(E37*P37,2)</f>
        <v>0</v>
      </c>
      <c r="R37" s="183" t="s">
        <v>332</v>
      </c>
      <c r="S37" s="183" t="s">
        <v>212</v>
      </c>
      <c r="T37" s="184" t="s">
        <v>333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334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190" t="s">
        <v>958</v>
      </c>
      <c r="D38" s="169"/>
      <c r="E38" s="170">
        <v>141.18980000000002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254</v>
      </c>
      <c r="AH38" s="154">
        <v>5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252"/>
      <c r="D39" s="253"/>
      <c r="E39" s="253"/>
      <c r="F39" s="253"/>
      <c r="G39" s="25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217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ht="30.6" outlineLevel="1" x14ac:dyDescent="0.4">
      <c r="A40" s="178">
        <v>9</v>
      </c>
      <c r="B40" s="179" t="s">
        <v>959</v>
      </c>
      <c r="C40" s="189" t="s">
        <v>960</v>
      </c>
      <c r="D40" s="180" t="s">
        <v>321</v>
      </c>
      <c r="E40" s="181">
        <v>148.65786000000003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3.5000000000000001E-3</v>
      </c>
      <c r="O40" s="183">
        <f>ROUND(E40*N40,2)</f>
        <v>0.52</v>
      </c>
      <c r="P40" s="183">
        <v>0</v>
      </c>
      <c r="Q40" s="183">
        <f>ROUND(E40*P40,2)</f>
        <v>0</v>
      </c>
      <c r="R40" s="183" t="s">
        <v>332</v>
      </c>
      <c r="S40" s="183" t="s">
        <v>212</v>
      </c>
      <c r="T40" s="184" t="s">
        <v>333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334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190" t="s">
        <v>961</v>
      </c>
      <c r="D41" s="169"/>
      <c r="E41" s="170">
        <v>148.65786000000003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254</v>
      </c>
      <c r="AH41" s="154">
        <v>5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217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ht="20.399999999999999" outlineLevel="1" x14ac:dyDescent="0.4">
      <c r="A43" s="178">
        <v>10</v>
      </c>
      <c r="B43" s="179" t="s">
        <v>962</v>
      </c>
      <c r="C43" s="189" t="s">
        <v>963</v>
      </c>
      <c r="D43" s="180" t="s">
        <v>321</v>
      </c>
      <c r="E43" s="181">
        <v>297.31572000000006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1.0500000000000002E-3</v>
      </c>
      <c r="O43" s="183">
        <f>ROUND(E43*N43,2)</f>
        <v>0.31</v>
      </c>
      <c r="P43" s="183">
        <v>0</v>
      </c>
      <c r="Q43" s="183">
        <f>ROUND(E43*P43,2)</f>
        <v>0</v>
      </c>
      <c r="R43" s="183" t="s">
        <v>332</v>
      </c>
      <c r="S43" s="183" t="s">
        <v>212</v>
      </c>
      <c r="T43" s="184" t="s">
        <v>333</v>
      </c>
      <c r="U43" s="164">
        <v>0</v>
      </c>
      <c r="V43" s="164">
        <f>ROUND(E43*U43,2)</f>
        <v>0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334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190" t="s">
        <v>964</v>
      </c>
      <c r="D44" s="169"/>
      <c r="E44" s="170">
        <v>297.31572000000006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254</v>
      </c>
      <c r="AH44" s="154">
        <v>5</v>
      </c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252"/>
      <c r="D45" s="253"/>
      <c r="E45" s="253"/>
      <c r="F45" s="253"/>
      <c r="G45" s="253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217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ht="30.6" outlineLevel="1" x14ac:dyDescent="0.4">
      <c r="A46" s="178">
        <v>11</v>
      </c>
      <c r="B46" s="179" t="s">
        <v>965</v>
      </c>
      <c r="C46" s="189" t="s">
        <v>966</v>
      </c>
      <c r="D46" s="180" t="s">
        <v>321</v>
      </c>
      <c r="E46" s="181">
        <v>148.65786000000003</v>
      </c>
      <c r="F46" s="182"/>
      <c r="G46" s="183">
        <f>ROUND(E46*F46,2)</f>
        <v>0</v>
      </c>
      <c r="H46" s="182"/>
      <c r="I46" s="183">
        <f>ROUND(E46*H46,2)</f>
        <v>0</v>
      </c>
      <c r="J46" s="182"/>
      <c r="K46" s="183">
        <f>ROUND(E46*J46,2)</f>
        <v>0</v>
      </c>
      <c r="L46" s="183">
        <v>21</v>
      </c>
      <c r="M46" s="183">
        <f>G46*(1+L46/100)</f>
        <v>0</v>
      </c>
      <c r="N46" s="183">
        <v>1.5000000000000001E-2</v>
      </c>
      <c r="O46" s="183">
        <f>ROUND(E46*N46,2)</f>
        <v>2.23</v>
      </c>
      <c r="P46" s="183">
        <v>0</v>
      </c>
      <c r="Q46" s="183">
        <f>ROUND(E46*P46,2)</f>
        <v>0</v>
      </c>
      <c r="R46" s="183" t="s">
        <v>332</v>
      </c>
      <c r="S46" s="183" t="s">
        <v>212</v>
      </c>
      <c r="T46" s="184" t="s">
        <v>333</v>
      </c>
      <c r="U46" s="164">
        <v>0</v>
      </c>
      <c r="V46" s="164">
        <f>ROUND(E46*U46,2)</f>
        <v>0</v>
      </c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334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190" t="s">
        <v>967</v>
      </c>
      <c r="D47" s="169"/>
      <c r="E47" s="170">
        <v>148.65786000000003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254</v>
      </c>
      <c r="AH47" s="154">
        <v>5</v>
      </c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252"/>
      <c r="D48" s="253"/>
      <c r="E48" s="253"/>
      <c r="F48" s="253"/>
      <c r="G48" s="253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217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>
        <v>12</v>
      </c>
      <c r="B49" s="162" t="s">
        <v>726</v>
      </c>
      <c r="C49" s="201" t="s">
        <v>727</v>
      </c>
      <c r="D49" s="163" t="s">
        <v>0</v>
      </c>
      <c r="E49" s="186"/>
      <c r="F49" s="165"/>
      <c r="G49" s="164">
        <f>ROUND(E49*F49,2)</f>
        <v>0</v>
      </c>
      <c r="H49" s="165"/>
      <c r="I49" s="164">
        <f>ROUND(E49*H49,2)</f>
        <v>0</v>
      </c>
      <c r="J49" s="165"/>
      <c r="K49" s="164">
        <f>ROUND(E49*J49,2)</f>
        <v>0</v>
      </c>
      <c r="L49" s="164">
        <v>21</v>
      </c>
      <c r="M49" s="164">
        <f>G49*(1+L49/100)</f>
        <v>0</v>
      </c>
      <c r="N49" s="164">
        <v>0</v>
      </c>
      <c r="O49" s="164">
        <f>ROUND(E49*N49,2)</f>
        <v>0</v>
      </c>
      <c r="P49" s="164">
        <v>0</v>
      </c>
      <c r="Q49" s="164">
        <f>ROUND(E49*P49,2)</f>
        <v>0</v>
      </c>
      <c r="R49" s="164" t="s">
        <v>719</v>
      </c>
      <c r="S49" s="164" t="s">
        <v>212</v>
      </c>
      <c r="T49" s="164" t="s">
        <v>277</v>
      </c>
      <c r="U49" s="164">
        <v>0</v>
      </c>
      <c r="V49" s="164">
        <f>ROUND(E49*U49,2)</f>
        <v>0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677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67" t="s">
        <v>716</v>
      </c>
      <c r="D50" s="268"/>
      <c r="E50" s="268"/>
      <c r="F50" s="268"/>
      <c r="G50" s="268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280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x14ac:dyDescent="0.4">
      <c r="A52" s="5"/>
      <c r="B52" s="6"/>
      <c r="C52" s="191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v>15</v>
      </c>
      <c r="AF52">
        <v>21</v>
      </c>
    </row>
    <row r="53" spans="1:60" x14ac:dyDescent="0.4">
      <c r="A53" s="157"/>
      <c r="B53" s="158" t="s">
        <v>29</v>
      </c>
      <c r="C53" s="192"/>
      <c r="D53" s="159"/>
      <c r="E53" s="160"/>
      <c r="F53" s="160"/>
      <c r="G53" s="187">
        <f>G8</f>
        <v>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f>SUMIF(L7:L51,AE52,G7:G51)</f>
        <v>0</v>
      </c>
      <c r="AF53">
        <f>SUMIF(L7:L51,AF52,G7:G51)</f>
        <v>0</v>
      </c>
      <c r="AG53" t="s">
        <v>270</v>
      </c>
    </row>
    <row r="54" spans="1:60" x14ac:dyDescent="0.4">
      <c r="C54" s="193"/>
      <c r="D54" s="145"/>
      <c r="AG54" t="s">
        <v>271</v>
      </c>
    </row>
    <row r="55" spans="1:60" x14ac:dyDescent="0.4">
      <c r="D55" s="145"/>
    </row>
    <row r="56" spans="1:60" x14ac:dyDescent="0.4">
      <c r="D56" s="145"/>
    </row>
    <row r="57" spans="1:60" x14ac:dyDescent="0.4">
      <c r="D57" s="145"/>
    </row>
    <row r="58" spans="1:60" x14ac:dyDescent="0.4">
      <c r="D58" s="145"/>
    </row>
    <row r="59" spans="1:60" x14ac:dyDescent="0.4">
      <c r="D59" s="145"/>
    </row>
    <row r="60" spans="1:60" x14ac:dyDescent="0.4">
      <c r="D60" s="145"/>
    </row>
    <row r="61" spans="1:60" x14ac:dyDescent="0.4">
      <c r="D61" s="145"/>
    </row>
    <row r="62" spans="1:60" x14ac:dyDescent="0.4">
      <c r="D62" s="145"/>
    </row>
    <row r="63" spans="1:60" x14ac:dyDescent="0.4">
      <c r="D63" s="145"/>
    </row>
    <row r="64" spans="1:60" x14ac:dyDescent="0.4">
      <c r="D64" s="145"/>
    </row>
    <row r="65" spans="4:4" x14ac:dyDescent="0.4">
      <c r="D65" s="145"/>
    </row>
    <row r="66" spans="4:4" x14ac:dyDescent="0.4">
      <c r="D66" s="145"/>
    </row>
    <row r="67" spans="4:4" x14ac:dyDescent="0.4">
      <c r="D67" s="145"/>
    </row>
    <row r="68" spans="4:4" x14ac:dyDescent="0.4">
      <c r="D68" s="145"/>
    </row>
    <row r="69" spans="4:4" x14ac:dyDescent="0.4">
      <c r="D69" s="145"/>
    </row>
    <row r="70" spans="4:4" x14ac:dyDescent="0.4">
      <c r="D70" s="145"/>
    </row>
    <row r="71" spans="4:4" x14ac:dyDescent="0.4">
      <c r="D71" s="145"/>
    </row>
    <row r="72" spans="4:4" x14ac:dyDescent="0.4">
      <c r="D72" s="145"/>
    </row>
    <row r="73" spans="4:4" x14ac:dyDescent="0.4">
      <c r="D73" s="145"/>
    </row>
    <row r="74" spans="4:4" x14ac:dyDescent="0.4">
      <c r="D74" s="145"/>
    </row>
    <row r="75" spans="4:4" x14ac:dyDescent="0.4">
      <c r="D75" s="145"/>
    </row>
    <row r="76" spans="4:4" x14ac:dyDescent="0.4">
      <c r="D76" s="145"/>
    </row>
    <row r="77" spans="4:4" x14ac:dyDescent="0.4">
      <c r="D77" s="145"/>
    </row>
    <row r="78" spans="4:4" x14ac:dyDescent="0.4">
      <c r="D78" s="145"/>
    </row>
    <row r="79" spans="4:4" x14ac:dyDescent="0.4">
      <c r="D79" s="145"/>
    </row>
    <row r="80" spans="4:4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4FEcUIqmKiUvwdDsOaUZIIaXcdLakQVPdceUC+5fw4I/D2/81SlBePSj1/LMSdQGCO0EQ62gqaRQPk/dP9Xrtw==" saltValue="R+IPg+BKs5TuY4aplC6MdA==" spinCount="100000" sheet="1"/>
  <mergeCells count="18">
    <mergeCell ref="C13:G13"/>
    <mergeCell ref="A1:G1"/>
    <mergeCell ref="C2:G2"/>
    <mergeCell ref="C3:G3"/>
    <mergeCell ref="C4:G4"/>
    <mergeCell ref="C11:G11"/>
    <mergeCell ref="C51:G51"/>
    <mergeCell ref="C15:G15"/>
    <mergeCell ref="C19:G19"/>
    <mergeCell ref="C23:G23"/>
    <mergeCell ref="C29:G29"/>
    <mergeCell ref="C33:G33"/>
    <mergeCell ref="C36:G36"/>
    <mergeCell ref="C39:G39"/>
    <mergeCell ref="C42:G42"/>
    <mergeCell ref="C45:G45"/>
    <mergeCell ref="C48:G48"/>
    <mergeCell ref="C50:G50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61</v>
      </c>
      <c r="C4" s="262" t="s">
        <v>62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123</v>
      </c>
      <c r="C8" s="188" t="s">
        <v>124</v>
      </c>
      <c r="D8" s="174"/>
      <c r="E8" s="175"/>
      <c r="F8" s="176"/>
      <c r="G8" s="176">
        <f>SUMIF(AG9:AG50,"&lt;&gt;NOR",G9:G50)</f>
        <v>0</v>
      </c>
      <c r="H8" s="176"/>
      <c r="I8" s="176">
        <f>SUM(I9:I50)</f>
        <v>0</v>
      </c>
      <c r="J8" s="176"/>
      <c r="K8" s="176">
        <f>SUM(K9:K50)</f>
        <v>0</v>
      </c>
      <c r="L8" s="176"/>
      <c r="M8" s="176">
        <f>SUM(M9:M50)</f>
        <v>0</v>
      </c>
      <c r="N8" s="176"/>
      <c r="O8" s="176">
        <f>SUM(O9:O50)</f>
        <v>0.97</v>
      </c>
      <c r="P8" s="176"/>
      <c r="Q8" s="176">
        <f>SUM(Q9:Q50)</f>
        <v>0</v>
      </c>
      <c r="R8" s="176"/>
      <c r="S8" s="176"/>
      <c r="T8" s="177"/>
      <c r="U8" s="171"/>
      <c r="V8" s="171">
        <f>SUM(V9:V50)</f>
        <v>16.86</v>
      </c>
      <c r="W8" s="171"/>
      <c r="AG8" t="s">
        <v>208</v>
      </c>
    </row>
    <row r="9" spans="1:60" outlineLevel="1" x14ac:dyDescent="0.4">
      <c r="A9" s="178">
        <v>1</v>
      </c>
      <c r="B9" s="179" t="s">
        <v>937</v>
      </c>
      <c r="C9" s="189" t="s">
        <v>938</v>
      </c>
      <c r="D9" s="180" t="s">
        <v>321</v>
      </c>
      <c r="E9" s="181">
        <v>39.962530000000001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719</v>
      </c>
      <c r="S9" s="183" t="s">
        <v>212</v>
      </c>
      <c r="T9" s="184" t="s">
        <v>277</v>
      </c>
      <c r="U9" s="164">
        <v>0.08</v>
      </c>
      <c r="V9" s="164">
        <f>ROUND(E9*U9,2)</f>
        <v>3.2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190" t="s">
        <v>968</v>
      </c>
      <c r="D10" s="169"/>
      <c r="E10" s="170">
        <v>39.962530000000001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254</v>
      </c>
      <c r="AH10" s="154">
        <v>5</v>
      </c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217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78">
        <v>2</v>
      </c>
      <c r="B12" s="179" t="s">
        <v>940</v>
      </c>
      <c r="C12" s="189" t="s">
        <v>941</v>
      </c>
      <c r="D12" s="180" t="s">
        <v>321</v>
      </c>
      <c r="E12" s="181">
        <v>13.279500000000001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3.0000000000000001E-3</v>
      </c>
      <c r="O12" s="183">
        <f>ROUND(E12*N12,2)</f>
        <v>0.04</v>
      </c>
      <c r="P12" s="183">
        <v>0</v>
      </c>
      <c r="Q12" s="183">
        <f>ROUND(E12*P12,2)</f>
        <v>0</v>
      </c>
      <c r="R12" s="183" t="s">
        <v>719</v>
      </c>
      <c r="S12" s="183" t="s">
        <v>212</v>
      </c>
      <c r="T12" s="184" t="s">
        <v>277</v>
      </c>
      <c r="U12" s="164">
        <v>0.21200000000000002</v>
      </c>
      <c r="V12" s="164">
        <f>ROUND(E12*U12,2)</f>
        <v>2.82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278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61"/>
      <c r="B13" s="162"/>
      <c r="C13" s="254" t="s">
        <v>942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Očištění povrchu stěny od prachu, nařezání izolačních desek na požadovaný rozměr, nanesení lepicího tmelu, osazení desek.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190" t="s">
        <v>969</v>
      </c>
      <c r="D14" s="169"/>
      <c r="E14" s="170">
        <v>13.279500000000001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254</v>
      </c>
      <c r="AH14" s="154">
        <v>0</v>
      </c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252"/>
      <c r="D15" s="253"/>
      <c r="E15" s="253"/>
      <c r="F15" s="253"/>
      <c r="G15" s="253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217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78">
        <v>3</v>
      </c>
      <c r="B16" s="179" t="s">
        <v>944</v>
      </c>
      <c r="C16" s="189" t="s">
        <v>945</v>
      </c>
      <c r="D16" s="180" t="s">
        <v>321</v>
      </c>
      <c r="E16" s="181">
        <v>38.298000000000002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 t="s">
        <v>719</v>
      </c>
      <c r="S16" s="183" t="s">
        <v>212</v>
      </c>
      <c r="T16" s="184" t="s">
        <v>277</v>
      </c>
      <c r="U16" s="164">
        <v>7.0000000000000007E-2</v>
      </c>
      <c r="V16" s="164">
        <f>ROUND(E16*U16,2)</f>
        <v>2.68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278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4">
      <c r="A17" s="161"/>
      <c r="B17" s="162"/>
      <c r="C17" s="190" t="s">
        <v>946</v>
      </c>
      <c r="D17" s="169"/>
      <c r="E17" s="170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254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190" t="s">
        <v>970</v>
      </c>
      <c r="D18" s="169"/>
      <c r="E18" s="170">
        <v>38.298000000000002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254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52"/>
      <c r="D19" s="253"/>
      <c r="E19" s="253"/>
      <c r="F19" s="253"/>
      <c r="G19" s="253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217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78">
        <v>4</v>
      </c>
      <c r="B20" s="179" t="s">
        <v>944</v>
      </c>
      <c r="C20" s="189" t="s">
        <v>945</v>
      </c>
      <c r="D20" s="180" t="s">
        <v>321</v>
      </c>
      <c r="E20" s="181">
        <v>38.298000000000002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 t="s">
        <v>719</v>
      </c>
      <c r="S20" s="183" t="s">
        <v>212</v>
      </c>
      <c r="T20" s="184" t="s">
        <v>277</v>
      </c>
      <c r="U20" s="164">
        <v>7.0000000000000007E-2</v>
      </c>
      <c r="V20" s="164">
        <f>ROUND(E20*U20,2)</f>
        <v>2.68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278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190" t="s">
        <v>946</v>
      </c>
      <c r="D21" s="169"/>
      <c r="E21" s="170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254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190" t="s">
        <v>970</v>
      </c>
      <c r="D22" s="169"/>
      <c r="E22" s="170">
        <v>38.298000000000002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254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0.399999999999999" outlineLevel="1" x14ac:dyDescent="0.4">
      <c r="A24" s="178">
        <v>5</v>
      </c>
      <c r="B24" s="179" t="s">
        <v>948</v>
      </c>
      <c r="C24" s="189" t="s">
        <v>949</v>
      </c>
      <c r="D24" s="180" t="s">
        <v>321</v>
      </c>
      <c r="E24" s="181">
        <v>39.962530000000001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1.0000000000000001E-5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719</v>
      </c>
      <c r="S24" s="183" t="s">
        <v>212</v>
      </c>
      <c r="T24" s="184" t="s">
        <v>277</v>
      </c>
      <c r="U24" s="164">
        <v>7.0000000000000007E-2</v>
      </c>
      <c r="V24" s="164">
        <f>ROUND(E24*U24,2)</f>
        <v>2.8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278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190" t="s">
        <v>971</v>
      </c>
      <c r="D25" s="169"/>
      <c r="E25" s="170">
        <v>21.216800000000003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254</v>
      </c>
      <c r="AH25" s="154">
        <v>0</v>
      </c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190" t="s">
        <v>972</v>
      </c>
      <c r="D26" s="169"/>
      <c r="E26" s="170">
        <v>18.52073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254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0" t="s">
        <v>526</v>
      </c>
      <c r="D27" s="169"/>
      <c r="E27" s="170">
        <v>0.22500000000000001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6</v>
      </c>
      <c r="B29" s="179" t="s">
        <v>951</v>
      </c>
      <c r="C29" s="189" t="s">
        <v>952</v>
      </c>
      <c r="D29" s="180" t="s">
        <v>321</v>
      </c>
      <c r="E29" s="181">
        <v>38.298000000000002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454</v>
      </c>
      <c r="T29" s="184" t="s">
        <v>213</v>
      </c>
      <c r="U29" s="164">
        <v>7.0000000000000007E-2</v>
      </c>
      <c r="V29" s="164">
        <f>ROUND(E29*U29,2)</f>
        <v>2.68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278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190" t="s">
        <v>946</v>
      </c>
      <c r="D30" s="169"/>
      <c r="E30" s="170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254</v>
      </c>
      <c r="AH30" s="154">
        <v>0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190" t="s">
        <v>970</v>
      </c>
      <c r="D31" s="169"/>
      <c r="E31" s="170">
        <v>38.298000000000002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254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217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ht="20.399999999999999" outlineLevel="1" x14ac:dyDescent="0.4">
      <c r="A33" s="178">
        <v>7</v>
      </c>
      <c r="B33" s="179" t="s">
        <v>953</v>
      </c>
      <c r="C33" s="189" t="s">
        <v>954</v>
      </c>
      <c r="D33" s="180" t="s">
        <v>275</v>
      </c>
      <c r="E33" s="181">
        <v>0.67725000000000002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3.0000000000000002E-2</v>
      </c>
      <c r="O33" s="183">
        <f>ROUND(E33*N33,2)</f>
        <v>0.02</v>
      </c>
      <c r="P33" s="183">
        <v>0</v>
      </c>
      <c r="Q33" s="183">
        <f>ROUND(E33*P33,2)</f>
        <v>0</v>
      </c>
      <c r="R33" s="183" t="s">
        <v>332</v>
      </c>
      <c r="S33" s="183" t="s">
        <v>212</v>
      </c>
      <c r="T33" s="184" t="s">
        <v>333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334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190" t="s">
        <v>973</v>
      </c>
      <c r="D34" s="169"/>
      <c r="E34" s="170">
        <v>0.67725000000000002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254</v>
      </c>
      <c r="AH34" s="154">
        <v>5</v>
      </c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252"/>
      <c r="D35" s="253"/>
      <c r="E35" s="253"/>
      <c r="F35" s="253"/>
      <c r="G35" s="253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217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ht="30.6" outlineLevel="1" x14ac:dyDescent="0.4">
      <c r="A36" s="178">
        <v>8</v>
      </c>
      <c r="B36" s="179" t="s">
        <v>956</v>
      </c>
      <c r="C36" s="189" t="s">
        <v>957</v>
      </c>
      <c r="D36" s="180" t="s">
        <v>321</v>
      </c>
      <c r="E36" s="181">
        <v>40.761780000000002</v>
      </c>
      <c r="F36" s="182"/>
      <c r="G36" s="183">
        <f>ROUND(E36*F36,2)</f>
        <v>0</v>
      </c>
      <c r="H36" s="182"/>
      <c r="I36" s="183">
        <f>ROUND(E36*H36,2)</f>
        <v>0</v>
      </c>
      <c r="J36" s="182"/>
      <c r="K36" s="183">
        <f>ROUND(E36*J36,2)</f>
        <v>0</v>
      </c>
      <c r="L36" s="183">
        <v>21</v>
      </c>
      <c r="M36" s="183">
        <f>G36*(1+L36/100)</f>
        <v>0</v>
      </c>
      <c r="N36" s="183">
        <v>2.5000000000000001E-3</v>
      </c>
      <c r="O36" s="183">
        <f>ROUND(E36*N36,2)</f>
        <v>0.1</v>
      </c>
      <c r="P36" s="183">
        <v>0</v>
      </c>
      <c r="Q36" s="183">
        <f>ROUND(E36*P36,2)</f>
        <v>0</v>
      </c>
      <c r="R36" s="183" t="s">
        <v>332</v>
      </c>
      <c r="S36" s="183" t="s">
        <v>212</v>
      </c>
      <c r="T36" s="184" t="s">
        <v>333</v>
      </c>
      <c r="U36" s="164">
        <v>0</v>
      </c>
      <c r="V36" s="164">
        <f>ROUND(E36*U36,2)</f>
        <v>0</v>
      </c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334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190" t="s">
        <v>974</v>
      </c>
      <c r="D37" s="169"/>
      <c r="E37" s="170">
        <v>40.761780000000002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254</v>
      </c>
      <c r="AH37" s="154">
        <v>5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252"/>
      <c r="D38" s="253"/>
      <c r="E38" s="253"/>
      <c r="F38" s="253"/>
      <c r="G38" s="253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217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ht="30.6" outlineLevel="1" x14ac:dyDescent="0.4">
      <c r="A39" s="178">
        <v>9</v>
      </c>
      <c r="B39" s="179" t="s">
        <v>959</v>
      </c>
      <c r="C39" s="189" t="s">
        <v>960</v>
      </c>
      <c r="D39" s="180" t="s">
        <v>321</v>
      </c>
      <c r="E39" s="181">
        <v>39.063960000000002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3.5000000000000001E-3</v>
      </c>
      <c r="O39" s="183">
        <f>ROUND(E39*N39,2)</f>
        <v>0.14000000000000001</v>
      </c>
      <c r="P39" s="183">
        <v>0</v>
      </c>
      <c r="Q39" s="183">
        <f>ROUND(E39*P39,2)</f>
        <v>0</v>
      </c>
      <c r="R39" s="183" t="s">
        <v>332</v>
      </c>
      <c r="S39" s="183" t="s">
        <v>212</v>
      </c>
      <c r="T39" s="184" t="s">
        <v>333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334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190" t="s">
        <v>975</v>
      </c>
      <c r="D40" s="169"/>
      <c r="E40" s="170">
        <v>39.063960000000002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254</v>
      </c>
      <c r="AH40" s="154">
        <v>5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217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ht="20.399999999999999" outlineLevel="1" x14ac:dyDescent="0.4">
      <c r="A42" s="178">
        <v>10</v>
      </c>
      <c r="B42" s="179" t="s">
        <v>962</v>
      </c>
      <c r="C42" s="189" t="s">
        <v>963</v>
      </c>
      <c r="D42" s="180" t="s">
        <v>321</v>
      </c>
      <c r="E42" s="181">
        <v>78.127920000000003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1.0500000000000002E-3</v>
      </c>
      <c r="O42" s="183">
        <f>ROUND(E42*N42,2)</f>
        <v>0.08</v>
      </c>
      <c r="P42" s="183">
        <v>0</v>
      </c>
      <c r="Q42" s="183">
        <f>ROUND(E42*P42,2)</f>
        <v>0</v>
      </c>
      <c r="R42" s="183" t="s">
        <v>332</v>
      </c>
      <c r="S42" s="183" t="s">
        <v>212</v>
      </c>
      <c r="T42" s="184" t="s">
        <v>333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334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190" t="s">
        <v>976</v>
      </c>
      <c r="D43" s="169"/>
      <c r="E43" s="170">
        <v>78.127920000000003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254</v>
      </c>
      <c r="AH43" s="154">
        <v>5</v>
      </c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217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30.6" outlineLevel="1" x14ac:dyDescent="0.4">
      <c r="A45" s="178">
        <v>11</v>
      </c>
      <c r="B45" s="179" t="s">
        <v>965</v>
      </c>
      <c r="C45" s="189" t="s">
        <v>966</v>
      </c>
      <c r="D45" s="180" t="s">
        <v>321</v>
      </c>
      <c r="E45" s="181">
        <v>39.063960000000002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1.5000000000000001E-2</v>
      </c>
      <c r="O45" s="183">
        <f>ROUND(E45*N45,2)</f>
        <v>0.59</v>
      </c>
      <c r="P45" s="183">
        <v>0</v>
      </c>
      <c r="Q45" s="183">
        <f>ROUND(E45*P45,2)</f>
        <v>0</v>
      </c>
      <c r="R45" s="183" t="s">
        <v>332</v>
      </c>
      <c r="S45" s="183" t="s">
        <v>212</v>
      </c>
      <c r="T45" s="184" t="s">
        <v>333</v>
      </c>
      <c r="U45" s="164">
        <v>0</v>
      </c>
      <c r="V45" s="164">
        <f>ROUND(E45*U45,2)</f>
        <v>0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334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190" t="s">
        <v>977</v>
      </c>
      <c r="D46" s="169"/>
      <c r="E46" s="170">
        <v>39.063960000000002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254</v>
      </c>
      <c r="AH46" s="154">
        <v>5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217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>
        <v>12</v>
      </c>
      <c r="B48" s="162" t="s">
        <v>726</v>
      </c>
      <c r="C48" s="201" t="s">
        <v>727</v>
      </c>
      <c r="D48" s="163" t="s">
        <v>0</v>
      </c>
      <c r="E48" s="186"/>
      <c r="F48" s="165"/>
      <c r="G48" s="164">
        <f>ROUND(E48*F48,2)</f>
        <v>0</v>
      </c>
      <c r="H48" s="165"/>
      <c r="I48" s="164">
        <f>ROUND(E48*H48,2)</f>
        <v>0</v>
      </c>
      <c r="J48" s="165"/>
      <c r="K48" s="164">
        <f>ROUND(E48*J48,2)</f>
        <v>0</v>
      </c>
      <c r="L48" s="164">
        <v>21</v>
      </c>
      <c r="M48" s="164">
        <f>G48*(1+L48/100)</f>
        <v>0</v>
      </c>
      <c r="N48" s="164">
        <v>0</v>
      </c>
      <c r="O48" s="164">
        <f>ROUND(E48*N48,2)</f>
        <v>0</v>
      </c>
      <c r="P48" s="164">
        <v>0</v>
      </c>
      <c r="Q48" s="164">
        <f>ROUND(E48*P48,2)</f>
        <v>0</v>
      </c>
      <c r="R48" s="164" t="s">
        <v>719</v>
      </c>
      <c r="S48" s="164" t="s">
        <v>212</v>
      </c>
      <c r="T48" s="164" t="s">
        <v>277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677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267" t="s">
        <v>716</v>
      </c>
      <c r="D49" s="268"/>
      <c r="E49" s="268"/>
      <c r="F49" s="268"/>
      <c r="G49" s="268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280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x14ac:dyDescent="0.4">
      <c r="A51" s="5"/>
      <c r="B51" s="6"/>
      <c r="C51" s="191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AE51">
        <v>15</v>
      </c>
      <c r="AF51">
        <v>21</v>
      </c>
    </row>
    <row r="52" spans="1:60" x14ac:dyDescent="0.4">
      <c r="A52" s="157"/>
      <c r="B52" s="158" t="s">
        <v>29</v>
      </c>
      <c r="C52" s="192"/>
      <c r="D52" s="159"/>
      <c r="E52" s="160"/>
      <c r="F52" s="160"/>
      <c r="G52" s="187">
        <f>G8</f>
        <v>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f>SUMIF(L7:L50,AE51,G7:G50)</f>
        <v>0</v>
      </c>
      <c r="AF52">
        <f>SUMIF(L7:L50,AF51,G7:G50)</f>
        <v>0</v>
      </c>
      <c r="AG52" t="s">
        <v>270</v>
      </c>
    </row>
    <row r="53" spans="1:60" x14ac:dyDescent="0.4">
      <c r="C53" s="193"/>
      <c r="D53" s="145"/>
      <c r="AG53" t="s">
        <v>271</v>
      </c>
    </row>
    <row r="54" spans="1:60" x14ac:dyDescent="0.4">
      <c r="D54" s="145"/>
    </row>
    <row r="55" spans="1:60" x14ac:dyDescent="0.4">
      <c r="D55" s="145"/>
    </row>
    <row r="56" spans="1:60" x14ac:dyDescent="0.4">
      <c r="D56" s="145"/>
    </row>
    <row r="57" spans="1:60" x14ac:dyDescent="0.4">
      <c r="D57" s="145"/>
    </row>
    <row r="58" spans="1:60" x14ac:dyDescent="0.4">
      <c r="D58" s="145"/>
    </row>
    <row r="59" spans="1:60" x14ac:dyDescent="0.4">
      <c r="D59" s="145"/>
    </row>
    <row r="60" spans="1:60" x14ac:dyDescent="0.4">
      <c r="D60" s="145"/>
    </row>
    <row r="61" spans="1:60" x14ac:dyDescent="0.4">
      <c r="D61" s="145"/>
    </row>
    <row r="62" spans="1:60" x14ac:dyDescent="0.4">
      <c r="D62" s="145"/>
    </row>
    <row r="63" spans="1:60" x14ac:dyDescent="0.4">
      <c r="D63" s="145"/>
    </row>
    <row r="64" spans="1:60" x14ac:dyDescent="0.4">
      <c r="D64" s="145"/>
    </row>
    <row r="65" spans="4:4" x14ac:dyDescent="0.4">
      <c r="D65" s="145"/>
    </row>
    <row r="66" spans="4:4" x14ac:dyDescent="0.4">
      <c r="D66" s="145"/>
    </row>
    <row r="67" spans="4:4" x14ac:dyDescent="0.4">
      <c r="D67" s="145"/>
    </row>
    <row r="68" spans="4:4" x14ac:dyDescent="0.4">
      <c r="D68" s="145"/>
    </row>
    <row r="69" spans="4:4" x14ac:dyDescent="0.4">
      <c r="D69" s="145"/>
    </row>
    <row r="70" spans="4:4" x14ac:dyDescent="0.4">
      <c r="D70" s="145"/>
    </row>
    <row r="71" spans="4:4" x14ac:dyDescent="0.4">
      <c r="D71" s="145"/>
    </row>
    <row r="72" spans="4:4" x14ac:dyDescent="0.4">
      <c r="D72" s="145"/>
    </row>
    <row r="73" spans="4:4" x14ac:dyDescent="0.4">
      <c r="D73" s="145"/>
    </row>
    <row r="74" spans="4:4" x14ac:dyDescent="0.4">
      <c r="D74" s="145"/>
    </row>
    <row r="75" spans="4:4" x14ac:dyDescent="0.4">
      <c r="D75" s="145"/>
    </row>
    <row r="76" spans="4:4" x14ac:dyDescent="0.4">
      <c r="D76" s="145"/>
    </row>
    <row r="77" spans="4:4" x14ac:dyDescent="0.4">
      <c r="D77" s="145"/>
    </row>
    <row r="78" spans="4:4" x14ac:dyDescent="0.4">
      <c r="D78" s="145"/>
    </row>
    <row r="79" spans="4:4" x14ac:dyDescent="0.4">
      <c r="D79" s="145"/>
    </row>
    <row r="80" spans="4:4" x14ac:dyDescent="0.4">
      <c r="D80" s="145"/>
    </row>
    <row r="81" spans="4:4" x14ac:dyDescent="0.4">
      <c r="D81" s="145"/>
    </row>
    <row r="82" spans="4:4" x14ac:dyDescent="0.4">
      <c r="D82" s="145"/>
    </row>
    <row r="83" spans="4:4" x14ac:dyDescent="0.4">
      <c r="D83" s="145"/>
    </row>
    <row r="84" spans="4:4" x14ac:dyDescent="0.4">
      <c r="D84" s="145"/>
    </row>
    <row r="85" spans="4:4" x14ac:dyDescent="0.4">
      <c r="D85" s="145"/>
    </row>
    <row r="86" spans="4:4" x14ac:dyDescent="0.4">
      <c r="D86" s="145"/>
    </row>
    <row r="87" spans="4:4" x14ac:dyDescent="0.4">
      <c r="D87" s="145"/>
    </row>
    <row r="88" spans="4:4" x14ac:dyDescent="0.4">
      <c r="D88" s="145"/>
    </row>
    <row r="89" spans="4:4" x14ac:dyDescent="0.4">
      <c r="D89" s="145"/>
    </row>
    <row r="90" spans="4:4" x14ac:dyDescent="0.4">
      <c r="D90" s="145"/>
    </row>
    <row r="91" spans="4:4" x14ac:dyDescent="0.4">
      <c r="D91" s="145"/>
    </row>
    <row r="92" spans="4:4" x14ac:dyDescent="0.4">
      <c r="D92" s="145"/>
    </row>
    <row r="93" spans="4:4" x14ac:dyDescent="0.4">
      <c r="D93" s="145"/>
    </row>
    <row r="94" spans="4:4" x14ac:dyDescent="0.4">
      <c r="D94" s="145"/>
    </row>
    <row r="95" spans="4:4" x14ac:dyDescent="0.4">
      <c r="D95" s="145"/>
    </row>
    <row r="96" spans="4:4" x14ac:dyDescent="0.4">
      <c r="D96" s="145"/>
    </row>
    <row r="97" spans="4:4" x14ac:dyDescent="0.4">
      <c r="D97" s="145"/>
    </row>
    <row r="98" spans="4:4" x14ac:dyDescent="0.4">
      <c r="D98" s="145"/>
    </row>
    <row r="99" spans="4:4" x14ac:dyDescent="0.4">
      <c r="D99" s="145"/>
    </row>
    <row r="100" spans="4:4" x14ac:dyDescent="0.4">
      <c r="D100" s="145"/>
    </row>
    <row r="101" spans="4:4" x14ac:dyDescent="0.4">
      <c r="D101" s="145"/>
    </row>
    <row r="102" spans="4:4" x14ac:dyDescent="0.4">
      <c r="D102" s="145"/>
    </row>
    <row r="103" spans="4:4" x14ac:dyDescent="0.4">
      <c r="D103" s="145"/>
    </row>
    <row r="104" spans="4:4" x14ac:dyDescent="0.4">
      <c r="D104" s="145"/>
    </row>
    <row r="105" spans="4:4" x14ac:dyDescent="0.4">
      <c r="D105" s="145"/>
    </row>
    <row r="106" spans="4:4" x14ac:dyDescent="0.4">
      <c r="D106" s="145"/>
    </row>
    <row r="107" spans="4:4" x14ac:dyDescent="0.4">
      <c r="D107" s="145"/>
    </row>
    <row r="108" spans="4:4" x14ac:dyDescent="0.4">
      <c r="D108" s="145"/>
    </row>
    <row r="109" spans="4:4" x14ac:dyDescent="0.4">
      <c r="D109" s="145"/>
    </row>
    <row r="110" spans="4:4" x14ac:dyDescent="0.4">
      <c r="D110" s="145"/>
    </row>
    <row r="111" spans="4:4" x14ac:dyDescent="0.4">
      <c r="D111" s="145"/>
    </row>
    <row r="112" spans="4:4" x14ac:dyDescent="0.4">
      <c r="D112" s="145"/>
    </row>
    <row r="113" spans="4:4" x14ac:dyDescent="0.4">
      <c r="D113" s="145"/>
    </row>
    <row r="114" spans="4:4" x14ac:dyDescent="0.4">
      <c r="D114" s="145"/>
    </row>
    <row r="115" spans="4:4" x14ac:dyDescent="0.4">
      <c r="D115" s="145"/>
    </row>
    <row r="116" spans="4:4" x14ac:dyDescent="0.4">
      <c r="D116" s="145"/>
    </row>
    <row r="117" spans="4:4" x14ac:dyDescent="0.4">
      <c r="D117" s="145"/>
    </row>
    <row r="118" spans="4:4" x14ac:dyDescent="0.4">
      <c r="D118" s="145"/>
    </row>
    <row r="119" spans="4:4" x14ac:dyDescent="0.4">
      <c r="D119" s="145"/>
    </row>
    <row r="120" spans="4:4" x14ac:dyDescent="0.4">
      <c r="D120" s="145"/>
    </row>
    <row r="121" spans="4:4" x14ac:dyDescent="0.4">
      <c r="D121" s="145"/>
    </row>
    <row r="122" spans="4:4" x14ac:dyDescent="0.4">
      <c r="D122" s="145"/>
    </row>
    <row r="123" spans="4:4" x14ac:dyDescent="0.4">
      <c r="D123" s="145"/>
    </row>
    <row r="124" spans="4:4" x14ac:dyDescent="0.4">
      <c r="D124" s="145"/>
    </row>
    <row r="125" spans="4:4" x14ac:dyDescent="0.4">
      <c r="D125" s="145"/>
    </row>
    <row r="126" spans="4:4" x14ac:dyDescent="0.4">
      <c r="D126" s="145"/>
    </row>
    <row r="127" spans="4:4" x14ac:dyDescent="0.4">
      <c r="D127" s="145"/>
    </row>
    <row r="128" spans="4:4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WkMqz09XMtLOlOeHE4BdthFr4fC8jIxpIOq+vuG/reSIYQOmA/MxuzE7SDWK5nr+VJbM0VOq7WrKFzJ3dODcHw==" saltValue="7gOiWQa8/xZvgilekdBlZQ==" spinCount="100000" sheet="1"/>
  <mergeCells count="18">
    <mergeCell ref="C13:G13"/>
    <mergeCell ref="A1:G1"/>
    <mergeCell ref="C2:G2"/>
    <mergeCell ref="C3:G3"/>
    <mergeCell ref="C4:G4"/>
    <mergeCell ref="C11:G11"/>
    <mergeCell ref="C50:G50"/>
    <mergeCell ref="C15:G15"/>
    <mergeCell ref="C19:G19"/>
    <mergeCell ref="C23:G23"/>
    <mergeCell ref="C28:G28"/>
    <mergeCell ref="C32:G32"/>
    <mergeCell ref="C35:G35"/>
    <mergeCell ref="C38:G38"/>
    <mergeCell ref="C41:G41"/>
    <mergeCell ref="C44:G44"/>
    <mergeCell ref="C47:G47"/>
    <mergeCell ref="C49:G4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63</v>
      </c>
      <c r="C4" s="262" t="s">
        <v>64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87</v>
      </c>
      <c r="C8" s="188" t="s">
        <v>88</v>
      </c>
      <c r="D8" s="174"/>
      <c r="E8" s="175"/>
      <c r="F8" s="176"/>
      <c r="G8" s="176">
        <f>SUMIF(AG9:AG34,"&lt;&gt;NOR",G9:G34)</f>
        <v>0</v>
      </c>
      <c r="H8" s="176"/>
      <c r="I8" s="176">
        <f>SUM(I9:I34)</f>
        <v>0</v>
      </c>
      <c r="J8" s="176"/>
      <c r="K8" s="176">
        <f>SUM(K9:K34)</f>
        <v>0</v>
      </c>
      <c r="L8" s="176"/>
      <c r="M8" s="176">
        <f>SUM(M9:M34)</f>
        <v>0</v>
      </c>
      <c r="N8" s="176"/>
      <c r="O8" s="176">
        <f>SUM(O9:O34)</f>
        <v>35.36</v>
      </c>
      <c r="P8" s="176"/>
      <c r="Q8" s="176">
        <f>SUM(Q9:Q34)</f>
        <v>0</v>
      </c>
      <c r="R8" s="176"/>
      <c r="S8" s="176"/>
      <c r="T8" s="177"/>
      <c r="U8" s="171"/>
      <c r="V8" s="171">
        <f>SUM(V9:V34)</f>
        <v>124.94</v>
      </c>
      <c r="W8" s="171"/>
      <c r="AG8" t="s">
        <v>208</v>
      </c>
    </row>
    <row r="9" spans="1:60" outlineLevel="1" x14ac:dyDescent="0.4">
      <c r="A9" s="178">
        <v>1</v>
      </c>
      <c r="B9" s="179" t="s">
        <v>285</v>
      </c>
      <c r="C9" s="189" t="s">
        <v>286</v>
      </c>
      <c r="D9" s="180" t="s">
        <v>275</v>
      </c>
      <c r="E9" s="181">
        <v>23.222750000000001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276</v>
      </c>
      <c r="S9" s="183" t="s">
        <v>212</v>
      </c>
      <c r="T9" s="184" t="s">
        <v>277</v>
      </c>
      <c r="U9" s="164">
        <v>3.5330000000000004</v>
      </c>
      <c r="V9" s="164">
        <f>ROUND(E9*U9,2)</f>
        <v>82.05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9" t="s">
        <v>287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190" t="s">
        <v>978</v>
      </c>
      <c r="D11" s="169"/>
      <c r="E11" s="170">
        <v>23.222750000000001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254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4">
      <c r="A13" s="178">
        <v>2</v>
      </c>
      <c r="B13" s="179" t="s">
        <v>302</v>
      </c>
      <c r="C13" s="189" t="s">
        <v>303</v>
      </c>
      <c r="D13" s="180" t="s">
        <v>275</v>
      </c>
      <c r="E13" s="181">
        <v>23.222750000000001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276</v>
      </c>
      <c r="S13" s="183" t="s">
        <v>212</v>
      </c>
      <c r="T13" s="184" t="s">
        <v>277</v>
      </c>
      <c r="U13" s="164">
        <v>1.1000000000000001E-2</v>
      </c>
      <c r="V13" s="164">
        <f>ROUND(E13*U13,2)</f>
        <v>0.26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278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69" t="s">
        <v>304</v>
      </c>
      <c r="D14" s="270"/>
      <c r="E14" s="270"/>
      <c r="F14" s="270"/>
      <c r="G14" s="270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280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190" t="s">
        <v>979</v>
      </c>
      <c r="D15" s="169"/>
      <c r="E15" s="170">
        <v>23.222750000000001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254</v>
      </c>
      <c r="AH15" s="154">
        <v>5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217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30.6" outlineLevel="1" x14ac:dyDescent="0.4">
      <c r="A17" s="178">
        <v>3</v>
      </c>
      <c r="B17" s="179" t="s">
        <v>308</v>
      </c>
      <c r="C17" s="189" t="s">
        <v>309</v>
      </c>
      <c r="D17" s="180" t="s">
        <v>275</v>
      </c>
      <c r="E17" s="181">
        <v>232.22745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276</v>
      </c>
      <c r="S17" s="183" t="s">
        <v>212</v>
      </c>
      <c r="T17" s="184" t="s">
        <v>277</v>
      </c>
      <c r="U17" s="164">
        <v>0</v>
      </c>
      <c r="V17" s="164">
        <f>ROUND(E17*U17,2)</f>
        <v>0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278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4">
      <c r="A18" s="161"/>
      <c r="B18" s="162"/>
      <c r="C18" s="269" t="s">
        <v>304</v>
      </c>
      <c r="D18" s="270"/>
      <c r="E18" s="270"/>
      <c r="F18" s="270"/>
      <c r="G18" s="270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280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190" t="s">
        <v>980</v>
      </c>
      <c r="D19" s="169"/>
      <c r="E19" s="170">
        <v>232.22745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254</v>
      </c>
      <c r="AH19" s="154">
        <v>5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217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ht="20.399999999999999" outlineLevel="1" x14ac:dyDescent="0.4">
      <c r="A21" s="178">
        <v>4</v>
      </c>
      <c r="B21" s="179" t="s">
        <v>311</v>
      </c>
      <c r="C21" s="189" t="s">
        <v>312</v>
      </c>
      <c r="D21" s="180" t="s">
        <v>275</v>
      </c>
      <c r="E21" s="181">
        <v>23.222750000000001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276</v>
      </c>
      <c r="S21" s="183" t="s">
        <v>212</v>
      </c>
      <c r="T21" s="184" t="s">
        <v>277</v>
      </c>
      <c r="U21" s="164">
        <v>9.0000000000000011E-3</v>
      </c>
      <c r="V21" s="164">
        <f>ROUND(E21*U21,2)</f>
        <v>0.21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278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190" t="s">
        <v>981</v>
      </c>
      <c r="D22" s="169"/>
      <c r="E22" s="170">
        <v>23.222750000000001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254</v>
      </c>
      <c r="AH22" s="154">
        <v>5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4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217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4">
      <c r="A24" s="178">
        <v>5</v>
      </c>
      <c r="B24" s="179" t="s">
        <v>314</v>
      </c>
      <c r="C24" s="189" t="s">
        <v>315</v>
      </c>
      <c r="D24" s="180" t="s">
        <v>275</v>
      </c>
      <c r="E24" s="181">
        <v>19.324250000000003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0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276</v>
      </c>
      <c r="S24" s="183" t="s">
        <v>212</v>
      </c>
      <c r="T24" s="184" t="s">
        <v>277</v>
      </c>
      <c r="U24" s="164">
        <v>2.1950000000000003</v>
      </c>
      <c r="V24" s="164">
        <f>ROUND(E24*U24,2)</f>
        <v>42.42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278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69" t="s">
        <v>316</v>
      </c>
      <c r="D25" s="270"/>
      <c r="E25" s="270"/>
      <c r="F25" s="270"/>
      <c r="G25" s="270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280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85" t="str">
        <f>C25</f>
        <v>sypaninou z vhodných hornin tř. 1 - 4 nebo materiálem, uloženým ve vzdálenosti do 30 m od vnějšího kraje objektu, pro jakoukoliv míru zhutnění,</v>
      </c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190" t="s">
        <v>978</v>
      </c>
      <c r="D26" s="169"/>
      <c r="E26" s="170">
        <v>23.222750000000001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254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0" t="s">
        <v>982</v>
      </c>
      <c r="D27" s="169"/>
      <c r="E27" s="170">
        <v>-3.8984999999999999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217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78">
        <v>6</v>
      </c>
      <c r="B29" s="179" t="s">
        <v>327</v>
      </c>
      <c r="C29" s="189" t="s">
        <v>328</v>
      </c>
      <c r="D29" s="180" t="s">
        <v>275</v>
      </c>
      <c r="E29" s="181">
        <v>23.222750000000001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 t="s">
        <v>276</v>
      </c>
      <c r="S29" s="183" t="s">
        <v>212</v>
      </c>
      <c r="T29" s="184" t="s">
        <v>277</v>
      </c>
      <c r="U29" s="164">
        <v>0</v>
      </c>
      <c r="V29" s="164">
        <f>ROUND(E29*U29,2)</f>
        <v>0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278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4">
      <c r="A30" s="161"/>
      <c r="B30" s="162"/>
      <c r="C30" s="190" t="s">
        <v>981</v>
      </c>
      <c r="D30" s="169"/>
      <c r="E30" s="170">
        <v>23.222750000000001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254</v>
      </c>
      <c r="AH30" s="154">
        <v>5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52"/>
      <c r="D31" s="253"/>
      <c r="E31" s="253"/>
      <c r="F31" s="253"/>
      <c r="G31" s="253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217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78">
        <v>7</v>
      </c>
      <c r="B32" s="179" t="s">
        <v>329</v>
      </c>
      <c r="C32" s="189" t="s">
        <v>330</v>
      </c>
      <c r="D32" s="180" t="s">
        <v>331</v>
      </c>
      <c r="E32" s="181">
        <v>35.363370000000003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1</v>
      </c>
      <c r="O32" s="183">
        <f>ROUND(E32*N32,2)</f>
        <v>35.36</v>
      </c>
      <c r="P32" s="183">
        <v>0</v>
      </c>
      <c r="Q32" s="183">
        <f>ROUND(E32*P32,2)</f>
        <v>0</v>
      </c>
      <c r="R32" s="183" t="s">
        <v>332</v>
      </c>
      <c r="S32" s="183" t="s">
        <v>212</v>
      </c>
      <c r="T32" s="184" t="s">
        <v>333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334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190" t="s">
        <v>983</v>
      </c>
      <c r="D33" s="169"/>
      <c r="E33" s="170">
        <v>35.363370000000003</v>
      </c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254</v>
      </c>
      <c r="AH33" s="154">
        <v>5</v>
      </c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61"/>
      <c r="B34" s="162"/>
      <c r="C34" s="252"/>
      <c r="D34" s="253"/>
      <c r="E34" s="253"/>
      <c r="F34" s="253"/>
      <c r="G34" s="253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217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x14ac:dyDescent="0.4">
      <c r="A35" s="172" t="s">
        <v>207</v>
      </c>
      <c r="B35" s="173" t="s">
        <v>101</v>
      </c>
      <c r="C35" s="188" t="s">
        <v>102</v>
      </c>
      <c r="D35" s="174"/>
      <c r="E35" s="175"/>
      <c r="F35" s="176"/>
      <c r="G35" s="176">
        <f>SUMIF(AG36:AG86,"&lt;&gt;NOR",G36:G86)</f>
        <v>0</v>
      </c>
      <c r="H35" s="176"/>
      <c r="I35" s="176">
        <f>SUM(I36:I86)</f>
        <v>0</v>
      </c>
      <c r="J35" s="176"/>
      <c r="K35" s="176">
        <f>SUM(K36:K86)</f>
        <v>0</v>
      </c>
      <c r="L35" s="176"/>
      <c r="M35" s="176">
        <f>SUM(M36:M86)</f>
        <v>0</v>
      </c>
      <c r="N35" s="176"/>
      <c r="O35" s="176">
        <f>SUM(O36:O86)</f>
        <v>5.79</v>
      </c>
      <c r="P35" s="176"/>
      <c r="Q35" s="176">
        <f>SUM(Q36:Q86)</f>
        <v>0</v>
      </c>
      <c r="R35" s="176"/>
      <c r="S35" s="176"/>
      <c r="T35" s="177"/>
      <c r="U35" s="171"/>
      <c r="V35" s="171">
        <f>SUM(V36:V86)</f>
        <v>253.12</v>
      </c>
      <c r="W35" s="171"/>
      <c r="AG35" t="s">
        <v>208</v>
      </c>
    </row>
    <row r="36" spans="1:60" ht="20.399999999999999" outlineLevel="1" x14ac:dyDescent="0.4">
      <c r="A36" s="178">
        <v>8</v>
      </c>
      <c r="B36" s="179" t="s">
        <v>984</v>
      </c>
      <c r="C36" s="189" t="s">
        <v>985</v>
      </c>
      <c r="D36" s="180" t="s">
        <v>321</v>
      </c>
      <c r="E36" s="181">
        <v>6.6740000000000004</v>
      </c>
      <c r="F36" s="182"/>
      <c r="G36" s="183">
        <f>ROUND(E36*F36,2)</f>
        <v>0</v>
      </c>
      <c r="H36" s="182"/>
      <c r="I36" s="183">
        <f>ROUND(E36*H36,2)</f>
        <v>0</v>
      </c>
      <c r="J36" s="182"/>
      <c r="K36" s="183">
        <f>ROUND(E36*J36,2)</f>
        <v>0</v>
      </c>
      <c r="L36" s="183">
        <v>21</v>
      </c>
      <c r="M36" s="183">
        <f>G36*(1+L36/100)</f>
        <v>0</v>
      </c>
      <c r="N36" s="183">
        <v>2.2100000000000002E-2</v>
      </c>
      <c r="O36" s="183">
        <f>ROUND(E36*N36,2)</f>
        <v>0.15</v>
      </c>
      <c r="P36" s="183">
        <v>0</v>
      </c>
      <c r="Q36" s="183">
        <f>ROUND(E36*P36,2)</f>
        <v>0</v>
      </c>
      <c r="R36" s="183" t="s">
        <v>338</v>
      </c>
      <c r="S36" s="183" t="s">
        <v>212</v>
      </c>
      <c r="T36" s="184" t="s">
        <v>277</v>
      </c>
      <c r="U36" s="164">
        <v>0.28500000000000003</v>
      </c>
      <c r="V36" s="164">
        <f>ROUND(E36*U36,2)</f>
        <v>1.9</v>
      </c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278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269" t="s">
        <v>986</v>
      </c>
      <c r="D37" s="270"/>
      <c r="E37" s="270"/>
      <c r="F37" s="270"/>
      <c r="G37" s="270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280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190" t="s">
        <v>987</v>
      </c>
      <c r="D38" s="169"/>
      <c r="E38" s="170">
        <v>0.63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254</v>
      </c>
      <c r="AH38" s="154">
        <v>0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190" t="s">
        <v>988</v>
      </c>
      <c r="D39" s="169"/>
      <c r="E39" s="170">
        <v>0.69000000000000006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254</v>
      </c>
      <c r="AH39" s="154">
        <v>0</v>
      </c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190" t="s">
        <v>989</v>
      </c>
      <c r="D40" s="169"/>
      <c r="E40" s="170">
        <v>3.3040000000000003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254</v>
      </c>
      <c r="AH40" s="154">
        <v>0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4">
      <c r="A41" s="161"/>
      <c r="B41" s="162"/>
      <c r="C41" s="190" t="s">
        <v>990</v>
      </c>
      <c r="D41" s="169"/>
      <c r="E41" s="170">
        <v>1.28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254</v>
      </c>
      <c r="AH41" s="154">
        <v>0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4">
      <c r="A42" s="161"/>
      <c r="B42" s="162"/>
      <c r="C42" s="190" t="s">
        <v>991</v>
      </c>
      <c r="D42" s="169"/>
      <c r="E42" s="170">
        <v>0.77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254</v>
      </c>
      <c r="AH42" s="154">
        <v>0</v>
      </c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52"/>
      <c r="D43" s="253"/>
      <c r="E43" s="253"/>
      <c r="F43" s="253"/>
      <c r="G43" s="253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217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0.399999999999999" outlineLevel="1" x14ac:dyDescent="0.4">
      <c r="A44" s="178">
        <v>9</v>
      </c>
      <c r="B44" s="179" t="s">
        <v>992</v>
      </c>
      <c r="C44" s="189" t="s">
        <v>993</v>
      </c>
      <c r="D44" s="180" t="s">
        <v>321</v>
      </c>
      <c r="E44" s="181">
        <v>6.6740000000000004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1.4700000000000001E-2</v>
      </c>
      <c r="O44" s="183">
        <f>ROUND(E44*N44,2)</f>
        <v>0.1</v>
      </c>
      <c r="P44" s="183">
        <v>0</v>
      </c>
      <c r="Q44" s="183">
        <f>ROUND(E44*P44,2)</f>
        <v>0</v>
      </c>
      <c r="R44" s="183" t="s">
        <v>338</v>
      </c>
      <c r="S44" s="183" t="s">
        <v>212</v>
      </c>
      <c r="T44" s="184" t="s">
        <v>277</v>
      </c>
      <c r="U44" s="164">
        <v>0.39</v>
      </c>
      <c r="V44" s="164">
        <f>ROUND(E44*U44,2)</f>
        <v>2.6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278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269" t="s">
        <v>986</v>
      </c>
      <c r="D45" s="270"/>
      <c r="E45" s="270"/>
      <c r="F45" s="270"/>
      <c r="G45" s="270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280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190" t="s">
        <v>987</v>
      </c>
      <c r="D46" s="169"/>
      <c r="E46" s="170">
        <v>0.63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254</v>
      </c>
      <c r="AH46" s="154">
        <v>0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4">
      <c r="A47" s="161"/>
      <c r="B47" s="162"/>
      <c r="C47" s="190" t="s">
        <v>988</v>
      </c>
      <c r="D47" s="169"/>
      <c r="E47" s="170">
        <v>0.69000000000000006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254</v>
      </c>
      <c r="AH47" s="154">
        <v>0</v>
      </c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190" t="s">
        <v>989</v>
      </c>
      <c r="D48" s="169"/>
      <c r="E48" s="170">
        <v>3.3040000000000003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254</v>
      </c>
      <c r="AH48" s="154">
        <v>0</v>
      </c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190" t="s">
        <v>990</v>
      </c>
      <c r="D49" s="169"/>
      <c r="E49" s="170">
        <v>1.28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254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190" t="s">
        <v>991</v>
      </c>
      <c r="D50" s="169"/>
      <c r="E50" s="170">
        <v>0.77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254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ht="20.399999999999999" outlineLevel="1" x14ac:dyDescent="0.4">
      <c r="A52" s="178">
        <v>10</v>
      </c>
      <c r="B52" s="179" t="s">
        <v>994</v>
      </c>
      <c r="C52" s="189" t="s">
        <v>995</v>
      </c>
      <c r="D52" s="180" t="s">
        <v>321</v>
      </c>
      <c r="E52" s="181">
        <v>133.34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1.3480000000000001E-2</v>
      </c>
      <c r="O52" s="183">
        <f>ROUND(E52*N52,2)</f>
        <v>1.8</v>
      </c>
      <c r="P52" s="183">
        <v>0</v>
      </c>
      <c r="Q52" s="183">
        <f>ROUND(E52*P52,2)</f>
        <v>0</v>
      </c>
      <c r="R52" s="183" t="s">
        <v>338</v>
      </c>
      <c r="S52" s="183" t="s">
        <v>212</v>
      </c>
      <c r="T52" s="184" t="s">
        <v>277</v>
      </c>
      <c r="U52" s="164">
        <v>1.2558</v>
      </c>
      <c r="V52" s="164">
        <f>ROUND(E52*U52,2)</f>
        <v>167.45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278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ht="20.7" outlineLevel="1" x14ac:dyDescent="0.4">
      <c r="A53" s="161"/>
      <c r="B53" s="162"/>
      <c r="C53" s="269" t="s">
        <v>996</v>
      </c>
      <c r="D53" s="270"/>
      <c r="E53" s="270"/>
      <c r="F53" s="270"/>
      <c r="G53" s="270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280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85" t="str">
        <f>C53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61"/>
      <c r="B54" s="162"/>
      <c r="C54" s="267" t="s">
        <v>997</v>
      </c>
      <c r="D54" s="268"/>
      <c r="E54" s="268"/>
      <c r="F54" s="268"/>
      <c r="G54" s="268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280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190" t="s">
        <v>998</v>
      </c>
      <c r="D55" s="169"/>
      <c r="E55" s="170">
        <v>164.12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254</v>
      </c>
      <c r="AH55" s="154">
        <v>0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61"/>
      <c r="B56" s="162"/>
      <c r="C56" s="190" t="s">
        <v>999</v>
      </c>
      <c r="D56" s="169"/>
      <c r="E56" s="170">
        <v>-30.779999999999998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254</v>
      </c>
      <c r="AH56" s="154">
        <v>0</v>
      </c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4">
      <c r="A57" s="161"/>
      <c r="B57" s="162"/>
      <c r="C57" s="252"/>
      <c r="D57" s="253"/>
      <c r="E57" s="253"/>
      <c r="F57" s="253"/>
      <c r="G57" s="253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217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ht="20.399999999999999" outlineLevel="1" x14ac:dyDescent="0.4">
      <c r="A58" s="178">
        <v>11</v>
      </c>
      <c r="B58" s="179" t="s">
        <v>1000</v>
      </c>
      <c r="C58" s="189" t="s">
        <v>1001</v>
      </c>
      <c r="D58" s="180" t="s">
        <v>321</v>
      </c>
      <c r="E58" s="181">
        <v>10.376800000000001</v>
      </c>
      <c r="F58" s="182"/>
      <c r="G58" s="183">
        <f>ROUND(E58*F58,2)</f>
        <v>0</v>
      </c>
      <c r="H58" s="182"/>
      <c r="I58" s="183">
        <f>ROUND(E58*H58,2)</f>
        <v>0</v>
      </c>
      <c r="J58" s="182"/>
      <c r="K58" s="183">
        <f>ROUND(E58*J58,2)</f>
        <v>0</v>
      </c>
      <c r="L58" s="183">
        <v>21</v>
      </c>
      <c r="M58" s="183">
        <f>G58*(1+L58/100)</f>
        <v>0</v>
      </c>
      <c r="N58" s="183">
        <v>2.4110000000000003E-2</v>
      </c>
      <c r="O58" s="183">
        <f>ROUND(E58*N58,2)</f>
        <v>0.25</v>
      </c>
      <c r="P58" s="183">
        <v>0</v>
      </c>
      <c r="Q58" s="183">
        <f>ROUND(E58*P58,2)</f>
        <v>0</v>
      </c>
      <c r="R58" s="183" t="s">
        <v>338</v>
      </c>
      <c r="S58" s="183" t="s">
        <v>212</v>
      </c>
      <c r="T58" s="184" t="s">
        <v>277</v>
      </c>
      <c r="U58" s="164">
        <v>1.0170000000000001</v>
      </c>
      <c r="V58" s="164">
        <f>ROUND(E58*U58,2)</f>
        <v>10.55</v>
      </c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278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ht="20.7" outlineLevel="1" x14ac:dyDescent="0.4">
      <c r="A59" s="161"/>
      <c r="B59" s="162"/>
      <c r="C59" s="269" t="s">
        <v>996</v>
      </c>
      <c r="D59" s="270"/>
      <c r="E59" s="270"/>
      <c r="F59" s="270"/>
      <c r="G59" s="270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280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85" t="str">
        <f>C59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61"/>
      <c r="B60" s="162"/>
      <c r="C60" s="267" t="s">
        <v>997</v>
      </c>
      <c r="D60" s="268"/>
      <c r="E60" s="268"/>
      <c r="F60" s="268"/>
      <c r="G60" s="268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280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256" t="s">
        <v>1002</v>
      </c>
      <c r="D61" s="257"/>
      <c r="E61" s="257"/>
      <c r="F61" s="257"/>
      <c r="G61" s="257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216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190" t="s">
        <v>1003</v>
      </c>
      <c r="D62" s="169"/>
      <c r="E62" s="170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254</v>
      </c>
      <c r="AH62" s="154">
        <v>0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4">
      <c r="A63" s="161"/>
      <c r="B63" s="162"/>
      <c r="C63" s="190" t="s">
        <v>1004</v>
      </c>
      <c r="D63" s="169"/>
      <c r="E63" s="170">
        <v>10.376800000000001</v>
      </c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254</v>
      </c>
      <c r="AH63" s="154">
        <v>0</v>
      </c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4">
      <c r="A64" s="161"/>
      <c r="B64" s="162"/>
      <c r="C64" s="252"/>
      <c r="D64" s="253"/>
      <c r="E64" s="253"/>
      <c r="F64" s="253"/>
      <c r="G64" s="253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217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78">
        <v>12</v>
      </c>
      <c r="B65" s="179" t="s">
        <v>1005</v>
      </c>
      <c r="C65" s="189" t="s">
        <v>1006</v>
      </c>
      <c r="D65" s="180" t="s">
        <v>321</v>
      </c>
      <c r="E65" s="181">
        <v>72.382000000000005</v>
      </c>
      <c r="F65" s="182"/>
      <c r="G65" s="183">
        <f>ROUND(E65*F65,2)</f>
        <v>0</v>
      </c>
      <c r="H65" s="182"/>
      <c r="I65" s="183">
        <f>ROUND(E65*H65,2)</f>
        <v>0</v>
      </c>
      <c r="J65" s="182"/>
      <c r="K65" s="183">
        <f>ROUND(E65*J65,2)</f>
        <v>0</v>
      </c>
      <c r="L65" s="183">
        <v>21</v>
      </c>
      <c r="M65" s="183">
        <f>G65*(1+L65/100)</f>
        <v>0</v>
      </c>
      <c r="N65" s="183">
        <v>4.8170000000000004E-2</v>
      </c>
      <c r="O65" s="183">
        <f>ROUND(E65*N65,2)</f>
        <v>3.49</v>
      </c>
      <c r="P65" s="183">
        <v>0</v>
      </c>
      <c r="Q65" s="183">
        <f>ROUND(E65*P65,2)</f>
        <v>0</v>
      </c>
      <c r="R65" s="183" t="s">
        <v>338</v>
      </c>
      <c r="S65" s="183" t="s">
        <v>212</v>
      </c>
      <c r="T65" s="184" t="s">
        <v>277</v>
      </c>
      <c r="U65" s="164">
        <v>0.7430000000000001</v>
      </c>
      <c r="V65" s="164">
        <f>ROUND(E65*U65,2)</f>
        <v>53.78</v>
      </c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278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190" t="s">
        <v>1007</v>
      </c>
      <c r="D66" s="169"/>
      <c r="E66" s="170">
        <v>114.212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254</v>
      </c>
      <c r="AH66" s="154">
        <v>0</v>
      </c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4">
      <c r="A67" s="161"/>
      <c r="B67" s="162"/>
      <c r="C67" s="190" t="s">
        <v>1008</v>
      </c>
      <c r="D67" s="169"/>
      <c r="E67" s="170">
        <v>-27.25</v>
      </c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254</v>
      </c>
      <c r="AH67" s="154">
        <v>0</v>
      </c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4">
      <c r="A68" s="161"/>
      <c r="B68" s="162"/>
      <c r="C68" s="190" t="s">
        <v>1009</v>
      </c>
      <c r="D68" s="169"/>
      <c r="E68" s="170">
        <v>-14.579999999999998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254</v>
      </c>
      <c r="AH68" s="154">
        <v>0</v>
      </c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217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ht="20.399999999999999" outlineLevel="1" x14ac:dyDescent="0.4">
      <c r="A70" s="178">
        <v>13</v>
      </c>
      <c r="B70" s="179" t="s">
        <v>1010</v>
      </c>
      <c r="C70" s="189" t="s">
        <v>1011</v>
      </c>
      <c r="D70" s="180" t="s">
        <v>321</v>
      </c>
      <c r="E70" s="181">
        <v>6.6740000000000004</v>
      </c>
      <c r="F70" s="182"/>
      <c r="G70" s="183">
        <f>ROUND(E70*F70,2)</f>
        <v>0</v>
      </c>
      <c r="H70" s="182"/>
      <c r="I70" s="183">
        <f>ROUND(E70*H70,2)</f>
        <v>0</v>
      </c>
      <c r="J70" s="182"/>
      <c r="K70" s="183">
        <f>ROUND(E70*J70,2)</f>
        <v>0</v>
      </c>
      <c r="L70" s="183">
        <v>21</v>
      </c>
      <c r="M70" s="183">
        <f>G70*(1+L70/100)</f>
        <v>0</v>
      </c>
      <c r="N70" s="183">
        <v>4.9000000000000009E-4</v>
      </c>
      <c r="O70" s="183">
        <f>ROUND(E70*N70,2)</f>
        <v>0</v>
      </c>
      <c r="P70" s="183">
        <v>0</v>
      </c>
      <c r="Q70" s="183">
        <f>ROUND(E70*P70,2)</f>
        <v>0</v>
      </c>
      <c r="R70" s="183" t="s">
        <v>338</v>
      </c>
      <c r="S70" s="183" t="s">
        <v>212</v>
      </c>
      <c r="T70" s="184" t="s">
        <v>277</v>
      </c>
      <c r="U70" s="164">
        <v>0.23100000000000001</v>
      </c>
      <c r="V70" s="164">
        <f>ROUND(E70*U70,2)</f>
        <v>1.54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278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4">
      <c r="A71" s="161"/>
      <c r="B71" s="162"/>
      <c r="C71" s="269" t="s">
        <v>1012</v>
      </c>
      <c r="D71" s="270"/>
      <c r="E71" s="270"/>
      <c r="F71" s="270"/>
      <c r="G71" s="270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280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61"/>
      <c r="B72" s="162"/>
      <c r="C72" s="190" t="s">
        <v>987</v>
      </c>
      <c r="D72" s="169"/>
      <c r="E72" s="170">
        <v>0.63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254</v>
      </c>
      <c r="AH72" s="154">
        <v>0</v>
      </c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/>
      <c r="B73" s="162"/>
      <c r="C73" s="190" t="s">
        <v>988</v>
      </c>
      <c r="D73" s="169"/>
      <c r="E73" s="170">
        <v>0.69000000000000006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254</v>
      </c>
      <c r="AH73" s="154">
        <v>0</v>
      </c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61"/>
      <c r="B74" s="162"/>
      <c r="C74" s="190" t="s">
        <v>989</v>
      </c>
      <c r="D74" s="169"/>
      <c r="E74" s="170">
        <v>3.3040000000000003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254</v>
      </c>
      <c r="AH74" s="154">
        <v>0</v>
      </c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190" t="s">
        <v>990</v>
      </c>
      <c r="D75" s="169"/>
      <c r="E75" s="170">
        <v>1.28</v>
      </c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254</v>
      </c>
      <c r="AH75" s="154">
        <v>0</v>
      </c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61"/>
      <c r="B76" s="162"/>
      <c r="C76" s="190" t="s">
        <v>991</v>
      </c>
      <c r="D76" s="169"/>
      <c r="E76" s="170">
        <v>0.77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254</v>
      </c>
      <c r="AH76" s="154">
        <v>0</v>
      </c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4">
      <c r="A77" s="161"/>
      <c r="B77" s="162"/>
      <c r="C77" s="252"/>
      <c r="D77" s="253"/>
      <c r="E77" s="253"/>
      <c r="F77" s="253"/>
      <c r="G77" s="253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217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4">
      <c r="A78" s="178">
        <v>14</v>
      </c>
      <c r="B78" s="179" t="s">
        <v>1013</v>
      </c>
      <c r="C78" s="189" t="s">
        <v>1014</v>
      </c>
      <c r="D78" s="180" t="s">
        <v>321</v>
      </c>
      <c r="E78" s="181">
        <v>139.054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2.0000000000000002E-5</v>
      </c>
      <c r="O78" s="183">
        <f>ROUND(E78*N78,2)</f>
        <v>0</v>
      </c>
      <c r="P78" s="183">
        <v>0</v>
      </c>
      <c r="Q78" s="183">
        <f>ROUND(E78*P78,2)</f>
        <v>0</v>
      </c>
      <c r="R78" s="183" t="s">
        <v>338</v>
      </c>
      <c r="S78" s="183" t="s">
        <v>212</v>
      </c>
      <c r="T78" s="184" t="s">
        <v>277</v>
      </c>
      <c r="U78" s="164">
        <v>0.11</v>
      </c>
      <c r="V78" s="164">
        <f>ROUND(E78*U78,2)</f>
        <v>15.3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278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190" t="s">
        <v>1015</v>
      </c>
      <c r="D79" s="169"/>
      <c r="E79" s="170">
        <v>163.16000000000003</v>
      </c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254</v>
      </c>
      <c r="AH79" s="154">
        <v>0</v>
      </c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61"/>
      <c r="B80" s="162"/>
      <c r="C80" s="190" t="s">
        <v>999</v>
      </c>
      <c r="D80" s="169"/>
      <c r="E80" s="170">
        <v>-30.779999999999998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254</v>
      </c>
      <c r="AH80" s="154">
        <v>0</v>
      </c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190" t="s">
        <v>987</v>
      </c>
      <c r="D81" s="169"/>
      <c r="E81" s="170">
        <v>0.63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254</v>
      </c>
      <c r="AH81" s="154">
        <v>0</v>
      </c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190" t="s">
        <v>988</v>
      </c>
      <c r="D82" s="169"/>
      <c r="E82" s="170">
        <v>0.69000000000000006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254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61"/>
      <c r="B83" s="162"/>
      <c r="C83" s="190" t="s">
        <v>989</v>
      </c>
      <c r="D83" s="169"/>
      <c r="E83" s="170">
        <v>3.3040000000000003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254</v>
      </c>
      <c r="AH83" s="154">
        <v>0</v>
      </c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61"/>
      <c r="B84" s="162"/>
      <c r="C84" s="190" t="s">
        <v>990</v>
      </c>
      <c r="D84" s="169"/>
      <c r="E84" s="170">
        <v>1.28</v>
      </c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254</v>
      </c>
      <c r="AH84" s="154">
        <v>0</v>
      </c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190" t="s">
        <v>991</v>
      </c>
      <c r="D85" s="169"/>
      <c r="E85" s="170">
        <v>0.77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254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217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x14ac:dyDescent="0.4">
      <c r="A87" s="172" t="s">
        <v>207</v>
      </c>
      <c r="B87" s="173" t="s">
        <v>111</v>
      </c>
      <c r="C87" s="188" t="s">
        <v>112</v>
      </c>
      <c r="D87" s="174"/>
      <c r="E87" s="175"/>
      <c r="F87" s="176"/>
      <c r="G87" s="176">
        <f>SUMIF(AG88:AG108,"&lt;&gt;NOR",G88:G108)</f>
        <v>0</v>
      </c>
      <c r="H87" s="176"/>
      <c r="I87" s="176">
        <f>SUM(I88:I108)</f>
        <v>0</v>
      </c>
      <c r="J87" s="176"/>
      <c r="K87" s="176">
        <f>SUM(K88:K108)</f>
        <v>0</v>
      </c>
      <c r="L87" s="176"/>
      <c r="M87" s="176">
        <f>SUM(M88:M108)</f>
        <v>0</v>
      </c>
      <c r="N87" s="176"/>
      <c r="O87" s="176">
        <f>SUM(O88:O108)</f>
        <v>2.2499999999999996</v>
      </c>
      <c r="P87" s="176"/>
      <c r="Q87" s="176">
        <f>SUM(Q88:Q108)</f>
        <v>0</v>
      </c>
      <c r="R87" s="176"/>
      <c r="S87" s="176"/>
      <c r="T87" s="177"/>
      <c r="U87" s="171"/>
      <c r="V87" s="171">
        <f>SUM(V88:V108)</f>
        <v>36.4</v>
      </c>
      <c r="W87" s="171"/>
      <c r="AG87" t="s">
        <v>208</v>
      </c>
    </row>
    <row r="88" spans="1:60" ht="20.399999999999999" outlineLevel="1" x14ac:dyDescent="0.4">
      <c r="A88" s="178">
        <v>15</v>
      </c>
      <c r="B88" s="179" t="s">
        <v>1016</v>
      </c>
      <c r="C88" s="189" t="s">
        <v>1017</v>
      </c>
      <c r="D88" s="180" t="s">
        <v>321</v>
      </c>
      <c r="E88" s="181">
        <v>110.23200000000001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1.8380000000000001E-2</v>
      </c>
      <c r="O88" s="183">
        <f>ROUND(E88*N88,2)</f>
        <v>2.0299999999999998</v>
      </c>
      <c r="P88" s="183">
        <v>0</v>
      </c>
      <c r="Q88" s="183">
        <f>ROUND(E88*P88,2)</f>
        <v>0</v>
      </c>
      <c r="R88" s="183" t="s">
        <v>578</v>
      </c>
      <c r="S88" s="183" t="s">
        <v>212</v>
      </c>
      <c r="T88" s="184" t="s">
        <v>277</v>
      </c>
      <c r="U88" s="164">
        <v>0.14400000000000002</v>
      </c>
      <c r="V88" s="164">
        <f>ROUND(E88*U88,2)</f>
        <v>15.87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278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69" t="s">
        <v>1018</v>
      </c>
      <c r="D89" s="270"/>
      <c r="E89" s="270"/>
      <c r="F89" s="270"/>
      <c r="G89" s="270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280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4">
      <c r="A90" s="161"/>
      <c r="B90" s="162"/>
      <c r="C90" s="256" t="s">
        <v>1019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216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190" t="s">
        <v>1020</v>
      </c>
      <c r="D91" s="169"/>
      <c r="E91" s="170">
        <v>110.23200000000001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254</v>
      </c>
      <c r="AH91" s="154">
        <v>0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61"/>
      <c r="B92" s="162"/>
      <c r="C92" s="252"/>
      <c r="D92" s="253"/>
      <c r="E92" s="253"/>
      <c r="F92" s="253"/>
      <c r="G92" s="253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217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ht="30.6" outlineLevel="1" x14ac:dyDescent="0.4">
      <c r="A93" s="178">
        <v>16</v>
      </c>
      <c r="B93" s="179" t="s">
        <v>1021</v>
      </c>
      <c r="C93" s="189" t="s">
        <v>1022</v>
      </c>
      <c r="D93" s="180" t="s">
        <v>321</v>
      </c>
      <c r="E93" s="181">
        <v>220.46400000000003</v>
      </c>
      <c r="F93" s="182"/>
      <c r="G93" s="183">
        <f>ROUND(E93*F93,2)</f>
        <v>0</v>
      </c>
      <c r="H93" s="182"/>
      <c r="I93" s="183">
        <f>ROUND(E93*H93,2)</f>
        <v>0</v>
      </c>
      <c r="J93" s="182"/>
      <c r="K93" s="183">
        <f>ROUND(E93*J93,2)</f>
        <v>0</v>
      </c>
      <c r="L93" s="183">
        <v>21</v>
      </c>
      <c r="M93" s="183">
        <f>G93*(1+L93/100)</f>
        <v>0</v>
      </c>
      <c r="N93" s="183">
        <v>9.7000000000000005E-4</v>
      </c>
      <c r="O93" s="183">
        <f>ROUND(E93*N93,2)</f>
        <v>0.21</v>
      </c>
      <c r="P93" s="183">
        <v>0</v>
      </c>
      <c r="Q93" s="183">
        <f>ROUND(E93*P93,2)</f>
        <v>0</v>
      </c>
      <c r="R93" s="183" t="s">
        <v>578</v>
      </c>
      <c r="S93" s="183" t="s">
        <v>212</v>
      </c>
      <c r="T93" s="184" t="s">
        <v>277</v>
      </c>
      <c r="U93" s="164">
        <v>6.0000000000000001E-3</v>
      </c>
      <c r="V93" s="164">
        <f>ROUND(E93*U93,2)</f>
        <v>1.32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278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69" t="s">
        <v>1018</v>
      </c>
      <c r="D94" s="270"/>
      <c r="E94" s="270"/>
      <c r="F94" s="270"/>
      <c r="G94" s="270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280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190" t="s">
        <v>1023</v>
      </c>
      <c r="D95" s="169"/>
      <c r="E95" s="170">
        <v>220.46400000000003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254</v>
      </c>
      <c r="AH95" s="154">
        <v>5</v>
      </c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4">
      <c r="A96" s="161"/>
      <c r="B96" s="162"/>
      <c r="C96" s="252"/>
      <c r="D96" s="253"/>
      <c r="E96" s="253"/>
      <c r="F96" s="253"/>
      <c r="G96" s="253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217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4">
      <c r="A97" s="178">
        <v>17</v>
      </c>
      <c r="B97" s="179" t="s">
        <v>1024</v>
      </c>
      <c r="C97" s="189" t="s">
        <v>1025</v>
      </c>
      <c r="D97" s="180" t="s">
        <v>321</v>
      </c>
      <c r="E97" s="181">
        <v>110.23200000000001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578</v>
      </c>
      <c r="S97" s="183" t="s">
        <v>212</v>
      </c>
      <c r="T97" s="184" t="s">
        <v>277</v>
      </c>
      <c r="U97" s="164">
        <v>0.126</v>
      </c>
      <c r="V97" s="164">
        <f>ROUND(E97*U97,2)</f>
        <v>13.89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278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61"/>
      <c r="B98" s="162"/>
      <c r="C98" s="190" t="s">
        <v>1026</v>
      </c>
      <c r="D98" s="169"/>
      <c r="E98" s="170">
        <v>110.23200000000001</v>
      </c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254</v>
      </c>
      <c r="AH98" s="154">
        <v>5</v>
      </c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252"/>
      <c r="D99" s="253"/>
      <c r="E99" s="253"/>
      <c r="F99" s="253"/>
      <c r="G99" s="253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217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78">
        <v>18</v>
      </c>
      <c r="B100" s="179" t="s">
        <v>1027</v>
      </c>
      <c r="C100" s="189" t="s">
        <v>1028</v>
      </c>
      <c r="D100" s="180" t="s">
        <v>321</v>
      </c>
      <c r="E100" s="181">
        <v>110.23200000000001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0</v>
      </c>
      <c r="O100" s="183">
        <f>ROUND(E100*N100,2)</f>
        <v>0</v>
      </c>
      <c r="P100" s="183">
        <v>0</v>
      </c>
      <c r="Q100" s="183">
        <f>ROUND(E100*P100,2)</f>
        <v>0</v>
      </c>
      <c r="R100" s="183" t="s">
        <v>578</v>
      </c>
      <c r="S100" s="183" t="s">
        <v>212</v>
      </c>
      <c r="T100" s="184" t="s">
        <v>277</v>
      </c>
      <c r="U100" s="164">
        <v>3.0300000000000001E-2</v>
      </c>
      <c r="V100" s="164">
        <f>ROUND(E100*U100,2)</f>
        <v>3.34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278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190" t="s">
        <v>1026</v>
      </c>
      <c r="D101" s="169"/>
      <c r="E101" s="170">
        <v>110.23200000000001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254</v>
      </c>
      <c r="AH101" s="154">
        <v>5</v>
      </c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217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ht="30.6" outlineLevel="1" x14ac:dyDescent="0.4">
      <c r="A103" s="178">
        <v>19</v>
      </c>
      <c r="B103" s="179" t="s">
        <v>1029</v>
      </c>
      <c r="C103" s="189" t="s">
        <v>1030</v>
      </c>
      <c r="D103" s="180" t="s">
        <v>321</v>
      </c>
      <c r="E103" s="181">
        <v>220.46400000000003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5.0000000000000002E-5</v>
      </c>
      <c r="O103" s="183">
        <f>ROUND(E103*N103,2)</f>
        <v>0.01</v>
      </c>
      <c r="P103" s="183">
        <v>0</v>
      </c>
      <c r="Q103" s="183">
        <f>ROUND(E103*P103,2)</f>
        <v>0</v>
      </c>
      <c r="R103" s="183" t="s">
        <v>578</v>
      </c>
      <c r="S103" s="183" t="s">
        <v>212</v>
      </c>
      <c r="T103" s="184" t="s">
        <v>277</v>
      </c>
      <c r="U103" s="164">
        <v>0</v>
      </c>
      <c r="V103" s="164">
        <f>ROUND(E103*U103,2)</f>
        <v>0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278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61"/>
      <c r="B104" s="162"/>
      <c r="C104" s="190" t="s">
        <v>1031</v>
      </c>
      <c r="D104" s="169"/>
      <c r="E104" s="170">
        <v>220.46400000000003</v>
      </c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254</v>
      </c>
      <c r="AH104" s="154">
        <v>5</v>
      </c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61"/>
      <c r="B105" s="162"/>
      <c r="C105" s="252"/>
      <c r="D105" s="253"/>
      <c r="E105" s="253"/>
      <c r="F105" s="253"/>
      <c r="G105" s="253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217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78">
        <v>20</v>
      </c>
      <c r="B106" s="179" t="s">
        <v>1032</v>
      </c>
      <c r="C106" s="189" t="s">
        <v>1033</v>
      </c>
      <c r="D106" s="180" t="s">
        <v>321</v>
      </c>
      <c r="E106" s="181">
        <v>110.23200000000001</v>
      </c>
      <c r="F106" s="182"/>
      <c r="G106" s="183">
        <f>ROUND(E106*F106,2)</f>
        <v>0</v>
      </c>
      <c r="H106" s="182"/>
      <c r="I106" s="183">
        <f>ROUND(E106*H106,2)</f>
        <v>0</v>
      </c>
      <c r="J106" s="182"/>
      <c r="K106" s="183">
        <f>ROUND(E106*J106,2)</f>
        <v>0</v>
      </c>
      <c r="L106" s="183">
        <v>21</v>
      </c>
      <c r="M106" s="183">
        <f>G106*(1+L106/100)</f>
        <v>0</v>
      </c>
      <c r="N106" s="183">
        <v>0</v>
      </c>
      <c r="O106" s="183">
        <f>ROUND(E106*N106,2)</f>
        <v>0</v>
      </c>
      <c r="P106" s="183">
        <v>0</v>
      </c>
      <c r="Q106" s="183">
        <f>ROUND(E106*P106,2)</f>
        <v>0</v>
      </c>
      <c r="R106" s="183" t="s">
        <v>578</v>
      </c>
      <c r="S106" s="183" t="s">
        <v>212</v>
      </c>
      <c r="T106" s="184" t="s">
        <v>277</v>
      </c>
      <c r="U106" s="164">
        <v>1.8000000000000002E-2</v>
      </c>
      <c r="V106" s="164">
        <f>ROUND(E106*U106,2)</f>
        <v>1.98</v>
      </c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278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190" t="s">
        <v>1026</v>
      </c>
      <c r="D107" s="169"/>
      <c r="E107" s="170">
        <v>110.23200000000001</v>
      </c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254</v>
      </c>
      <c r="AH107" s="154">
        <v>5</v>
      </c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4">
      <c r="A108" s="161"/>
      <c r="B108" s="162"/>
      <c r="C108" s="252"/>
      <c r="D108" s="253"/>
      <c r="E108" s="253"/>
      <c r="F108" s="253"/>
      <c r="G108" s="253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217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x14ac:dyDescent="0.4">
      <c r="A109" s="172" t="s">
        <v>207</v>
      </c>
      <c r="B109" s="173" t="s">
        <v>115</v>
      </c>
      <c r="C109" s="188" t="s">
        <v>116</v>
      </c>
      <c r="D109" s="174"/>
      <c r="E109" s="175"/>
      <c r="F109" s="176"/>
      <c r="G109" s="176">
        <f>SUMIF(AG110:AG113,"&lt;&gt;NOR",G110:G113)</f>
        <v>0</v>
      </c>
      <c r="H109" s="176"/>
      <c r="I109" s="176">
        <f>SUM(I110:I113)</f>
        <v>0</v>
      </c>
      <c r="J109" s="176"/>
      <c r="K109" s="176">
        <f>SUM(K110:K113)</f>
        <v>0</v>
      </c>
      <c r="L109" s="176"/>
      <c r="M109" s="176">
        <f>SUM(M110:M113)</f>
        <v>0</v>
      </c>
      <c r="N109" s="176"/>
      <c r="O109" s="176">
        <f>SUM(O110:O113)</f>
        <v>0</v>
      </c>
      <c r="P109" s="176"/>
      <c r="Q109" s="176">
        <f>SUM(Q110:Q113)</f>
        <v>4.92</v>
      </c>
      <c r="R109" s="176"/>
      <c r="S109" s="176"/>
      <c r="T109" s="177"/>
      <c r="U109" s="171"/>
      <c r="V109" s="171">
        <f>SUM(V110:V113)</f>
        <v>16.690000000000001</v>
      </c>
      <c r="W109" s="171"/>
      <c r="AG109" t="s">
        <v>208</v>
      </c>
    </row>
    <row r="110" spans="1:60" ht="30.6" outlineLevel="1" x14ac:dyDescent="0.4">
      <c r="A110" s="178">
        <v>21</v>
      </c>
      <c r="B110" s="179" t="s">
        <v>1034</v>
      </c>
      <c r="C110" s="189" t="s">
        <v>1035</v>
      </c>
      <c r="D110" s="180" t="s">
        <v>321</v>
      </c>
      <c r="E110" s="181">
        <v>83.432000000000002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5.9000000000000004E-2</v>
      </c>
      <c r="Q110" s="183">
        <f>ROUND(E110*P110,2)</f>
        <v>4.92</v>
      </c>
      <c r="R110" s="183" t="s">
        <v>596</v>
      </c>
      <c r="S110" s="183" t="s">
        <v>212</v>
      </c>
      <c r="T110" s="184" t="s">
        <v>277</v>
      </c>
      <c r="U110" s="164">
        <v>0.2</v>
      </c>
      <c r="V110" s="164">
        <f>ROUND(E110*U110,2)</f>
        <v>16.690000000000001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278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61"/>
      <c r="B111" s="162"/>
      <c r="C111" s="190" t="s">
        <v>1007</v>
      </c>
      <c r="D111" s="169"/>
      <c r="E111" s="170">
        <v>114.212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254</v>
      </c>
      <c r="AH111" s="154">
        <v>0</v>
      </c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190" t="s">
        <v>999</v>
      </c>
      <c r="D112" s="169"/>
      <c r="E112" s="170">
        <v>-30.779999999999998</v>
      </c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254</v>
      </c>
      <c r="AH112" s="154">
        <v>0</v>
      </c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217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x14ac:dyDescent="0.4">
      <c r="A114" s="172" t="s">
        <v>207</v>
      </c>
      <c r="B114" s="173" t="s">
        <v>117</v>
      </c>
      <c r="C114" s="188" t="s">
        <v>118</v>
      </c>
      <c r="D114" s="174"/>
      <c r="E114" s="175"/>
      <c r="F114" s="176"/>
      <c r="G114" s="176">
        <f>SUMIF(AG115:AG117,"&lt;&gt;NOR",G115:G117)</f>
        <v>0</v>
      </c>
      <c r="H114" s="176"/>
      <c r="I114" s="176">
        <f>SUM(I115:I117)</f>
        <v>0</v>
      </c>
      <c r="J114" s="176"/>
      <c r="K114" s="176">
        <f>SUM(K115:K117)</f>
        <v>0</v>
      </c>
      <c r="L114" s="176"/>
      <c r="M114" s="176">
        <f>SUM(M115:M117)</f>
        <v>0</v>
      </c>
      <c r="N114" s="176"/>
      <c r="O114" s="176">
        <f>SUM(O115:O117)</f>
        <v>0</v>
      </c>
      <c r="P114" s="176"/>
      <c r="Q114" s="176">
        <f>SUM(Q115:Q117)</f>
        <v>0</v>
      </c>
      <c r="R114" s="176"/>
      <c r="S114" s="176"/>
      <c r="T114" s="177"/>
      <c r="U114" s="171"/>
      <c r="V114" s="171">
        <f>SUM(V115:V117)</f>
        <v>40.729999999999997</v>
      </c>
      <c r="W114" s="171"/>
      <c r="AG114" t="s">
        <v>208</v>
      </c>
    </row>
    <row r="115" spans="1:60" ht="30.6" outlineLevel="1" x14ac:dyDescent="0.4">
      <c r="A115" s="178">
        <v>22</v>
      </c>
      <c r="B115" s="179" t="s">
        <v>675</v>
      </c>
      <c r="C115" s="189" t="s">
        <v>676</v>
      </c>
      <c r="D115" s="180" t="s">
        <v>331</v>
      </c>
      <c r="E115" s="181">
        <v>43.400210000000001</v>
      </c>
      <c r="F115" s="182"/>
      <c r="G115" s="183">
        <f>ROUND(E115*F115,2)</f>
        <v>0</v>
      </c>
      <c r="H115" s="182"/>
      <c r="I115" s="183">
        <f>ROUND(E115*H115,2)</f>
        <v>0</v>
      </c>
      <c r="J115" s="182"/>
      <c r="K115" s="183">
        <f>ROUND(E115*J115,2)</f>
        <v>0</v>
      </c>
      <c r="L115" s="183">
        <v>21</v>
      </c>
      <c r="M115" s="183">
        <f>G115*(1+L115/100)</f>
        <v>0</v>
      </c>
      <c r="N115" s="183">
        <v>0</v>
      </c>
      <c r="O115" s="183">
        <f>ROUND(E115*N115,2)</f>
        <v>0</v>
      </c>
      <c r="P115" s="183">
        <v>0</v>
      </c>
      <c r="Q115" s="183">
        <f>ROUND(E115*P115,2)</f>
        <v>0</v>
      </c>
      <c r="R115" s="183" t="s">
        <v>346</v>
      </c>
      <c r="S115" s="183" t="s">
        <v>212</v>
      </c>
      <c r="T115" s="184" t="s">
        <v>277</v>
      </c>
      <c r="U115" s="164">
        <v>0.9385</v>
      </c>
      <c r="V115" s="164">
        <f>ROUND(E115*U115,2)</f>
        <v>40.729999999999997</v>
      </c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677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61"/>
      <c r="B116" s="162"/>
      <c r="C116" s="269" t="s">
        <v>678</v>
      </c>
      <c r="D116" s="270"/>
      <c r="E116" s="270"/>
      <c r="F116" s="270"/>
      <c r="G116" s="270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280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52"/>
      <c r="D117" s="253"/>
      <c r="E117" s="253"/>
      <c r="F117" s="253"/>
      <c r="G117" s="253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217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x14ac:dyDescent="0.4">
      <c r="A118" s="172" t="s">
        <v>207</v>
      </c>
      <c r="B118" s="173" t="s">
        <v>119</v>
      </c>
      <c r="C118" s="188" t="s">
        <v>120</v>
      </c>
      <c r="D118" s="174"/>
      <c r="E118" s="175"/>
      <c r="F118" s="176"/>
      <c r="G118" s="176">
        <f>SUMIF(AG119:AG127,"&lt;&gt;NOR",G119:G127)</f>
        <v>0</v>
      </c>
      <c r="H118" s="176"/>
      <c r="I118" s="176">
        <f>SUM(I119:I127)</f>
        <v>0</v>
      </c>
      <c r="J118" s="176"/>
      <c r="K118" s="176">
        <f>SUM(K119:K127)</f>
        <v>0</v>
      </c>
      <c r="L118" s="176"/>
      <c r="M118" s="176">
        <f>SUM(M119:M127)</f>
        <v>0</v>
      </c>
      <c r="N118" s="176"/>
      <c r="O118" s="176">
        <f>SUM(O119:O127)</f>
        <v>7.0000000000000007E-2</v>
      </c>
      <c r="P118" s="176"/>
      <c r="Q118" s="176">
        <f>SUM(Q119:Q127)</f>
        <v>0</v>
      </c>
      <c r="R118" s="176"/>
      <c r="S118" s="176"/>
      <c r="T118" s="177"/>
      <c r="U118" s="171"/>
      <c r="V118" s="171">
        <f>SUM(V119:V127)</f>
        <v>19.510000000000002</v>
      </c>
      <c r="W118" s="171"/>
      <c r="AG118" t="s">
        <v>208</v>
      </c>
    </row>
    <row r="119" spans="1:60" ht="20.399999999999999" outlineLevel="1" x14ac:dyDescent="0.4">
      <c r="A119" s="178">
        <v>23</v>
      </c>
      <c r="B119" s="179" t="s">
        <v>1036</v>
      </c>
      <c r="C119" s="189" t="s">
        <v>1037</v>
      </c>
      <c r="D119" s="180" t="s">
        <v>321</v>
      </c>
      <c r="E119" s="181">
        <v>57.386000000000003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8.0000000000000007E-5</v>
      </c>
      <c r="O119" s="183">
        <f>ROUND(E119*N119,2)</f>
        <v>0</v>
      </c>
      <c r="P119" s="183">
        <v>0</v>
      </c>
      <c r="Q119" s="183">
        <f>ROUND(E119*P119,2)</f>
        <v>0</v>
      </c>
      <c r="R119" s="183" t="s">
        <v>681</v>
      </c>
      <c r="S119" s="183" t="s">
        <v>212</v>
      </c>
      <c r="T119" s="184" t="s">
        <v>277</v>
      </c>
      <c r="U119" s="164">
        <v>0.34</v>
      </c>
      <c r="V119" s="164">
        <f>ROUND(E119*U119,2)</f>
        <v>19.510000000000002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278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61"/>
      <c r="B120" s="162"/>
      <c r="C120" s="190" t="s">
        <v>1038</v>
      </c>
      <c r="D120" s="169"/>
      <c r="E120" s="170">
        <v>57.386000000000003</v>
      </c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254</v>
      </c>
      <c r="AH120" s="154">
        <v>0</v>
      </c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4">
      <c r="A121" s="161"/>
      <c r="B121" s="162"/>
      <c r="C121" s="252"/>
      <c r="D121" s="253"/>
      <c r="E121" s="253"/>
      <c r="F121" s="253"/>
      <c r="G121" s="253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217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ht="20.399999999999999" outlineLevel="1" x14ac:dyDescent="0.4">
      <c r="A122" s="178">
        <v>24</v>
      </c>
      <c r="B122" s="179" t="s">
        <v>1039</v>
      </c>
      <c r="C122" s="189" t="s">
        <v>1040</v>
      </c>
      <c r="D122" s="180" t="s">
        <v>321</v>
      </c>
      <c r="E122" s="181">
        <v>65.993900000000011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1E-3</v>
      </c>
      <c r="O122" s="183">
        <f>ROUND(E122*N122,2)</f>
        <v>7.0000000000000007E-2</v>
      </c>
      <c r="P122" s="183">
        <v>0</v>
      </c>
      <c r="Q122" s="183">
        <f>ROUND(E122*P122,2)</f>
        <v>0</v>
      </c>
      <c r="R122" s="183" t="s">
        <v>332</v>
      </c>
      <c r="S122" s="183" t="s">
        <v>212</v>
      </c>
      <c r="T122" s="184" t="s">
        <v>333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334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4">
      <c r="A123" s="161"/>
      <c r="B123" s="162"/>
      <c r="C123" s="190" t="s">
        <v>1041</v>
      </c>
      <c r="D123" s="169"/>
      <c r="E123" s="170">
        <v>65.993900000000011</v>
      </c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254</v>
      </c>
      <c r="AH123" s="154">
        <v>5</v>
      </c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4">
      <c r="A124" s="161"/>
      <c r="B124" s="162"/>
      <c r="C124" s="252"/>
      <c r="D124" s="253"/>
      <c r="E124" s="253"/>
      <c r="F124" s="253"/>
      <c r="G124" s="253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217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4">
      <c r="A125" s="161">
        <v>25</v>
      </c>
      <c r="B125" s="162" t="s">
        <v>689</v>
      </c>
      <c r="C125" s="201" t="s">
        <v>690</v>
      </c>
      <c r="D125" s="163" t="s">
        <v>0</v>
      </c>
      <c r="E125" s="186"/>
      <c r="F125" s="165"/>
      <c r="G125" s="164">
        <f>ROUND(E125*F125,2)</f>
        <v>0</v>
      </c>
      <c r="H125" s="165"/>
      <c r="I125" s="164">
        <f>ROUND(E125*H125,2)</f>
        <v>0</v>
      </c>
      <c r="J125" s="165"/>
      <c r="K125" s="164">
        <f>ROUND(E125*J125,2)</f>
        <v>0</v>
      </c>
      <c r="L125" s="164">
        <v>21</v>
      </c>
      <c r="M125" s="164">
        <f>G125*(1+L125/100)</f>
        <v>0</v>
      </c>
      <c r="N125" s="164">
        <v>0</v>
      </c>
      <c r="O125" s="164">
        <f>ROUND(E125*N125,2)</f>
        <v>0</v>
      </c>
      <c r="P125" s="164">
        <v>0</v>
      </c>
      <c r="Q125" s="164">
        <f>ROUND(E125*P125,2)</f>
        <v>0</v>
      </c>
      <c r="R125" s="164" t="s">
        <v>681</v>
      </c>
      <c r="S125" s="164" t="s">
        <v>212</v>
      </c>
      <c r="T125" s="164" t="s">
        <v>277</v>
      </c>
      <c r="U125" s="164">
        <v>0</v>
      </c>
      <c r="V125" s="164">
        <f>ROUND(E125*U125,2)</f>
        <v>0</v>
      </c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677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4">
      <c r="A126" s="161"/>
      <c r="B126" s="162"/>
      <c r="C126" s="267" t="s">
        <v>691</v>
      </c>
      <c r="D126" s="268"/>
      <c r="E126" s="268"/>
      <c r="F126" s="268"/>
      <c r="G126" s="268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280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4">
      <c r="A127" s="161"/>
      <c r="B127" s="162"/>
      <c r="C127" s="252"/>
      <c r="D127" s="253"/>
      <c r="E127" s="253"/>
      <c r="F127" s="253"/>
      <c r="G127" s="253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217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x14ac:dyDescent="0.4">
      <c r="A128" s="172" t="s">
        <v>207</v>
      </c>
      <c r="B128" s="173" t="s">
        <v>123</v>
      </c>
      <c r="C128" s="188" t="s">
        <v>124</v>
      </c>
      <c r="D128" s="174"/>
      <c r="E128" s="175"/>
      <c r="F128" s="176"/>
      <c r="G128" s="176">
        <f>SUMIF(AG129:AG147,"&lt;&gt;NOR",G129:G147)</f>
        <v>0</v>
      </c>
      <c r="H128" s="176"/>
      <c r="I128" s="176">
        <f>SUM(I129:I147)</f>
        <v>0</v>
      </c>
      <c r="J128" s="176"/>
      <c r="K128" s="176">
        <f>SUM(K129:K147)</f>
        <v>0</v>
      </c>
      <c r="L128" s="176"/>
      <c r="M128" s="176">
        <f>SUM(M129:M147)</f>
        <v>0</v>
      </c>
      <c r="N128" s="176"/>
      <c r="O128" s="176">
        <f>SUM(O129:O147)</f>
        <v>0.24000000000000002</v>
      </c>
      <c r="P128" s="176"/>
      <c r="Q128" s="176">
        <f>SUM(Q129:Q147)</f>
        <v>0</v>
      </c>
      <c r="R128" s="176"/>
      <c r="S128" s="176"/>
      <c r="T128" s="177"/>
      <c r="U128" s="171"/>
      <c r="V128" s="171">
        <f>SUM(V129:V147)</f>
        <v>8.16</v>
      </c>
      <c r="W128" s="171"/>
      <c r="AG128" t="s">
        <v>208</v>
      </c>
    </row>
    <row r="129" spans="1:60" outlineLevel="1" x14ac:dyDescent="0.4">
      <c r="A129" s="178">
        <v>26</v>
      </c>
      <c r="B129" s="179" t="s">
        <v>1042</v>
      </c>
      <c r="C129" s="189" t="s">
        <v>1043</v>
      </c>
      <c r="D129" s="180" t="s">
        <v>321</v>
      </c>
      <c r="E129" s="181">
        <v>10.376800000000001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2.3000000000000001E-4</v>
      </c>
      <c r="O129" s="183">
        <f>ROUND(E129*N129,2)</f>
        <v>0</v>
      </c>
      <c r="P129" s="183">
        <v>0</v>
      </c>
      <c r="Q129" s="183">
        <f>ROUND(E129*P129,2)</f>
        <v>0</v>
      </c>
      <c r="R129" s="183" t="s">
        <v>719</v>
      </c>
      <c r="S129" s="183" t="s">
        <v>212</v>
      </c>
      <c r="T129" s="184" t="s">
        <v>277</v>
      </c>
      <c r="U129" s="164">
        <v>0.161</v>
      </c>
      <c r="V129" s="164">
        <f>ROUND(E129*U129,2)</f>
        <v>1.67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278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4">
      <c r="A130" s="161"/>
      <c r="B130" s="162"/>
      <c r="C130" s="254" t="s">
        <v>1060</v>
      </c>
      <c r="D130" s="255"/>
      <c r="E130" s="255"/>
      <c r="F130" s="255"/>
      <c r="G130" s="255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216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4">
      <c r="A131" s="161"/>
      <c r="B131" s="162"/>
      <c r="C131" s="256" t="s">
        <v>1044</v>
      </c>
      <c r="D131" s="257"/>
      <c r="E131" s="257"/>
      <c r="F131" s="257"/>
      <c r="G131" s="257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216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4">
      <c r="A132" s="161"/>
      <c r="B132" s="162"/>
      <c r="C132" s="190" t="s">
        <v>1045</v>
      </c>
      <c r="D132" s="169"/>
      <c r="E132" s="170">
        <v>10.376800000000001</v>
      </c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254</v>
      </c>
      <c r="AH132" s="154">
        <v>5</v>
      </c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4">
      <c r="A133" s="161"/>
      <c r="B133" s="162"/>
      <c r="C133" s="252"/>
      <c r="D133" s="253"/>
      <c r="E133" s="253"/>
      <c r="F133" s="253"/>
      <c r="G133" s="253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217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4">
      <c r="A134" s="178">
        <v>27</v>
      </c>
      <c r="B134" s="179" t="s">
        <v>940</v>
      </c>
      <c r="C134" s="189" t="s">
        <v>941</v>
      </c>
      <c r="D134" s="180" t="s">
        <v>321</v>
      </c>
      <c r="E134" s="181">
        <v>30.592500000000001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3.0000000000000001E-3</v>
      </c>
      <c r="O134" s="183">
        <f>ROUND(E134*N134,2)</f>
        <v>0.09</v>
      </c>
      <c r="P134" s="183">
        <v>0</v>
      </c>
      <c r="Q134" s="183">
        <f>ROUND(E134*P134,2)</f>
        <v>0</v>
      </c>
      <c r="R134" s="183" t="s">
        <v>719</v>
      </c>
      <c r="S134" s="183" t="s">
        <v>212</v>
      </c>
      <c r="T134" s="184" t="s">
        <v>277</v>
      </c>
      <c r="U134" s="164">
        <v>0.21200000000000002</v>
      </c>
      <c r="V134" s="164">
        <f>ROUND(E134*U134,2)</f>
        <v>6.49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278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4">
      <c r="A135" s="161"/>
      <c r="B135" s="162"/>
      <c r="C135" s="254" t="s">
        <v>942</v>
      </c>
      <c r="D135" s="255"/>
      <c r="E135" s="255"/>
      <c r="F135" s="255"/>
      <c r="G135" s="255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216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85" t="str">
        <f>C135</f>
        <v>Očištění povrchu stěny od prachu, nařezání izolačních desek na požadovaný rozměr, nanesení lepicího tmelu, osazení desek.</v>
      </c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4">
      <c r="A136" s="161"/>
      <c r="B136" s="162"/>
      <c r="C136" s="190" t="s">
        <v>1046</v>
      </c>
      <c r="D136" s="169"/>
      <c r="E136" s="170">
        <v>30.592500000000001</v>
      </c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254</v>
      </c>
      <c r="AH136" s="154">
        <v>0</v>
      </c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4">
      <c r="A137" s="161"/>
      <c r="B137" s="162"/>
      <c r="C137" s="252"/>
      <c r="D137" s="253"/>
      <c r="E137" s="253"/>
      <c r="F137" s="253"/>
      <c r="G137" s="253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217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ht="20.399999999999999" outlineLevel="1" x14ac:dyDescent="0.4">
      <c r="A138" s="178">
        <v>28</v>
      </c>
      <c r="B138" s="179" t="s">
        <v>953</v>
      </c>
      <c r="C138" s="189" t="s">
        <v>954</v>
      </c>
      <c r="D138" s="180" t="s">
        <v>275</v>
      </c>
      <c r="E138" s="181">
        <v>4.6407200000000008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3.0000000000000002E-2</v>
      </c>
      <c r="O138" s="183">
        <f>ROUND(E138*N138,2)</f>
        <v>0.14000000000000001</v>
      </c>
      <c r="P138" s="183">
        <v>0</v>
      </c>
      <c r="Q138" s="183">
        <f>ROUND(E138*P138,2)</f>
        <v>0</v>
      </c>
      <c r="R138" s="183" t="s">
        <v>332</v>
      </c>
      <c r="S138" s="183" t="s">
        <v>212</v>
      </c>
      <c r="T138" s="184" t="s">
        <v>333</v>
      </c>
      <c r="U138" s="164">
        <v>0</v>
      </c>
      <c r="V138" s="164">
        <f>ROUND(E138*U138,2)</f>
        <v>0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334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4">
      <c r="A139" s="161"/>
      <c r="B139" s="162"/>
      <c r="C139" s="190" t="s">
        <v>1047</v>
      </c>
      <c r="D139" s="169"/>
      <c r="E139" s="170">
        <v>3.1204400000000003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254</v>
      </c>
      <c r="AH139" s="154">
        <v>5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4">
      <c r="A140" s="161"/>
      <c r="B140" s="162"/>
      <c r="C140" s="190" t="s">
        <v>1048</v>
      </c>
      <c r="D140" s="169"/>
      <c r="E140" s="170">
        <v>1.5202800000000001</v>
      </c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254</v>
      </c>
      <c r="AH140" s="154">
        <v>0</v>
      </c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4">
      <c r="A141" s="161"/>
      <c r="B141" s="162"/>
      <c r="C141" s="252"/>
      <c r="D141" s="253"/>
      <c r="E141" s="253"/>
      <c r="F141" s="253"/>
      <c r="G141" s="253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217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ht="20.399999999999999" outlineLevel="1" x14ac:dyDescent="0.4">
      <c r="A142" s="178">
        <v>29</v>
      </c>
      <c r="B142" s="179" t="s">
        <v>1049</v>
      </c>
      <c r="C142" s="189" t="s">
        <v>1050</v>
      </c>
      <c r="D142" s="180" t="s">
        <v>321</v>
      </c>
      <c r="E142" s="181">
        <v>10.89564</v>
      </c>
      <c r="F142" s="182"/>
      <c r="G142" s="183">
        <f>ROUND(E142*F142,2)</f>
        <v>0</v>
      </c>
      <c r="H142" s="182"/>
      <c r="I142" s="183">
        <f>ROUND(E142*H142,2)</f>
        <v>0</v>
      </c>
      <c r="J142" s="182"/>
      <c r="K142" s="183">
        <f>ROUND(E142*J142,2)</f>
        <v>0</v>
      </c>
      <c r="L142" s="183">
        <v>21</v>
      </c>
      <c r="M142" s="183">
        <f>G142*(1+L142/100)</f>
        <v>0</v>
      </c>
      <c r="N142" s="183">
        <v>9.0000000000000008E-4</v>
      </c>
      <c r="O142" s="183">
        <f>ROUND(E142*N142,2)</f>
        <v>0.01</v>
      </c>
      <c r="P142" s="183">
        <v>0</v>
      </c>
      <c r="Q142" s="183">
        <f>ROUND(E142*P142,2)</f>
        <v>0</v>
      </c>
      <c r="R142" s="183" t="s">
        <v>332</v>
      </c>
      <c r="S142" s="183" t="s">
        <v>212</v>
      </c>
      <c r="T142" s="184" t="s">
        <v>333</v>
      </c>
      <c r="U142" s="164">
        <v>0</v>
      </c>
      <c r="V142" s="164">
        <f>ROUND(E142*U142,2)</f>
        <v>0</v>
      </c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334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4">
      <c r="A143" s="161"/>
      <c r="B143" s="162"/>
      <c r="C143" s="190" t="s">
        <v>1051</v>
      </c>
      <c r="D143" s="169"/>
      <c r="E143" s="170">
        <v>10.89564</v>
      </c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254</v>
      </c>
      <c r="AH143" s="154">
        <v>5</v>
      </c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4">
      <c r="A144" s="161"/>
      <c r="B144" s="162"/>
      <c r="C144" s="252"/>
      <c r="D144" s="253"/>
      <c r="E144" s="253"/>
      <c r="F144" s="253"/>
      <c r="G144" s="253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217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4">
      <c r="A145" s="161">
        <v>30</v>
      </c>
      <c r="B145" s="162" t="s">
        <v>726</v>
      </c>
      <c r="C145" s="201" t="s">
        <v>727</v>
      </c>
      <c r="D145" s="163" t="s">
        <v>0</v>
      </c>
      <c r="E145" s="186"/>
      <c r="F145" s="165"/>
      <c r="G145" s="164">
        <f>ROUND(E145*F145,2)</f>
        <v>0</v>
      </c>
      <c r="H145" s="165"/>
      <c r="I145" s="164">
        <f>ROUND(E145*H145,2)</f>
        <v>0</v>
      </c>
      <c r="J145" s="165"/>
      <c r="K145" s="164">
        <f>ROUND(E145*J145,2)</f>
        <v>0</v>
      </c>
      <c r="L145" s="164">
        <v>21</v>
      </c>
      <c r="M145" s="164">
        <f>G145*(1+L145/100)</f>
        <v>0</v>
      </c>
      <c r="N145" s="164">
        <v>0</v>
      </c>
      <c r="O145" s="164">
        <f>ROUND(E145*N145,2)</f>
        <v>0</v>
      </c>
      <c r="P145" s="164">
        <v>0</v>
      </c>
      <c r="Q145" s="164">
        <f>ROUND(E145*P145,2)</f>
        <v>0</v>
      </c>
      <c r="R145" s="164" t="s">
        <v>719</v>
      </c>
      <c r="S145" s="164" t="s">
        <v>212</v>
      </c>
      <c r="T145" s="164" t="s">
        <v>277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677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4">
      <c r="A146" s="161"/>
      <c r="B146" s="162"/>
      <c r="C146" s="267" t="s">
        <v>716</v>
      </c>
      <c r="D146" s="268"/>
      <c r="E146" s="268"/>
      <c r="F146" s="268"/>
      <c r="G146" s="268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280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4">
      <c r="A147" s="161"/>
      <c r="B147" s="162"/>
      <c r="C147" s="252"/>
      <c r="D147" s="253"/>
      <c r="E147" s="253"/>
      <c r="F147" s="253"/>
      <c r="G147" s="253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217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x14ac:dyDescent="0.4">
      <c r="A148" s="172" t="s">
        <v>207</v>
      </c>
      <c r="B148" s="173" t="s">
        <v>144</v>
      </c>
      <c r="C148" s="188" t="s">
        <v>145</v>
      </c>
      <c r="D148" s="174"/>
      <c r="E148" s="175"/>
      <c r="F148" s="176"/>
      <c r="G148" s="176">
        <f>SUMIF(AG149:AG161,"&lt;&gt;NOR",G149:G161)</f>
        <v>0</v>
      </c>
      <c r="H148" s="176"/>
      <c r="I148" s="176">
        <f>SUM(I149:I161)</f>
        <v>0</v>
      </c>
      <c r="J148" s="176"/>
      <c r="K148" s="176">
        <f>SUM(K149:K161)</f>
        <v>0</v>
      </c>
      <c r="L148" s="176"/>
      <c r="M148" s="176">
        <f>SUM(M149:M161)</f>
        <v>0</v>
      </c>
      <c r="N148" s="176"/>
      <c r="O148" s="176">
        <f>SUM(O149:O161)</f>
        <v>0.08</v>
      </c>
      <c r="P148" s="176"/>
      <c r="Q148" s="176">
        <f>SUM(Q149:Q161)</f>
        <v>0</v>
      </c>
      <c r="R148" s="176"/>
      <c r="S148" s="176"/>
      <c r="T148" s="177"/>
      <c r="U148" s="171"/>
      <c r="V148" s="171">
        <f>SUM(V149:V161)</f>
        <v>3.21</v>
      </c>
      <c r="W148" s="171"/>
      <c r="AG148" t="s">
        <v>208</v>
      </c>
    </row>
    <row r="149" spans="1:60" ht="20.399999999999999" outlineLevel="1" x14ac:dyDescent="0.4">
      <c r="A149" s="178">
        <v>31</v>
      </c>
      <c r="B149" s="179" t="s">
        <v>737</v>
      </c>
      <c r="C149" s="189" t="s">
        <v>738</v>
      </c>
      <c r="D149" s="180" t="s">
        <v>460</v>
      </c>
      <c r="E149" s="181">
        <v>29.14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0</v>
      </c>
      <c r="O149" s="183">
        <f>ROUND(E149*N149,2)</f>
        <v>0</v>
      </c>
      <c r="P149" s="183">
        <v>0</v>
      </c>
      <c r="Q149" s="183">
        <f>ROUND(E149*P149,2)</f>
        <v>0</v>
      </c>
      <c r="R149" s="183" t="s">
        <v>730</v>
      </c>
      <c r="S149" s="183" t="s">
        <v>212</v>
      </c>
      <c r="T149" s="184" t="s">
        <v>277</v>
      </c>
      <c r="U149" s="164">
        <v>0.11</v>
      </c>
      <c r="V149" s="164">
        <f>ROUND(E149*U149,2)</f>
        <v>3.21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278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4">
      <c r="A150" s="161"/>
      <c r="B150" s="162"/>
      <c r="C150" s="190" t="s">
        <v>1003</v>
      </c>
      <c r="D150" s="169"/>
      <c r="E150" s="170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254</v>
      </c>
      <c r="AH150" s="154">
        <v>0</v>
      </c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4">
      <c r="A151" s="161"/>
      <c r="B151" s="162"/>
      <c r="C151" s="190" t="s">
        <v>918</v>
      </c>
      <c r="D151" s="169"/>
      <c r="E151" s="170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254</v>
      </c>
      <c r="AH151" s="154">
        <v>0</v>
      </c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4">
      <c r="A152" s="161"/>
      <c r="B152" s="162"/>
      <c r="C152" s="190" t="s">
        <v>1052</v>
      </c>
      <c r="D152" s="169"/>
      <c r="E152" s="170">
        <v>29.14</v>
      </c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254</v>
      </c>
      <c r="AH152" s="154">
        <v>0</v>
      </c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4">
      <c r="A153" s="161"/>
      <c r="B153" s="162"/>
      <c r="C153" s="252"/>
      <c r="D153" s="253"/>
      <c r="E153" s="253"/>
      <c r="F153" s="253"/>
      <c r="G153" s="253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217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4">
      <c r="A154" s="178">
        <v>32</v>
      </c>
      <c r="B154" s="179" t="s">
        <v>1053</v>
      </c>
      <c r="C154" s="189" t="s">
        <v>1054</v>
      </c>
      <c r="D154" s="180" t="s">
        <v>460</v>
      </c>
      <c r="E154" s="181">
        <v>32.054000000000002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2.6400000000000004E-3</v>
      </c>
      <c r="O154" s="183">
        <f>ROUND(E154*N154,2)</f>
        <v>0.08</v>
      </c>
      <c r="P154" s="183">
        <v>0</v>
      </c>
      <c r="Q154" s="183">
        <f>ROUND(E154*P154,2)</f>
        <v>0</v>
      </c>
      <c r="R154" s="183" t="s">
        <v>332</v>
      </c>
      <c r="S154" s="183" t="s">
        <v>212</v>
      </c>
      <c r="T154" s="184" t="s">
        <v>333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334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4">
      <c r="A155" s="161"/>
      <c r="B155" s="162"/>
      <c r="C155" s="190" t="s">
        <v>1003</v>
      </c>
      <c r="D155" s="169"/>
      <c r="E155" s="170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254</v>
      </c>
      <c r="AH155" s="154">
        <v>0</v>
      </c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4">
      <c r="A156" s="161"/>
      <c r="B156" s="162"/>
      <c r="C156" s="190" t="s">
        <v>918</v>
      </c>
      <c r="D156" s="169"/>
      <c r="E156" s="170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254</v>
      </c>
      <c r="AH156" s="154">
        <v>0</v>
      </c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4">
      <c r="A157" s="161"/>
      <c r="B157" s="162"/>
      <c r="C157" s="190" t="s">
        <v>1055</v>
      </c>
      <c r="D157" s="169"/>
      <c r="E157" s="170">
        <v>32.054000000000002</v>
      </c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254</v>
      </c>
      <c r="AH157" s="154">
        <v>0</v>
      </c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4">
      <c r="A158" s="161"/>
      <c r="B158" s="162"/>
      <c r="C158" s="252"/>
      <c r="D158" s="253"/>
      <c r="E158" s="253"/>
      <c r="F158" s="253"/>
      <c r="G158" s="253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217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4">
      <c r="A159" s="161">
        <v>33</v>
      </c>
      <c r="B159" s="162" t="s">
        <v>735</v>
      </c>
      <c r="C159" s="201" t="s">
        <v>736</v>
      </c>
      <c r="D159" s="163" t="s">
        <v>0</v>
      </c>
      <c r="E159" s="186"/>
      <c r="F159" s="165"/>
      <c r="G159" s="164">
        <f>ROUND(E159*F159,2)</f>
        <v>0</v>
      </c>
      <c r="H159" s="165"/>
      <c r="I159" s="164">
        <f>ROUND(E159*H159,2)</f>
        <v>0</v>
      </c>
      <c r="J159" s="165"/>
      <c r="K159" s="164">
        <f>ROUND(E159*J159,2)</f>
        <v>0</v>
      </c>
      <c r="L159" s="164">
        <v>21</v>
      </c>
      <c r="M159" s="164">
        <f>G159*(1+L159/100)</f>
        <v>0</v>
      </c>
      <c r="N159" s="164">
        <v>0</v>
      </c>
      <c r="O159" s="164">
        <f>ROUND(E159*N159,2)</f>
        <v>0</v>
      </c>
      <c r="P159" s="164">
        <v>0</v>
      </c>
      <c r="Q159" s="164">
        <f>ROUND(E159*P159,2)</f>
        <v>0</v>
      </c>
      <c r="R159" s="164" t="s">
        <v>730</v>
      </c>
      <c r="S159" s="164" t="s">
        <v>212</v>
      </c>
      <c r="T159" s="164" t="s">
        <v>277</v>
      </c>
      <c r="U159" s="164">
        <v>0</v>
      </c>
      <c r="V159" s="164">
        <f>ROUND(E159*U159,2)</f>
        <v>0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677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4">
      <c r="A160" s="161"/>
      <c r="B160" s="162"/>
      <c r="C160" s="267" t="s">
        <v>716</v>
      </c>
      <c r="D160" s="268"/>
      <c r="E160" s="268"/>
      <c r="F160" s="268"/>
      <c r="G160" s="268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280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4">
      <c r="A161" s="161"/>
      <c r="B161" s="162"/>
      <c r="C161" s="252"/>
      <c r="D161" s="253"/>
      <c r="E161" s="253"/>
      <c r="F161" s="253"/>
      <c r="G161" s="253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217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x14ac:dyDescent="0.4">
      <c r="A162" s="172" t="s">
        <v>207</v>
      </c>
      <c r="B162" s="173" t="s">
        <v>150</v>
      </c>
      <c r="C162" s="188" t="s">
        <v>151</v>
      </c>
      <c r="D162" s="174"/>
      <c r="E162" s="175"/>
      <c r="F162" s="176"/>
      <c r="G162" s="176">
        <f>SUMIF(AG163:AG173,"&lt;&gt;NOR",G163:G173)</f>
        <v>0</v>
      </c>
      <c r="H162" s="176"/>
      <c r="I162" s="176">
        <f>SUM(I163:I173)</f>
        <v>0</v>
      </c>
      <c r="J162" s="176"/>
      <c r="K162" s="176">
        <f>SUM(K163:K173)</f>
        <v>0</v>
      </c>
      <c r="L162" s="176"/>
      <c r="M162" s="176">
        <f>SUM(M163:M173)</f>
        <v>0</v>
      </c>
      <c r="N162" s="176"/>
      <c r="O162" s="176">
        <f>SUM(O163:O173)</f>
        <v>0.14000000000000001</v>
      </c>
      <c r="P162" s="176"/>
      <c r="Q162" s="176">
        <f>SUM(Q163:Q173)</f>
        <v>0</v>
      </c>
      <c r="R162" s="176"/>
      <c r="S162" s="176"/>
      <c r="T162" s="177"/>
      <c r="U162" s="171"/>
      <c r="V162" s="171">
        <f>SUM(V163:V173)</f>
        <v>6.26</v>
      </c>
      <c r="W162" s="171"/>
      <c r="AG162" t="s">
        <v>208</v>
      </c>
    </row>
    <row r="163" spans="1:60" ht="20.399999999999999" outlineLevel="1" x14ac:dyDescent="0.4">
      <c r="A163" s="178">
        <v>34</v>
      </c>
      <c r="B163" s="179" t="s">
        <v>787</v>
      </c>
      <c r="C163" s="189" t="s">
        <v>788</v>
      </c>
      <c r="D163" s="180" t="s">
        <v>321</v>
      </c>
      <c r="E163" s="181">
        <v>10.376800000000001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1.9000000000000001E-4</v>
      </c>
      <c r="O163" s="183">
        <f>ROUND(E163*N163,2)</f>
        <v>0</v>
      </c>
      <c r="P163" s="183">
        <v>0</v>
      </c>
      <c r="Q163" s="183">
        <f>ROUND(E163*P163,2)</f>
        <v>0</v>
      </c>
      <c r="R163" s="183" t="s">
        <v>789</v>
      </c>
      <c r="S163" s="183" t="s">
        <v>212</v>
      </c>
      <c r="T163" s="184" t="s">
        <v>277</v>
      </c>
      <c r="U163" s="164">
        <v>0.60300000000000009</v>
      </c>
      <c r="V163" s="164">
        <f>ROUND(E163*U163,2)</f>
        <v>6.26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278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4">
      <c r="A164" s="161"/>
      <c r="B164" s="162"/>
      <c r="C164" s="254" t="s">
        <v>790</v>
      </c>
      <c r="D164" s="255"/>
      <c r="E164" s="255"/>
      <c r="F164" s="255"/>
      <c r="G164" s="255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216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4">
      <c r="A165" s="161"/>
      <c r="B165" s="162"/>
      <c r="C165" s="190" t="s">
        <v>1003</v>
      </c>
      <c r="D165" s="169"/>
      <c r="E165" s="170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254</v>
      </c>
      <c r="AH165" s="154">
        <v>0</v>
      </c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4">
      <c r="A166" s="161"/>
      <c r="B166" s="162"/>
      <c r="C166" s="190" t="s">
        <v>1004</v>
      </c>
      <c r="D166" s="169"/>
      <c r="E166" s="170">
        <v>10.376800000000001</v>
      </c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254</v>
      </c>
      <c r="AH166" s="154">
        <v>0</v>
      </c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4">
      <c r="A167" s="161"/>
      <c r="B167" s="162"/>
      <c r="C167" s="252"/>
      <c r="D167" s="253"/>
      <c r="E167" s="253"/>
      <c r="F167" s="253"/>
      <c r="G167" s="253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217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4">
      <c r="A168" s="178">
        <v>35</v>
      </c>
      <c r="B168" s="179" t="s">
        <v>1056</v>
      </c>
      <c r="C168" s="189" t="s">
        <v>1057</v>
      </c>
      <c r="D168" s="180" t="s">
        <v>321</v>
      </c>
      <c r="E168" s="181">
        <v>11.414480000000001</v>
      </c>
      <c r="F168" s="182"/>
      <c r="G168" s="183">
        <f>ROUND(E168*F168,2)</f>
        <v>0</v>
      </c>
      <c r="H168" s="182"/>
      <c r="I168" s="183">
        <f>ROUND(E168*H168,2)</f>
        <v>0</v>
      </c>
      <c r="J168" s="182"/>
      <c r="K168" s="183">
        <f>ROUND(E168*J168,2)</f>
        <v>0</v>
      </c>
      <c r="L168" s="183">
        <v>21</v>
      </c>
      <c r="M168" s="183">
        <f>G168*(1+L168/100)</f>
        <v>0</v>
      </c>
      <c r="N168" s="183">
        <v>1.2200000000000001E-2</v>
      </c>
      <c r="O168" s="183">
        <f>ROUND(E168*N168,2)</f>
        <v>0.14000000000000001</v>
      </c>
      <c r="P168" s="183">
        <v>0</v>
      </c>
      <c r="Q168" s="183">
        <f>ROUND(E168*P168,2)</f>
        <v>0</v>
      </c>
      <c r="R168" s="183"/>
      <c r="S168" s="183" t="s">
        <v>454</v>
      </c>
      <c r="T168" s="184" t="s">
        <v>1058</v>
      </c>
      <c r="U168" s="164">
        <v>0</v>
      </c>
      <c r="V168" s="164">
        <f>ROUND(E168*U168,2)</f>
        <v>0</v>
      </c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334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4">
      <c r="A169" s="161"/>
      <c r="B169" s="162"/>
      <c r="C169" s="190" t="s">
        <v>1059</v>
      </c>
      <c r="D169" s="169"/>
      <c r="E169" s="170">
        <v>11.414480000000001</v>
      </c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254</v>
      </c>
      <c r="AH169" s="154">
        <v>5</v>
      </c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4">
      <c r="A170" s="161"/>
      <c r="B170" s="162"/>
      <c r="C170" s="252"/>
      <c r="D170" s="253"/>
      <c r="E170" s="253"/>
      <c r="F170" s="253"/>
      <c r="G170" s="253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217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4">
      <c r="A171" s="161">
        <v>36</v>
      </c>
      <c r="B171" s="162" t="s">
        <v>838</v>
      </c>
      <c r="C171" s="201" t="s">
        <v>839</v>
      </c>
      <c r="D171" s="163" t="s">
        <v>0</v>
      </c>
      <c r="E171" s="186"/>
      <c r="F171" s="165"/>
      <c r="G171" s="164">
        <f>ROUND(E171*F171,2)</f>
        <v>0</v>
      </c>
      <c r="H171" s="165"/>
      <c r="I171" s="164">
        <f>ROUND(E171*H171,2)</f>
        <v>0</v>
      </c>
      <c r="J171" s="165"/>
      <c r="K171" s="164">
        <f>ROUND(E171*J171,2)</f>
        <v>0</v>
      </c>
      <c r="L171" s="164">
        <v>21</v>
      </c>
      <c r="M171" s="164">
        <f>G171*(1+L171/100)</f>
        <v>0</v>
      </c>
      <c r="N171" s="164">
        <v>0</v>
      </c>
      <c r="O171" s="164">
        <f>ROUND(E171*N171,2)</f>
        <v>0</v>
      </c>
      <c r="P171" s="164">
        <v>0</v>
      </c>
      <c r="Q171" s="164">
        <f>ROUND(E171*P171,2)</f>
        <v>0</v>
      </c>
      <c r="R171" s="164" t="s">
        <v>789</v>
      </c>
      <c r="S171" s="164" t="s">
        <v>212</v>
      </c>
      <c r="T171" s="164" t="s">
        <v>277</v>
      </c>
      <c r="U171" s="164">
        <v>0</v>
      </c>
      <c r="V171" s="164">
        <f>ROUND(E171*U171,2)</f>
        <v>0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677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4">
      <c r="A172" s="161"/>
      <c r="B172" s="162"/>
      <c r="C172" s="267" t="s">
        <v>716</v>
      </c>
      <c r="D172" s="268"/>
      <c r="E172" s="268"/>
      <c r="F172" s="268"/>
      <c r="G172" s="268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280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4">
      <c r="A173" s="161"/>
      <c r="B173" s="162"/>
      <c r="C173" s="252"/>
      <c r="D173" s="253"/>
      <c r="E173" s="253"/>
      <c r="F173" s="253"/>
      <c r="G173" s="253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217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x14ac:dyDescent="0.4">
      <c r="A174" s="5"/>
      <c r="B174" s="6"/>
      <c r="C174" s="191"/>
      <c r="D174" s="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AE174">
        <v>15</v>
      </c>
      <c r="AF174">
        <v>21</v>
      </c>
    </row>
    <row r="175" spans="1:60" x14ac:dyDescent="0.4">
      <c r="A175" s="157"/>
      <c r="B175" s="158" t="s">
        <v>29</v>
      </c>
      <c r="C175" s="192"/>
      <c r="D175" s="159"/>
      <c r="E175" s="160"/>
      <c r="F175" s="160"/>
      <c r="G175" s="187">
        <f>G8+G35+G87+G109+G114+G118+G128+G148+G162</f>
        <v>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AE175">
        <f>SUMIF(L7:L173,AE174,G7:G173)</f>
        <v>0</v>
      </c>
      <c r="AF175">
        <f>SUMIF(L7:L173,AF174,G7:G173)</f>
        <v>0</v>
      </c>
      <c r="AG175" t="s">
        <v>270</v>
      </c>
    </row>
    <row r="176" spans="1:60" x14ac:dyDescent="0.4">
      <c r="C176" s="193"/>
      <c r="D176" s="145"/>
      <c r="AG176" t="s">
        <v>271</v>
      </c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NyG/BUCJB9mzOdzDi+ttiKzAZtJI9pCDvItNnsU6uAIjwWFi4EHzmobpHJOvWfhg4vRDVfYyOvel1xasXUOuUQ==" saltValue="UJbIqyDrXjQLwN89WKR7YA==" spinCount="100000" sheet="1"/>
  <mergeCells count="64">
    <mergeCell ref="C12:G12"/>
    <mergeCell ref="A1:G1"/>
    <mergeCell ref="C2:G2"/>
    <mergeCell ref="C3:G3"/>
    <mergeCell ref="C4:G4"/>
    <mergeCell ref="C10:G10"/>
    <mergeCell ref="C45:G45"/>
    <mergeCell ref="C14:G14"/>
    <mergeCell ref="C16:G16"/>
    <mergeCell ref="C18:G18"/>
    <mergeCell ref="C20:G20"/>
    <mergeCell ref="C23:G23"/>
    <mergeCell ref="C25:G25"/>
    <mergeCell ref="C28:G28"/>
    <mergeCell ref="C31:G31"/>
    <mergeCell ref="C34:G34"/>
    <mergeCell ref="C37:G37"/>
    <mergeCell ref="C43:G43"/>
    <mergeCell ref="C86:G86"/>
    <mergeCell ref="C51:G51"/>
    <mergeCell ref="C53:G53"/>
    <mergeCell ref="C54:G54"/>
    <mergeCell ref="C57:G57"/>
    <mergeCell ref="C59:G59"/>
    <mergeCell ref="C60:G60"/>
    <mergeCell ref="C61:G61"/>
    <mergeCell ref="C64:G64"/>
    <mergeCell ref="C69:G69"/>
    <mergeCell ref="C71:G71"/>
    <mergeCell ref="C77:G77"/>
    <mergeCell ref="C117:G117"/>
    <mergeCell ref="C89:G89"/>
    <mergeCell ref="C90:G90"/>
    <mergeCell ref="C92:G92"/>
    <mergeCell ref="C94:G94"/>
    <mergeCell ref="C96:G96"/>
    <mergeCell ref="C99:G99"/>
    <mergeCell ref="C102:G102"/>
    <mergeCell ref="C105:G105"/>
    <mergeCell ref="C108:G108"/>
    <mergeCell ref="C113:G113"/>
    <mergeCell ref="C116:G116"/>
    <mergeCell ref="C146:G146"/>
    <mergeCell ref="C121:G121"/>
    <mergeCell ref="C124:G124"/>
    <mergeCell ref="C126:G126"/>
    <mergeCell ref="C127:G127"/>
    <mergeCell ref="C130:G130"/>
    <mergeCell ref="C131:G131"/>
    <mergeCell ref="C133:G133"/>
    <mergeCell ref="C135:G135"/>
    <mergeCell ref="C137:G137"/>
    <mergeCell ref="C141:G141"/>
    <mergeCell ref="C144:G144"/>
    <mergeCell ref="C167:G167"/>
    <mergeCell ref="C170:G170"/>
    <mergeCell ref="C172:G172"/>
    <mergeCell ref="C173:G173"/>
    <mergeCell ref="C147:G147"/>
    <mergeCell ref="C153:G153"/>
    <mergeCell ref="C158:G158"/>
    <mergeCell ref="C160:G160"/>
    <mergeCell ref="C161:G161"/>
    <mergeCell ref="C164:G164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3" outlineLevelRow="1" x14ac:dyDescent="0.4"/>
  <cols>
    <col min="1" max="1" width="3.44140625" customWidth="1"/>
    <col min="2" max="2" width="12.6640625" style="89" customWidth="1"/>
    <col min="3" max="3" width="63.33203125" style="8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5">
      <c r="A1" s="258" t="s">
        <v>272</v>
      </c>
      <c r="B1" s="258"/>
      <c r="C1" s="258"/>
      <c r="D1" s="258"/>
      <c r="E1" s="258"/>
      <c r="F1" s="258"/>
      <c r="G1" s="258"/>
      <c r="AG1" t="s">
        <v>182</v>
      </c>
    </row>
    <row r="2" spans="1:60" ht="25.05" customHeight="1" x14ac:dyDescent="0.4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183</v>
      </c>
    </row>
    <row r="3" spans="1:60" ht="25.05" customHeight="1" x14ac:dyDescent="0.4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183</v>
      </c>
      <c r="AG3" t="s">
        <v>185</v>
      </c>
    </row>
    <row r="4" spans="1:60" ht="25.05" customHeight="1" x14ac:dyDescent="0.4">
      <c r="A4" s="147" t="s">
        <v>9</v>
      </c>
      <c r="B4" s="148" t="s">
        <v>65</v>
      </c>
      <c r="C4" s="262" t="s">
        <v>66</v>
      </c>
      <c r="D4" s="263"/>
      <c r="E4" s="263"/>
      <c r="F4" s="263"/>
      <c r="G4" s="264"/>
      <c r="AG4" t="s">
        <v>186</v>
      </c>
    </row>
    <row r="5" spans="1:60" x14ac:dyDescent="0.4">
      <c r="D5" s="145"/>
    </row>
    <row r="6" spans="1:60" ht="36.9" x14ac:dyDescent="0.4">
      <c r="A6" s="150" t="s">
        <v>187</v>
      </c>
      <c r="B6" s="152" t="s">
        <v>188</v>
      </c>
      <c r="C6" s="152" t="s">
        <v>189</v>
      </c>
      <c r="D6" s="151" t="s">
        <v>190</v>
      </c>
      <c r="E6" s="150" t="s">
        <v>191</v>
      </c>
      <c r="F6" s="149" t="s">
        <v>192</v>
      </c>
      <c r="G6" s="150" t="s">
        <v>29</v>
      </c>
      <c r="H6" s="153" t="s">
        <v>30</v>
      </c>
      <c r="I6" s="153" t="s">
        <v>193</v>
      </c>
      <c r="J6" s="153" t="s">
        <v>31</v>
      </c>
      <c r="K6" s="153" t="s">
        <v>194</v>
      </c>
      <c r="L6" s="153" t="s">
        <v>195</v>
      </c>
      <c r="M6" s="153" t="s">
        <v>196</v>
      </c>
      <c r="N6" s="153" t="s">
        <v>197</v>
      </c>
      <c r="O6" s="153" t="s">
        <v>198</v>
      </c>
      <c r="P6" s="153" t="s">
        <v>199</v>
      </c>
      <c r="Q6" s="153" t="s">
        <v>200</v>
      </c>
      <c r="R6" s="153" t="s">
        <v>201</v>
      </c>
      <c r="S6" s="153" t="s">
        <v>202</v>
      </c>
      <c r="T6" s="153" t="s">
        <v>203</v>
      </c>
      <c r="U6" s="153" t="s">
        <v>204</v>
      </c>
      <c r="V6" s="153" t="s">
        <v>205</v>
      </c>
      <c r="W6" s="153" t="s">
        <v>206</v>
      </c>
    </row>
    <row r="7" spans="1:60" hidden="1" x14ac:dyDescent="0.4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4">
      <c r="A8" s="172" t="s">
        <v>207</v>
      </c>
      <c r="B8" s="173" t="s">
        <v>101</v>
      </c>
      <c r="C8" s="188" t="s">
        <v>102</v>
      </c>
      <c r="D8" s="174"/>
      <c r="E8" s="175"/>
      <c r="F8" s="176"/>
      <c r="G8" s="176">
        <f>SUMIF(AG9:AG40,"&lt;&gt;NOR",G9:G40)</f>
        <v>0</v>
      </c>
      <c r="H8" s="176"/>
      <c r="I8" s="176">
        <f>SUM(I9:I40)</f>
        <v>0</v>
      </c>
      <c r="J8" s="176"/>
      <c r="K8" s="176">
        <f>SUM(K9:K40)</f>
        <v>0</v>
      </c>
      <c r="L8" s="176"/>
      <c r="M8" s="176">
        <f>SUM(M9:M40)</f>
        <v>0</v>
      </c>
      <c r="N8" s="176"/>
      <c r="O8" s="176">
        <f>SUM(O9:O40)</f>
        <v>1.23</v>
      </c>
      <c r="P8" s="176"/>
      <c r="Q8" s="176">
        <f>SUM(Q9:Q40)</f>
        <v>0</v>
      </c>
      <c r="R8" s="176"/>
      <c r="S8" s="176"/>
      <c r="T8" s="177"/>
      <c r="U8" s="171"/>
      <c r="V8" s="171">
        <f>SUM(V9:V40)</f>
        <v>77.720000000000013</v>
      </c>
      <c r="W8" s="171"/>
      <c r="AG8" t="s">
        <v>208</v>
      </c>
    </row>
    <row r="9" spans="1:60" ht="20.399999999999999" outlineLevel="1" x14ac:dyDescent="0.4">
      <c r="A9" s="178">
        <v>1</v>
      </c>
      <c r="B9" s="179" t="s">
        <v>984</v>
      </c>
      <c r="C9" s="189" t="s">
        <v>985</v>
      </c>
      <c r="D9" s="180" t="s">
        <v>321</v>
      </c>
      <c r="E9" s="181">
        <v>0.77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2.2100000000000002E-2</v>
      </c>
      <c r="O9" s="183">
        <f>ROUND(E9*N9,2)</f>
        <v>0.02</v>
      </c>
      <c r="P9" s="183">
        <v>0</v>
      </c>
      <c r="Q9" s="183">
        <f>ROUND(E9*P9,2)</f>
        <v>0</v>
      </c>
      <c r="R9" s="183" t="s">
        <v>338</v>
      </c>
      <c r="S9" s="183" t="s">
        <v>212</v>
      </c>
      <c r="T9" s="184" t="s">
        <v>277</v>
      </c>
      <c r="U9" s="164">
        <v>0.28500000000000003</v>
      </c>
      <c r="V9" s="164">
        <f>ROUND(E9*U9,2)</f>
        <v>0.22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278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4">
      <c r="A10" s="161"/>
      <c r="B10" s="162"/>
      <c r="C10" s="269" t="s">
        <v>986</v>
      </c>
      <c r="D10" s="270"/>
      <c r="E10" s="270"/>
      <c r="F10" s="270"/>
      <c r="G10" s="270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280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4">
      <c r="A11" s="161"/>
      <c r="B11" s="162"/>
      <c r="C11" s="190" t="s">
        <v>991</v>
      </c>
      <c r="D11" s="169"/>
      <c r="E11" s="170">
        <v>0.77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254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4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217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20.399999999999999" outlineLevel="1" x14ac:dyDescent="0.4">
      <c r="A13" s="178">
        <v>2</v>
      </c>
      <c r="B13" s="179" t="s">
        <v>992</v>
      </c>
      <c r="C13" s="189" t="s">
        <v>993</v>
      </c>
      <c r="D13" s="180" t="s">
        <v>321</v>
      </c>
      <c r="E13" s="181">
        <v>0.77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1.4700000000000001E-2</v>
      </c>
      <c r="O13" s="183">
        <f>ROUND(E13*N13,2)</f>
        <v>0.01</v>
      </c>
      <c r="P13" s="183">
        <v>0</v>
      </c>
      <c r="Q13" s="183">
        <f>ROUND(E13*P13,2)</f>
        <v>0</v>
      </c>
      <c r="R13" s="183" t="s">
        <v>338</v>
      </c>
      <c r="S13" s="183" t="s">
        <v>212</v>
      </c>
      <c r="T13" s="184" t="s">
        <v>277</v>
      </c>
      <c r="U13" s="164">
        <v>0.39</v>
      </c>
      <c r="V13" s="164">
        <f>ROUND(E13*U13,2)</f>
        <v>0.3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278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4">
      <c r="A14" s="161"/>
      <c r="B14" s="162"/>
      <c r="C14" s="269" t="s">
        <v>986</v>
      </c>
      <c r="D14" s="270"/>
      <c r="E14" s="270"/>
      <c r="F14" s="270"/>
      <c r="G14" s="270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280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4">
      <c r="A15" s="161"/>
      <c r="B15" s="162"/>
      <c r="C15" s="190" t="s">
        <v>991</v>
      </c>
      <c r="D15" s="169"/>
      <c r="E15" s="170">
        <v>0.77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254</v>
      </c>
      <c r="AH15" s="154">
        <v>0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4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217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20.399999999999999" outlineLevel="1" x14ac:dyDescent="0.4">
      <c r="A17" s="178">
        <v>3</v>
      </c>
      <c r="B17" s="179" t="s">
        <v>994</v>
      </c>
      <c r="C17" s="189" t="s">
        <v>995</v>
      </c>
      <c r="D17" s="180" t="s">
        <v>321</v>
      </c>
      <c r="E17" s="181">
        <v>32.5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1.3480000000000001E-2</v>
      </c>
      <c r="O17" s="183">
        <f>ROUND(E17*N17,2)</f>
        <v>0.44</v>
      </c>
      <c r="P17" s="183">
        <v>0</v>
      </c>
      <c r="Q17" s="183">
        <f>ROUND(E17*P17,2)</f>
        <v>0</v>
      </c>
      <c r="R17" s="183" t="s">
        <v>338</v>
      </c>
      <c r="S17" s="183" t="s">
        <v>212</v>
      </c>
      <c r="T17" s="184" t="s">
        <v>277</v>
      </c>
      <c r="U17" s="164">
        <v>1.2558</v>
      </c>
      <c r="V17" s="164">
        <f>ROUND(E17*U17,2)</f>
        <v>40.81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278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ht="20.7" outlineLevel="1" x14ac:dyDescent="0.4">
      <c r="A18" s="161"/>
      <c r="B18" s="162"/>
      <c r="C18" s="269" t="s">
        <v>996</v>
      </c>
      <c r="D18" s="270"/>
      <c r="E18" s="270"/>
      <c r="F18" s="270"/>
      <c r="G18" s="270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280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85" t="str">
        <f>C18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8" s="154"/>
      <c r="BC18" s="154"/>
      <c r="BD18" s="154"/>
      <c r="BE18" s="154"/>
      <c r="BF18" s="154"/>
      <c r="BG18" s="154"/>
      <c r="BH18" s="154"/>
    </row>
    <row r="19" spans="1:60" outlineLevel="1" x14ac:dyDescent="0.4">
      <c r="A19" s="161"/>
      <c r="B19" s="162"/>
      <c r="C19" s="267" t="s">
        <v>997</v>
      </c>
      <c r="D19" s="268"/>
      <c r="E19" s="268"/>
      <c r="F19" s="268"/>
      <c r="G19" s="268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280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4">
      <c r="A20" s="161"/>
      <c r="B20" s="162"/>
      <c r="C20" s="190" t="s">
        <v>1061</v>
      </c>
      <c r="D20" s="169"/>
      <c r="E20" s="170">
        <v>37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254</v>
      </c>
      <c r="AH20" s="154">
        <v>0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4">
      <c r="A21" s="161"/>
      <c r="B21" s="162"/>
      <c r="C21" s="190" t="s">
        <v>1062</v>
      </c>
      <c r="D21" s="169"/>
      <c r="E21" s="170">
        <v>-4.5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254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4">
      <c r="A22" s="161"/>
      <c r="B22" s="162"/>
      <c r="C22" s="252"/>
      <c r="D22" s="253"/>
      <c r="E22" s="253"/>
      <c r="F22" s="253"/>
      <c r="G22" s="253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217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ht="20.399999999999999" outlineLevel="1" x14ac:dyDescent="0.4">
      <c r="A23" s="178">
        <v>4</v>
      </c>
      <c r="B23" s="179" t="s">
        <v>1063</v>
      </c>
      <c r="C23" s="189" t="s">
        <v>1064</v>
      </c>
      <c r="D23" s="180" t="s">
        <v>321</v>
      </c>
      <c r="E23" s="181">
        <v>28.880000000000003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2.6270000000000002E-2</v>
      </c>
      <c r="O23" s="183">
        <f>ROUND(E23*N23,2)</f>
        <v>0.76</v>
      </c>
      <c r="P23" s="183">
        <v>0</v>
      </c>
      <c r="Q23" s="183">
        <f>ROUND(E23*P23,2)</f>
        <v>0</v>
      </c>
      <c r="R23" s="183" t="s">
        <v>338</v>
      </c>
      <c r="S23" s="183" t="s">
        <v>212</v>
      </c>
      <c r="T23" s="184" t="s">
        <v>277</v>
      </c>
      <c r="U23" s="164">
        <v>1.0170000000000001</v>
      </c>
      <c r="V23" s="164">
        <f>ROUND(E23*U23,2)</f>
        <v>29.37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278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0.7" outlineLevel="1" x14ac:dyDescent="0.4">
      <c r="A24" s="161"/>
      <c r="B24" s="162"/>
      <c r="C24" s="269" t="s">
        <v>996</v>
      </c>
      <c r="D24" s="270"/>
      <c r="E24" s="270"/>
      <c r="F24" s="270"/>
      <c r="G24" s="270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85" t="str">
        <f>C24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24" s="154"/>
      <c r="BC24" s="154"/>
      <c r="BD24" s="154"/>
      <c r="BE24" s="154"/>
      <c r="BF24" s="154"/>
      <c r="BG24" s="154"/>
      <c r="BH24" s="154"/>
    </row>
    <row r="25" spans="1:60" outlineLevel="1" x14ac:dyDescent="0.4">
      <c r="A25" s="161"/>
      <c r="B25" s="162"/>
      <c r="C25" s="267" t="s">
        <v>997</v>
      </c>
      <c r="D25" s="268"/>
      <c r="E25" s="268"/>
      <c r="F25" s="268"/>
      <c r="G25" s="268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280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4">
      <c r="A26" s="161"/>
      <c r="B26" s="162"/>
      <c r="C26" s="256" t="s">
        <v>1002</v>
      </c>
      <c r="D26" s="257"/>
      <c r="E26" s="257"/>
      <c r="F26" s="257"/>
      <c r="G26" s="257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216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4">
      <c r="A27" s="161"/>
      <c r="B27" s="162"/>
      <c r="C27" s="190" t="s">
        <v>1065</v>
      </c>
      <c r="D27" s="169"/>
      <c r="E27" s="170">
        <v>44.760000000000005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254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4">
      <c r="A28" s="161"/>
      <c r="B28" s="162"/>
      <c r="C28" s="190" t="s">
        <v>1066</v>
      </c>
      <c r="D28" s="169"/>
      <c r="E28" s="170">
        <v>-15.879999999999999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254</v>
      </c>
      <c r="AH28" s="154">
        <v>0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4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217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ht="20.399999999999999" outlineLevel="1" x14ac:dyDescent="0.4">
      <c r="A30" s="178">
        <v>5</v>
      </c>
      <c r="B30" s="179" t="s">
        <v>1010</v>
      </c>
      <c r="C30" s="189" t="s">
        <v>1011</v>
      </c>
      <c r="D30" s="180" t="s">
        <v>321</v>
      </c>
      <c r="E30" s="181">
        <v>0.77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4.9000000000000009E-4</v>
      </c>
      <c r="O30" s="183">
        <f>ROUND(E30*N30,2)</f>
        <v>0</v>
      </c>
      <c r="P30" s="183">
        <v>0</v>
      </c>
      <c r="Q30" s="183">
        <f>ROUND(E30*P30,2)</f>
        <v>0</v>
      </c>
      <c r="R30" s="183" t="s">
        <v>338</v>
      </c>
      <c r="S30" s="183" t="s">
        <v>212</v>
      </c>
      <c r="T30" s="184" t="s">
        <v>277</v>
      </c>
      <c r="U30" s="164">
        <v>0.23100000000000001</v>
      </c>
      <c r="V30" s="164">
        <f>ROUND(E30*U30,2)</f>
        <v>0.18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278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4">
      <c r="A31" s="161"/>
      <c r="B31" s="162"/>
      <c r="C31" s="269" t="s">
        <v>1012</v>
      </c>
      <c r="D31" s="270"/>
      <c r="E31" s="270"/>
      <c r="F31" s="270"/>
      <c r="G31" s="270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280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4">
      <c r="A32" s="161"/>
      <c r="B32" s="162"/>
      <c r="C32" s="190" t="s">
        <v>991</v>
      </c>
      <c r="D32" s="169"/>
      <c r="E32" s="170">
        <v>0.77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254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4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217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4">
      <c r="A34" s="178">
        <v>6</v>
      </c>
      <c r="B34" s="179" t="s">
        <v>1013</v>
      </c>
      <c r="C34" s="189" t="s">
        <v>1014</v>
      </c>
      <c r="D34" s="180" t="s">
        <v>321</v>
      </c>
      <c r="E34" s="181">
        <v>62.161000000000001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2.0000000000000002E-5</v>
      </c>
      <c r="O34" s="183">
        <f>ROUND(E34*N34,2)</f>
        <v>0</v>
      </c>
      <c r="P34" s="183">
        <v>0</v>
      </c>
      <c r="Q34" s="183">
        <f>ROUND(E34*P34,2)</f>
        <v>0</v>
      </c>
      <c r="R34" s="183" t="s">
        <v>338</v>
      </c>
      <c r="S34" s="183" t="s">
        <v>212</v>
      </c>
      <c r="T34" s="184" t="s">
        <v>277</v>
      </c>
      <c r="U34" s="164">
        <v>0.11</v>
      </c>
      <c r="V34" s="164">
        <f>ROUND(E34*U34,2)</f>
        <v>6.84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278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4">
      <c r="A35" s="161"/>
      <c r="B35" s="162"/>
      <c r="C35" s="190" t="s">
        <v>1067</v>
      </c>
      <c r="D35" s="169"/>
      <c r="E35" s="170">
        <v>80.28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254</v>
      </c>
      <c r="AH35" s="154">
        <v>0</v>
      </c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4">
      <c r="A36" s="161"/>
      <c r="B36" s="162"/>
      <c r="C36" s="190" t="s">
        <v>1068</v>
      </c>
      <c r="D36" s="169"/>
      <c r="E36" s="170">
        <v>-20.38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254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4">
      <c r="A37" s="161"/>
      <c r="B37" s="162"/>
      <c r="C37" s="190" t="s">
        <v>1069</v>
      </c>
      <c r="D37" s="169"/>
      <c r="E37" s="170">
        <v>0.89100000000000001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254</v>
      </c>
      <c r="AH37" s="154">
        <v>0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4">
      <c r="A38" s="161"/>
      <c r="B38" s="162"/>
      <c r="C38" s="190" t="s">
        <v>1070</v>
      </c>
      <c r="D38" s="169"/>
      <c r="E38" s="170">
        <v>0.64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254</v>
      </c>
      <c r="AH38" s="154">
        <v>0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4">
      <c r="A39" s="161"/>
      <c r="B39" s="162"/>
      <c r="C39" s="190" t="s">
        <v>1071</v>
      </c>
      <c r="D39" s="169"/>
      <c r="E39" s="170">
        <v>0.73000000000000009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254</v>
      </c>
      <c r="AH39" s="154">
        <v>0</v>
      </c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4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4">
      <c r="A41" s="172" t="s">
        <v>207</v>
      </c>
      <c r="B41" s="173" t="s">
        <v>111</v>
      </c>
      <c r="C41" s="188" t="s">
        <v>112</v>
      </c>
      <c r="D41" s="174"/>
      <c r="E41" s="175"/>
      <c r="F41" s="176"/>
      <c r="G41" s="176">
        <f>SUMIF(AG42:AG62,"&lt;&gt;NOR",G42:G62)</f>
        <v>0</v>
      </c>
      <c r="H41" s="176"/>
      <c r="I41" s="176">
        <f>SUM(I42:I62)</f>
        <v>0</v>
      </c>
      <c r="J41" s="176"/>
      <c r="K41" s="176">
        <f>SUM(K42:K62)</f>
        <v>0</v>
      </c>
      <c r="L41" s="176"/>
      <c r="M41" s="176">
        <f>SUM(M42:M62)</f>
        <v>0</v>
      </c>
      <c r="N41" s="176"/>
      <c r="O41" s="176">
        <f>SUM(O42:O62)</f>
        <v>1.2500000000000002</v>
      </c>
      <c r="P41" s="176"/>
      <c r="Q41" s="176">
        <f>SUM(Q42:Q62)</f>
        <v>0</v>
      </c>
      <c r="R41" s="176"/>
      <c r="S41" s="176"/>
      <c r="T41" s="177"/>
      <c r="U41" s="171"/>
      <c r="V41" s="171">
        <f>SUM(V42:V62)</f>
        <v>20.079999999999998</v>
      </c>
      <c r="W41" s="171"/>
      <c r="AG41" t="s">
        <v>208</v>
      </c>
    </row>
    <row r="42" spans="1:60" ht="20.399999999999999" outlineLevel="1" x14ac:dyDescent="0.4">
      <c r="A42" s="178">
        <v>7</v>
      </c>
      <c r="B42" s="179" t="s">
        <v>1016</v>
      </c>
      <c r="C42" s="189" t="s">
        <v>1017</v>
      </c>
      <c r="D42" s="180" t="s">
        <v>321</v>
      </c>
      <c r="E42" s="181">
        <v>60.816000000000003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1.8380000000000001E-2</v>
      </c>
      <c r="O42" s="183">
        <f>ROUND(E42*N42,2)</f>
        <v>1.1200000000000001</v>
      </c>
      <c r="P42" s="183">
        <v>0</v>
      </c>
      <c r="Q42" s="183">
        <f>ROUND(E42*P42,2)</f>
        <v>0</v>
      </c>
      <c r="R42" s="183" t="s">
        <v>578</v>
      </c>
      <c r="S42" s="183" t="s">
        <v>212</v>
      </c>
      <c r="T42" s="184" t="s">
        <v>277</v>
      </c>
      <c r="U42" s="164">
        <v>0.14400000000000002</v>
      </c>
      <c r="V42" s="164">
        <f>ROUND(E42*U42,2)</f>
        <v>8.76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278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4">
      <c r="A43" s="161"/>
      <c r="B43" s="162"/>
      <c r="C43" s="269" t="s">
        <v>1018</v>
      </c>
      <c r="D43" s="270"/>
      <c r="E43" s="270"/>
      <c r="F43" s="270"/>
      <c r="G43" s="270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280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4">
      <c r="A44" s="161"/>
      <c r="B44" s="162"/>
      <c r="C44" s="256" t="s">
        <v>1019</v>
      </c>
      <c r="D44" s="257"/>
      <c r="E44" s="257"/>
      <c r="F44" s="257"/>
      <c r="G44" s="257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216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4">
      <c r="A45" s="161"/>
      <c r="B45" s="162"/>
      <c r="C45" s="190" t="s">
        <v>1072</v>
      </c>
      <c r="D45" s="169"/>
      <c r="E45" s="170">
        <v>60.816000000000003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254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4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217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0.6" outlineLevel="1" x14ac:dyDescent="0.4">
      <c r="A47" s="178">
        <v>8</v>
      </c>
      <c r="B47" s="179" t="s">
        <v>1021</v>
      </c>
      <c r="C47" s="189" t="s">
        <v>1022</v>
      </c>
      <c r="D47" s="180" t="s">
        <v>321</v>
      </c>
      <c r="E47" s="181">
        <v>121.63200000000001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9.7000000000000005E-4</v>
      </c>
      <c r="O47" s="183">
        <f>ROUND(E47*N47,2)</f>
        <v>0.12</v>
      </c>
      <c r="P47" s="183">
        <v>0</v>
      </c>
      <c r="Q47" s="183">
        <f>ROUND(E47*P47,2)</f>
        <v>0</v>
      </c>
      <c r="R47" s="183" t="s">
        <v>578</v>
      </c>
      <c r="S47" s="183" t="s">
        <v>212</v>
      </c>
      <c r="T47" s="184" t="s">
        <v>277</v>
      </c>
      <c r="U47" s="164">
        <v>6.0000000000000001E-3</v>
      </c>
      <c r="V47" s="164">
        <f>ROUND(E47*U47,2)</f>
        <v>0.73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278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4">
      <c r="A48" s="161"/>
      <c r="B48" s="162"/>
      <c r="C48" s="269" t="s">
        <v>1018</v>
      </c>
      <c r="D48" s="270"/>
      <c r="E48" s="270"/>
      <c r="F48" s="270"/>
      <c r="G48" s="270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280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4">
      <c r="A49" s="161"/>
      <c r="B49" s="162"/>
      <c r="C49" s="190" t="s">
        <v>1073</v>
      </c>
      <c r="D49" s="169"/>
      <c r="E49" s="170">
        <v>121.63200000000001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254</v>
      </c>
      <c r="AH49" s="154">
        <v>5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4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4">
      <c r="A51" s="178">
        <v>9</v>
      </c>
      <c r="B51" s="179" t="s">
        <v>1024</v>
      </c>
      <c r="C51" s="189" t="s">
        <v>1025</v>
      </c>
      <c r="D51" s="180" t="s">
        <v>321</v>
      </c>
      <c r="E51" s="181">
        <v>60.816000000000003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578</v>
      </c>
      <c r="S51" s="183" t="s">
        <v>212</v>
      </c>
      <c r="T51" s="184" t="s">
        <v>277</v>
      </c>
      <c r="U51" s="164">
        <v>0.126</v>
      </c>
      <c r="V51" s="164">
        <f>ROUND(E51*U51,2)</f>
        <v>7.66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278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4">
      <c r="A52" s="161"/>
      <c r="B52" s="162"/>
      <c r="C52" s="190" t="s">
        <v>1074</v>
      </c>
      <c r="D52" s="169"/>
      <c r="E52" s="170">
        <v>60.816000000000003</v>
      </c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254</v>
      </c>
      <c r="AH52" s="154">
        <v>5</v>
      </c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4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217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4">
      <c r="A54" s="178">
        <v>10</v>
      </c>
      <c r="B54" s="179" t="s">
        <v>1027</v>
      </c>
      <c r="C54" s="189" t="s">
        <v>1028</v>
      </c>
      <c r="D54" s="180" t="s">
        <v>321</v>
      </c>
      <c r="E54" s="181">
        <v>60.816000000000003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 t="s">
        <v>578</v>
      </c>
      <c r="S54" s="183" t="s">
        <v>212</v>
      </c>
      <c r="T54" s="184" t="s">
        <v>277</v>
      </c>
      <c r="U54" s="164">
        <v>3.0300000000000001E-2</v>
      </c>
      <c r="V54" s="164">
        <f>ROUND(E54*U54,2)</f>
        <v>1.84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278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4">
      <c r="A55" s="161"/>
      <c r="B55" s="162"/>
      <c r="C55" s="190" t="s">
        <v>1074</v>
      </c>
      <c r="D55" s="169"/>
      <c r="E55" s="170">
        <v>60.816000000000003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254</v>
      </c>
      <c r="AH55" s="154">
        <v>5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4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217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ht="30.6" outlineLevel="1" x14ac:dyDescent="0.4">
      <c r="A57" s="178">
        <v>11</v>
      </c>
      <c r="B57" s="179" t="s">
        <v>1029</v>
      </c>
      <c r="C57" s="189" t="s">
        <v>1030</v>
      </c>
      <c r="D57" s="180" t="s">
        <v>321</v>
      </c>
      <c r="E57" s="181">
        <v>121.63200000000001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5.0000000000000002E-5</v>
      </c>
      <c r="O57" s="183">
        <f>ROUND(E57*N57,2)</f>
        <v>0.01</v>
      </c>
      <c r="P57" s="183">
        <v>0</v>
      </c>
      <c r="Q57" s="183">
        <f>ROUND(E57*P57,2)</f>
        <v>0</v>
      </c>
      <c r="R57" s="183" t="s">
        <v>578</v>
      </c>
      <c r="S57" s="183" t="s">
        <v>212</v>
      </c>
      <c r="T57" s="184" t="s">
        <v>277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278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4">
      <c r="A58" s="161"/>
      <c r="B58" s="162"/>
      <c r="C58" s="190" t="s">
        <v>1075</v>
      </c>
      <c r="D58" s="169"/>
      <c r="E58" s="170">
        <v>121.63200000000001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254</v>
      </c>
      <c r="AH58" s="154">
        <v>5</v>
      </c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4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4">
      <c r="A60" s="178">
        <v>12</v>
      </c>
      <c r="B60" s="179" t="s">
        <v>1032</v>
      </c>
      <c r="C60" s="189" t="s">
        <v>1033</v>
      </c>
      <c r="D60" s="180" t="s">
        <v>321</v>
      </c>
      <c r="E60" s="181">
        <v>60.816000000000003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578</v>
      </c>
      <c r="S60" s="183" t="s">
        <v>212</v>
      </c>
      <c r="T60" s="184" t="s">
        <v>277</v>
      </c>
      <c r="U60" s="164">
        <v>1.8000000000000002E-2</v>
      </c>
      <c r="V60" s="164">
        <f>ROUND(E60*U60,2)</f>
        <v>1.0900000000000001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278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4">
      <c r="A61" s="161"/>
      <c r="B61" s="162"/>
      <c r="C61" s="190" t="s">
        <v>1074</v>
      </c>
      <c r="D61" s="169"/>
      <c r="E61" s="170">
        <v>60.816000000000003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254</v>
      </c>
      <c r="AH61" s="154">
        <v>5</v>
      </c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4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217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x14ac:dyDescent="0.4">
      <c r="A63" s="172" t="s">
        <v>207</v>
      </c>
      <c r="B63" s="173" t="s">
        <v>117</v>
      </c>
      <c r="C63" s="188" t="s">
        <v>118</v>
      </c>
      <c r="D63" s="174"/>
      <c r="E63" s="175"/>
      <c r="F63" s="176"/>
      <c r="G63" s="176">
        <f>SUMIF(AG64:AG66,"&lt;&gt;NOR",G64:G66)</f>
        <v>0</v>
      </c>
      <c r="H63" s="176"/>
      <c r="I63" s="176">
        <f>SUM(I64:I66)</f>
        <v>0</v>
      </c>
      <c r="J63" s="176"/>
      <c r="K63" s="176">
        <f>SUM(K64:K66)</f>
        <v>0</v>
      </c>
      <c r="L63" s="176"/>
      <c r="M63" s="176">
        <f>SUM(M64:M66)</f>
        <v>0</v>
      </c>
      <c r="N63" s="176"/>
      <c r="O63" s="176">
        <f>SUM(O64:O66)</f>
        <v>0</v>
      </c>
      <c r="P63" s="176"/>
      <c r="Q63" s="176">
        <f>SUM(Q64:Q66)</f>
        <v>0</v>
      </c>
      <c r="R63" s="176"/>
      <c r="S63" s="176"/>
      <c r="T63" s="177"/>
      <c r="U63" s="171"/>
      <c r="V63" s="171">
        <f>SUM(V64:V66)</f>
        <v>2.3199999999999998</v>
      </c>
      <c r="W63" s="171"/>
      <c r="AG63" t="s">
        <v>208</v>
      </c>
    </row>
    <row r="64" spans="1:60" ht="30.6" outlineLevel="1" x14ac:dyDescent="0.4">
      <c r="A64" s="178">
        <v>13</v>
      </c>
      <c r="B64" s="179" t="s">
        <v>675</v>
      </c>
      <c r="C64" s="189" t="s">
        <v>676</v>
      </c>
      <c r="D64" s="180" t="s">
        <v>331</v>
      </c>
      <c r="E64" s="181">
        <v>2.4686000000000003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 t="s">
        <v>346</v>
      </c>
      <c r="S64" s="183" t="s">
        <v>212</v>
      </c>
      <c r="T64" s="184" t="s">
        <v>277</v>
      </c>
      <c r="U64" s="164">
        <v>0.9385</v>
      </c>
      <c r="V64" s="164">
        <f>ROUND(E64*U64,2)</f>
        <v>2.3199999999999998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677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4">
      <c r="A65" s="161"/>
      <c r="B65" s="162"/>
      <c r="C65" s="269" t="s">
        <v>678</v>
      </c>
      <c r="D65" s="270"/>
      <c r="E65" s="270"/>
      <c r="F65" s="270"/>
      <c r="G65" s="270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280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4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217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x14ac:dyDescent="0.4">
      <c r="A67" s="172" t="s">
        <v>207</v>
      </c>
      <c r="B67" s="173" t="s">
        <v>119</v>
      </c>
      <c r="C67" s="188" t="s">
        <v>120</v>
      </c>
      <c r="D67" s="174"/>
      <c r="E67" s="175"/>
      <c r="F67" s="176"/>
      <c r="G67" s="176">
        <f>SUMIF(AG68:AG76,"&lt;&gt;NOR",G68:G76)</f>
        <v>0</v>
      </c>
      <c r="H67" s="176"/>
      <c r="I67" s="176">
        <f>SUM(I68:I76)</f>
        <v>0</v>
      </c>
      <c r="J67" s="176"/>
      <c r="K67" s="176">
        <f>SUM(K68:K76)</f>
        <v>0</v>
      </c>
      <c r="L67" s="176"/>
      <c r="M67" s="176">
        <f>SUM(M68:M76)</f>
        <v>0</v>
      </c>
      <c r="N67" s="176"/>
      <c r="O67" s="176">
        <f>SUM(O68:O76)</f>
        <v>0.03</v>
      </c>
      <c r="P67" s="176"/>
      <c r="Q67" s="176">
        <f>SUM(Q68:Q76)</f>
        <v>0</v>
      </c>
      <c r="R67" s="176"/>
      <c r="S67" s="176"/>
      <c r="T67" s="177"/>
      <c r="U67" s="171"/>
      <c r="V67" s="171">
        <f>SUM(V68:V76)</f>
        <v>9.68</v>
      </c>
      <c r="W67" s="171"/>
      <c r="AG67" t="s">
        <v>208</v>
      </c>
    </row>
    <row r="68" spans="1:60" ht="20.399999999999999" outlineLevel="1" x14ac:dyDescent="0.4">
      <c r="A68" s="178">
        <v>14</v>
      </c>
      <c r="B68" s="179" t="s">
        <v>1036</v>
      </c>
      <c r="C68" s="189" t="s">
        <v>1037</v>
      </c>
      <c r="D68" s="180" t="s">
        <v>321</v>
      </c>
      <c r="E68" s="181">
        <v>28.462000000000003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8.0000000000000007E-5</v>
      </c>
      <c r="O68" s="183">
        <f>ROUND(E68*N68,2)</f>
        <v>0</v>
      </c>
      <c r="P68" s="183">
        <v>0</v>
      </c>
      <c r="Q68" s="183">
        <f>ROUND(E68*P68,2)</f>
        <v>0</v>
      </c>
      <c r="R68" s="183" t="s">
        <v>681</v>
      </c>
      <c r="S68" s="183" t="s">
        <v>212</v>
      </c>
      <c r="T68" s="184" t="s">
        <v>277</v>
      </c>
      <c r="U68" s="164">
        <v>0.34</v>
      </c>
      <c r="V68" s="164">
        <f>ROUND(E68*U68,2)</f>
        <v>9.68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278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4">
      <c r="A69" s="161"/>
      <c r="B69" s="162"/>
      <c r="C69" s="190" t="s">
        <v>1076</v>
      </c>
      <c r="D69" s="169"/>
      <c r="E69" s="170">
        <v>28.462000000000003</v>
      </c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254</v>
      </c>
      <c r="AH69" s="154">
        <v>0</v>
      </c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4">
      <c r="A70" s="161"/>
      <c r="B70" s="162"/>
      <c r="C70" s="252"/>
      <c r="D70" s="253"/>
      <c r="E70" s="253"/>
      <c r="F70" s="253"/>
      <c r="G70" s="253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217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ht="20.399999999999999" outlineLevel="1" x14ac:dyDescent="0.4">
      <c r="A71" s="178">
        <v>15</v>
      </c>
      <c r="B71" s="179" t="s">
        <v>1039</v>
      </c>
      <c r="C71" s="189" t="s">
        <v>1040</v>
      </c>
      <c r="D71" s="180" t="s">
        <v>321</v>
      </c>
      <c r="E71" s="181">
        <v>32.731300000000005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1E-3</v>
      </c>
      <c r="O71" s="183">
        <f>ROUND(E71*N71,2)</f>
        <v>0.03</v>
      </c>
      <c r="P71" s="183">
        <v>0</v>
      </c>
      <c r="Q71" s="183">
        <f>ROUND(E71*P71,2)</f>
        <v>0</v>
      </c>
      <c r="R71" s="183" t="s">
        <v>332</v>
      </c>
      <c r="S71" s="183" t="s">
        <v>212</v>
      </c>
      <c r="T71" s="184" t="s">
        <v>333</v>
      </c>
      <c r="U71" s="164">
        <v>0</v>
      </c>
      <c r="V71" s="164">
        <f>ROUND(E71*U71,2)</f>
        <v>0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334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4">
      <c r="A72" s="161"/>
      <c r="B72" s="162"/>
      <c r="C72" s="190" t="s">
        <v>1077</v>
      </c>
      <c r="D72" s="169"/>
      <c r="E72" s="170">
        <v>32.731300000000005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254</v>
      </c>
      <c r="AH72" s="154">
        <v>5</v>
      </c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4">
      <c r="A73" s="161"/>
      <c r="B73" s="162"/>
      <c r="C73" s="252"/>
      <c r="D73" s="253"/>
      <c r="E73" s="253"/>
      <c r="F73" s="253"/>
      <c r="G73" s="253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217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4">
      <c r="A74" s="161">
        <v>16</v>
      </c>
      <c r="B74" s="162" t="s">
        <v>689</v>
      </c>
      <c r="C74" s="201" t="s">
        <v>690</v>
      </c>
      <c r="D74" s="163" t="s">
        <v>0</v>
      </c>
      <c r="E74" s="186"/>
      <c r="F74" s="165"/>
      <c r="G74" s="164">
        <f>ROUND(E74*F74,2)</f>
        <v>0</v>
      </c>
      <c r="H74" s="165"/>
      <c r="I74" s="164">
        <f>ROUND(E74*H74,2)</f>
        <v>0</v>
      </c>
      <c r="J74" s="165"/>
      <c r="K74" s="164">
        <f>ROUND(E74*J74,2)</f>
        <v>0</v>
      </c>
      <c r="L74" s="164">
        <v>21</v>
      </c>
      <c r="M74" s="164">
        <f>G74*(1+L74/100)</f>
        <v>0</v>
      </c>
      <c r="N74" s="164">
        <v>0</v>
      </c>
      <c r="O74" s="164">
        <f>ROUND(E74*N74,2)</f>
        <v>0</v>
      </c>
      <c r="P74" s="164">
        <v>0</v>
      </c>
      <c r="Q74" s="164">
        <f>ROUND(E74*P74,2)</f>
        <v>0</v>
      </c>
      <c r="R74" s="164" t="s">
        <v>681</v>
      </c>
      <c r="S74" s="164" t="s">
        <v>212</v>
      </c>
      <c r="T74" s="164" t="s">
        <v>277</v>
      </c>
      <c r="U74" s="164">
        <v>0</v>
      </c>
      <c r="V74" s="164">
        <f>ROUND(E74*U74,2)</f>
        <v>0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677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4">
      <c r="A75" s="161"/>
      <c r="B75" s="162"/>
      <c r="C75" s="267" t="s">
        <v>691</v>
      </c>
      <c r="D75" s="268"/>
      <c r="E75" s="268"/>
      <c r="F75" s="268"/>
      <c r="G75" s="268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280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4">
      <c r="A76" s="161"/>
      <c r="B76" s="162"/>
      <c r="C76" s="252"/>
      <c r="D76" s="253"/>
      <c r="E76" s="253"/>
      <c r="F76" s="253"/>
      <c r="G76" s="253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217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x14ac:dyDescent="0.4">
      <c r="A77" s="172" t="s">
        <v>207</v>
      </c>
      <c r="B77" s="173" t="s">
        <v>123</v>
      </c>
      <c r="C77" s="188" t="s">
        <v>124</v>
      </c>
      <c r="D77" s="174"/>
      <c r="E77" s="175"/>
      <c r="F77" s="176"/>
      <c r="G77" s="176">
        <f>SUMIF(AG78:AG95,"&lt;&gt;NOR",G78:G95)</f>
        <v>0</v>
      </c>
      <c r="H77" s="176"/>
      <c r="I77" s="176">
        <f>SUM(I78:I95)</f>
        <v>0</v>
      </c>
      <c r="J77" s="176"/>
      <c r="K77" s="176">
        <f>SUM(K78:K95)</f>
        <v>0</v>
      </c>
      <c r="L77" s="176"/>
      <c r="M77" s="176">
        <f>SUM(M78:M95)</f>
        <v>0</v>
      </c>
      <c r="N77" s="176"/>
      <c r="O77" s="176">
        <f>SUM(O78:O95)</f>
        <v>0.16000000000000003</v>
      </c>
      <c r="P77" s="176"/>
      <c r="Q77" s="176">
        <f>SUM(Q78:Q95)</f>
        <v>0</v>
      </c>
      <c r="R77" s="176"/>
      <c r="S77" s="176"/>
      <c r="T77" s="177"/>
      <c r="U77" s="171"/>
      <c r="V77" s="171">
        <f>SUM(V78:V95)</f>
        <v>7.8500000000000005</v>
      </c>
      <c r="W77" s="171"/>
      <c r="AG77" t="s">
        <v>208</v>
      </c>
    </row>
    <row r="78" spans="1:60" outlineLevel="1" x14ac:dyDescent="0.4">
      <c r="A78" s="178">
        <v>17</v>
      </c>
      <c r="B78" s="179" t="s">
        <v>1042</v>
      </c>
      <c r="C78" s="189" t="s">
        <v>1043</v>
      </c>
      <c r="D78" s="180" t="s">
        <v>321</v>
      </c>
      <c r="E78" s="181">
        <v>28.880000000000003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2.3000000000000001E-4</v>
      </c>
      <c r="O78" s="183">
        <f>ROUND(E78*N78,2)</f>
        <v>0.01</v>
      </c>
      <c r="P78" s="183">
        <v>0</v>
      </c>
      <c r="Q78" s="183">
        <f>ROUND(E78*P78,2)</f>
        <v>0</v>
      </c>
      <c r="R78" s="183" t="s">
        <v>719</v>
      </c>
      <c r="S78" s="183" t="s">
        <v>212</v>
      </c>
      <c r="T78" s="184" t="s">
        <v>277</v>
      </c>
      <c r="U78" s="164">
        <v>0.161</v>
      </c>
      <c r="V78" s="164">
        <f>ROUND(E78*U78,2)</f>
        <v>4.6500000000000004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278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4">
      <c r="A79" s="161"/>
      <c r="B79" s="162"/>
      <c r="C79" s="254" t="s">
        <v>1060</v>
      </c>
      <c r="D79" s="255"/>
      <c r="E79" s="255"/>
      <c r="F79" s="255"/>
      <c r="G79" s="255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216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4">
      <c r="A80" s="161"/>
      <c r="B80" s="162"/>
      <c r="C80" s="256" t="s">
        <v>1044</v>
      </c>
      <c r="D80" s="257"/>
      <c r="E80" s="257"/>
      <c r="F80" s="257"/>
      <c r="G80" s="257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216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4">
      <c r="A81" s="161"/>
      <c r="B81" s="162"/>
      <c r="C81" s="190" t="s">
        <v>1078</v>
      </c>
      <c r="D81" s="169"/>
      <c r="E81" s="170">
        <v>28.880000000000003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254</v>
      </c>
      <c r="AH81" s="154">
        <v>5</v>
      </c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4">
      <c r="A82" s="161"/>
      <c r="B82" s="162"/>
      <c r="C82" s="252"/>
      <c r="D82" s="253"/>
      <c r="E82" s="253"/>
      <c r="F82" s="253"/>
      <c r="G82" s="253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217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4">
      <c r="A83" s="178">
        <v>18</v>
      </c>
      <c r="B83" s="179" t="s">
        <v>940</v>
      </c>
      <c r="C83" s="189" t="s">
        <v>941</v>
      </c>
      <c r="D83" s="180" t="s">
        <v>321</v>
      </c>
      <c r="E83" s="181">
        <v>15.0975</v>
      </c>
      <c r="F83" s="182"/>
      <c r="G83" s="183">
        <f>ROUND(E83*F83,2)</f>
        <v>0</v>
      </c>
      <c r="H83" s="182"/>
      <c r="I83" s="183">
        <f>ROUND(E83*H83,2)</f>
        <v>0</v>
      </c>
      <c r="J83" s="182"/>
      <c r="K83" s="183">
        <f>ROUND(E83*J83,2)</f>
        <v>0</v>
      </c>
      <c r="L83" s="183">
        <v>21</v>
      </c>
      <c r="M83" s="183">
        <f>G83*(1+L83/100)</f>
        <v>0</v>
      </c>
      <c r="N83" s="183">
        <v>3.0000000000000001E-3</v>
      </c>
      <c r="O83" s="183">
        <f>ROUND(E83*N83,2)</f>
        <v>0.05</v>
      </c>
      <c r="P83" s="183">
        <v>0</v>
      </c>
      <c r="Q83" s="183">
        <f>ROUND(E83*P83,2)</f>
        <v>0</v>
      </c>
      <c r="R83" s="183" t="s">
        <v>719</v>
      </c>
      <c r="S83" s="183" t="s">
        <v>212</v>
      </c>
      <c r="T83" s="184" t="s">
        <v>277</v>
      </c>
      <c r="U83" s="164">
        <v>0.21200000000000002</v>
      </c>
      <c r="V83" s="164">
        <f>ROUND(E83*U83,2)</f>
        <v>3.2</v>
      </c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278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4">
      <c r="A84" s="161"/>
      <c r="B84" s="162"/>
      <c r="C84" s="254" t="s">
        <v>942</v>
      </c>
      <c r="D84" s="255"/>
      <c r="E84" s="255"/>
      <c r="F84" s="255"/>
      <c r="G84" s="255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216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85" t="str">
        <f>C84</f>
        <v>Očištění povrchu stěny od prachu, nařezání izolačních desek na požadovaný rozměr, nanesení lepicího tmelu, osazení desek.</v>
      </c>
      <c r="BB84" s="154"/>
      <c r="BC84" s="154"/>
      <c r="BD84" s="154"/>
      <c r="BE84" s="154"/>
      <c r="BF84" s="154"/>
      <c r="BG84" s="154"/>
      <c r="BH84" s="154"/>
    </row>
    <row r="85" spans="1:60" outlineLevel="1" x14ac:dyDescent="0.4">
      <c r="A85" s="161"/>
      <c r="B85" s="162"/>
      <c r="C85" s="190" t="s">
        <v>1079</v>
      </c>
      <c r="D85" s="169"/>
      <c r="E85" s="170">
        <v>15.0975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254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4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217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ht="20.399999999999999" outlineLevel="1" x14ac:dyDescent="0.4">
      <c r="A87" s="178">
        <v>19</v>
      </c>
      <c r="B87" s="179" t="s">
        <v>953</v>
      </c>
      <c r="C87" s="189" t="s">
        <v>954</v>
      </c>
      <c r="D87" s="180" t="s">
        <v>275</v>
      </c>
      <c r="E87" s="181">
        <v>1.5399500000000002</v>
      </c>
      <c r="F87" s="182"/>
      <c r="G87" s="183">
        <f>ROUND(E87*F87,2)</f>
        <v>0</v>
      </c>
      <c r="H87" s="182"/>
      <c r="I87" s="183">
        <f>ROUND(E87*H87,2)</f>
        <v>0</v>
      </c>
      <c r="J87" s="182"/>
      <c r="K87" s="183">
        <f>ROUND(E87*J87,2)</f>
        <v>0</v>
      </c>
      <c r="L87" s="183">
        <v>21</v>
      </c>
      <c r="M87" s="183">
        <f>G87*(1+L87/100)</f>
        <v>0</v>
      </c>
      <c r="N87" s="183">
        <v>3.0000000000000002E-2</v>
      </c>
      <c r="O87" s="183">
        <f>ROUND(E87*N87,2)</f>
        <v>0.05</v>
      </c>
      <c r="P87" s="183">
        <v>0</v>
      </c>
      <c r="Q87" s="183">
        <f>ROUND(E87*P87,2)</f>
        <v>0</v>
      </c>
      <c r="R87" s="183" t="s">
        <v>332</v>
      </c>
      <c r="S87" s="183" t="s">
        <v>212</v>
      </c>
      <c r="T87" s="184" t="s">
        <v>333</v>
      </c>
      <c r="U87" s="164">
        <v>0</v>
      </c>
      <c r="V87" s="164">
        <f>ROUND(E87*U87,2)</f>
        <v>0</v>
      </c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334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4">
      <c r="A88" s="161"/>
      <c r="B88" s="162"/>
      <c r="C88" s="190" t="s">
        <v>1080</v>
      </c>
      <c r="D88" s="169"/>
      <c r="E88" s="170">
        <v>1.5399500000000002</v>
      </c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254</v>
      </c>
      <c r="AH88" s="154">
        <v>5</v>
      </c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4">
      <c r="A89" s="161"/>
      <c r="B89" s="162"/>
      <c r="C89" s="252"/>
      <c r="D89" s="253"/>
      <c r="E89" s="253"/>
      <c r="F89" s="253"/>
      <c r="G89" s="253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217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ht="20.399999999999999" outlineLevel="1" x14ac:dyDescent="0.4">
      <c r="A90" s="178">
        <v>20</v>
      </c>
      <c r="B90" s="179" t="s">
        <v>1081</v>
      </c>
      <c r="C90" s="189" t="s">
        <v>1082</v>
      </c>
      <c r="D90" s="180" t="s">
        <v>321</v>
      </c>
      <c r="E90" s="181">
        <v>30.324000000000002</v>
      </c>
      <c r="F90" s="182"/>
      <c r="G90" s="183">
        <f>ROUND(E90*F90,2)</f>
        <v>0</v>
      </c>
      <c r="H90" s="182"/>
      <c r="I90" s="183">
        <f>ROUND(E90*H90,2)</f>
        <v>0</v>
      </c>
      <c r="J90" s="182"/>
      <c r="K90" s="183">
        <f>ROUND(E90*J90,2)</f>
        <v>0</v>
      </c>
      <c r="L90" s="183">
        <v>21</v>
      </c>
      <c r="M90" s="183">
        <f>G90*(1+L90/100)</f>
        <v>0</v>
      </c>
      <c r="N90" s="183">
        <v>1.5E-3</v>
      </c>
      <c r="O90" s="183">
        <f>ROUND(E90*N90,2)</f>
        <v>0.05</v>
      </c>
      <c r="P90" s="183">
        <v>0</v>
      </c>
      <c r="Q90" s="183">
        <f>ROUND(E90*P90,2)</f>
        <v>0</v>
      </c>
      <c r="R90" s="183" t="s">
        <v>332</v>
      </c>
      <c r="S90" s="183" t="s">
        <v>212</v>
      </c>
      <c r="T90" s="184" t="s">
        <v>333</v>
      </c>
      <c r="U90" s="164">
        <v>0</v>
      </c>
      <c r="V90" s="164">
        <f>ROUND(E90*U90,2)</f>
        <v>0</v>
      </c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334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4">
      <c r="A91" s="161"/>
      <c r="B91" s="162"/>
      <c r="C91" s="190" t="s">
        <v>1083</v>
      </c>
      <c r="D91" s="169"/>
      <c r="E91" s="170">
        <v>30.324000000000002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254</v>
      </c>
      <c r="AH91" s="154">
        <v>5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4">
      <c r="A92" s="161"/>
      <c r="B92" s="162"/>
      <c r="C92" s="252"/>
      <c r="D92" s="253"/>
      <c r="E92" s="253"/>
      <c r="F92" s="253"/>
      <c r="G92" s="253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217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4">
      <c r="A93" s="161">
        <v>21</v>
      </c>
      <c r="B93" s="162" t="s">
        <v>726</v>
      </c>
      <c r="C93" s="201" t="s">
        <v>727</v>
      </c>
      <c r="D93" s="163" t="s">
        <v>0</v>
      </c>
      <c r="E93" s="186"/>
      <c r="F93" s="165"/>
      <c r="G93" s="164">
        <f>ROUND(E93*F93,2)</f>
        <v>0</v>
      </c>
      <c r="H93" s="165"/>
      <c r="I93" s="164">
        <f>ROUND(E93*H93,2)</f>
        <v>0</v>
      </c>
      <c r="J93" s="165"/>
      <c r="K93" s="164">
        <f>ROUND(E93*J93,2)</f>
        <v>0</v>
      </c>
      <c r="L93" s="164">
        <v>21</v>
      </c>
      <c r="M93" s="164">
        <f>G93*(1+L93/100)</f>
        <v>0</v>
      </c>
      <c r="N93" s="164">
        <v>0</v>
      </c>
      <c r="O93" s="164">
        <f>ROUND(E93*N93,2)</f>
        <v>0</v>
      </c>
      <c r="P93" s="164">
        <v>0</v>
      </c>
      <c r="Q93" s="164">
        <f>ROUND(E93*P93,2)</f>
        <v>0</v>
      </c>
      <c r="R93" s="164" t="s">
        <v>719</v>
      </c>
      <c r="S93" s="164" t="s">
        <v>212</v>
      </c>
      <c r="T93" s="164" t="s">
        <v>277</v>
      </c>
      <c r="U93" s="164">
        <v>0</v>
      </c>
      <c r="V93" s="164">
        <f>ROUND(E93*U93,2)</f>
        <v>0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677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4">
      <c r="A94" s="161"/>
      <c r="B94" s="162"/>
      <c r="C94" s="267" t="s">
        <v>716</v>
      </c>
      <c r="D94" s="268"/>
      <c r="E94" s="268"/>
      <c r="F94" s="268"/>
      <c r="G94" s="268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280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4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217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x14ac:dyDescent="0.4">
      <c r="A96" s="172" t="s">
        <v>207</v>
      </c>
      <c r="B96" s="173" t="s">
        <v>144</v>
      </c>
      <c r="C96" s="188" t="s">
        <v>145</v>
      </c>
      <c r="D96" s="174"/>
      <c r="E96" s="175"/>
      <c r="F96" s="176"/>
      <c r="G96" s="176">
        <f>SUMIF(AG97:AG107,"&lt;&gt;NOR",G97:G107)</f>
        <v>0</v>
      </c>
      <c r="H96" s="176"/>
      <c r="I96" s="176">
        <f>SUM(I97:I107)</f>
        <v>0</v>
      </c>
      <c r="J96" s="176"/>
      <c r="K96" s="176">
        <f>SUM(K97:K107)</f>
        <v>0</v>
      </c>
      <c r="L96" s="176"/>
      <c r="M96" s="176">
        <f>SUM(M97:M107)</f>
        <v>0</v>
      </c>
      <c r="N96" s="176"/>
      <c r="O96" s="176">
        <f>SUM(O97:O107)</f>
        <v>0.28000000000000003</v>
      </c>
      <c r="P96" s="176"/>
      <c r="Q96" s="176">
        <f>SUM(Q97:Q107)</f>
        <v>0</v>
      </c>
      <c r="R96" s="176"/>
      <c r="S96" s="176"/>
      <c r="T96" s="177"/>
      <c r="U96" s="171"/>
      <c r="V96" s="171">
        <f>SUM(V97:V107)</f>
        <v>10.44</v>
      </c>
      <c r="W96" s="171"/>
      <c r="AG96" t="s">
        <v>208</v>
      </c>
    </row>
    <row r="97" spans="1:60" ht="20.399999999999999" outlineLevel="1" x14ac:dyDescent="0.4">
      <c r="A97" s="178">
        <v>22</v>
      </c>
      <c r="B97" s="179" t="s">
        <v>737</v>
      </c>
      <c r="C97" s="189" t="s">
        <v>738</v>
      </c>
      <c r="D97" s="180" t="s">
        <v>460</v>
      </c>
      <c r="E97" s="181">
        <v>94.87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730</v>
      </c>
      <c r="S97" s="183" t="s">
        <v>212</v>
      </c>
      <c r="T97" s="184" t="s">
        <v>277</v>
      </c>
      <c r="U97" s="164">
        <v>0.11</v>
      </c>
      <c r="V97" s="164">
        <f>ROUND(E97*U97,2)</f>
        <v>10.44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278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4">
      <c r="A98" s="161"/>
      <c r="B98" s="162"/>
      <c r="C98" s="190" t="s">
        <v>1084</v>
      </c>
      <c r="D98" s="169"/>
      <c r="E98" s="170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254</v>
      </c>
      <c r="AH98" s="154">
        <v>0</v>
      </c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4">
      <c r="A99" s="161"/>
      <c r="B99" s="162"/>
      <c r="C99" s="190" t="s">
        <v>918</v>
      </c>
      <c r="D99" s="169"/>
      <c r="E99" s="170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254</v>
      </c>
      <c r="AH99" s="154">
        <v>0</v>
      </c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4">
      <c r="A100" s="161"/>
      <c r="B100" s="162"/>
      <c r="C100" s="190" t="s">
        <v>1085</v>
      </c>
      <c r="D100" s="169"/>
      <c r="E100" s="170">
        <v>94.87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254</v>
      </c>
      <c r="AH100" s="154">
        <v>0</v>
      </c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4">
      <c r="A101" s="161"/>
      <c r="B101" s="162"/>
      <c r="C101" s="252"/>
      <c r="D101" s="253"/>
      <c r="E101" s="253"/>
      <c r="F101" s="253"/>
      <c r="G101" s="253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217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4">
      <c r="A102" s="178">
        <v>23</v>
      </c>
      <c r="B102" s="179" t="s">
        <v>1053</v>
      </c>
      <c r="C102" s="189" t="s">
        <v>1054</v>
      </c>
      <c r="D102" s="180" t="s">
        <v>460</v>
      </c>
      <c r="E102" s="181">
        <v>104.35700000000001</v>
      </c>
      <c r="F102" s="182"/>
      <c r="G102" s="183">
        <f>ROUND(E102*F102,2)</f>
        <v>0</v>
      </c>
      <c r="H102" s="182"/>
      <c r="I102" s="183">
        <f>ROUND(E102*H102,2)</f>
        <v>0</v>
      </c>
      <c r="J102" s="182"/>
      <c r="K102" s="183">
        <f>ROUND(E102*J102,2)</f>
        <v>0</v>
      </c>
      <c r="L102" s="183">
        <v>21</v>
      </c>
      <c r="M102" s="183">
        <f>G102*(1+L102/100)</f>
        <v>0</v>
      </c>
      <c r="N102" s="183">
        <v>2.6400000000000004E-3</v>
      </c>
      <c r="O102" s="183">
        <f>ROUND(E102*N102,2)</f>
        <v>0.28000000000000003</v>
      </c>
      <c r="P102" s="183">
        <v>0</v>
      </c>
      <c r="Q102" s="183">
        <f>ROUND(E102*P102,2)</f>
        <v>0</v>
      </c>
      <c r="R102" s="183" t="s">
        <v>332</v>
      </c>
      <c r="S102" s="183" t="s">
        <v>212</v>
      </c>
      <c r="T102" s="184" t="s">
        <v>333</v>
      </c>
      <c r="U102" s="164">
        <v>0</v>
      </c>
      <c r="V102" s="164">
        <f>ROUND(E102*U102,2)</f>
        <v>0</v>
      </c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334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4">
      <c r="A103" s="161"/>
      <c r="B103" s="162"/>
      <c r="C103" s="190" t="s">
        <v>1086</v>
      </c>
      <c r="D103" s="169"/>
      <c r="E103" s="170">
        <v>104.35700000000001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254</v>
      </c>
      <c r="AH103" s="154">
        <v>5</v>
      </c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4">
      <c r="A104" s="161"/>
      <c r="B104" s="162"/>
      <c r="C104" s="252"/>
      <c r="D104" s="253"/>
      <c r="E104" s="253"/>
      <c r="F104" s="253"/>
      <c r="G104" s="253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217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4">
      <c r="A105" s="161">
        <v>24</v>
      </c>
      <c r="B105" s="162" t="s">
        <v>735</v>
      </c>
      <c r="C105" s="201" t="s">
        <v>736</v>
      </c>
      <c r="D105" s="163" t="s">
        <v>0</v>
      </c>
      <c r="E105" s="186"/>
      <c r="F105" s="165"/>
      <c r="G105" s="164">
        <f>ROUND(E105*F105,2)</f>
        <v>0</v>
      </c>
      <c r="H105" s="165"/>
      <c r="I105" s="164">
        <f>ROUND(E105*H105,2)</f>
        <v>0</v>
      </c>
      <c r="J105" s="165"/>
      <c r="K105" s="164">
        <f>ROUND(E105*J105,2)</f>
        <v>0</v>
      </c>
      <c r="L105" s="164">
        <v>21</v>
      </c>
      <c r="M105" s="164">
        <f>G105*(1+L105/100)</f>
        <v>0</v>
      </c>
      <c r="N105" s="164">
        <v>0</v>
      </c>
      <c r="O105" s="164">
        <f>ROUND(E105*N105,2)</f>
        <v>0</v>
      </c>
      <c r="P105" s="164">
        <v>0</v>
      </c>
      <c r="Q105" s="164">
        <f>ROUND(E105*P105,2)</f>
        <v>0</v>
      </c>
      <c r="R105" s="164" t="s">
        <v>730</v>
      </c>
      <c r="S105" s="164" t="s">
        <v>212</v>
      </c>
      <c r="T105" s="164" t="s">
        <v>277</v>
      </c>
      <c r="U105" s="164">
        <v>0</v>
      </c>
      <c r="V105" s="164">
        <f>ROUND(E105*U105,2)</f>
        <v>0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677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4">
      <c r="A106" s="161"/>
      <c r="B106" s="162"/>
      <c r="C106" s="267" t="s">
        <v>716</v>
      </c>
      <c r="D106" s="268"/>
      <c r="E106" s="268"/>
      <c r="F106" s="268"/>
      <c r="G106" s="268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280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4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217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x14ac:dyDescent="0.4">
      <c r="A108" s="172" t="s">
        <v>207</v>
      </c>
      <c r="B108" s="173" t="s">
        <v>150</v>
      </c>
      <c r="C108" s="188" t="s">
        <v>151</v>
      </c>
      <c r="D108" s="174"/>
      <c r="E108" s="175"/>
      <c r="F108" s="176"/>
      <c r="G108" s="176">
        <f>SUMIF(AG109:AG120,"&lt;&gt;NOR",G109:G120)</f>
        <v>0</v>
      </c>
      <c r="H108" s="176"/>
      <c r="I108" s="176">
        <f>SUM(I109:I120)</f>
        <v>0</v>
      </c>
      <c r="J108" s="176"/>
      <c r="K108" s="176">
        <f>SUM(K109:K120)</f>
        <v>0</v>
      </c>
      <c r="L108" s="176"/>
      <c r="M108" s="176">
        <f>SUM(M109:M120)</f>
        <v>0</v>
      </c>
      <c r="N108" s="176"/>
      <c r="O108" s="176">
        <f>SUM(O109:O120)</f>
        <v>0.42</v>
      </c>
      <c r="P108" s="176"/>
      <c r="Q108" s="176">
        <f>SUM(Q109:Q120)</f>
        <v>0</v>
      </c>
      <c r="R108" s="176"/>
      <c r="S108" s="176"/>
      <c r="T108" s="177"/>
      <c r="U108" s="171"/>
      <c r="V108" s="171">
        <f>SUM(V109:V120)</f>
        <v>17.41</v>
      </c>
      <c r="W108" s="171"/>
      <c r="AG108" t="s">
        <v>208</v>
      </c>
    </row>
    <row r="109" spans="1:60" ht="20.399999999999999" outlineLevel="1" x14ac:dyDescent="0.4">
      <c r="A109" s="178">
        <v>25</v>
      </c>
      <c r="B109" s="179" t="s">
        <v>787</v>
      </c>
      <c r="C109" s="189" t="s">
        <v>788</v>
      </c>
      <c r="D109" s="180" t="s">
        <v>321</v>
      </c>
      <c r="E109" s="181">
        <v>28.880000000000003</v>
      </c>
      <c r="F109" s="182"/>
      <c r="G109" s="183">
        <f>ROUND(E109*F109,2)</f>
        <v>0</v>
      </c>
      <c r="H109" s="182"/>
      <c r="I109" s="183">
        <f>ROUND(E109*H109,2)</f>
        <v>0</v>
      </c>
      <c r="J109" s="182"/>
      <c r="K109" s="183">
        <f>ROUND(E109*J109,2)</f>
        <v>0</v>
      </c>
      <c r="L109" s="183">
        <v>21</v>
      </c>
      <c r="M109" s="183">
        <f>G109*(1+L109/100)</f>
        <v>0</v>
      </c>
      <c r="N109" s="183">
        <v>1.9000000000000001E-4</v>
      </c>
      <c r="O109" s="183">
        <f>ROUND(E109*N109,2)</f>
        <v>0.01</v>
      </c>
      <c r="P109" s="183">
        <v>0</v>
      </c>
      <c r="Q109" s="183">
        <f>ROUND(E109*P109,2)</f>
        <v>0</v>
      </c>
      <c r="R109" s="183" t="s">
        <v>789</v>
      </c>
      <c r="S109" s="183" t="s">
        <v>212</v>
      </c>
      <c r="T109" s="184" t="s">
        <v>277</v>
      </c>
      <c r="U109" s="164">
        <v>0.60300000000000009</v>
      </c>
      <c r="V109" s="164">
        <f>ROUND(E109*U109,2)</f>
        <v>17.41</v>
      </c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278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4">
      <c r="A110" s="161"/>
      <c r="B110" s="162"/>
      <c r="C110" s="254" t="s">
        <v>790</v>
      </c>
      <c r="D110" s="255"/>
      <c r="E110" s="255"/>
      <c r="F110" s="255"/>
      <c r="G110" s="255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216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4">
      <c r="A111" s="161"/>
      <c r="B111" s="162"/>
      <c r="C111" s="190" t="s">
        <v>1065</v>
      </c>
      <c r="D111" s="169"/>
      <c r="E111" s="170">
        <v>44.760000000000005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254</v>
      </c>
      <c r="AH111" s="154">
        <v>0</v>
      </c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4">
      <c r="A112" s="161"/>
      <c r="B112" s="162"/>
      <c r="C112" s="190" t="s">
        <v>1066</v>
      </c>
      <c r="D112" s="169"/>
      <c r="E112" s="170">
        <v>-15.879999999999999</v>
      </c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254</v>
      </c>
      <c r="AH112" s="154">
        <v>0</v>
      </c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4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217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ht="20.399999999999999" outlineLevel="1" x14ac:dyDescent="0.4">
      <c r="A114" s="178">
        <v>26</v>
      </c>
      <c r="B114" s="179" t="s">
        <v>1087</v>
      </c>
      <c r="C114" s="189" t="s">
        <v>1088</v>
      </c>
      <c r="D114" s="180" t="s">
        <v>321</v>
      </c>
      <c r="E114" s="181">
        <v>31.768000000000001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1.3000000000000001E-2</v>
      </c>
      <c r="O114" s="183">
        <f>ROUND(E114*N114,2)</f>
        <v>0.41</v>
      </c>
      <c r="P114" s="183">
        <v>0</v>
      </c>
      <c r="Q114" s="183">
        <f>ROUND(E114*P114,2)</f>
        <v>0</v>
      </c>
      <c r="R114" s="183" t="s">
        <v>332</v>
      </c>
      <c r="S114" s="183" t="s">
        <v>212</v>
      </c>
      <c r="T114" s="184" t="s">
        <v>333</v>
      </c>
      <c r="U114" s="164">
        <v>0</v>
      </c>
      <c r="V114" s="164">
        <f>ROUND(E114*U114,2)</f>
        <v>0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334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4">
      <c r="A115" s="161"/>
      <c r="B115" s="162"/>
      <c r="C115" s="254" t="s">
        <v>1089</v>
      </c>
      <c r="D115" s="255"/>
      <c r="E115" s="255"/>
      <c r="F115" s="255"/>
      <c r="G115" s="255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216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4">
      <c r="A116" s="161"/>
      <c r="B116" s="162"/>
      <c r="C116" s="190" t="s">
        <v>1090</v>
      </c>
      <c r="D116" s="169"/>
      <c r="E116" s="170">
        <v>31.768000000000001</v>
      </c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254</v>
      </c>
      <c r="AH116" s="154">
        <v>5</v>
      </c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4">
      <c r="A117" s="161"/>
      <c r="B117" s="162"/>
      <c r="C117" s="252"/>
      <c r="D117" s="253"/>
      <c r="E117" s="253"/>
      <c r="F117" s="253"/>
      <c r="G117" s="253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217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4">
      <c r="A118" s="161">
        <v>27</v>
      </c>
      <c r="B118" s="162" t="s">
        <v>838</v>
      </c>
      <c r="C118" s="201" t="s">
        <v>839</v>
      </c>
      <c r="D118" s="163" t="s">
        <v>0</v>
      </c>
      <c r="E118" s="186"/>
      <c r="F118" s="165"/>
      <c r="G118" s="164">
        <f>ROUND(E118*F118,2)</f>
        <v>0</v>
      </c>
      <c r="H118" s="165"/>
      <c r="I118" s="164">
        <f>ROUND(E118*H118,2)</f>
        <v>0</v>
      </c>
      <c r="J118" s="165"/>
      <c r="K118" s="164">
        <f>ROUND(E118*J118,2)</f>
        <v>0</v>
      </c>
      <c r="L118" s="164">
        <v>21</v>
      </c>
      <c r="M118" s="164">
        <f>G118*(1+L118/100)</f>
        <v>0</v>
      </c>
      <c r="N118" s="164">
        <v>0</v>
      </c>
      <c r="O118" s="164">
        <f>ROUND(E118*N118,2)</f>
        <v>0</v>
      </c>
      <c r="P118" s="164">
        <v>0</v>
      </c>
      <c r="Q118" s="164">
        <f>ROUND(E118*P118,2)</f>
        <v>0</v>
      </c>
      <c r="R118" s="164" t="s">
        <v>789</v>
      </c>
      <c r="S118" s="164" t="s">
        <v>212</v>
      </c>
      <c r="T118" s="164" t="s">
        <v>277</v>
      </c>
      <c r="U118" s="164">
        <v>0</v>
      </c>
      <c r="V118" s="164">
        <f>ROUND(E118*U118,2)</f>
        <v>0</v>
      </c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677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4">
      <c r="A119" s="161"/>
      <c r="B119" s="162"/>
      <c r="C119" s="267" t="s">
        <v>716</v>
      </c>
      <c r="D119" s="268"/>
      <c r="E119" s="268"/>
      <c r="F119" s="268"/>
      <c r="G119" s="268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280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4">
      <c r="A120" s="161"/>
      <c r="B120" s="162"/>
      <c r="C120" s="252"/>
      <c r="D120" s="253"/>
      <c r="E120" s="253"/>
      <c r="F120" s="253"/>
      <c r="G120" s="253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217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x14ac:dyDescent="0.4">
      <c r="A121" s="5"/>
      <c r="B121" s="6"/>
      <c r="C121" s="191"/>
      <c r="D121" s="8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AE121">
        <v>15</v>
      </c>
      <c r="AF121">
        <v>21</v>
      </c>
    </row>
    <row r="122" spans="1:60" x14ac:dyDescent="0.4">
      <c r="A122" s="157"/>
      <c r="B122" s="158" t="s">
        <v>29</v>
      </c>
      <c r="C122" s="192"/>
      <c r="D122" s="159"/>
      <c r="E122" s="160"/>
      <c r="F122" s="160"/>
      <c r="G122" s="187">
        <f>G8+G41+G63+G67+G77+G96+G108</f>
        <v>0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AE122">
        <f>SUMIF(L7:L120,AE121,G7:G120)</f>
        <v>0</v>
      </c>
      <c r="AF122">
        <f>SUMIF(L7:L120,AF121,G7:G120)</f>
        <v>0</v>
      </c>
      <c r="AG122" t="s">
        <v>270</v>
      </c>
    </row>
    <row r="123" spans="1:60" x14ac:dyDescent="0.4">
      <c r="C123" s="193"/>
      <c r="D123" s="145"/>
      <c r="AG123" t="s">
        <v>271</v>
      </c>
    </row>
    <row r="124" spans="1:60" x14ac:dyDescent="0.4">
      <c r="D124" s="145"/>
    </row>
    <row r="125" spans="1:60" x14ac:dyDescent="0.4">
      <c r="D125" s="145"/>
    </row>
    <row r="126" spans="1:60" x14ac:dyDescent="0.4">
      <c r="D126" s="145"/>
    </row>
    <row r="127" spans="1:60" x14ac:dyDescent="0.4">
      <c r="D127" s="145"/>
    </row>
    <row r="128" spans="1:60" x14ac:dyDescent="0.4">
      <c r="D128" s="145"/>
    </row>
    <row r="129" spans="4:4" x14ac:dyDescent="0.4">
      <c r="D129" s="145"/>
    </row>
    <row r="130" spans="4:4" x14ac:dyDescent="0.4">
      <c r="D130" s="145"/>
    </row>
    <row r="131" spans="4:4" x14ac:dyDescent="0.4">
      <c r="D131" s="145"/>
    </row>
    <row r="132" spans="4:4" x14ac:dyDescent="0.4">
      <c r="D132" s="145"/>
    </row>
    <row r="133" spans="4:4" x14ac:dyDescent="0.4">
      <c r="D133" s="145"/>
    </row>
    <row r="134" spans="4:4" x14ac:dyDescent="0.4">
      <c r="D134" s="145"/>
    </row>
    <row r="135" spans="4:4" x14ac:dyDescent="0.4">
      <c r="D135" s="145"/>
    </row>
    <row r="136" spans="4:4" x14ac:dyDescent="0.4">
      <c r="D136" s="145"/>
    </row>
    <row r="137" spans="4:4" x14ac:dyDescent="0.4">
      <c r="D137" s="145"/>
    </row>
    <row r="138" spans="4:4" x14ac:dyDescent="0.4">
      <c r="D138" s="145"/>
    </row>
    <row r="139" spans="4:4" x14ac:dyDescent="0.4">
      <c r="D139" s="145"/>
    </row>
    <row r="140" spans="4:4" x14ac:dyDescent="0.4">
      <c r="D140" s="145"/>
    </row>
    <row r="141" spans="4:4" x14ac:dyDescent="0.4">
      <c r="D141" s="145"/>
    </row>
    <row r="142" spans="4:4" x14ac:dyDescent="0.4">
      <c r="D142" s="145"/>
    </row>
    <row r="143" spans="4:4" x14ac:dyDescent="0.4">
      <c r="D143" s="145"/>
    </row>
    <row r="144" spans="4:4" x14ac:dyDescent="0.4">
      <c r="D144" s="145"/>
    </row>
    <row r="145" spans="4:4" x14ac:dyDescent="0.4">
      <c r="D145" s="145"/>
    </row>
    <row r="146" spans="4:4" x14ac:dyDescent="0.4">
      <c r="D146" s="145"/>
    </row>
    <row r="147" spans="4:4" x14ac:dyDescent="0.4">
      <c r="D147" s="145"/>
    </row>
    <row r="148" spans="4:4" x14ac:dyDescent="0.4">
      <c r="D148" s="145"/>
    </row>
    <row r="149" spans="4:4" x14ac:dyDescent="0.4">
      <c r="D149" s="145"/>
    </row>
    <row r="150" spans="4:4" x14ac:dyDescent="0.4">
      <c r="D150" s="145"/>
    </row>
    <row r="151" spans="4:4" x14ac:dyDescent="0.4">
      <c r="D151" s="145"/>
    </row>
    <row r="152" spans="4:4" x14ac:dyDescent="0.4">
      <c r="D152" s="145"/>
    </row>
    <row r="153" spans="4:4" x14ac:dyDescent="0.4">
      <c r="D153" s="145"/>
    </row>
    <row r="154" spans="4:4" x14ac:dyDescent="0.4">
      <c r="D154" s="145"/>
    </row>
    <row r="155" spans="4:4" x14ac:dyDescent="0.4">
      <c r="D155" s="145"/>
    </row>
    <row r="156" spans="4:4" x14ac:dyDescent="0.4">
      <c r="D156" s="145"/>
    </row>
    <row r="157" spans="4:4" x14ac:dyDescent="0.4">
      <c r="D157" s="145"/>
    </row>
    <row r="158" spans="4:4" x14ac:dyDescent="0.4">
      <c r="D158" s="145"/>
    </row>
    <row r="159" spans="4:4" x14ac:dyDescent="0.4">
      <c r="D159" s="145"/>
    </row>
    <row r="160" spans="4:4" x14ac:dyDescent="0.4">
      <c r="D160" s="145"/>
    </row>
    <row r="161" spans="4:4" x14ac:dyDescent="0.4">
      <c r="D161" s="145"/>
    </row>
    <row r="162" spans="4:4" x14ac:dyDescent="0.4">
      <c r="D162" s="145"/>
    </row>
    <row r="163" spans="4:4" x14ac:dyDescent="0.4">
      <c r="D163" s="145"/>
    </row>
    <row r="164" spans="4:4" x14ac:dyDescent="0.4">
      <c r="D164" s="145"/>
    </row>
    <row r="165" spans="4:4" x14ac:dyDescent="0.4">
      <c r="D165" s="145"/>
    </row>
    <row r="166" spans="4:4" x14ac:dyDescent="0.4">
      <c r="D166" s="145"/>
    </row>
    <row r="167" spans="4:4" x14ac:dyDescent="0.4">
      <c r="D167" s="145"/>
    </row>
    <row r="168" spans="4:4" x14ac:dyDescent="0.4">
      <c r="D168" s="145"/>
    </row>
    <row r="169" spans="4:4" x14ac:dyDescent="0.4">
      <c r="D169" s="145"/>
    </row>
    <row r="170" spans="4:4" x14ac:dyDescent="0.4">
      <c r="D170" s="145"/>
    </row>
    <row r="171" spans="4:4" x14ac:dyDescent="0.4">
      <c r="D171" s="145"/>
    </row>
    <row r="172" spans="4:4" x14ac:dyDescent="0.4">
      <c r="D172" s="145"/>
    </row>
    <row r="173" spans="4:4" x14ac:dyDescent="0.4">
      <c r="D173" s="145"/>
    </row>
    <row r="174" spans="4:4" x14ac:dyDescent="0.4">
      <c r="D174" s="145"/>
    </row>
    <row r="175" spans="4:4" x14ac:dyDescent="0.4">
      <c r="D175" s="145"/>
    </row>
    <row r="176" spans="4:4" x14ac:dyDescent="0.4">
      <c r="D176" s="145"/>
    </row>
    <row r="177" spans="4:4" x14ac:dyDescent="0.4">
      <c r="D177" s="145"/>
    </row>
    <row r="178" spans="4:4" x14ac:dyDescent="0.4">
      <c r="D178" s="145"/>
    </row>
    <row r="179" spans="4:4" x14ac:dyDescent="0.4">
      <c r="D179" s="145"/>
    </row>
    <row r="180" spans="4:4" x14ac:dyDescent="0.4">
      <c r="D180" s="145"/>
    </row>
    <row r="181" spans="4:4" x14ac:dyDescent="0.4">
      <c r="D181" s="145"/>
    </row>
    <row r="182" spans="4:4" x14ac:dyDescent="0.4">
      <c r="D182" s="145"/>
    </row>
    <row r="183" spans="4:4" x14ac:dyDescent="0.4">
      <c r="D183" s="145"/>
    </row>
    <row r="184" spans="4:4" x14ac:dyDescent="0.4">
      <c r="D184" s="145"/>
    </row>
    <row r="185" spans="4:4" x14ac:dyDescent="0.4">
      <c r="D185" s="145"/>
    </row>
    <row r="186" spans="4:4" x14ac:dyDescent="0.4">
      <c r="D186" s="145"/>
    </row>
    <row r="187" spans="4:4" x14ac:dyDescent="0.4">
      <c r="D187" s="145"/>
    </row>
    <row r="188" spans="4:4" x14ac:dyDescent="0.4">
      <c r="D188" s="145"/>
    </row>
    <row r="189" spans="4:4" x14ac:dyDescent="0.4">
      <c r="D189" s="145"/>
    </row>
    <row r="190" spans="4:4" x14ac:dyDescent="0.4">
      <c r="D190" s="145"/>
    </row>
    <row r="191" spans="4:4" x14ac:dyDescent="0.4">
      <c r="D191" s="145"/>
    </row>
    <row r="192" spans="4:4" x14ac:dyDescent="0.4">
      <c r="D192" s="145"/>
    </row>
    <row r="193" spans="4:4" x14ac:dyDescent="0.4">
      <c r="D193" s="145"/>
    </row>
    <row r="194" spans="4:4" x14ac:dyDescent="0.4">
      <c r="D194" s="145"/>
    </row>
    <row r="195" spans="4:4" x14ac:dyDescent="0.4">
      <c r="D195" s="145"/>
    </row>
    <row r="196" spans="4:4" x14ac:dyDescent="0.4">
      <c r="D196" s="145"/>
    </row>
    <row r="197" spans="4:4" x14ac:dyDescent="0.4">
      <c r="D197" s="145"/>
    </row>
    <row r="198" spans="4:4" x14ac:dyDescent="0.4">
      <c r="D198" s="145"/>
    </row>
    <row r="199" spans="4:4" x14ac:dyDescent="0.4">
      <c r="D199" s="145"/>
    </row>
    <row r="200" spans="4:4" x14ac:dyDescent="0.4">
      <c r="D200" s="145"/>
    </row>
    <row r="201" spans="4:4" x14ac:dyDescent="0.4">
      <c r="D201" s="145"/>
    </row>
    <row r="202" spans="4:4" x14ac:dyDescent="0.4">
      <c r="D202" s="145"/>
    </row>
    <row r="203" spans="4:4" x14ac:dyDescent="0.4">
      <c r="D203" s="145"/>
    </row>
    <row r="204" spans="4:4" x14ac:dyDescent="0.4">
      <c r="D204" s="145"/>
    </row>
    <row r="205" spans="4:4" x14ac:dyDescent="0.4">
      <c r="D205" s="145"/>
    </row>
    <row r="206" spans="4:4" x14ac:dyDescent="0.4">
      <c r="D206" s="145"/>
    </row>
    <row r="207" spans="4:4" x14ac:dyDescent="0.4">
      <c r="D207" s="145"/>
    </row>
    <row r="208" spans="4:4" x14ac:dyDescent="0.4">
      <c r="D208" s="145"/>
    </row>
    <row r="209" spans="4:4" x14ac:dyDescent="0.4">
      <c r="D209" s="145"/>
    </row>
    <row r="210" spans="4:4" x14ac:dyDescent="0.4">
      <c r="D210" s="145"/>
    </row>
    <row r="211" spans="4:4" x14ac:dyDescent="0.4">
      <c r="D211" s="145"/>
    </row>
    <row r="212" spans="4:4" x14ac:dyDescent="0.4">
      <c r="D212" s="145"/>
    </row>
    <row r="213" spans="4:4" x14ac:dyDescent="0.4">
      <c r="D213" s="145"/>
    </row>
    <row r="214" spans="4:4" x14ac:dyDescent="0.4">
      <c r="D214" s="145"/>
    </row>
    <row r="215" spans="4:4" x14ac:dyDescent="0.4">
      <c r="D215" s="145"/>
    </row>
    <row r="216" spans="4:4" x14ac:dyDescent="0.4">
      <c r="D216" s="145"/>
    </row>
    <row r="217" spans="4:4" x14ac:dyDescent="0.4">
      <c r="D217" s="145"/>
    </row>
    <row r="218" spans="4:4" x14ac:dyDescent="0.4">
      <c r="D218" s="145"/>
    </row>
    <row r="219" spans="4:4" x14ac:dyDescent="0.4">
      <c r="D219" s="145"/>
    </row>
    <row r="220" spans="4:4" x14ac:dyDescent="0.4">
      <c r="D220" s="145"/>
    </row>
    <row r="221" spans="4:4" x14ac:dyDescent="0.4">
      <c r="D221" s="145"/>
    </row>
    <row r="222" spans="4:4" x14ac:dyDescent="0.4">
      <c r="D222" s="145"/>
    </row>
    <row r="223" spans="4:4" x14ac:dyDescent="0.4">
      <c r="D223" s="145"/>
    </row>
    <row r="224" spans="4:4" x14ac:dyDescent="0.4">
      <c r="D224" s="145"/>
    </row>
    <row r="225" spans="4:4" x14ac:dyDescent="0.4">
      <c r="D225" s="145"/>
    </row>
    <row r="226" spans="4:4" x14ac:dyDescent="0.4">
      <c r="D226" s="145"/>
    </row>
    <row r="227" spans="4:4" x14ac:dyDescent="0.4">
      <c r="D227" s="145"/>
    </row>
    <row r="228" spans="4:4" x14ac:dyDescent="0.4">
      <c r="D228" s="145"/>
    </row>
    <row r="229" spans="4:4" x14ac:dyDescent="0.4">
      <c r="D229" s="145"/>
    </row>
    <row r="230" spans="4:4" x14ac:dyDescent="0.4">
      <c r="D230" s="145"/>
    </row>
    <row r="231" spans="4:4" x14ac:dyDescent="0.4">
      <c r="D231" s="145"/>
    </row>
    <row r="232" spans="4:4" x14ac:dyDescent="0.4">
      <c r="D232" s="145"/>
    </row>
    <row r="233" spans="4:4" x14ac:dyDescent="0.4">
      <c r="D233" s="145"/>
    </row>
    <row r="234" spans="4:4" x14ac:dyDescent="0.4">
      <c r="D234" s="145"/>
    </row>
    <row r="235" spans="4:4" x14ac:dyDescent="0.4">
      <c r="D235" s="145"/>
    </row>
    <row r="236" spans="4:4" x14ac:dyDescent="0.4">
      <c r="D236" s="145"/>
    </row>
    <row r="237" spans="4:4" x14ac:dyDescent="0.4">
      <c r="D237" s="145"/>
    </row>
    <row r="238" spans="4:4" x14ac:dyDescent="0.4">
      <c r="D238" s="145"/>
    </row>
    <row r="239" spans="4:4" x14ac:dyDescent="0.4">
      <c r="D239" s="145"/>
    </row>
    <row r="240" spans="4:4" x14ac:dyDescent="0.4">
      <c r="D240" s="145"/>
    </row>
    <row r="241" spans="4:4" x14ac:dyDescent="0.4">
      <c r="D241" s="145"/>
    </row>
    <row r="242" spans="4:4" x14ac:dyDescent="0.4">
      <c r="D242" s="145"/>
    </row>
    <row r="243" spans="4:4" x14ac:dyDescent="0.4">
      <c r="D243" s="145"/>
    </row>
    <row r="244" spans="4:4" x14ac:dyDescent="0.4">
      <c r="D244" s="145"/>
    </row>
    <row r="245" spans="4:4" x14ac:dyDescent="0.4">
      <c r="D245" s="145"/>
    </row>
    <row r="246" spans="4:4" x14ac:dyDescent="0.4">
      <c r="D246" s="145"/>
    </row>
    <row r="247" spans="4:4" x14ac:dyDescent="0.4">
      <c r="D247" s="145"/>
    </row>
    <row r="248" spans="4:4" x14ac:dyDescent="0.4">
      <c r="D248" s="145"/>
    </row>
    <row r="249" spans="4:4" x14ac:dyDescent="0.4">
      <c r="D249" s="145"/>
    </row>
    <row r="250" spans="4:4" x14ac:dyDescent="0.4">
      <c r="D250" s="145"/>
    </row>
    <row r="251" spans="4:4" x14ac:dyDescent="0.4">
      <c r="D251" s="145"/>
    </row>
    <row r="252" spans="4:4" x14ac:dyDescent="0.4">
      <c r="D252" s="145"/>
    </row>
    <row r="253" spans="4:4" x14ac:dyDescent="0.4">
      <c r="D253" s="145"/>
    </row>
    <row r="254" spans="4:4" x14ac:dyDescent="0.4">
      <c r="D254" s="145"/>
    </row>
    <row r="255" spans="4:4" x14ac:dyDescent="0.4">
      <c r="D255" s="145"/>
    </row>
    <row r="256" spans="4:4" x14ac:dyDescent="0.4">
      <c r="D256" s="145"/>
    </row>
    <row r="257" spans="4:4" x14ac:dyDescent="0.4">
      <c r="D257" s="145"/>
    </row>
    <row r="258" spans="4:4" x14ac:dyDescent="0.4">
      <c r="D258" s="145"/>
    </row>
    <row r="259" spans="4:4" x14ac:dyDescent="0.4">
      <c r="D259" s="145"/>
    </row>
    <row r="260" spans="4:4" x14ac:dyDescent="0.4">
      <c r="D260" s="145"/>
    </row>
    <row r="261" spans="4:4" x14ac:dyDescent="0.4">
      <c r="D261" s="145"/>
    </row>
    <row r="262" spans="4:4" x14ac:dyDescent="0.4">
      <c r="D262" s="145"/>
    </row>
    <row r="263" spans="4:4" x14ac:dyDescent="0.4">
      <c r="D263" s="145"/>
    </row>
    <row r="264" spans="4:4" x14ac:dyDescent="0.4">
      <c r="D264" s="145"/>
    </row>
    <row r="265" spans="4:4" x14ac:dyDescent="0.4">
      <c r="D265" s="145"/>
    </row>
    <row r="266" spans="4:4" x14ac:dyDescent="0.4">
      <c r="D266" s="145"/>
    </row>
    <row r="267" spans="4:4" x14ac:dyDescent="0.4">
      <c r="D267" s="145"/>
    </row>
    <row r="268" spans="4:4" x14ac:dyDescent="0.4">
      <c r="D268" s="145"/>
    </row>
    <row r="269" spans="4:4" x14ac:dyDescent="0.4">
      <c r="D269" s="145"/>
    </row>
    <row r="270" spans="4:4" x14ac:dyDescent="0.4">
      <c r="D270" s="145"/>
    </row>
    <row r="271" spans="4:4" x14ac:dyDescent="0.4">
      <c r="D271" s="145"/>
    </row>
    <row r="272" spans="4:4" x14ac:dyDescent="0.4">
      <c r="D272" s="145"/>
    </row>
    <row r="273" spans="4:4" x14ac:dyDescent="0.4">
      <c r="D273" s="145"/>
    </row>
    <row r="274" spans="4:4" x14ac:dyDescent="0.4">
      <c r="D274" s="145"/>
    </row>
    <row r="275" spans="4:4" x14ac:dyDescent="0.4">
      <c r="D275" s="145"/>
    </row>
    <row r="276" spans="4:4" x14ac:dyDescent="0.4">
      <c r="D276" s="145"/>
    </row>
    <row r="277" spans="4:4" x14ac:dyDescent="0.4">
      <c r="D277" s="145"/>
    </row>
    <row r="278" spans="4:4" x14ac:dyDescent="0.4">
      <c r="D278" s="145"/>
    </row>
    <row r="279" spans="4:4" x14ac:dyDescent="0.4">
      <c r="D279" s="145"/>
    </row>
    <row r="280" spans="4:4" x14ac:dyDescent="0.4">
      <c r="D280" s="145"/>
    </row>
    <row r="281" spans="4:4" x14ac:dyDescent="0.4">
      <c r="D281" s="145"/>
    </row>
    <row r="282" spans="4:4" x14ac:dyDescent="0.4">
      <c r="D282" s="145"/>
    </row>
    <row r="283" spans="4:4" x14ac:dyDescent="0.4">
      <c r="D283" s="145"/>
    </row>
    <row r="284" spans="4:4" x14ac:dyDescent="0.4">
      <c r="D284" s="145"/>
    </row>
    <row r="285" spans="4:4" x14ac:dyDescent="0.4">
      <c r="D285" s="145"/>
    </row>
    <row r="286" spans="4:4" x14ac:dyDescent="0.4">
      <c r="D286" s="145"/>
    </row>
    <row r="287" spans="4:4" x14ac:dyDescent="0.4">
      <c r="D287" s="145"/>
    </row>
    <row r="288" spans="4:4" x14ac:dyDescent="0.4">
      <c r="D288" s="145"/>
    </row>
    <row r="289" spans="4:4" x14ac:dyDescent="0.4">
      <c r="D289" s="145"/>
    </row>
    <row r="290" spans="4:4" x14ac:dyDescent="0.4">
      <c r="D290" s="145"/>
    </row>
    <row r="291" spans="4:4" x14ac:dyDescent="0.4">
      <c r="D291" s="145"/>
    </row>
    <row r="292" spans="4:4" x14ac:dyDescent="0.4">
      <c r="D292" s="145"/>
    </row>
    <row r="293" spans="4:4" x14ac:dyDescent="0.4">
      <c r="D293" s="145"/>
    </row>
    <row r="294" spans="4:4" x14ac:dyDescent="0.4">
      <c r="D294" s="145"/>
    </row>
    <row r="295" spans="4:4" x14ac:dyDescent="0.4">
      <c r="D295" s="145"/>
    </row>
    <row r="296" spans="4:4" x14ac:dyDescent="0.4">
      <c r="D296" s="145"/>
    </row>
    <row r="297" spans="4:4" x14ac:dyDescent="0.4">
      <c r="D297" s="145"/>
    </row>
    <row r="298" spans="4:4" x14ac:dyDescent="0.4">
      <c r="D298" s="145"/>
    </row>
    <row r="299" spans="4:4" x14ac:dyDescent="0.4">
      <c r="D299" s="145"/>
    </row>
    <row r="300" spans="4:4" x14ac:dyDescent="0.4">
      <c r="D300" s="145"/>
    </row>
    <row r="301" spans="4:4" x14ac:dyDescent="0.4">
      <c r="D301" s="145"/>
    </row>
    <row r="302" spans="4:4" x14ac:dyDescent="0.4">
      <c r="D302" s="145"/>
    </row>
    <row r="303" spans="4:4" x14ac:dyDescent="0.4">
      <c r="D303" s="145"/>
    </row>
    <row r="304" spans="4:4" x14ac:dyDescent="0.4">
      <c r="D304" s="145"/>
    </row>
    <row r="305" spans="4:4" x14ac:dyDescent="0.4">
      <c r="D305" s="145"/>
    </row>
    <row r="306" spans="4:4" x14ac:dyDescent="0.4">
      <c r="D306" s="145"/>
    </row>
    <row r="307" spans="4:4" x14ac:dyDescent="0.4">
      <c r="D307" s="145"/>
    </row>
    <row r="308" spans="4:4" x14ac:dyDescent="0.4">
      <c r="D308" s="145"/>
    </row>
    <row r="309" spans="4:4" x14ac:dyDescent="0.4">
      <c r="D309" s="145"/>
    </row>
    <row r="310" spans="4:4" x14ac:dyDescent="0.4">
      <c r="D310" s="145"/>
    </row>
    <row r="311" spans="4:4" x14ac:dyDescent="0.4">
      <c r="D311" s="145"/>
    </row>
    <row r="312" spans="4:4" x14ac:dyDescent="0.4">
      <c r="D312" s="145"/>
    </row>
    <row r="313" spans="4:4" x14ac:dyDescent="0.4">
      <c r="D313" s="145"/>
    </row>
    <row r="314" spans="4:4" x14ac:dyDescent="0.4">
      <c r="D314" s="145"/>
    </row>
    <row r="315" spans="4:4" x14ac:dyDescent="0.4">
      <c r="D315" s="145"/>
    </row>
    <row r="316" spans="4:4" x14ac:dyDescent="0.4">
      <c r="D316" s="145"/>
    </row>
    <row r="317" spans="4:4" x14ac:dyDescent="0.4">
      <c r="D317" s="145"/>
    </row>
    <row r="318" spans="4:4" x14ac:dyDescent="0.4">
      <c r="D318" s="145"/>
    </row>
    <row r="319" spans="4:4" x14ac:dyDescent="0.4">
      <c r="D319" s="145"/>
    </row>
    <row r="320" spans="4:4" x14ac:dyDescent="0.4">
      <c r="D320" s="145"/>
    </row>
    <row r="321" spans="4:4" x14ac:dyDescent="0.4">
      <c r="D321" s="145"/>
    </row>
    <row r="322" spans="4:4" x14ac:dyDescent="0.4">
      <c r="D322" s="145"/>
    </row>
    <row r="323" spans="4:4" x14ac:dyDescent="0.4">
      <c r="D323" s="145"/>
    </row>
    <row r="324" spans="4:4" x14ac:dyDescent="0.4">
      <c r="D324" s="145"/>
    </row>
    <row r="325" spans="4:4" x14ac:dyDescent="0.4">
      <c r="D325" s="145"/>
    </row>
    <row r="326" spans="4:4" x14ac:dyDescent="0.4">
      <c r="D326" s="145"/>
    </row>
    <row r="327" spans="4:4" x14ac:dyDescent="0.4">
      <c r="D327" s="145"/>
    </row>
    <row r="328" spans="4:4" x14ac:dyDescent="0.4">
      <c r="D328" s="145"/>
    </row>
    <row r="329" spans="4:4" x14ac:dyDescent="0.4">
      <c r="D329" s="145"/>
    </row>
    <row r="330" spans="4:4" x14ac:dyDescent="0.4">
      <c r="D330" s="145"/>
    </row>
    <row r="331" spans="4:4" x14ac:dyDescent="0.4">
      <c r="D331" s="145"/>
    </row>
    <row r="332" spans="4:4" x14ac:dyDescent="0.4">
      <c r="D332" s="145"/>
    </row>
    <row r="333" spans="4:4" x14ac:dyDescent="0.4">
      <c r="D333" s="145"/>
    </row>
    <row r="334" spans="4:4" x14ac:dyDescent="0.4">
      <c r="D334" s="145"/>
    </row>
    <row r="335" spans="4:4" x14ac:dyDescent="0.4">
      <c r="D335" s="145"/>
    </row>
    <row r="336" spans="4:4" x14ac:dyDescent="0.4">
      <c r="D336" s="145"/>
    </row>
    <row r="337" spans="4:4" x14ac:dyDescent="0.4">
      <c r="D337" s="145"/>
    </row>
    <row r="338" spans="4:4" x14ac:dyDescent="0.4">
      <c r="D338" s="145"/>
    </row>
    <row r="339" spans="4:4" x14ac:dyDescent="0.4">
      <c r="D339" s="145"/>
    </row>
    <row r="340" spans="4:4" x14ac:dyDescent="0.4">
      <c r="D340" s="145"/>
    </row>
    <row r="341" spans="4:4" x14ac:dyDescent="0.4">
      <c r="D341" s="145"/>
    </row>
    <row r="342" spans="4:4" x14ac:dyDescent="0.4">
      <c r="D342" s="145"/>
    </row>
    <row r="343" spans="4:4" x14ac:dyDescent="0.4">
      <c r="D343" s="145"/>
    </row>
    <row r="344" spans="4:4" x14ac:dyDescent="0.4">
      <c r="D344" s="145"/>
    </row>
    <row r="345" spans="4:4" x14ac:dyDescent="0.4">
      <c r="D345" s="145"/>
    </row>
    <row r="346" spans="4:4" x14ac:dyDescent="0.4">
      <c r="D346" s="145"/>
    </row>
    <row r="347" spans="4:4" x14ac:dyDescent="0.4">
      <c r="D347" s="145"/>
    </row>
    <row r="348" spans="4:4" x14ac:dyDescent="0.4">
      <c r="D348" s="145"/>
    </row>
    <row r="349" spans="4:4" x14ac:dyDescent="0.4">
      <c r="D349" s="145"/>
    </row>
    <row r="350" spans="4:4" x14ac:dyDescent="0.4">
      <c r="D350" s="145"/>
    </row>
    <row r="351" spans="4:4" x14ac:dyDescent="0.4">
      <c r="D351" s="145"/>
    </row>
    <row r="352" spans="4:4" x14ac:dyDescent="0.4">
      <c r="D352" s="145"/>
    </row>
    <row r="353" spans="4:4" x14ac:dyDescent="0.4">
      <c r="D353" s="145"/>
    </row>
    <row r="354" spans="4:4" x14ac:dyDescent="0.4">
      <c r="D354" s="145"/>
    </row>
    <row r="355" spans="4:4" x14ac:dyDescent="0.4">
      <c r="D355" s="145"/>
    </row>
    <row r="356" spans="4:4" x14ac:dyDescent="0.4">
      <c r="D356" s="145"/>
    </row>
    <row r="357" spans="4:4" x14ac:dyDescent="0.4">
      <c r="D357" s="145"/>
    </row>
    <row r="358" spans="4:4" x14ac:dyDescent="0.4">
      <c r="D358" s="145"/>
    </row>
    <row r="359" spans="4:4" x14ac:dyDescent="0.4">
      <c r="D359" s="145"/>
    </row>
    <row r="360" spans="4:4" x14ac:dyDescent="0.4">
      <c r="D360" s="145"/>
    </row>
    <row r="361" spans="4:4" x14ac:dyDescent="0.4">
      <c r="D361" s="145"/>
    </row>
    <row r="362" spans="4:4" x14ac:dyDescent="0.4">
      <c r="D362" s="145"/>
    </row>
    <row r="363" spans="4:4" x14ac:dyDescent="0.4">
      <c r="D363" s="145"/>
    </row>
    <row r="364" spans="4:4" x14ac:dyDescent="0.4">
      <c r="D364" s="145"/>
    </row>
    <row r="365" spans="4:4" x14ac:dyDescent="0.4">
      <c r="D365" s="145"/>
    </row>
    <row r="366" spans="4:4" x14ac:dyDescent="0.4">
      <c r="D366" s="145"/>
    </row>
    <row r="367" spans="4:4" x14ac:dyDescent="0.4">
      <c r="D367" s="145"/>
    </row>
    <row r="368" spans="4:4" x14ac:dyDescent="0.4">
      <c r="D368" s="145"/>
    </row>
    <row r="369" spans="4:4" x14ac:dyDescent="0.4">
      <c r="D369" s="145"/>
    </row>
    <row r="370" spans="4:4" x14ac:dyDescent="0.4">
      <c r="D370" s="145"/>
    </row>
    <row r="371" spans="4:4" x14ac:dyDescent="0.4">
      <c r="D371" s="145"/>
    </row>
    <row r="372" spans="4:4" x14ac:dyDescent="0.4">
      <c r="D372" s="145"/>
    </row>
    <row r="373" spans="4:4" x14ac:dyDescent="0.4">
      <c r="D373" s="145"/>
    </row>
    <row r="374" spans="4:4" x14ac:dyDescent="0.4">
      <c r="D374" s="145"/>
    </row>
    <row r="375" spans="4:4" x14ac:dyDescent="0.4">
      <c r="D375" s="145"/>
    </row>
    <row r="376" spans="4:4" x14ac:dyDescent="0.4">
      <c r="D376" s="145"/>
    </row>
    <row r="377" spans="4:4" x14ac:dyDescent="0.4">
      <c r="D377" s="145"/>
    </row>
    <row r="378" spans="4:4" x14ac:dyDescent="0.4">
      <c r="D378" s="145"/>
    </row>
    <row r="379" spans="4:4" x14ac:dyDescent="0.4">
      <c r="D379" s="145"/>
    </row>
    <row r="380" spans="4:4" x14ac:dyDescent="0.4">
      <c r="D380" s="145"/>
    </row>
    <row r="381" spans="4:4" x14ac:dyDescent="0.4">
      <c r="D381" s="145"/>
    </row>
    <row r="382" spans="4:4" x14ac:dyDescent="0.4">
      <c r="D382" s="145"/>
    </row>
    <row r="383" spans="4:4" x14ac:dyDescent="0.4">
      <c r="D383" s="145"/>
    </row>
    <row r="384" spans="4:4" x14ac:dyDescent="0.4">
      <c r="D384" s="145"/>
    </row>
    <row r="385" spans="4:4" x14ac:dyDescent="0.4">
      <c r="D385" s="145"/>
    </row>
    <row r="386" spans="4:4" x14ac:dyDescent="0.4">
      <c r="D386" s="145"/>
    </row>
    <row r="387" spans="4:4" x14ac:dyDescent="0.4">
      <c r="D387" s="145"/>
    </row>
    <row r="388" spans="4:4" x14ac:dyDescent="0.4">
      <c r="D388" s="145"/>
    </row>
    <row r="389" spans="4:4" x14ac:dyDescent="0.4">
      <c r="D389" s="145"/>
    </row>
    <row r="390" spans="4:4" x14ac:dyDescent="0.4">
      <c r="D390" s="145"/>
    </row>
    <row r="391" spans="4:4" x14ac:dyDescent="0.4">
      <c r="D391" s="145"/>
    </row>
    <row r="392" spans="4:4" x14ac:dyDescent="0.4">
      <c r="D392" s="145"/>
    </row>
    <row r="393" spans="4:4" x14ac:dyDescent="0.4">
      <c r="D393" s="145"/>
    </row>
    <row r="394" spans="4:4" x14ac:dyDescent="0.4">
      <c r="D394" s="145"/>
    </row>
    <row r="395" spans="4:4" x14ac:dyDescent="0.4">
      <c r="D395" s="145"/>
    </row>
    <row r="396" spans="4:4" x14ac:dyDescent="0.4">
      <c r="D396" s="145"/>
    </row>
    <row r="397" spans="4:4" x14ac:dyDescent="0.4">
      <c r="D397" s="145"/>
    </row>
    <row r="398" spans="4:4" x14ac:dyDescent="0.4">
      <c r="D398" s="145"/>
    </row>
    <row r="399" spans="4:4" x14ac:dyDescent="0.4">
      <c r="D399" s="145"/>
    </row>
    <row r="400" spans="4:4" x14ac:dyDescent="0.4">
      <c r="D400" s="145"/>
    </row>
    <row r="401" spans="4:4" x14ac:dyDescent="0.4">
      <c r="D401" s="145"/>
    </row>
    <row r="402" spans="4:4" x14ac:dyDescent="0.4">
      <c r="D402" s="145"/>
    </row>
    <row r="403" spans="4:4" x14ac:dyDescent="0.4">
      <c r="D403" s="145"/>
    </row>
    <row r="404" spans="4:4" x14ac:dyDescent="0.4">
      <c r="D404" s="145"/>
    </row>
    <row r="405" spans="4:4" x14ac:dyDescent="0.4">
      <c r="D405" s="145"/>
    </row>
    <row r="406" spans="4:4" x14ac:dyDescent="0.4">
      <c r="D406" s="145"/>
    </row>
    <row r="407" spans="4:4" x14ac:dyDescent="0.4">
      <c r="D407" s="145"/>
    </row>
    <row r="408" spans="4:4" x14ac:dyDescent="0.4">
      <c r="D408" s="145"/>
    </row>
    <row r="409" spans="4:4" x14ac:dyDescent="0.4">
      <c r="D409" s="145"/>
    </row>
    <row r="410" spans="4:4" x14ac:dyDescent="0.4">
      <c r="D410" s="145"/>
    </row>
    <row r="411" spans="4:4" x14ac:dyDescent="0.4">
      <c r="D411" s="145"/>
    </row>
    <row r="412" spans="4:4" x14ac:dyDescent="0.4">
      <c r="D412" s="145"/>
    </row>
    <row r="413" spans="4:4" x14ac:dyDescent="0.4">
      <c r="D413" s="145"/>
    </row>
    <row r="414" spans="4:4" x14ac:dyDescent="0.4">
      <c r="D414" s="145"/>
    </row>
    <row r="415" spans="4:4" x14ac:dyDescent="0.4">
      <c r="D415" s="145"/>
    </row>
    <row r="416" spans="4:4" x14ac:dyDescent="0.4">
      <c r="D416" s="145"/>
    </row>
    <row r="417" spans="4:4" x14ac:dyDescent="0.4">
      <c r="D417" s="145"/>
    </row>
    <row r="418" spans="4:4" x14ac:dyDescent="0.4">
      <c r="D418" s="145"/>
    </row>
    <row r="419" spans="4:4" x14ac:dyDescent="0.4">
      <c r="D419" s="145"/>
    </row>
    <row r="420" spans="4:4" x14ac:dyDescent="0.4">
      <c r="D420" s="145"/>
    </row>
    <row r="421" spans="4:4" x14ac:dyDescent="0.4">
      <c r="D421" s="145"/>
    </row>
    <row r="422" spans="4:4" x14ac:dyDescent="0.4">
      <c r="D422" s="145"/>
    </row>
    <row r="423" spans="4:4" x14ac:dyDescent="0.4">
      <c r="D423" s="145"/>
    </row>
    <row r="424" spans="4:4" x14ac:dyDescent="0.4">
      <c r="D424" s="145"/>
    </row>
    <row r="425" spans="4:4" x14ac:dyDescent="0.4">
      <c r="D425" s="145"/>
    </row>
    <row r="426" spans="4:4" x14ac:dyDescent="0.4">
      <c r="D426" s="145"/>
    </row>
    <row r="427" spans="4:4" x14ac:dyDescent="0.4">
      <c r="D427" s="145"/>
    </row>
    <row r="428" spans="4:4" x14ac:dyDescent="0.4">
      <c r="D428" s="145"/>
    </row>
    <row r="429" spans="4:4" x14ac:dyDescent="0.4">
      <c r="D429" s="145"/>
    </row>
    <row r="430" spans="4:4" x14ac:dyDescent="0.4">
      <c r="D430" s="145"/>
    </row>
    <row r="431" spans="4:4" x14ac:dyDescent="0.4">
      <c r="D431" s="145"/>
    </row>
    <row r="432" spans="4:4" x14ac:dyDescent="0.4">
      <c r="D432" s="145"/>
    </row>
    <row r="433" spans="4:4" x14ac:dyDescent="0.4">
      <c r="D433" s="145"/>
    </row>
    <row r="434" spans="4:4" x14ac:dyDescent="0.4">
      <c r="D434" s="145"/>
    </row>
    <row r="435" spans="4:4" x14ac:dyDescent="0.4">
      <c r="D435" s="145"/>
    </row>
    <row r="436" spans="4:4" x14ac:dyDescent="0.4">
      <c r="D436" s="145"/>
    </row>
    <row r="437" spans="4:4" x14ac:dyDescent="0.4">
      <c r="D437" s="145"/>
    </row>
    <row r="438" spans="4:4" x14ac:dyDescent="0.4">
      <c r="D438" s="145"/>
    </row>
    <row r="439" spans="4:4" x14ac:dyDescent="0.4">
      <c r="D439" s="145"/>
    </row>
    <row r="440" spans="4:4" x14ac:dyDescent="0.4">
      <c r="D440" s="145"/>
    </row>
    <row r="441" spans="4:4" x14ac:dyDescent="0.4">
      <c r="D441" s="145"/>
    </row>
    <row r="442" spans="4:4" x14ac:dyDescent="0.4">
      <c r="D442" s="145"/>
    </row>
    <row r="443" spans="4:4" x14ac:dyDescent="0.4">
      <c r="D443" s="145"/>
    </row>
    <row r="444" spans="4:4" x14ac:dyDescent="0.4">
      <c r="D444" s="145"/>
    </row>
    <row r="445" spans="4:4" x14ac:dyDescent="0.4">
      <c r="D445" s="145"/>
    </row>
    <row r="446" spans="4:4" x14ac:dyDescent="0.4">
      <c r="D446" s="145"/>
    </row>
    <row r="447" spans="4:4" x14ac:dyDescent="0.4">
      <c r="D447" s="145"/>
    </row>
    <row r="448" spans="4:4" x14ac:dyDescent="0.4">
      <c r="D448" s="145"/>
    </row>
    <row r="449" spans="4:4" x14ac:dyDescent="0.4">
      <c r="D449" s="145"/>
    </row>
    <row r="450" spans="4:4" x14ac:dyDescent="0.4">
      <c r="D450" s="145"/>
    </row>
    <row r="451" spans="4:4" x14ac:dyDescent="0.4">
      <c r="D451" s="145"/>
    </row>
    <row r="452" spans="4:4" x14ac:dyDescent="0.4">
      <c r="D452" s="145"/>
    </row>
    <row r="453" spans="4:4" x14ac:dyDescent="0.4">
      <c r="D453" s="145"/>
    </row>
    <row r="454" spans="4:4" x14ac:dyDescent="0.4">
      <c r="D454" s="145"/>
    </row>
    <row r="455" spans="4:4" x14ac:dyDescent="0.4">
      <c r="D455" s="145"/>
    </row>
    <row r="456" spans="4:4" x14ac:dyDescent="0.4">
      <c r="D456" s="145"/>
    </row>
    <row r="457" spans="4:4" x14ac:dyDescent="0.4">
      <c r="D457" s="145"/>
    </row>
    <row r="458" spans="4:4" x14ac:dyDescent="0.4">
      <c r="D458" s="145"/>
    </row>
    <row r="459" spans="4:4" x14ac:dyDescent="0.4">
      <c r="D459" s="145"/>
    </row>
    <row r="460" spans="4:4" x14ac:dyDescent="0.4">
      <c r="D460" s="145"/>
    </row>
    <row r="461" spans="4:4" x14ac:dyDescent="0.4">
      <c r="D461" s="145"/>
    </row>
    <row r="462" spans="4:4" x14ac:dyDescent="0.4">
      <c r="D462" s="145"/>
    </row>
    <row r="463" spans="4:4" x14ac:dyDescent="0.4">
      <c r="D463" s="145"/>
    </row>
    <row r="464" spans="4:4" x14ac:dyDescent="0.4">
      <c r="D464" s="145"/>
    </row>
    <row r="465" spans="4:4" x14ac:dyDescent="0.4">
      <c r="D465" s="145"/>
    </row>
    <row r="466" spans="4:4" x14ac:dyDescent="0.4">
      <c r="D466" s="145"/>
    </row>
    <row r="467" spans="4:4" x14ac:dyDescent="0.4">
      <c r="D467" s="145"/>
    </row>
    <row r="468" spans="4:4" x14ac:dyDescent="0.4">
      <c r="D468" s="145"/>
    </row>
    <row r="469" spans="4:4" x14ac:dyDescent="0.4">
      <c r="D469" s="145"/>
    </row>
    <row r="470" spans="4:4" x14ac:dyDescent="0.4">
      <c r="D470" s="145"/>
    </row>
    <row r="471" spans="4:4" x14ac:dyDescent="0.4">
      <c r="D471" s="145"/>
    </row>
    <row r="472" spans="4:4" x14ac:dyDescent="0.4">
      <c r="D472" s="145"/>
    </row>
    <row r="473" spans="4:4" x14ac:dyDescent="0.4">
      <c r="D473" s="145"/>
    </row>
    <row r="474" spans="4:4" x14ac:dyDescent="0.4">
      <c r="D474" s="145"/>
    </row>
    <row r="475" spans="4:4" x14ac:dyDescent="0.4">
      <c r="D475" s="145"/>
    </row>
    <row r="476" spans="4:4" x14ac:dyDescent="0.4">
      <c r="D476" s="145"/>
    </row>
    <row r="477" spans="4:4" x14ac:dyDescent="0.4">
      <c r="D477" s="145"/>
    </row>
    <row r="478" spans="4:4" x14ac:dyDescent="0.4">
      <c r="D478" s="145"/>
    </row>
    <row r="479" spans="4:4" x14ac:dyDescent="0.4">
      <c r="D479" s="145"/>
    </row>
    <row r="480" spans="4:4" x14ac:dyDescent="0.4">
      <c r="D480" s="145"/>
    </row>
    <row r="481" spans="4:4" x14ac:dyDescent="0.4">
      <c r="D481" s="145"/>
    </row>
    <row r="482" spans="4:4" x14ac:dyDescent="0.4">
      <c r="D482" s="145"/>
    </row>
    <row r="483" spans="4:4" x14ac:dyDescent="0.4">
      <c r="D483" s="145"/>
    </row>
    <row r="484" spans="4:4" x14ac:dyDescent="0.4">
      <c r="D484" s="145"/>
    </row>
    <row r="485" spans="4:4" x14ac:dyDescent="0.4">
      <c r="D485" s="145"/>
    </row>
    <row r="486" spans="4:4" x14ac:dyDescent="0.4">
      <c r="D486" s="145"/>
    </row>
    <row r="487" spans="4:4" x14ac:dyDescent="0.4">
      <c r="D487" s="145"/>
    </row>
    <row r="488" spans="4:4" x14ac:dyDescent="0.4">
      <c r="D488" s="145"/>
    </row>
    <row r="489" spans="4:4" x14ac:dyDescent="0.4">
      <c r="D489" s="145"/>
    </row>
    <row r="490" spans="4:4" x14ac:dyDescent="0.4">
      <c r="D490" s="145"/>
    </row>
    <row r="491" spans="4:4" x14ac:dyDescent="0.4">
      <c r="D491" s="145"/>
    </row>
    <row r="492" spans="4:4" x14ac:dyDescent="0.4">
      <c r="D492" s="145"/>
    </row>
    <row r="493" spans="4:4" x14ac:dyDescent="0.4">
      <c r="D493" s="145"/>
    </row>
    <row r="494" spans="4:4" x14ac:dyDescent="0.4">
      <c r="D494" s="145"/>
    </row>
    <row r="495" spans="4:4" x14ac:dyDescent="0.4">
      <c r="D495" s="145"/>
    </row>
    <row r="496" spans="4:4" x14ac:dyDescent="0.4">
      <c r="D496" s="145"/>
    </row>
    <row r="497" spans="4:4" x14ac:dyDescent="0.4">
      <c r="D497" s="145"/>
    </row>
    <row r="498" spans="4:4" x14ac:dyDescent="0.4">
      <c r="D498" s="145"/>
    </row>
    <row r="499" spans="4:4" x14ac:dyDescent="0.4">
      <c r="D499" s="145"/>
    </row>
    <row r="500" spans="4:4" x14ac:dyDescent="0.4">
      <c r="D500" s="145"/>
    </row>
    <row r="501" spans="4:4" x14ac:dyDescent="0.4">
      <c r="D501" s="145"/>
    </row>
    <row r="502" spans="4:4" x14ac:dyDescent="0.4">
      <c r="D502" s="145"/>
    </row>
    <row r="503" spans="4:4" x14ac:dyDescent="0.4">
      <c r="D503" s="145"/>
    </row>
    <row r="504" spans="4:4" x14ac:dyDescent="0.4">
      <c r="D504" s="145"/>
    </row>
    <row r="505" spans="4:4" x14ac:dyDescent="0.4">
      <c r="D505" s="145"/>
    </row>
    <row r="506" spans="4:4" x14ac:dyDescent="0.4">
      <c r="D506" s="145"/>
    </row>
    <row r="507" spans="4:4" x14ac:dyDescent="0.4">
      <c r="D507" s="145"/>
    </row>
    <row r="508" spans="4:4" x14ac:dyDescent="0.4">
      <c r="D508" s="145"/>
    </row>
    <row r="509" spans="4:4" x14ac:dyDescent="0.4">
      <c r="D509" s="145"/>
    </row>
    <row r="510" spans="4:4" x14ac:dyDescent="0.4">
      <c r="D510" s="145"/>
    </row>
    <row r="511" spans="4:4" x14ac:dyDescent="0.4">
      <c r="D511" s="145"/>
    </row>
    <row r="512" spans="4:4" x14ac:dyDescent="0.4">
      <c r="D512" s="145"/>
    </row>
    <row r="513" spans="4:4" x14ac:dyDescent="0.4">
      <c r="D513" s="145"/>
    </row>
    <row r="514" spans="4:4" x14ac:dyDescent="0.4">
      <c r="D514" s="145"/>
    </row>
    <row r="515" spans="4:4" x14ac:dyDescent="0.4">
      <c r="D515" s="145"/>
    </row>
    <row r="516" spans="4:4" x14ac:dyDescent="0.4">
      <c r="D516" s="145"/>
    </row>
    <row r="517" spans="4:4" x14ac:dyDescent="0.4">
      <c r="D517" s="145"/>
    </row>
    <row r="518" spans="4:4" x14ac:dyDescent="0.4">
      <c r="D518" s="145"/>
    </row>
    <row r="519" spans="4:4" x14ac:dyDescent="0.4">
      <c r="D519" s="145"/>
    </row>
    <row r="520" spans="4:4" x14ac:dyDescent="0.4">
      <c r="D520" s="145"/>
    </row>
    <row r="521" spans="4:4" x14ac:dyDescent="0.4">
      <c r="D521" s="145"/>
    </row>
    <row r="522" spans="4:4" x14ac:dyDescent="0.4">
      <c r="D522" s="145"/>
    </row>
    <row r="523" spans="4:4" x14ac:dyDescent="0.4">
      <c r="D523" s="145"/>
    </row>
    <row r="524" spans="4:4" x14ac:dyDescent="0.4">
      <c r="D524" s="145"/>
    </row>
    <row r="525" spans="4:4" x14ac:dyDescent="0.4">
      <c r="D525" s="145"/>
    </row>
    <row r="526" spans="4:4" x14ac:dyDescent="0.4">
      <c r="D526" s="145"/>
    </row>
    <row r="527" spans="4:4" x14ac:dyDescent="0.4">
      <c r="D527" s="145"/>
    </row>
    <row r="528" spans="4:4" x14ac:dyDescent="0.4">
      <c r="D528" s="145"/>
    </row>
    <row r="529" spans="4:4" x14ac:dyDescent="0.4">
      <c r="D529" s="145"/>
    </row>
    <row r="530" spans="4:4" x14ac:dyDescent="0.4">
      <c r="D530" s="145"/>
    </row>
    <row r="531" spans="4:4" x14ac:dyDescent="0.4">
      <c r="D531" s="145"/>
    </row>
    <row r="532" spans="4:4" x14ac:dyDescent="0.4">
      <c r="D532" s="145"/>
    </row>
    <row r="533" spans="4:4" x14ac:dyDescent="0.4">
      <c r="D533" s="145"/>
    </row>
    <row r="534" spans="4:4" x14ac:dyDescent="0.4">
      <c r="D534" s="145"/>
    </row>
    <row r="535" spans="4:4" x14ac:dyDescent="0.4">
      <c r="D535" s="145"/>
    </row>
    <row r="536" spans="4:4" x14ac:dyDescent="0.4">
      <c r="D536" s="145"/>
    </row>
    <row r="537" spans="4:4" x14ac:dyDescent="0.4">
      <c r="D537" s="145"/>
    </row>
    <row r="538" spans="4:4" x14ac:dyDescent="0.4">
      <c r="D538" s="145"/>
    </row>
    <row r="539" spans="4:4" x14ac:dyDescent="0.4">
      <c r="D539" s="145"/>
    </row>
    <row r="540" spans="4:4" x14ac:dyDescent="0.4">
      <c r="D540" s="145"/>
    </row>
    <row r="541" spans="4:4" x14ac:dyDescent="0.4">
      <c r="D541" s="145"/>
    </row>
    <row r="542" spans="4:4" x14ac:dyDescent="0.4">
      <c r="D542" s="145"/>
    </row>
    <row r="543" spans="4:4" x14ac:dyDescent="0.4">
      <c r="D543" s="145"/>
    </row>
    <row r="544" spans="4:4" x14ac:dyDescent="0.4">
      <c r="D544" s="145"/>
    </row>
    <row r="545" spans="4:4" x14ac:dyDescent="0.4">
      <c r="D545" s="145"/>
    </row>
    <row r="546" spans="4:4" x14ac:dyDescent="0.4">
      <c r="D546" s="145"/>
    </row>
    <row r="547" spans="4:4" x14ac:dyDescent="0.4">
      <c r="D547" s="145"/>
    </row>
    <row r="548" spans="4:4" x14ac:dyDescent="0.4">
      <c r="D548" s="145"/>
    </row>
    <row r="549" spans="4:4" x14ac:dyDescent="0.4">
      <c r="D549" s="145"/>
    </row>
    <row r="550" spans="4:4" x14ac:dyDescent="0.4">
      <c r="D550" s="145"/>
    </row>
    <row r="551" spans="4:4" x14ac:dyDescent="0.4">
      <c r="D551" s="145"/>
    </row>
    <row r="552" spans="4:4" x14ac:dyDescent="0.4">
      <c r="D552" s="145"/>
    </row>
    <row r="553" spans="4:4" x14ac:dyDescent="0.4">
      <c r="D553" s="145"/>
    </row>
    <row r="554" spans="4:4" x14ac:dyDescent="0.4">
      <c r="D554" s="145"/>
    </row>
    <row r="555" spans="4:4" x14ac:dyDescent="0.4">
      <c r="D555" s="145"/>
    </row>
    <row r="556" spans="4:4" x14ac:dyDescent="0.4">
      <c r="D556" s="145"/>
    </row>
    <row r="557" spans="4:4" x14ac:dyDescent="0.4">
      <c r="D557" s="145"/>
    </row>
    <row r="558" spans="4:4" x14ac:dyDescent="0.4">
      <c r="D558" s="145"/>
    </row>
    <row r="559" spans="4:4" x14ac:dyDescent="0.4">
      <c r="D559" s="145"/>
    </row>
    <row r="560" spans="4:4" x14ac:dyDescent="0.4">
      <c r="D560" s="145"/>
    </row>
    <row r="561" spans="4:4" x14ac:dyDescent="0.4">
      <c r="D561" s="145"/>
    </row>
    <row r="562" spans="4:4" x14ac:dyDescent="0.4">
      <c r="D562" s="145"/>
    </row>
    <row r="563" spans="4:4" x14ac:dyDescent="0.4">
      <c r="D563" s="145"/>
    </row>
    <row r="564" spans="4:4" x14ac:dyDescent="0.4">
      <c r="D564" s="145"/>
    </row>
    <row r="565" spans="4:4" x14ac:dyDescent="0.4">
      <c r="D565" s="145"/>
    </row>
    <row r="566" spans="4:4" x14ac:dyDescent="0.4">
      <c r="D566" s="145"/>
    </row>
    <row r="567" spans="4:4" x14ac:dyDescent="0.4">
      <c r="D567" s="145"/>
    </row>
    <row r="568" spans="4:4" x14ac:dyDescent="0.4">
      <c r="D568" s="145"/>
    </row>
    <row r="569" spans="4:4" x14ac:dyDescent="0.4">
      <c r="D569" s="145"/>
    </row>
    <row r="570" spans="4:4" x14ac:dyDescent="0.4">
      <c r="D570" s="145"/>
    </row>
    <row r="571" spans="4:4" x14ac:dyDescent="0.4">
      <c r="D571" s="145"/>
    </row>
    <row r="572" spans="4:4" x14ac:dyDescent="0.4">
      <c r="D572" s="145"/>
    </row>
    <row r="573" spans="4:4" x14ac:dyDescent="0.4">
      <c r="D573" s="145"/>
    </row>
    <row r="574" spans="4:4" x14ac:dyDescent="0.4">
      <c r="D574" s="145"/>
    </row>
    <row r="575" spans="4:4" x14ac:dyDescent="0.4">
      <c r="D575" s="145"/>
    </row>
    <row r="576" spans="4:4" x14ac:dyDescent="0.4">
      <c r="D576" s="145"/>
    </row>
    <row r="577" spans="4:4" x14ac:dyDescent="0.4">
      <c r="D577" s="145"/>
    </row>
    <row r="578" spans="4:4" x14ac:dyDescent="0.4">
      <c r="D578" s="145"/>
    </row>
    <row r="579" spans="4:4" x14ac:dyDescent="0.4">
      <c r="D579" s="145"/>
    </row>
    <row r="580" spans="4:4" x14ac:dyDescent="0.4">
      <c r="D580" s="145"/>
    </row>
    <row r="581" spans="4:4" x14ac:dyDescent="0.4">
      <c r="D581" s="145"/>
    </row>
    <row r="582" spans="4:4" x14ac:dyDescent="0.4">
      <c r="D582" s="145"/>
    </row>
    <row r="583" spans="4:4" x14ac:dyDescent="0.4">
      <c r="D583" s="145"/>
    </row>
    <row r="584" spans="4:4" x14ac:dyDescent="0.4">
      <c r="D584" s="145"/>
    </row>
    <row r="585" spans="4:4" x14ac:dyDescent="0.4">
      <c r="D585" s="145"/>
    </row>
    <row r="586" spans="4:4" x14ac:dyDescent="0.4">
      <c r="D586" s="145"/>
    </row>
    <row r="587" spans="4:4" x14ac:dyDescent="0.4">
      <c r="D587" s="145"/>
    </row>
    <row r="588" spans="4:4" x14ac:dyDescent="0.4">
      <c r="D588" s="145"/>
    </row>
    <row r="589" spans="4:4" x14ac:dyDescent="0.4">
      <c r="D589" s="145"/>
    </row>
    <row r="590" spans="4:4" x14ac:dyDescent="0.4">
      <c r="D590" s="145"/>
    </row>
    <row r="591" spans="4:4" x14ac:dyDescent="0.4">
      <c r="D591" s="145"/>
    </row>
    <row r="592" spans="4:4" x14ac:dyDescent="0.4">
      <c r="D592" s="145"/>
    </row>
    <row r="593" spans="4:4" x14ac:dyDescent="0.4">
      <c r="D593" s="145"/>
    </row>
    <row r="594" spans="4:4" x14ac:dyDescent="0.4">
      <c r="D594" s="145"/>
    </row>
    <row r="595" spans="4:4" x14ac:dyDescent="0.4">
      <c r="D595" s="145"/>
    </row>
    <row r="596" spans="4:4" x14ac:dyDescent="0.4">
      <c r="D596" s="145"/>
    </row>
    <row r="597" spans="4:4" x14ac:dyDescent="0.4">
      <c r="D597" s="145"/>
    </row>
    <row r="598" spans="4:4" x14ac:dyDescent="0.4">
      <c r="D598" s="145"/>
    </row>
    <row r="599" spans="4:4" x14ac:dyDescent="0.4">
      <c r="D599" s="145"/>
    </row>
    <row r="600" spans="4:4" x14ac:dyDescent="0.4">
      <c r="D600" s="145"/>
    </row>
    <row r="601" spans="4:4" x14ac:dyDescent="0.4">
      <c r="D601" s="145"/>
    </row>
    <row r="602" spans="4:4" x14ac:dyDescent="0.4">
      <c r="D602" s="145"/>
    </row>
    <row r="603" spans="4:4" x14ac:dyDescent="0.4">
      <c r="D603" s="145"/>
    </row>
    <row r="604" spans="4:4" x14ac:dyDescent="0.4">
      <c r="D604" s="145"/>
    </row>
    <row r="605" spans="4:4" x14ac:dyDescent="0.4">
      <c r="D605" s="145"/>
    </row>
    <row r="606" spans="4:4" x14ac:dyDescent="0.4">
      <c r="D606" s="145"/>
    </row>
    <row r="607" spans="4:4" x14ac:dyDescent="0.4">
      <c r="D607" s="145"/>
    </row>
    <row r="608" spans="4:4" x14ac:dyDescent="0.4">
      <c r="D608" s="145"/>
    </row>
    <row r="609" spans="4:4" x14ac:dyDescent="0.4">
      <c r="D609" s="145"/>
    </row>
    <row r="610" spans="4:4" x14ac:dyDescent="0.4">
      <c r="D610" s="145"/>
    </row>
    <row r="611" spans="4:4" x14ac:dyDescent="0.4">
      <c r="D611" s="145"/>
    </row>
    <row r="612" spans="4:4" x14ac:dyDescent="0.4">
      <c r="D612" s="145"/>
    </row>
    <row r="613" spans="4:4" x14ac:dyDescent="0.4">
      <c r="D613" s="145"/>
    </row>
    <row r="614" spans="4:4" x14ac:dyDescent="0.4">
      <c r="D614" s="145"/>
    </row>
    <row r="615" spans="4:4" x14ac:dyDescent="0.4">
      <c r="D615" s="145"/>
    </row>
    <row r="616" spans="4:4" x14ac:dyDescent="0.4">
      <c r="D616" s="145"/>
    </row>
    <row r="617" spans="4:4" x14ac:dyDescent="0.4">
      <c r="D617" s="145"/>
    </row>
    <row r="618" spans="4:4" x14ac:dyDescent="0.4">
      <c r="D618" s="145"/>
    </row>
    <row r="619" spans="4:4" x14ac:dyDescent="0.4">
      <c r="D619" s="145"/>
    </row>
    <row r="620" spans="4:4" x14ac:dyDescent="0.4">
      <c r="D620" s="145"/>
    </row>
    <row r="621" spans="4:4" x14ac:dyDescent="0.4">
      <c r="D621" s="145"/>
    </row>
    <row r="622" spans="4:4" x14ac:dyDescent="0.4">
      <c r="D622" s="145"/>
    </row>
    <row r="623" spans="4:4" x14ac:dyDescent="0.4">
      <c r="D623" s="145"/>
    </row>
    <row r="624" spans="4:4" x14ac:dyDescent="0.4">
      <c r="D624" s="145"/>
    </row>
    <row r="625" spans="4:4" x14ac:dyDescent="0.4">
      <c r="D625" s="145"/>
    </row>
    <row r="626" spans="4:4" x14ac:dyDescent="0.4">
      <c r="D626" s="145"/>
    </row>
    <row r="627" spans="4:4" x14ac:dyDescent="0.4">
      <c r="D627" s="145"/>
    </row>
    <row r="628" spans="4:4" x14ac:dyDescent="0.4">
      <c r="D628" s="145"/>
    </row>
    <row r="629" spans="4:4" x14ac:dyDescent="0.4">
      <c r="D629" s="145"/>
    </row>
    <row r="630" spans="4:4" x14ac:dyDescent="0.4">
      <c r="D630" s="145"/>
    </row>
    <row r="631" spans="4:4" x14ac:dyDescent="0.4">
      <c r="D631" s="145"/>
    </row>
    <row r="632" spans="4:4" x14ac:dyDescent="0.4">
      <c r="D632" s="145"/>
    </row>
    <row r="633" spans="4:4" x14ac:dyDescent="0.4">
      <c r="D633" s="145"/>
    </row>
    <row r="634" spans="4:4" x14ac:dyDescent="0.4">
      <c r="D634" s="145"/>
    </row>
    <row r="635" spans="4:4" x14ac:dyDescent="0.4">
      <c r="D635" s="145"/>
    </row>
    <row r="636" spans="4:4" x14ac:dyDescent="0.4">
      <c r="D636" s="145"/>
    </row>
    <row r="637" spans="4:4" x14ac:dyDescent="0.4">
      <c r="D637" s="145"/>
    </row>
    <row r="638" spans="4:4" x14ac:dyDescent="0.4">
      <c r="D638" s="145"/>
    </row>
    <row r="639" spans="4:4" x14ac:dyDescent="0.4">
      <c r="D639" s="145"/>
    </row>
    <row r="640" spans="4:4" x14ac:dyDescent="0.4">
      <c r="D640" s="145"/>
    </row>
    <row r="641" spans="4:4" x14ac:dyDescent="0.4">
      <c r="D641" s="145"/>
    </row>
    <row r="642" spans="4:4" x14ac:dyDescent="0.4">
      <c r="D642" s="145"/>
    </row>
    <row r="643" spans="4:4" x14ac:dyDescent="0.4">
      <c r="D643" s="145"/>
    </row>
    <row r="644" spans="4:4" x14ac:dyDescent="0.4">
      <c r="D644" s="145"/>
    </row>
    <row r="645" spans="4:4" x14ac:dyDescent="0.4">
      <c r="D645" s="145"/>
    </row>
    <row r="646" spans="4:4" x14ac:dyDescent="0.4">
      <c r="D646" s="145"/>
    </row>
    <row r="647" spans="4:4" x14ac:dyDescent="0.4">
      <c r="D647" s="145"/>
    </row>
    <row r="648" spans="4:4" x14ac:dyDescent="0.4">
      <c r="D648" s="145"/>
    </row>
    <row r="649" spans="4:4" x14ac:dyDescent="0.4">
      <c r="D649" s="145"/>
    </row>
    <row r="650" spans="4:4" x14ac:dyDescent="0.4">
      <c r="D650" s="145"/>
    </row>
    <row r="651" spans="4:4" x14ac:dyDescent="0.4">
      <c r="D651" s="145"/>
    </row>
    <row r="652" spans="4:4" x14ac:dyDescent="0.4">
      <c r="D652" s="145"/>
    </row>
    <row r="653" spans="4:4" x14ac:dyDescent="0.4">
      <c r="D653" s="145"/>
    </row>
    <row r="654" spans="4:4" x14ac:dyDescent="0.4">
      <c r="D654" s="145"/>
    </row>
    <row r="655" spans="4:4" x14ac:dyDescent="0.4">
      <c r="D655" s="145"/>
    </row>
    <row r="656" spans="4:4" x14ac:dyDescent="0.4">
      <c r="D656" s="145"/>
    </row>
    <row r="657" spans="4:4" x14ac:dyDescent="0.4">
      <c r="D657" s="145"/>
    </row>
    <row r="658" spans="4:4" x14ac:dyDescent="0.4">
      <c r="D658" s="145"/>
    </row>
    <row r="659" spans="4:4" x14ac:dyDescent="0.4">
      <c r="D659" s="145"/>
    </row>
    <row r="660" spans="4:4" x14ac:dyDescent="0.4">
      <c r="D660" s="145"/>
    </row>
    <row r="661" spans="4:4" x14ac:dyDescent="0.4">
      <c r="D661" s="145"/>
    </row>
    <row r="662" spans="4:4" x14ac:dyDescent="0.4">
      <c r="D662" s="145"/>
    </row>
    <row r="663" spans="4:4" x14ac:dyDescent="0.4">
      <c r="D663" s="145"/>
    </row>
    <row r="664" spans="4:4" x14ac:dyDescent="0.4">
      <c r="D664" s="145"/>
    </row>
    <row r="665" spans="4:4" x14ac:dyDescent="0.4">
      <c r="D665" s="145"/>
    </row>
    <row r="666" spans="4:4" x14ac:dyDescent="0.4">
      <c r="D666" s="145"/>
    </row>
    <row r="667" spans="4:4" x14ac:dyDescent="0.4">
      <c r="D667" s="145"/>
    </row>
    <row r="668" spans="4:4" x14ac:dyDescent="0.4">
      <c r="D668" s="145"/>
    </row>
    <row r="669" spans="4:4" x14ac:dyDescent="0.4">
      <c r="D669" s="145"/>
    </row>
    <row r="670" spans="4:4" x14ac:dyDescent="0.4">
      <c r="D670" s="145"/>
    </row>
    <row r="671" spans="4:4" x14ac:dyDescent="0.4">
      <c r="D671" s="145"/>
    </row>
    <row r="672" spans="4:4" x14ac:dyDescent="0.4">
      <c r="D672" s="145"/>
    </row>
    <row r="673" spans="4:4" x14ac:dyDescent="0.4">
      <c r="D673" s="145"/>
    </row>
    <row r="674" spans="4:4" x14ac:dyDescent="0.4">
      <c r="D674" s="145"/>
    </row>
    <row r="675" spans="4:4" x14ac:dyDescent="0.4">
      <c r="D675" s="145"/>
    </row>
    <row r="676" spans="4:4" x14ac:dyDescent="0.4">
      <c r="D676" s="145"/>
    </row>
    <row r="677" spans="4:4" x14ac:dyDescent="0.4">
      <c r="D677" s="145"/>
    </row>
    <row r="678" spans="4:4" x14ac:dyDescent="0.4">
      <c r="D678" s="145"/>
    </row>
    <row r="679" spans="4:4" x14ac:dyDescent="0.4">
      <c r="D679" s="145"/>
    </row>
    <row r="680" spans="4:4" x14ac:dyDescent="0.4">
      <c r="D680" s="145"/>
    </row>
    <row r="681" spans="4:4" x14ac:dyDescent="0.4">
      <c r="D681" s="145"/>
    </row>
    <row r="682" spans="4:4" x14ac:dyDescent="0.4">
      <c r="D682" s="145"/>
    </row>
    <row r="683" spans="4:4" x14ac:dyDescent="0.4">
      <c r="D683" s="145"/>
    </row>
    <row r="684" spans="4:4" x14ac:dyDescent="0.4">
      <c r="D684" s="145"/>
    </row>
    <row r="685" spans="4:4" x14ac:dyDescent="0.4">
      <c r="D685" s="145"/>
    </row>
    <row r="686" spans="4:4" x14ac:dyDescent="0.4">
      <c r="D686" s="145"/>
    </row>
    <row r="687" spans="4:4" x14ac:dyDescent="0.4">
      <c r="D687" s="145"/>
    </row>
    <row r="688" spans="4:4" x14ac:dyDescent="0.4">
      <c r="D688" s="145"/>
    </row>
    <row r="689" spans="4:4" x14ac:dyDescent="0.4">
      <c r="D689" s="145"/>
    </row>
    <row r="690" spans="4:4" x14ac:dyDescent="0.4">
      <c r="D690" s="145"/>
    </row>
    <row r="691" spans="4:4" x14ac:dyDescent="0.4">
      <c r="D691" s="145"/>
    </row>
    <row r="692" spans="4:4" x14ac:dyDescent="0.4">
      <c r="D692" s="145"/>
    </row>
    <row r="693" spans="4:4" x14ac:dyDescent="0.4">
      <c r="D693" s="145"/>
    </row>
    <row r="694" spans="4:4" x14ac:dyDescent="0.4">
      <c r="D694" s="145"/>
    </row>
    <row r="695" spans="4:4" x14ac:dyDescent="0.4">
      <c r="D695" s="145"/>
    </row>
    <row r="696" spans="4:4" x14ac:dyDescent="0.4">
      <c r="D696" s="145"/>
    </row>
    <row r="697" spans="4:4" x14ac:dyDescent="0.4">
      <c r="D697" s="145"/>
    </row>
    <row r="698" spans="4:4" x14ac:dyDescent="0.4">
      <c r="D698" s="145"/>
    </row>
    <row r="699" spans="4:4" x14ac:dyDescent="0.4">
      <c r="D699" s="145"/>
    </row>
    <row r="700" spans="4:4" x14ac:dyDescent="0.4">
      <c r="D700" s="145"/>
    </row>
    <row r="701" spans="4:4" x14ac:dyDescent="0.4">
      <c r="D701" s="145"/>
    </row>
    <row r="702" spans="4:4" x14ac:dyDescent="0.4">
      <c r="D702" s="145"/>
    </row>
    <row r="703" spans="4:4" x14ac:dyDescent="0.4">
      <c r="D703" s="145"/>
    </row>
    <row r="704" spans="4:4" x14ac:dyDescent="0.4">
      <c r="D704" s="145"/>
    </row>
    <row r="705" spans="4:4" x14ac:dyDescent="0.4">
      <c r="D705" s="145"/>
    </row>
    <row r="706" spans="4:4" x14ac:dyDescent="0.4">
      <c r="D706" s="145"/>
    </row>
    <row r="707" spans="4:4" x14ac:dyDescent="0.4">
      <c r="D707" s="145"/>
    </row>
    <row r="708" spans="4:4" x14ac:dyDescent="0.4">
      <c r="D708" s="145"/>
    </row>
    <row r="709" spans="4:4" x14ac:dyDescent="0.4">
      <c r="D709" s="145"/>
    </row>
    <row r="710" spans="4:4" x14ac:dyDescent="0.4">
      <c r="D710" s="145"/>
    </row>
    <row r="711" spans="4:4" x14ac:dyDescent="0.4">
      <c r="D711" s="145"/>
    </row>
    <row r="712" spans="4:4" x14ac:dyDescent="0.4">
      <c r="D712" s="145"/>
    </row>
    <row r="713" spans="4:4" x14ac:dyDescent="0.4">
      <c r="D713" s="145"/>
    </row>
    <row r="714" spans="4:4" x14ac:dyDescent="0.4">
      <c r="D714" s="145"/>
    </row>
    <row r="715" spans="4:4" x14ac:dyDescent="0.4">
      <c r="D715" s="145"/>
    </row>
    <row r="716" spans="4:4" x14ac:dyDescent="0.4">
      <c r="D716" s="145"/>
    </row>
    <row r="717" spans="4:4" x14ac:dyDescent="0.4">
      <c r="D717" s="145"/>
    </row>
    <row r="718" spans="4:4" x14ac:dyDescent="0.4">
      <c r="D718" s="145"/>
    </row>
    <row r="719" spans="4:4" x14ac:dyDescent="0.4">
      <c r="D719" s="145"/>
    </row>
    <row r="720" spans="4:4" x14ac:dyDescent="0.4">
      <c r="D720" s="145"/>
    </row>
    <row r="721" spans="4:4" x14ac:dyDescent="0.4">
      <c r="D721" s="145"/>
    </row>
    <row r="722" spans="4:4" x14ac:dyDescent="0.4">
      <c r="D722" s="145"/>
    </row>
    <row r="723" spans="4:4" x14ac:dyDescent="0.4">
      <c r="D723" s="145"/>
    </row>
    <row r="724" spans="4:4" x14ac:dyDescent="0.4">
      <c r="D724" s="145"/>
    </row>
    <row r="725" spans="4:4" x14ac:dyDescent="0.4">
      <c r="D725" s="145"/>
    </row>
    <row r="726" spans="4:4" x14ac:dyDescent="0.4">
      <c r="D726" s="145"/>
    </row>
    <row r="727" spans="4:4" x14ac:dyDescent="0.4">
      <c r="D727" s="145"/>
    </row>
    <row r="728" spans="4:4" x14ac:dyDescent="0.4">
      <c r="D728" s="145"/>
    </row>
    <row r="729" spans="4:4" x14ac:dyDescent="0.4">
      <c r="D729" s="145"/>
    </row>
    <row r="730" spans="4:4" x14ac:dyDescent="0.4">
      <c r="D730" s="145"/>
    </row>
    <row r="731" spans="4:4" x14ac:dyDescent="0.4">
      <c r="D731" s="145"/>
    </row>
    <row r="732" spans="4:4" x14ac:dyDescent="0.4">
      <c r="D732" s="145"/>
    </row>
    <row r="733" spans="4:4" x14ac:dyDescent="0.4">
      <c r="D733" s="145"/>
    </row>
    <row r="734" spans="4:4" x14ac:dyDescent="0.4">
      <c r="D734" s="145"/>
    </row>
    <row r="735" spans="4:4" x14ac:dyDescent="0.4">
      <c r="D735" s="145"/>
    </row>
    <row r="736" spans="4:4" x14ac:dyDescent="0.4">
      <c r="D736" s="145"/>
    </row>
    <row r="737" spans="4:4" x14ac:dyDescent="0.4">
      <c r="D737" s="145"/>
    </row>
    <row r="738" spans="4:4" x14ac:dyDescent="0.4">
      <c r="D738" s="145"/>
    </row>
    <row r="739" spans="4:4" x14ac:dyDescent="0.4">
      <c r="D739" s="145"/>
    </row>
    <row r="740" spans="4:4" x14ac:dyDescent="0.4">
      <c r="D740" s="145"/>
    </row>
    <row r="741" spans="4:4" x14ac:dyDescent="0.4">
      <c r="D741" s="145"/>
    </row>
    <row r="742" spans="4:4" x14ac:dyDescent="0.4">
      <c r="D742" s="145"/>
    </row>
    <row r="743" spans="4:4" x14ac:dyDescent="0.4">
      <c r="D743" s="145"/>
    </row>
    <row r="744" spans="4:4" x14ac:dyDescent="0.4">
      <c r="D744" s="145"/>
    </row>
    <row r="745" spans="4:4" x14ac:dyDescent="0.4">
      <c r="D745" s="145"/>
    </row>
    <row r="746" spans="4:4" x14ac:dyDescent="0.4">
      <c r="D746" s="145"/>
    </row>
    <row r="747" spans="4:4" x14ac:dyDescent="0.4">
      <c r="D747" s="145"/>
    </row>
    <row r="748" spans="4:4" x14ac:dyDescent="0.4">
      <c r="D748" s="145"/>
    </row>
    <row r="749" spans="4:4" x14ac:dyDescent="0.4">
      <c r="D749" s="145"/>
    </row>
    <row r="750" spans="4:4" x14ac:dyDescent="0.4">
      <c r="D750" s="145"/>
    </row>
    <row r="751" spans="4:4" x14ac:dyDescent="0.4">
      <c r="D751" s="145"/>
    </row>
    <row r="752" spans="4:4" x14ac:dyDescent="0.4">
      <c r="D752" s="145"/>
    </row>
    <row r="753" spans="4:4" x14ac:dyDescent="0.4">
      <c r="D753" s="145"/>
    </row>
    <row r="754" spans="4:4" x14ac:dyDescent="0.4">
      <c r="D754" s="145"/>
    </row>
    <row r="755" spans="4:4" x14ac:dyDescent="0.4">
      <c r="D755" s="145"/>
    </row>
    <row r="756" spans="4:4" x14ac:dyDescent="0.4">
      <c r="D756" s="145"/>
    </row>
    <row r="757" spans="4:4" x14ac:dyDescent="0.4">
      <c r="D757" s="145"/>
    </row>
    <row r="758" spans="4:4" x14ac:dyDescent="0.4">
      <c r="D758" s="145"/>
    </row>
    <row r="759" spans="4:4" x14ac:dyDescent="0.4">
      <c r="D759" s="145"/>
    </row>
    <row r="760" spans="4:4" x14ac:dyDescent="0.4">
      <c r="D760" s="145"/>
    </row>
    <row r="761" spans="4:4" x14ac:dyDescent="0.4">
      <c r="D761" s="145"/>
    </row>
    <row r="762" spans="4:4" x14ac:dyDescent="0.4">
      <c r="D762" s="145"/>
    </row>
    <row r="763" spans="4:4" x14ac:dyDescent="0.4">
      <c r="D763" s="145"/>
    </row>
    <row r="764" spans="4:4" x14ac:dyDescent="0.4">
      <c r="D764" s="145"/>
    </row>
    <row r="765" spans="4:4" x14ac:dyDescent="0.4">
      <c r="D765" s="145"/>
    </row>
    <row r="766" spans="4:4" x14ac:dyDescent="0.4">
      <c r="D766" s="145"/>
    </row>
    <row r="767" spans="4:4" x14ac:dyDescent="0.4">
      <c r="D767" s="145"/>
    </row>
    <row r="768" spans="4:4" x14ac:dyDescent="0.4">
      <c r="D768" s="145"/>
    </row>
    <row r="769" spans="4:4" x14ac:dyDescent="0.4">
      <c r="D769" s="145"/>
    </row>
    <row r="770" spans="4:4" x14ac:dyDescent="0.4">
      <c r="D770" s="145"/>
    </row>
    <row r="771" spans="4:4" x14ac:dyDescent="0.4">
      <c r="D771" s="145"/>
    </row>
    <row r="772" spans="4:4" x14ac:dyDescent="0.4">
      <c r="D772" s="145"/>
    </row>
    <row r="773" spans="4:4" x14ac:dyDescent="0.4">
      <c r="D773" s="145"/>
    </row>
    <row r="774" spans="4:4" x14ac:dyDescent="0.4">
      <c r="D774" s="145"/>
    </row>
    <row r="775" spans="4:4" x14ac:dyDescent="0.4">
      <c r="D775" s="145"/>
    </row>
    <row r="776" spans="4:4" x14ac:dyDescent="0.4">
      <c r="D776" s="145"/>
    </row>
    <row r="777" spans="4:4" x14ac:dyDescent="0.4">
      <c r="D777" s="145"/>
    </row>
    <row r="778" spans="4:4" x14ac:dyDescent="0.4">
      <c r="D778" s="145"/>
    </row>
    <row r="779" spans="4:4" x14ac:dyDescent="0.4">
      <c r="D779" s="145"/>
    </row>
    <row r="780" spans="4:4" x14ac:dyDescent="0.4">
      <c r="D780" s="145"/>
    </row>
    <row r="781" spans="4:4" x14ac:dyDescent="0.4">
      <c r="D781" s="145"/>
    </row>
    <row r="782" spans="4:4" x14ac:dyDescent="0.4">
      <c r="D782" s="145"/>
    </row>
    <row r="783" spans="4:4" x14ac:dyDescent="0.4">
      <c r="D783" s="145"/>
    </row>
    <row r="784" spans="4:4" x14ac:dyDescent="0.4">
      <c r="D784" s="145"/>
    </row>
    <row r="785" spans="4:4" x14ac:dyDescent="0.4">
      <c r="D785" s="145"/>
    </row>
    <row r="786" spans="4:4" x14ac:dyDescent="0.4">
      <c r="D786" s="145"/>
    </row>
    <row r="787" spans="4:4" x14ac:dyDescent="0.4">
      <c r="D787" s="145"/>
    </row>
    <row r="788" spans="4:4" x14ac:dyDescent="0.4">
      <c r="D788" s="145"/>
    </row>
    <row r="789" spans="4:4" x14ac:dyDescent="0.4">
      <c r="D789" s="145"/>
    </row>
    <row r="790" spans="4:4" x14ac:dyDescent="0.4">
      <c r="D790" s="145"/>
    </row>
    <row r="791" spans="4:4" x14ac:dyDescent="0.4">
      <c r="D791" s="145"/>
    </row>
    <row r="792" spans="4:4" x14ac:dyDescent="0.4">
      <c r="D792" s="145"/>
    </row>
    <row r="793" spans="4:4" x14ac:dyDescent="0.4">
      <c r="D793" s="145"/>
    </row>
    <row r="794" spans="4:4" x14ac:dyDescent="0.4">
      <c r="D794" s="145"/>
    </row>
    <row r="795" spans="4:4" x14ac:dyDescent="0.4">
      <c r="D795" s="145"/>
    </row>
    <row r="796" spans="4:4" x14ac:dyDescent="0.4">
      <c r="D796" s="145"/>
    </row>
    <row r="797" spans="4:4" x14ac:dyDescent="0.4">
      <c r="D797" s="145"/>
    </row>
    <row r="798" spans="4:4" x14ac:dyDescent="0.4">
      <c r="D798" s="145"/>
    </row>
    <row r="799" spans="4:4" x14ac:dyDescent="0.4">
      <c r="D799" s="145"/>
    </row>
    <row r="800" spans="4:4" x14ac:dyDescent="0.4">
      <c r="D800" s="145"/>
    </row>
    <row r="801" spans="4:4" x14ac:dyDescent="0.4">
      <c r="D801" s="145"/>
    </row>
    <row r="802" spans="4:4" x14ac:dyDescent="0.4">
      <c r="D802" s="145"/>
    </row>
    <row r="803" spans="4:4" x14ac:dyDescent="0.4">
      <c r="D803" s="145"/>
    </row>
    <row r="804" spans="4:4" x14ac:dyDescent="0.4">
      <c r="D804" s="145"/>
    </row>
    <row r="805" spans="4:4" x14ac:dyDescent="0.4">
      <c r="D805" s="145"/>
    </row>
    <row r="806" spans="4:4" x14ac:dyDescent="0.4">
      <c r="D806" s="145"/>
    </row>
    <row r="807" spans="4:4" x14ac:dyDescent="0.4">
      <c r="D807" s="145"/>
    </row>
    <row r="808" spans="4:4" x14ac:dyDescent="0.4">
      <c r="D808" s="145"/>
    </row>
    <row r="809" spans="4:4" x14ac:dyDescent="0.4">
      <c r="D809" s="145"/>
    </row>
    <row r="810" spans="4:4" x14ac:dyDescent="0.4">
      <c r="D810" s="145"/>
    </row>
    <row r="811" spans="4:4" x14ac:dyDescent="0.4">
      <c r="D811" s="145"/>
    </row>
    <row r="812" spans="4:4" x14ac:dyDescent="0.4">
      <c r="D812" s="145"/>
    </row>
    <row r="813" spans="4:4" x14ac:dyDescent="0.4">
      <c r="D813" s="145"/>
    </row>
    <row r="814" spans="4:4" x14ac:dyDescent="0.4">
      <c r="D814" s="145"/>
    </row>
    <row r="815" spans="4:4" x14ac:dyDescent="0.4">
      <c r="D815" s="145"/>
    </row>
    <row r="816" spans="4:4" x14ac:dyDescent="0.4">
      <c r="D816" s="145"/>
    </row>
    <row r="817" spans="4:4" x14ac:dyDescent="0.4">
      <c r="D817" s="145"/>
    </row>
    <row r="818" spans="4:4" x14ac:dyDescent="0.4">
      <c r="D818" s="145"/>
    </row>
    <row r="819" spans="4:4" x14ac:dyDescent="0.4">
      <c r="D819" s="145"/>
    </row>
    <row r="820" spans="4:4" x14ac:dyDescent="0.4">
      <c r="D820" s="145"/>
    </row>
    <row r="821" spans="4:4" x14ac:dyDescent="0.4">
      <c r="D821" s="145"/>
    </row>
    <row r="822" spans="4:4" x14ac:dyDescent="0.4">
      <c r="D822" s="145"/>
    </row>
    <row r="823" spans="4:4" x14ac:dyDescent="0.4">
      <c r="D823" s="145"/>
    </row>
    <row r="824" spans="4:4" x14ac:dyDescent="0.4">
      <c r="D824" s="145"/>
    </row>
    <row r="825" spans="4:4" x14ac:dyDescent="0.4">
      <c r="D825" s="145"/>
    </row>
    <row r="826" spans="4:4" x14ac:dyDescent="0.4">
      <c r="D826" s="145"/>
    </row>
    <row r="827" spans="4:4" x14ac:dyDescent="0.4">
      <c r="D827" s="145"/>
    </row>
    <row r="828" spans="4:4" x14ac:dyDescent="0.4">
      <c r="D828" s="145"/>
    </row>
    <row r="829" spans="4:4" x14ac:dyDescent="0.4">
      <c r="D829" s="145"/>
    </row>
    <row r="830" spans="4:4" x14ac:dyDescent="0.4">
      <c r="D830" s="145"/>
    </row>
    <row r="831" spans="4:4" x14ac:dyDescent="0.4">
      <c r="D831" s="145"/>
    </row>
    <row r="832" spans="4:4" x14ac:dyDescent="0.4">
      <c r="D832" s="145"/>
    </row>
    <row r="833" spans="4:4" x14ac:dyDescent="0.4">
      <c r="D833" s="145"/>
    </row>
    <row r="834" spans="4:4" x14ac:dyDescent="0.4">
      <c r="D834" s="145"/>
    </row>
    <row r="835" spans="4:4" x14ac:dyDescent="0.4">
      <c r="D835" s="145"/>
    </row>
    <row r="836" spans="4:4" x14ac:dyDescent="0.4">
      <c r="D836" s="145"/>
    </row>
    <row r="837" spans="4:4" x14ac:dyDescent="0.4">
      <c r="D837" s="145"/>
    </row>
    <row r="838" spans="4:4" x14ac:dyDescent="0.4">
      <c r="D838" s="145"/>
    </row>
    <row r="839" spans="4:4" x14ac:dyDescent="0.4">
      <c r="D839" s="145"/>
    </row>
    <row r="840" spans="4:4" x14ac:dyDescent="0.4">
      <c r="D840" s="145"/>
    </row>
    <row r="841" spans="4:4" x14ac:dyDescent="0.4">
      <c r="D841" s="145"/>
    </row>
    <row r="842" spans="4:4" x14ac:dyDescent="0.4">
      <c r="D842" s="145"/>
    </row>
    <row r="843" spans="4:4" x14ac:dyDescent="0.4">
      <c r="D843" s="145"/>
    </row>
    <row r="844" spans="4:4" x14ac:dyDescent="0.4">
      <c r="D844" s="145"/>
    </row>
    <row r="845" spans="4:4" x14ac:dyDescent="0.4">
      <c r="D845" s="145"/>
    </row>
    <row r="846" spans="4:4" x14ac:dyDescent="0.4">
      <c r="D846" s="145"/>
    </row>
    <row r="847" spans="4:4" x14ac:dyDescent="0.4">
      <c r="D847" s="145"/>
    </row>
    <row r="848" spans="4:4" x14ac:dyDescent="0.4">
      <c r="D848" s="145"/>
    </row>
    <row r="849" spans="4:4" x14ac:dyDescent="0.4">
      <c r="D849" s="145"/>
    </row>
    <row r="850" spans="4:4" x14ac:dyDescent="0.4">
      <c r="D850" s="145"/>
    </row>
    <row r="851" spans="4:4" x14ac:dyDescent="0.4">
      <c r="D851" s="145"/>
    </row>
    <row r="852" spans="4:4" x14ac:dyDescent="0.4">
      <c r="D852" s="145"/>
    </row>
    <row r="853" spans="4:4" x14ac:dyDescent="0.4">
      <c r="D853" s="145"/>
    </row>
    <row r="854" spans="4:4" x14ac:dyDescent="0.4">
      <c r="D854" s="145"/>
    </row>
    <row r="855" spans="4:4" x14ac:dyDescent="0.4">
      <c r="D855" s="145"/>
    </row>
    <row r="856" spans="4:4" x14ac:dyDescent="0.4">
      <c r="D856" s="145"/>
    </row>
    <row r="857" spans="4:4" x14ac:dyDescent="0.4">
      <c r="D857" s="145"/>
    </row>
    <row r="858" spans="4:4" x14ac:dyDescent="0.4">
      <c r="D858" s="145"/>
    </row>
    <row r="859" spans="4:4" x14ac:dyDescent="0.4">
      <c r="D859" s="145"/>
    </row>
    <row r="860" spans="4:4" x14ac:dyDescent="0.4">
      <c r="D860" s="145"/>
    </row>
    <row r="861" spans="4:4" x14ac:dyDescent="0.4">
      <c r="D861" s="145"/>
    </row>
    <row r="862" spans="4:4" x14ac:dyDescent="0.4">
      <c r="D862" s="145"/>
    </row>
    <row r="863" spans="4:4" x14ac:dyDescent="0.4">
      <c r="D863" s="145"/>
    </row>
    <row r="864" spans="4:4" x14ac:dyDescent="0.4">
      <c r="D864" s="145"/>
    </row>
    <row r="865" spans="4:4" x14ac:dyDescent="0.4">
      <c r="D865" s="145"/>
    </row>
    <row r="866" spans="4:4" x14ac:dyDescent="0.4">
      <c r="D866" s="145"/>
    </row>
    <row r="867" spans="4:4" x14ac:dyDescent="0.4">
      <c r="D867" s="145"/>
    </row>
    <row r="868" spans="4:4" x14ac:dyDescent="0.4">
      <c r="D868" s="145"/>
    </row>
    <row r="869" spans="4:4" x14ac:dyDescent="0.4">
      <c r="D869" s="145"/>
    </row>
    <row r="870" spans="4:4" x14ac:dyDescent="0.4">
      <c r="D870" s="145"/>
    </row>
    <row r="871" spans="4:4" x14ac:dyDescent="0.4">
      <c r="D871" s="145"/>
    </row>
    <row r="872" spans="4:4" x14ac:dyDescent="0.4">
      <c r="D872" s="145"/>
    </row>
    <row r="873" spans="4:4" x14ac:dyDescent="0.4">
      <c r="D873" s="145"/>
    </row>
    <row r="874" spans="4:4" x14ac:dyDescent="0.4">
      <c r="D874" s="145"/>
    </row>
    <row r="875" spans="4:4" x14ac:dyDescent="0.4">
      <c r="D875" s="145"/>
    </row>
    <row r="876" spans="4:4" x14ac:dyDescent="0.4">
      <c r="D876" s="145"/>
    </row>
    <row r="877" spans="4:4" x14ac:dyDescent="0.4">
      <c r="D877" s="145"/>
    </row>
    <row r="878" spans="4:4" x14ac:dyDescent="0.4">
      <c r="D878" s="145"/>
    </row>
    <row r="879" spans="4:4" x14ac:dyDescent="0.4">
      <c r="D879" s="145"/>
    </row>
    <row r="880" spans="4:4" x14ac:dyDescent="0.4">
      <c r="D880" s="145"/>
    </row>
    <row r="881" spans="4:4" x14ac:dyDescent="0.4">
      <c r="D881" s="145"/>
    </row>
    <row r="882" spans="4:4" x14ac:dyDescent="0.4">
      <c r="D882" s="145"/>
    </row>
    <row r="883" spans="4:4" x14ac:dyDescent="0.4">
      <c r="D883" s="145"/>
    </row>
    <row r="884" spans="4:4" x14ac:dyDescent="0.4">
      <c r="D884" s="145"/>
    </row>
    <row r="885" spans="4:4" x14ac:dyDescent="0.4">
      <c r="D885" s="145"/>
    </row>
    <row r="886" spans="4:4" x14ac:dyDescent="0.4">
      <c r="D886" s="145"/>
    </row>
    <row r="887" spans="4:4" x14ac:dyDescent="0.4">
      <c r="D887" s="145"/>
    </row>
    <row r="888" spans="4:4" x14ac:dyDescent="0.4">
      <c r="D888" s="145"/>
    </row>
    <row r="889" spans="4:4" x14ac:dyDescent="0.4">
      <c r="D889" s="145"/>
    </row>
    <row r="890" spans="4:4" x14ac:dyDescent="0.4">
      <c r="D890" s="145"/>
    </row>
    <row r="891" spans="4:4" x14ac:dyDescent="0.4">
      <c r="D891" s="145"/>
    </row>
    <row r="892" spans="4:4" x14ac:dyDescent="0.4">
      <c r="D892" s="145"/>
    </row>
    <row r="893" spans="4:4" x14ac:dyDescent="0.4">
      <c r="D893" s="145"/>
    </row>
    <row r="894" spans="4:4" x14ac:dyDescent="0.4">
      <c r="D894" s="145"/>
    </row>
    <row r="895" spans="4:4" x14ac:dyDescent="0.4">
      <c r="D895" s="145"/>
    </row>
    <row r="896" spans="4:4" x14ac:dyDescent="0.4">
      <c r="D896" s="145"/>
    </row>
    <row r="897" spans="4:4" x14ac:dyDescent="0.4">
      <c r="D897" s="145"/>
    </row>
    <row r="898" spans="4:4" x14ac:dyDescent="0.4">
      <c r="D898" s="145"/>
    </row>
    <row r="899" spans="4:4" x14ac:dyDescent="0.4">
      <c r="D899" s="145"/>
    </row>
    <row r="900" spans="4:4" x14ac:dyDescent="0.4">
      <c r="D900" s="145"/>
    </row>
    <row r="901" spans="4:4" x14ac:dyDescent="0.4">
      <c r="D901" s="145"/>
    </row>
    <row r="902" spans="4:4" x14ac:dyDescent="0.4">
      <c r="D902" s="145"/>
    </row>
    <row r="903" spans="4:4" x14ac:dyDescent="0.4">
      <c r="D903" s="145"/>
    </row>
    <row r="904" spans="4:4" x14ac:dyDescent="0.4">
      <c r="D904" s="145"/>
    </row>
    <row r="905" spans="4:4" x14ac:dyDescent="0.4">
      <c r="D905" s="145"/>
    </row>
    <row r="906" spans="4:4" x14ac:dyDescent="0.4">
      <c r="D906" s="145"/>
    </row>
    <row r="907" spans="4:4" x14ac:dyDescent="0.4">
      <c r="D907" s="145"/>
    </row>
    <row r="908" spans="4:4" x14ac:dyDescent="0.4">
      <c r="D908" s="145"/>
    </row>
    <row r="909" spans="4:4" x14ac:dyDescent="0.4">
      <c r="D909" s="145"/>
    </row>
    <row r="910" spans="4:4" x14ac:dyDescent="0.4">
      <c r="D910" s="145"/>
    </row>
    <row r="911" spans="4:4" x14ac:dyDescent="0.4">
      <c r="D911" s="145"/>
    </row>
    <row r="912" spans="4:4" x14ac:dyDescent="0.4">
      <c r="D912" s="145"/>
    </row>
    <row r="913" spans="4:4" x14ac:dyDescent="0.4">
      <c r="D913" s="145"/>
    </row>
    <row r="914" spans="4:4" x14ac:dyDescent="0.4">
      <c r="D914" s="145"/>
    </row>
    <row r="915" spans="4:4" x14ac:dyDescent="0.4">
      <c r="D915" s="145"/>
    </row>
    <row r="916" spans="4:4" x14ac:dyDescent="0.4">
      <c r="D916" s="145"/>
    </row>
    <row r="917" spans="4:4" x14ac:dyDescent="0.4">
      <c r="D917" s="145"/>
    </row>
    <row r="918" spans="4:4" x14ac:dyDescent="0.4">
      <c r="D918" s="145"/>
    </row>
    <row r="919" spans="4:4" x14ac:dyDescent="0.4">
      <c r="D919" s="145"/>
    </row>
    <row r="920" spans="4:4" x14ac:dyDescent="0.4">
      <c r="D920" s="145"/>
    </row>
    <row r="921" spans="4:4" x14ac:dyDescent="0.4">
      <c r="D921" s="145"/>
    </row>
    <row r="922" spans="4:4" x14ac:dyDescent="0.4">
      <c r="D922" s="145"/>
    </row>
    <row r="923" spans="4:4" x14ac:dyDescent="0.4">
      <c r="D923" s="145"/>
    </row>
    <row r="924" spans="4:4" x14ac:dyDescent="0.4">
      <c r="D924" s="145"/>
    </row>
    <row r="925" spans="4:4" x14ac:dyDescent="0.4">
      <c r="D925" s="145"/>
    </row>
    <row r="926" spans="4:4" x14ac:dyDescent="0.4">
      <c r="D926" s="145"/>
    </row>
    <row r="927" spans="4:4" x14ac:dyDescent="0.4">
      <c r="D927" s="145"/>
    </row>
    <row r="928" spans="4:4" x14ac:dyDescent="0.4">
      <c r="D928" s="145"/>
    </row>
    <row r="929" spans="4:4" x14ac:dyDescent="0.4">
      <c r="D929" s="145"/>
    </row>
    <row r="930" spans="4:4" x14ac:dyDescent="0.4">
      <c r="D930" s="145"/>
    </row>
    <row r="931" spans="4:4" x14ac:dyDescent="0.4">
      <c r="D931" s="145"/>
    </row>
    <row r="932" spans="4:4" x14ac:dyDescent="0.4">
      <c r="D932" s="145"/>
    </row>
    <row r="933" spans="4:4" x14ac:dyDescent="0.4">
      <c r="D933" s="145"/>
    </row>
    <row r="934" spans="4:4" x14ac:dyDescent="0.4">
      <c r="D934" s="145"/>
    </row>
    <row r="935" spans="4:4" x14ac:dyDescent="0.4">
      <c r="D935" s="145"/>
    </row>
    <row r="936" spans="4:4" x14ac:dyDescent="0.4">
      <c r="D936" s="145"/>
    </row>
    <row r="937" spans="4:4" x14ac:dyDescent="0.4">
      <c r="D937" s="145"/>
    </row>
    <row r="938" spans="4:4" x14ac:dyDescent="0.4">
      <c r="D938" s="145"/>
    </row>
    <row r="939" spans="4:4" x14ac:dyDescent="0.4">
      <c r="D939" s="145"/>
    </row>
    <row r="940" spans="4:4" x14ac:dyDescent="0.4">
      <c r="D940" s="145"/>
    </row>
    <row r="941" spans="4:4" x14ac:dyDescent="0.4">
      <c r="D941" s="145"/>
    </row>
    <row r="942" spans="4:4" x14ac:dyDescent="0.4">
      <c r="D942" s="145"/>
    </row>
    <row r="943" spans="4:4" x14ac:dyDescent="0.4">
      <c r="D943" s="145"/>
    </row>
    <row r="944" spans="4:4" x14ac:dyDescent="0.4">
      <c r="D944" s="145"/>
    </row>
    <row r="945" spans="4:4" x14ac:dyDescent="0.4">
      <c r="D945" s="145"/>
    </row>
    <row r="946" spans="4:4" x14ac:dyDescent="0.4">
      <c r="D946" s="145"/>
    </row>
    <row r="947" spans="4:4" x14ac:dyDescent="0.4">
      <c r="D947" s="145"/>
    </row>
    <row r="948" spans="4:4" x14ac:dyDescent="0.4">
      <c r="D948" s="145"/>
    </row>
    <row r="949" spans="4:4" x14ac:dyDescent="0.4">
      <c r="D949" s="145"/>
    </row>
    <row r="950" spans="4:4" x14ac:dyDescent="0.4">
      <c r="D950" s="145"/>
    </row>
    <row r="951" spans="4:4" x14ac:dyDescent="0.4">
      <c r="D951" s="145"/>
    </row>
    <row r="952" spans="4:4" x14ac:dyDescent="0.4">
      <c r="D952" s="145"/>
    </row>
    <row r="953" spans="4:4" x14ac:dyDescent="0.4">
      <c r="D953" s="145"/>
    </row>
    <row r="954" spans="4:4" x14ac:dyDescent="0.4">
      <c r="D954" s="145"/>
    </row>
    <row r="955" spans="4:4" x14ac:dyDescent="0.4">
      <c r="D955" s="145"/>
    </row>
    <row r="956" spans="4:4" x14ac:dyDescent="0.4">
      <c r="D956" s="145"/>
    </row>
    <row r="957" spans="4:4" x14ac:dyDescent="0.4">
      <c r="D957" s="145"/>
    </row>
    <row r="958" spans="4:4" x14ac:dyDescent="0.4">
      <c r="D958" s="145"/>
    </row>
    <row r="959" spans="4:4" x14ac:dyDescent="0.4">
      <c r="D959" s="145"/>
    </row>
    <row r="960" spans="4:4" x14ac:dyDescent="0.4">
      <c r="D960" s="145"/>
    </row>
    <row r="961" spans="4:4" x14ac:dyDescent="0.4">
      <c r="D961" s="145"/>
    </row>
    <row r="962" spans="4:4" x14ac:dyDescent="0.4">
      <c r="D962" s="145"/>
    </row>
    <row r="963" spans="4:4" x14ac:dyDescent="0.4">
      <c r="D963" s="145"/>
    </row>
    <row r="964" spans="4:4" x14ac:dyDescent="0.4">
      <c r="D964" s="145"/>
    </row>
    <row r="965" spans="4:4" x14ac:dyDescent="0.4">
      <c r="D965" s="145"/>
    </row>
    <row r="966" spans="4:4" x14ac:dyDescent="0.4">
      <c r="D966" s="145"/>
    </row>
    <row r="967" spans="4:4" x14ac:dyDescent="0.4">
      <c r="D967" s="145"/>
    </row>
    <row r="968" spans="4:4" x14ac:dyDescent="0.4">
      <c r="D968" s="145"/>
    </row>
    <row r="969" spans="4:4" x14ac:dyDescent="0.4">
      <c r="D969" s="145"/>
    </row>
    <row r="970" spans="4:4" x14ac:dyDescent="0.4">
      <c r="D970" s="145"/>
    </row>
    <row r="971" spans="4:4" x14ac:dyDescent="0.4">
      <c r="D971" s="145"/>
    </row>
    <row r="972" spans="4:4" x14ac:dyDescent="0.4">
      <c r="D972" s="145"/>
    </row>
    <row r="973" spans="4:4" x14ac:dyDescent="0.4">
      <c r="D973" s="145"/>
    </row>
    <row r="974" spans="4:4" x14ac:dyDescent="0.4">
      <c r="D974" s="145"/>
    </row>
    <row r="975" spans="4:4" x14ac:dyDescent="0.4">
      <c r="D975" s="145"/>
    </row>
    <row r="976" spans="4:4" x14ac:dyDescent="0.4">
      <c r="D976" s="145"/>
    </row>
    <row r="977" spans="4:4" x14ac:dyDescent="0.4">
      <c r="D977" s="145"/>
    </row>
    <row r="978" spans="4:4" x14ac:dyDescent="0.4">
      <c r="D978" s="145"/>
    </row>
    <row r="979" spans="4:4" x14ac:dyDescent="0.4">
      <c r="D979" s="145"/>
    </row>
    <row r="980" spans="4:4" x14ac:dyDescent="0.4">
      <c r="D980" s="145"/>
    </row>
    <row r="981" spans="4:4" x14ac:dyDescent="0.4">
      <c r="D981" s="145"/>
    </row>
    <row r="982" spans="4:4" x14ac:dyDescent="0.4">
      <c r="D982" s="145"/>
    </row>
    <row r="983" spans="4:4" x14ac:dyDescent="0.4">
      <c r="D983" s="145"/>
    </row>
    <row r="984" spans="4:4" x14ac:dyDescent="0.4">
      <c r="D984" s="145"/>
    </row>
    <row r="985" spans="4:4" x14ac:dyDescent="0.4">
      <c r="D985" s="145"/>
    </row>
    <row r="986" spans="4:4" x14ac:dyDescent="0.4">
      <c r="D986" s="145"/>
    </row>
    <row r="987" spans="4:4" x14ac:dyDescent="0.4">
      <c r="D987" s="145"/>
    </row>
    <row r="988" spans="4:4" x14ac:dyDescent="0.4">
      <c r="D988" s="145"/>
    </row>
    <row r="989" spans="4:4" x14ac:dyDescent="0.4">
      <c r="D989" s="145"/>
    </row>
    <row r="990" spans="4:4" x14ac:dyDescent="0.4">
      <c r="D990" s="145"/>
    </row>
    <row r="991" spans="4:4" x14ac:dyDescent="0.4">
      <c r="D991" s="145"/>
    </row>
    <row r="992" spans="4:4" x14ac:dyDescent="0.4">
      <c r="D992" s="145"/>
    </row>
    <row r="993" spans="4:4" x14ac:dyDescent="0.4">
      <c r="D993" s="145"/>
    </row>
    <row r="994" spans="4:4" x14ac:dyDescent="0.4">
      <c r="D994" s="145"/>
    </row>
    <row r="995" spans="4:4" x14ac:dyDescent="0.4">
      <c r="D995" s="145"/>
    </row>
    <row r="996" spans="4:4" x14ac:dyDescent="0.4">
      <c r="D996" s="145"/>
    </row>
    <row r="997" spans="4:4" x14ac:dyDescent="0.4">
      <c r="D997" s="145"/>
    </row>
    <row r="998" spans="4:4" x14ac:dyDescent="0.4">
      <c r="D998" s="145"/>
    </row>
    <row r="999" spans="4:4" x14ac:dyDescent="0.4">
      <c r="D999" s="145"/>
    </row>
    <row r="1000" spans="4:4" x14ac:dyDescent="0.4">
      <c r="D1000" s="145"/>
    </row>
    <row r="1001" spans="4:4" x14ac:dyDescent="0.4">
      <c r="D1001" s="145"/>
    </row>
    <row r="1002" spans="4:4" x14ac:dyDescent="0.4">
      <c r="D1002" s="145"/>
    </row>
    <row r="1003" spans="4:4" x14ac:dyDescent="0.4">
      <c r="D1003" s="145"/>
    </row>
    <row r="1004" spans="4:4" x14ac:dyDescent="0.4">
      <c r="D1004" s="145"/>
    </row>
    <row r="1005" spans="4:4" x14ac:dyDescent="0.4">
      <c r="D1005" s="145"/>
    </row>
    <row r="1006" spans="4:4" x14ac:dyDescent="0.4">
      <c r="D1006" s="145"/>
    </row>
    <row r="1007" spans="4:4" x14ac:dyDescent="0.4">
      <c r="D1007" s="145"/>
    </row>
    <row r="1008" spans="4:4" x14ac:dyDescent="0.4">
      <c r="D1008" s="145"/>
    </row>
    <row r="1009" spans="4:4" x14ac:dyDescent="0.4">
      <c r="D1009" s="145"/>
    </row>
    <row r="1010" spans="4:4" x14ac:dyDescent="0.4">
      <c r="D1010" s="145"/>
    </row>
    <row r="1011" spans="4:4" x14ac:dyDescent="0.4">
      <c r="D1011" s="145"/>
    </row>
    <row r="1012" spans="4:4" x14ac:dyDescent="0.4">
      <c r="D1012" s="145"/>
    </row>
    <row r="1013" spans="4:4" x14ac:dyDescent="0.4">
      <c r="D1013" s="145"/>
    </row>
    <row r="1014" spans="4:4" x14ac:dyDescent="0.4">
      <c r="D1014" s="145"/>
    </row>
    <row r="1015" spans="4:4" x14ac:dyDescent="0.4">
      <c r="D1015" s="145"/>
    </row>
    <row r="1016" spans="4:4" x14ac:dyDescent="0.4">
      <c r="D1016" s="145"/>
    </row>
    <row r="1017" spans="4:4" x14ac:dyDescent="0.4">
      <c r="D1017" s="145"/>
    </row>
    <row r="1018" spans="4:4" x14ac:dyDescent="0.4">
      <c r="D1018" s="145"/>
    </row>
    <row r="1019" spans="4:4" x14ac:dyDescent="0.4">
      <c r="D1019" s="145"/>
    </row>
    <row r="1020" spans="4:4" x14ac:dyDescent="0.4">
      <c r="D1020" s="145"/>
    </row>
    <row r="1021" spans="4:4" x14ac:dyDescent="0.4">
      <c r="D1021" s="145"/>
    </row>
    <row r="1022" spans="4:4" x14ac:dyDescent="0.4">
      <c r="D1022" s="145"/>
    </row>
    <row r="1023" spans="4:4" x14ac:dyDescent="0.4">
      <c r="D1023" s="145"/>
    </row>
    <row r="1024" spans="4:4" x14ac:dyDescent="0.4">
      <c r="D1024" s="145"/>
    </row>
    <row r="1025" spans="4:4" x14ac:dyDescent="0.4">
      <c r="D1025" s="145"/>
    </row>
    <row r="1026" spans="4:4" x14ac:dyDescent="0.4">
      <c r="D1026" s="145"/>
    </row>
    <row r="1027" spans="4:4" x14ac:dyDescent="0.4">
      <c r="D1027" s="145"/>
    </row>
    <row r="1028" spans="4:4" x14ac:dyDescent="0.4">
      <c r="D1028" s="145"/>
    </row>
    <row r="1029" spans="4:4" x14ac:dyDescent="0.4">
      <c r="D1029" s="145"/>
    </row>
    <row r="1030" spans="4:4" x14ac:dyDescent="0.4">
      <c r="D1030" s="145"/>
    </row>
    <row r="1031" spans="4:4" x14ac:dyDescent="0.4">
      <c r="D1031" s="145"/>
    </row>
    <row r="1032" spans="4:4" x14ac:dyDescent="0.4">
      <c r="D1032" s="145"/>
    </row>
    <row r="1033" spans="4:4" x14ac:dyDescent="0.4">
      <c r="D1033" s="145"/>
    </row>
    <row r="1034" spans="4:4" x14ac:dyDescent="0.4">
      <c r="D1034" s="145"/>
    </row>
    <row r="1035" spans="4:4" x14ac:dyDescent="0.4">
      <c r="D1035" s="145"/>
    </row>
    <row r="1036" spans="4:4" x14ac:dyDescent="0.4">
      <c r="D1036" s="145"/>
    </row>
    <row r="1037" spans="4:4" x14ac:dyDescent="0.4">
      <c r="D1037" s="145"/>
    </row>
    <row r="1038" spans="4:4" x14ac:dyDescent="0.4">
      <c r="D1038" s="145"/>
    </row>
    <row r="1039" spans="4:4" x14ac:dyDescent="0.4">
      <c r="D1039" s="145"/>
    </row>
    <row r="1040" spans="4:4" x14ac:dyDescent="0.4">
      <c r="D1040" s="145"/>
    </row>
    <row r="1041" spans="4:4" x14ac:dyDescent="0.4">
      <c r="D1041" s="145"/>
    </row>
    <row r="1042" spans="4:4" x14ac:dyDescent="0.4">
      <c r="D1042" s="145"/>
    </row>
    <row r="1043" spans="4:4" x14ac:dyDescent="0.4">
      <c r="D1043" s="145"/>
    </row>
    <row r="1044" spans="4:4" x14ac:dyDescent="0.4">
      <c r="D1044" s="145"/>
    </row>
    <row r="1045" spans="4:4" x14ac:dyDescent="0.4">
      <c r="D1045" s="145"/>
    </row>
    <row r="1046" spans="4:4" x14ac:dyDescent="0.4">
      <c r="D1046" s="145"/>
    </row>
    <row r="1047" spans="4:4" x14ac:dyDescent="0.4">
      <c r="D1047" s="145"/>
    </row>
    <row r="1048" spans="4:4" x14ac:dyDescent="0.4">
      <c r="D1048" s="145"/>
    </row>
    <row r="1049" spans="4:4" x14ac:dyDescent="0.4">
      <c r="D1049" s="145"/>
    </row>
    <row r="1050" spans="4:4" x14ac:dyDescent="0.4">
      <c r="D1050" s="145"/>
    </row>
    <row r="1051" spans="4:4" x14ac:dyDescent="0.4">
      <c r="D1051" s="145"/>
    </row>
    <row r="1052" spans="4:4" x14ac:dyDescent="0.4">
      <c r="D1052" s="145"/>
    </row>
    <row r="1053" spans="4:4" x14ac:dyDescent="0.4">
      <c r="D1053" s="145"/>
    </row>
    <row r="1054" spans="4:4" x14ac:dyDescent="0.4">
      <c r="D1054" s="145"/>
    </row>
    <row r="1055" spans="4:4" x14ac:dyDescent="0.4">
      <c r="D1055" s="145"/>
    </row>
    <row r="1056" spans="4:4" x14ac:dyDescent="0.4">
      <c r="D1056" s="145"/>
    </row>
    <row r="1057" spans="4:4" x14ac:dyDescent="0.4">
      <c r="D1057" s="145"/>
    </row>
    <row r="1058" spans="4:4" x14ac:dyDescent="0.4">
      <c r="D1058" s="145"/>
    </row>
    <row r="1059" spans="4:4" x14ac:dyDescent="0.4">
      <c r="D1059" s="145"/>
    </row>
    <row r="1060" spans="4:4" x14ac:dyDescent="0.4">
      <c r="D1060" s="145"/>
    </row>
    <row r="1061" spans="4:4" x14ac:dyDescent="0.4">
      <c r="D1061" s="145"/>
    </row>
    <row r="1062" spans="4:4" x14ac:dyDescent="0.4">
      <c r="D1062" s="145"/>
    </row>
    <row r="1063" spans="4:4" x14ac:dyDescent="0.4">
      <c r="D1063" s="145"/>
    </row>
    <row r="1064" spans="4:4" x14ac:dyDescent="0.4">
      <c r="D1064" s="145"/>
    </row>
    <row r="1065" spans="4:4" x14ac:dyDescent="0.4">
      <c r="D1065" s="145"/>
    </row>
    <row r="1066" spans="4:4" x14ac:dyDescent="0.4">
      <c r="D1066" s="145"/>
    </row>
    <row r="1067" spans="4:4" x14ac:dyDescent="0.4">
      <c r="D1067" s="145"/>
    </row>
    <row r="1068" spans="4:4" x14ac:dyDescent="0.4">
      <c r="D1068" s="145"/>
    </row>
    <row r="1069" spans="4:4" x14ac:dyDescent="0.4">
      <c r="D1069" s="145"/>
    </row>
    <row r="1070" spans="4:4" x14ac:dyDescent="0.4">
      <c r="D1070" s="145"/>
    </row>
    <row r="1071" spans="4:4" x14ac:dyDescent="0.4">
      <c r="D1071" s="145"/>
    </row>
    <row r="1072" spans="4:4" x14ac:dyDescent="0.4">
      <c r="D1072" s="145"/>
    </row>
    <row r="1073" spans="4:4" x14ac:dyDescent="0.4">
      <c r="D1073" s="145"/>
    </row>
    <row r="1074" spans="4:4" x14ac:dyDescent="0.4">
      <c r="D1074" s="145"/>
    </row>
    <row r="1075" spans="4:4" x14ac:dyDescent="0.4">
      <c r="D1075" s="145"/>
    </row>
    <row r="1076" spans="4:4" x14ac:dyDescent="0.4">
      <c r="D1076" s="145"/>
    </row>
    <row r="1077" spans="4:4" x14ac:dyDescent="0.4">
      <c r="D1077" s="145"/>
    </row>
    <row r="1078" spans="4:4" x14ac:dyDescent="0.4">
      <c r="D1078" s="145"/>
    </row>
    <row r="1079" spans="4:4" x14ac:dyDescent="0.4">
      <c r="D1079" s="145"/>
    </row>
    <row r="1080" spans="4:4" x14ac:dyDescent="0.4">
      <c r="D1080" s="145"/>
    </row>
    <row r="1081" spans="4:4" x14ac:dyDescent="0.4">
      <c r="D1081" s="145"/>
    </row>
    <row r="1082" spans="4:4" x14ac:dyDescent="0.4">
      <c r="D1082" s="145"/>
    </row>
    <row r="1083" spans="4:4" x14ac:dyDescent="0.4">
      <c r="D1083" s="145"/>
    </row>
    <row r="1084" spans="4:4" x14ac:dyDescent="0.4">
      <c r="D1084" s="145"/>
    </row>
    <row r="1085" spans="4:4" x14ac:dyDescent="0.4">
      <c r="D1085" s="145"/>
    </row>
    <row r="1086" spans="4:4" x14ac:dyDescent="0.4">
      <c r="D1086" s="145"/>
    </row>
    <row r="1087" spans="4:4" x14ac:dyDescent="0.4">
      <c r="D1087" s="145"/>
    </row>
    <row r="1088" spans="4:4" x14ac:dyDescent="0.4">
      <c r="D1088" s="145"/>
    </row>
    <row r="1089" spans="4:4" x14ac:dyDescent="0.4">
      <c r="D1089" s="145"/>
    </row>
    <row r="1090" spans="4:4" x14ac:dyDescent="0.4">
      <c r="D1090" s="145"/>
    </row>
    <row r="1091" spans="4:4" x14ac:dyDescent="0.4">
      <c r="D1091" s="145"/>
    </row>
    <row r="1092" spans="4:4" x14ac:dyDescent="0.4">
      <c r="D1092" s="145"/>
    </row>
    <row r="1093" spans="4:4" x14ac:dyDescent="0.4">
      <c r="D1093" s="145"/>
    </row>
    <row r="1094" spans="4:4" x14ac:dyDescent="0.4">
      <c r="D1094" s="145"/>
    </row>
    <row r="1095" spans="4:4" x14ac:dyDescent="0.4">
      <c r="D1095" s="145"/>
    </row>
    <row r="1096" spans="4:4" x14ac:dyDescent="0.4">
      <c r="D1096" s="145"/>
    </row>
    <row r="1097" spans="4:4" x14ac:dyDescent="0.4">
      <c r="D1097" s="145"/>
    </row>
    <row r="1098" spans="4:4" x14ac:dyDescent="0.4">
      <c r="D1098" s="145"/>
    </row>
    <row r="1099" spans="4:4" x14ac:dyDescent="0.4">
      <c r="D1099" s="145"/>
    </row>
    <row r="1100" spans="4:4" x14ac:dyDescent="0.4">
      <c r="D1100" s="145"/>
    </row>
    <row r="1101" spans="4:4" x14ac:dyDescent="0.4">
      <c r="D1101" s="145"/>
    </row>
    <row r="1102" spans="4:4" x14ac:dyDescent="0.4">
      <c r="D1102" s="145"/>
    </row>
    <row r="1103" spans="4:4" x14ac:dyDescent="0.4">
      <c r="D1103" s="145"/>
    </row>
    <row r="1104" spans="4:4" x14ac:dyDescent="0.4">
      <c r="D1104" s="145"/>
    </row>
    <row r="1105" spans="4:4" x14ac:dyDescent="0.4">
      <c r="D1105" s="145"/>
    </row>
    <row r="1106" spans="4:4" x14ac:dyDescent="0.4">
      <c r="D1106" s="145"/>
    </row>
    <row r="1107" spans="4:4" x14ac:dyDescent="0.4">
      <c r="D1107" s="145"/>
    </row>
    <row r="1108" spans="4:4" x14ac:dyDescent="0.4">
      <c r="D1108" s="145"/>
    </row>
    <row r="1109" spans="4:4" x14ac:dyDescent="0.4">
      <c r="D1109" s="145"/>
    </row>
    <row r="1110" spans="4:4" x14ac:dyDescent="0.4">
      <c r="D1110" s="145"/>
    </row>
    <row r="1111" spans="4:4" x14ac:dyDescent="0.4">
      <c r="D1111" s="145"/>
    </row>
    <row r="1112" spans="4:4" x14ac:dyDescent="0.4">
      <c r="D1112" s="145"/>
    </row>
    <row r="1113" spans="4:4" x14ac:dyDescent="0.4">
      <c r="D1113" s="145"/>
    </row>
    <row r="1114" spans="4:4" x14ac:dyDescent="0.4">
      <c r="D1114" s="145"/>
    </row>
    <row r="1115" spans="4:4" x14ac:dyDescent="0.4">
      <c r="D1115" s="145"/>
    </row>
    <row r="1116" spans="4:4" x14ac:dyDescent="0.4">
      <c r="D1116" s="145"/>
    </row>
    <row r="1117" spans="4:4" x14ac:dyDescent="0.4">
      <c r="D1117" s="145"/>
    </row>
    <row r="1118" spans="4:4" x14ac:dyDescent="0.4">
      <c r="D1118" s="145"/>
    </row>
    <row r="1119" spans="4:4" x14ac:dyDescent="0.4">
      <c r="D1119" s="145"/>
    </row>
    <row r="1120" spans="4:4" x14ac:dyDescent="0.4">
      <c r="D1120" s="145"/>
    </row>
    <row r="1121" spans="4:4" x14ac:dyDescent="0.4">
      <c r="D1121" s="145"/>
    </row>
    <row r="1122" spans="4:4" x14ac:dyDescent="0.4">
      <c r="D1122" s="145"/>
    </row>
    <row r="1123" spans="4:4" x14ac:dyDescent="0.4">
      <c r="D1123" s="145"/>
    </row>
    <row r="1124" spans="4:4" x14ac:dyDescent="0.4">
      <c r="D1124" s="145"/>
    </row>
    <row r="1125" spans="4:4" x14ac:dyDescent="0.4">
      <c r="D1125" s="145"/>
    </row>
    <row r="1126" spans="4:4" x14ac:dyDescent="0.4">
      <c r="D1126" s="145"/>
    </row>
    <row r="1127" spans="4:4" x14ac:dyDescent="0.4">
      <c r="D1127" s="145"/>
    </row>
    <row r="1128" spans="4:4" x14ac:dyDescent="0.4">
      <c r="D1128" s="145"/>
    </row>
    <row r="1129" spans="4:4" x14ac:dyDescent="0.4">
      <c r="D1129" s="145"/>
    </row>
    <row r="1130" spans="4:4" x14ac:dyDescent="0.4">
      <c r="D1130" s="145"/>
    </row>
    <row r="1131" spans="4:4" x14ac:dyDescent="0.4">
      <c r="D1131" s="145"/>
    </row>
    <row r="1132" spans="4:4" x14ac:dyDescent="0.4">
      <c r="D1132" s="145"/>
    </row>
    <row r="1133" spans="4:4" x14ac:dyDescent="0.4">
      <c r="D1133" s="145"/>
    </row>
    <row r="1134" spans="4:4" x14ac:dyDescent="0.4">
      <c r="D1134" s="145"/>
    </row>
    <row r="1135" spans="4:4" x14ac:dyDescent="0.4">
      <c r="D1135" s="145"/>
    </row>
    <row r="1136" spans="4:4" x14ac:dyDescent="0.4">
      <c r="D1136" s="145"/>
    </row>
    <row r="1137" spans="4:4" x14ac:dyDescent="0.4">
      <c r="D1137" s="145"/>
    </row>
    <row r="1138" spans="4:4" x14ac:dyDescent="0.4">
      <c r="D1138" s="145"/>
    </row>
    <row r="1139" spans="4:4" x14ac:dyDescent="0.4">
      <c r="D1139" s="145"/>
    </row>
    <row r="1140" spans="4:4" x14ac:dyDescent="0.4">
      <c r="D1140" s="145"/>
    </row>
    <row r="1141" spans="4:4" x14ac:dyDescent="0.4">
      <c r="D1141" s="145"/>
    </row>
    <row r="1142" spans="4:4" x14ac:dyDescent="0.4">
      <c r="D1142" s="145"/>
    </row>
    <row r="1143" spans="4:4" x14ac:dyDescent="0.4">
      <c r="D1143" s="145"/>
    </row>
    <row r="1144" spans="4:4" x14ac:dyDescent="0.4">
      <c r="D1144" s="145"/>
    </row>
    <row r="1145" spans="4:4" x14ac:dyDescent="0.4">
      <c r="D1145" s="145"/>
    </row>
    <row r="1146" spans="4:4" x14ac:dyDescent="0.4">
      <c r="D1146" s="145"/>
    </row>
    <row r="1147" spans="4:4" x14ac:dyDescent="0.4">
      <c r="D1147" s="145"/>
    </row>
    <row r="1148" spans="4:4" x14ac:dyDescent="0.4">
      <c r="D1148" s="145"/>
    </row>
    <row r="1149" spans="4:4" x14ac:dyDescent="0.4">
      <c r="D1149" s="145"/>
    </row>
    <row r="1150" spans="4:4" x14ac:dyDescent="0.4">
      <c r="D1150" s="145"/>
    </row>
    <row r="1151" spans="4:4" x14ac:dyDescent="0.4">
      <c r="D1151" s="145"/>
    </row>
    <row r="1152" spans="4:4" x14ac:dyDescent="0.4">
      <c r="D1152" s="145"/>
    </row>
    <row r="1153" spans="4:4" x14ac:dyDescent="0.4">
      <c r="D1153" s="145"/>
    </row>
    <row r="1154" spans="4:4" x14ac:dyDescent="0.4">
      <c r="D1154" s="145"/>
    </row>
    <row r="1155" spans="4:4" x14ac:dyDescent="0.4">
      <c r="D1155" s="145"/>
    </row>
    <row r="1156" spans="4:4" x14ac:dyDescent="0.4">
      <c r="D1156" s="145"/>
    </row>
    <row r="1157" spans="4:4" x14ac:dyDescent="0.4">
      <c r="D1157" s="145"/>
    </row>
    <row r="1158" spans="4:4" x14ac:dyDescent="0.4">
      <c r="D1158" s="145"/>
    </row>
    <row r="1159" spans="4:4" x14ac:dyDescent="0.4">
      <c r="D1159" s="145"/>
    </row>
    <row r="1160" spans="4:4" x14ac:dyDescent="0.4">
      <c r="D1160" s="145"/>
    </row>
    <row r="1161" spans="4:4" x14ac:dyDescent="0.4">
      <c r="D1161" s="145"/>
    </row>
    <row r="1162" spans="4:4" x14ac:dyDescent="0.4">
      <c r="D1162" s="145"/>
    </row>
    <row r="1163" spans="4:4" x14ac:dyDescent="0.4">
      <c r="D1163" s="145"/>
    </row>
    <row r="1164" spans="4:4" x14ac:dyDescent="0.4">
      <c r="D1164" s="145"/>
    </row>
    <row r="1165" spans="4:4" x14ac:dyDescent="0.4">
      <c r="D1165" s="145"/>
    </row>
    <row r="1166" spans="4:4" x14ac:dyDescent="0.4">
      <c r="D1166" s="145"/>
    </row>
    <row r="1167" spans="4:4" x14ac:dyDescent="0.4">
      <c r="D1167" s="145"/>
    </row>
    <row r="1168" spans="4:4" x14ac:dyDescent="0.4">
      <c r="D1168" s="145"/>
    </row>
    <row r="1169" spans="4:4" x14ac:dyDescent="0.4">
      <c r="D1169" s="145"/>
    </row>
    <row r="1170" spans="4:4" x14ac:dyDescent="0.4">
      <c r="D1170" s="145"/>
    </row>
    <row r="1171" spans="4:4" x14ac:dyDescent="0.4">
      <c r="D1171" s="145"/>
    </row>
    <row r="1172" spans="4:4" x14ac:dyDescent="0.4">
      <c r="D1172" s="145"/>
    </row>
    <row r="1173" spans="4:4" x14ac:dyDescent="0.4">
      <c r="D1173" s="145"/>
    </row>
    <row r="1174" spans="4:4" x14ac:dyDescent="0.4">
      <c r="D1174" s="145"/>
    </row>
    <row r="1175" spans="4:4" x14ac:dyDescent="0.4">
      <c r="D1175" s="145"/>
    </row>
    <row r="1176" spans="4:4" x14ac:dyDescent="0.4">
      <c r="D1176" s="145"/>
    </row>
    <row r="1177" spans="4:4" x14ac:dyDescent="0.4">
      <c r="D1177" s="145"/>
    </row>
    <row r="1178" spans="4:4" x14ac:dyDescent="0.4">
      <c r="D1178" s="145"/>
    </row>
    <row r="1179" spans="4:4" x14ac:dyDescent="0.4">
      <c r="D1179" s="145"/>
    </row>
    <row r="1180" spans="4:4" x14ac:dyDescent="0.4">
      <c r="D1180" s="145"/>
    </row>
    <row r="1181" spans="4:4" x14ac:dyDescent="0.4">
      <c r="D1181" s="145"/>
    </row>
    <row r="1182" spans="4:4" x14ac:dyDescent="0.4">
      <c r="D1182" s="145"/>
    </row>
    <row r="1183" spans="4:4" x14ac:dyDescent="0.4">
      <c r="D1183" s="145"/>
    </row>
    <row r="1184" spans="4:4" x14ac:dyDescent="0.4">
      <c r="D1184" s="145"/>
    </row>
    <row r="1185" spans="4:4" x14ac:dyDescent="0.4">
      <c r="D1185" s="145"/>
    </row>
    <row r="1186" spans="4:4" x14ac:dyDescent="0.4">
      <c r="D1186" s="145"/>
    </row>
    <row r="1187" spans="4:4" x14ac:dyDescent="0.4">
      <c r="D1187" s="145"/>
    </row>
    <row r="1188" spans="4:4" x14ac:dyDescent="0.4">
      <c r="D1188" s="145"/>
    </row>
    <row r="1189" spans="4:4" x14ac:dyDescent="0.4">
      <c r="D1189" s="145"/>
    </row>
    <row r="1190" spans="4:4" x14ac:dyDescent="0.4">
      <c r="D1190" s="145"/>
    </row>
    <row r="1191" spans="4:4" x14ac:dyDescent="0.4">
      <c r="D1191" s="145"/>
    </row>
    <row r="1192" spans="4:4" x14ac:dyDescent="0.4">
      <c r="D1192" s="145"/>
    </row>
    <row r="1193" spans="4:4" x14ac:dyDescent="0.4">
      <c r="D1193" s="145"/>
    </row>
    <row r="1194" spans="4:4" x14ac:dyDescent="0.4">
      <c r="D1194" s="145"/>
    </row>
    <row r="1195" spans="4:4" x14ac:dyDescent="0.4">
      <c r="D1195" s="145"/>
    </row>
    <row r="1196" spans="4:4" x14ac:dyDescent="0.4">
      <c r="D1196" s="145"/>
    </row>
    <row r="1197" spans="4:4" x14ac:dyDescent="0.4">
      <c r="D1197" s="145"/>
    </row>
    <row r="1198" spans="4:4" x14ac:dyDescent="0.4">
      <c r="D1198" s="145"/>
    </row>
    <row r="1199" spans="4:4" x14ac:dyDescent="0.4">
      <c r="D1199" s="145"/>
    </row>
    <row r="1200" spans="4:4" x14ac:dyDescent="0.4">
      <c r="D1200" s="145"/>
    </row>
    <row r="1201" spans="4:4" x14ac:dyDescent="0.4">
      <c r="D1201" s="145"/>
    </row>
    <row r="1202" spans="4:4" x14ac:dyDescent="0.4">
      <c r="D1202" s="145"/>
    </row>
    <row r="1203" spans="4:4" x14ac:dyDescent="0.4">
      <c r="D1203" s="145"/>
    </row>
    <row r="1204" spans="4:4" x14ac:dyDescent="0.4">
      <c r="D1204" s="145"/>
    </row>
    <row r="1205" spans="4:4" x14ac:dyDescent="0.4">
      <c r="D1205" s="145"/>
    </row>
    <row r="1206" spans="4:4" x14ac:dyDescent="0.4">
      <c r="D1206" s="145"/>
    </row>
    <row r="1207" spans="4:4" x14ac:dyDescent="0.4">
      <c r="D1207" s="145"/>
    </row>
    <row r="1208" spans="4:4" x14ac:dyDescent="0.4">
      <c r="D1208" s="145"/>
    </row>
    <row r="1209" spans="4:4" x14ac:dyDescent="0.4">
      <c r="D1209" s="145"/>
    </row>
    <row r="1210" spans="4:4" x14ac:dyDescent="0.4">
      <c r="D1210" s="145"/>
    </row>
    <row r="1211" spans="4:4" x14ac:dyDescent="0.4">
      <c r="D1211" s="145"/>
    </row>
    <row r="1212" spans="4:4" x14ac:dyDescent="0.4">
      <c r="D1212" s="145"/>
    </row>
    <row r="1213" spans="4:4" x14ac:dyDescent="0.4">
      <c r="D1213" s="145"/>
    </row>
    <row r="1214" spans="4:4" x14ac:dyDescent="0.4">
      <c r="D1214" s="145"/>
    </row>
    <row r="1215" spans="4:4" x14ac:dyDescent="0.4">
      <c r="D1215" s="145"/>
    </row>
    <row r="1216" spans="4:4" x14ac:dyDescent="0.4">
      <c r="D1216" s="145"/>
    </row>
    <row r="1217" spans="4:4" x14ac:dyDescent="0.4">
      <c r="D1217" s="145"/>
    </row>
    <row r="1218" spans="4:4" x14ac:dyDescent="0.4">
      <c r="D1218" s="145"/>
    </row>
    <row r="1219" spans="4:4" x14ac:dyDescent="0.4">
      <c r="D1219" s="145"/>
    </row>
    <row r="1220" spans="4:4" x14ac:dyDescent="0.4">
      <c r="D1220" s="145"/>
    </row>
    <row r="1221" spans="4:4" x14ac:dyDescent="0.4">
      <c r="D1221" s="145"/>
    </row>
    <row r="1222" spans="4:4" x14ac:dyDescent="0.4">
      <c r="D1222" s="145"/>
    </row>
    <row r="1223" spans="4:4" x14ac:dyDescent="0.4">
      <c r="D1223" s="145"/>
    </row>
    <row r="1224" spans="4:4" x14ac:dyDescent="0.4">
      <c r="D1224" s="145"/>
    </row>
    <row r="1225" spans="4:4" x14ac:dyDescent="0.4">
      <c r="D1225" s="145"/>
    </row>
    <row r="1226" spans="4:4" x14ac:dyDescent="0.4">
      <c r="D1226" s="145"/>
    </row>
    <row r="1227" spans="4:4" x14ac:dyDescent="0.4">
      <c r="D1227" s="145"/>
    </row>
    <row r="1228" spans="4:4" x14ac:dyDescent="0.4">
      <c r="D1228" s="145"/>
    </row>
    <row r="1229" spans="4:4" x14ac:dyDescent="0.4">
      <c r="D1229" s="145"/>
    </row>
    <row r="1230" spans="4:4" x14ac:dyDescent="0.4">
      <c r="D1230" s="145"/>
    </row>
    <row r="1231" spans="4:4" x14ac:dyDescent="0.4">
      <c r="D1231" s="145"/>
    </row>
    <row r="1232" spans="4:4" x14ac:dyDescent="0.4">
      <c r="D1232" s="145"/>
    </row>
    <row r="1233" spans="4:4" x14ac:dyDescent="0.4">
      <c r="D1233" s="145"/>
    </row>
    <row r="1234" spans="4:4" x14ac:dyDescent="0.4">
      <c r="D1234" s="145"/>
    </row>
    <row r="1235" spans="4:4" x14ac:dyDescent="0.4">
      <c r="D1235" s="145"/>
    </row>
    <row r="1236" spans="4:4" x14ac:dyDescent="0.4">
      <c r="D1236" s="145"/>
    </row>
    <row r="1237" spans="4:4" x14ac:dyDescent="0.4">
      <c r="D1237" s="145"/>
    </row>
    <row r="1238" spans="4:4" x14ac:dyDescent="0.4">
      <c r="D1238" s="145"/>
    </row>
    <row r="1239" spans="4:4" x14ac:dyDescent="0.4">
      <c r="D1239" s="145"/>
    </row>
    <row r="1240" spans="4:4" x14ac:dyDescent="0.4">
      <c r="D1240" s="145"/>
    </row>
    <row r="1241" spans="4:4" x14ac:dyDescent="0.4">
      <c r="D1241" s="145"/>
    </row>
    <row r="1242" spans="4:4" x14ac:dyDescent="0.4">
      <c r="D1242" s="145"/>
    </row>
    <row r="1243" spans="4:4" x14ac:dyDescent="0.4">
      <c r="D1243" s="145"/>
    </row>
    <row r="1244" spans="4:4" x14ac:dyDescent="0.4">
      <c r="D1244" s="145"/>
    </row>
    <row r="1245" spans="4:4" x14ac:dyDescent="0.4">
      <c r="D1245" s="145"/>
    </row>
    <row r="1246" spans="4:4" x14ac:dyDescent="0.4">
      <c r="D1246" s="145"/>
    </row>
    <row r="1247" spans="4:4" x14ac:dyDescent="0.4">
      <c r="D1247" s="145"/>
    </row>
    <row r="1248" spans="4:4" x14ac:dyDescent="0.4">
      <c r="D1248" s="145"/>
    </row>
    <row r="1249" spans="4:4" x14ac:dyDescent="0.4">
      <c r="D1249" s="145"/>
    </row>
    <row r="1250" spans="4:4" x14ac:dyDescent="0.4">
      <c r="D1250" s="145"/>
    </row>
    <row r="1251" spans="4:4" x14ac:dyDescent="0.4">
      <c r="D1251" s="145"/>
    </row>
    <row r="1252" spans="4:4" x14ac:dyDescent="0.4">
      <c r="D1252" s="145"/>
    </row>
    <row r="1253" spans="4:4" x14ac:dyDescent="0.4">
      <c r="D1253" s="145"/>
    </row>
    <row r="1254" spans="4:4" x14ac:dyDescent="0.4">
      <c r="D1254" s="145"/>
    </row>
    <row r="1255" spans="4:4" x14ac:dyDescent="0.4">
      <c r="D1255" s="145"/>
    </row>
    <row r="1256" spans="4:4" x14ac:dyDescent="0.4">
      <c r="D1256" s="145"/>
    </row>
    <row r="1257" spans="4:4" x14ac:dyDescent="0.4">
      <c r="D1257" s="145"/>
    </row>
    <row r="1258" spans="4:4" x14ac:dyDescent="0.4">
      <c r="D1258" s="145"/>
    </row>
    <row r="1259" spans="4:4" x14ac:dyDescent="0.4">
      <c r="D1259" s="145"/>
    </row>
    <row r="1260" spans="4:4" x14ac:dyDescent="0.4">
      <c r="D1260" s="145"/>
    </row>
    <row r="1261" spans="4:4" x14ac:dyDescent="0.4">
      <c r="D1261" s="145"/>
    </row>
    <row r="1262" spans="4:4" x14ac:dyDescent="0.4">
      <c r="D1262" s="145"/>
    </row>
    <row r="1263" spans="4:4" x14ac:dyDescent="0.4">
      <c r="D1263" s="145"/>
    </row>
    <row r="1264" spans="4:4" x14ac:dyDescent="0.4">
      <c r="D1264" s="145"/>
    </row>
    <row r="1265" spans="4:4" x14ac:dyDescent="0.4">
      <c r="D1265" s="145"/>
    </row>
    <row r="1266" spans="4:4" x14ac:dyDescent="0.4">
      <c r="D1266" s="145"/>
    </row>
    <row r="1267" spans="4:4" x14ac:dyDescent="0.4">
      <c r="D1267" s="145"/>
    </row>
    <row r="1268" spans="4:4" x14ac:dyDescent="0.4">
      <c r="D1268" s="145"/>
    </row>
    <row r="1269" spans="4:4" x14ac:dyDescent="0.4">
      <c r="D1269" s="145"/>
    </row>
    <row r="1270" spans="4:4" x14ac:dyDescent="0.4">
      <c r="D1270" s="145"/>
    </row>
    <row r="1271" spans="4:4" x14ac:dyDescent="0.4">
      <c r="D1271" s="145"/>
    </row>
    <row r="1272" spans="4:4" x14ac:dyDescent="0.4">
      <c r="D1272" s="145"/>
    </row>
    <row r="1273" spans="4:4" x14ac:dyDescent="0.4">
      <c r="D1273" s="145"/>
    </row>
    <row r="1274" spans="4:4" x14ac:dyDescent="0.4">
      <c r="D1274" s="145"/>
    </row>
    <row r="1275" spans="4:4" x14ac:dyDescent="0.4">
      <c r="D1275" s="145"/>
    </row>
    <row r="1276" spans="4:4" x14ac:dyDescent="0.4">
      <c r="D1276" s="145"/>
    </row>
    <row r="1277" spans="4:4" x14ac:dyDescent="0.4">
      <c r="D1277" s="145"/>
    </row>
    <row r="1278" spans="4:4" x14ac:dyDescent="0.4">
      <c r="D1278" s="145"/>
    </row>
    <row r="1279" spans="4:4" x14ac:dyDescent="0.4">
      <c r="D1279" s="145"/>
    </row>
    <row r="1280" spans="4:4" x14ac:dyDescent="0.4">
      <c r="D1280" s="145"/>
    </row>
    <row r="1281" spans="4:4" x14ac:dyDescent="0.4">
      <c r="D1281" s="145"/>
    </row>
    <row r="1282" spans="4:4" x14ac:dyDescent="0.4">
      <c r="D1282" s="145"/>
    </row>
    <row r="1283" spans="4:4" x14ac:dyDescent="0.4">
      <c r="D1283" s="145"/>
    </row>
    <row r="1284" spans="4:4" x14ac:dyDescent="0.4">
      <c r="D1284" s="145"/>
    </row>
    <row r="1285" spans="4:4" x14ac:dyDescent="0.4">
      <c r="D1285" s="145"/>
    </row>
    <row r="1286" spans="4:4" x14ac:dyDescent="0.4">
      <c r="D1286" s="145"/>
    </row>
    <row r="1287" spans="4:4" x14ac:dyDescent="0.4">
      <c r="D1287" s="145"/>
    </row>
    <row r="1288" spans="4:4" x14ac:dyDescent="0.4">
      <c r="D1288" s="145"/>
    </row>
    <row r="1289" spans="4:4" x14ac:dyDescent="0.4">
      <c r="D1289" s="145"/>
    </row>
    <row r="1290" spans="4:4" x14ac:dyDescent="0.4">
      <c r="D1290" s="145"/>
    </row>
    <row r="1291" spans="4:4" x14ac:dyDescent="0.4">
      <c r="D1291" s="145"/>
    </row>
    <row r="1292" spans="4:4" x14ac:dyDescent="0.4">
      <c r="D1292" s="145"/>
    </row>
    <row r="1293" spans="4:4" x14ac:dyDescent="0.4">
      <c r="D1293" s="145"/>
    </row>
    <row r="1294" spans="4:4" x14ac:dyDescent="0.4">
      <c r="D1294" s="145"/>
    </row>
    <row r="1295" spans="4:4" x14ac:dyDescent="0.4">
      <c r="D1295" s="145"/>
    </row>
    <row r="1296" spans="4:4" x14ac:dyDescent="0.4">
      <c r="D1296" s="145"/>
    </row>
    <row r="1297" spans="4:4" x14ac:dyDescent="0.4">
      <c r="D1297" s="145"/>
    </row>
    <row r="1298" spans="4:4" x14ac:dyDescent="0.4">
      <c r="D1298" s="145"/>
    </row>
    <row r="1299" spans="4:4" x14ac:dyDescent="0.4">
      <c r="D1299" s="145"/>
    </row>
    <row r="1300" spans="4:4" x14ac:dyDescent="0.4">
      <c r="D1300" s="145"/>
    </row>
    <row r="1301" spans="4:4" x14ac:dyDescent="0.4">
      <c r="D1301" s="145"/>
    </row>
    <row r="1302" spans="4:4" x14ac:dyDescent="0.4">
      <c r="D1302" s="145"/>
    </row>
    <row r="1303" spans="4:4" x14ac:dyDescent="0.4">
      <c r="D1303" s="145"/>
    </row>
    <row r="1304" spans="4:4" x14ac:dyDescent="0.4">
      <c r="D1304" s="145"/>
    </row>
    <row r="1305" spans="4:4" x14ac:dyDescent="0.4">
      <c r="D1305" s="145"/>
    </row>
    <row r="1306" spans="4:4" x14ac:dyDescent="0.4">
      <c r="D1306" s="145"/>
    </row>
    <row r="1307" spans="4:4" x14ac:dyDescent="0.4">
      <c r="D1307" s="145"/>
    </row>
    <row r="1308" spans="4:4" x14ac:dyDescent="0.4">
      <c r="D1308" s="145"/>
    </row>
    <row r="1309" spans="4:4" x14ac:dyDescent="0.4">
      <c r="D1309" s="145"/>
    </row>
    <row r="1310" spans="4:4" x14ac:dyDescent="0.4">
      <c r="D1310" s="145"/>
    </row>
    <row r="1311" spans="4:4" x14ac:dyDescent="0.4">
      <c r="D1311" s="145"/>
    </row>
    <row r="1312" spans="4:4" x14ac:dyDescent="0.4">
      <c r="D1312" s="145"/>
    </row>
    <row r="1313" spans="4:4" x14ac:dyDescent="0.4">
      <c r="D1313" s="145"/>
    </row>
    <row r="1314" spans="4:4" x14ac:dyDescent="0.4">
      <c r="D1314" s="145"/>
    </row>
    <row r="1315" spans="4:4" x14ac:dyDescent="0.4">
      <c r="D1315" s="145"/>
    </row>
    <row r="1316" spans="4:4" x14ac:dyDescent="0.4">
      <c r="D1316" s="145"/>
    </row>
    <row r="1317" spans="4:4" x14ac:dyDescent="0.4">
      <c r="D1317" s="145"/>
    </row>
    <row r="1318" spans="4:4" x14ac:dyDescent="0.4">
      <c r="D1318" s="145"/>
    </row>
    <row r="1319" spans="4:4" x14ac:dyDescent="0.4">
      <c r="D1319" s="145"/>
    </row>
    <row r="1320" spans="4:4" x14ac:dyDescent="0.4">
      <c r="D1320" s="145"/>
    </row>
    <row r="1321" spans="4:4" x14ac:dyDescent="0.4">
      <c r="D1321" s="145"/>
    </row>
    <row r="1322" spans="4:4" x14ac:dyDescent="0.4">
      <c r="D1322" s="145"/>
    </row>
    <row r="1323" spans="4:4" x14ac:dyDescent="0.4">
      <c r="D1323" s="145"/>
    </row>
    <row r="1324" spans="4:4" x14ac:dyDescent="0.4">
      <c r="D1324" s="145"/>
    </row>
    <row r="1325" spans="4:4" x14ac:dyDescent="0.4">
      <c r="D1325" s="145"/>
    </row>
    <row r="1326" spans="4:4" x14ac:dyDescent="0.4">
      <c r="D1326" s="145"/>
    </row>
    <row r="1327" spans="4:4" x14ac:dyDescent="0.4">
      <c r="D1327" s="145"/>
    </row>
    <row r="1328" spans="4:4" x14ac:dyDescent="0.4">
      <c r="D1328" s="145"/>
    </row>
    <row r="1329" spans="4:4" x14ac:dyDescent="0.4">
      <c r="D1329" s="145"/>
    </row>
    <row r="1330" spans="4:4" x14ac:dyDescent="0.4">
      <c r="D1330" s="145"/>
    </row>
    <row r="1331" spans="4:4" x14ac:dyDescent="0.4">
      <c r="D1331" s="145"/>
    </row>
    <row r="1332" spans="4:4" x14ac:dyDescent="0.4">
      <c r="D1332" s="145"/>
    </row>
    <row r="1333" spans="4:4" x14ac:dyDescent="0.4">
      <c r="D1333" s="145"/>
    </row>
    <row r="1334" spans="4:4" x14ac:dyDescent="0.4">
      <c r="D1334" s="145"/>
    </row>
    <row r="1335" spans="4:4" x14ac:dyDescent="0.4">
      <c r="D1335" s="145"/>
    </row>
    <row r="1336" spans="4:4" x14ac:dyDescent="0.4">
      <c r="D1336" s="145"/>
    </row>
    <row r="1337" spans="4:4" x14ac:dyDescent="0.4">
      <c r="D1337" s="145"/>
    </row>
    <row r="1338" spans="4:4" x14ac:dyDescent="0.4">
      <c r="D1338" s="145"/>
    </row>
    <row r="1339" spans="4:4" x14ac:dyDescent="0.4">
      <c r="D1339" s="145"/>
    </row>
    <row r="1340" spans="4:4" x14ac:dyDescent="0.4">
      <c r="D1340" s="145"/>
    </row>
    <row r="1341" spans="4:4" x14ac:dyDescent="0.4">
      <c r="D1341" s="145"/>
    </row>
    <row r="1342" spans="4:4" x14ac:dyDescent="0.4">
      <c r="D1342" s="145"/>
    </row>
    <row r="1343" spans="4:4" x14ac:dyDescent="0.4">
      <c r="D1343" s="145"/>
    </row>
    <row r="1344" spans="4:4" x14ac:dyDescent="0.4">
      <c r="D1344" s="145"/>
    </row>
    <row r="1345" spans="4:4" x14ac:dyDescent="0.4">
      <c r="D1345" s="145"/>
    </row>
    <row r="1346" spans="4:4" x14ac:dyDescent="0.4">
      <c r="D1346" s="145"/>
    </row>
    <row r="1347" spans="4:4" x14ac:dyDescent="0.4">
      <c r="D1347" s="145"/>
    </row>
    <row r="1348" spans="4:4" x14ac:dyDescent="0.4">
      <c r="D1348" s="145"/>
    </row>
    <row r="1349" spans="4:4" x14ac:dyDescent="0.4">
      <c r="D1349" s="145"/>
    </row>
    <row r="1350" spans="4:4" x14ac:dyDescent="0.4">
      <c r="D1350" s="145"/>
    </row>
    <row r="1351" spans="4:4" x14ac:dyDescent="0.4">
      <c r="D1351" s="145"/>
    </row>
    <row r="1352" spans="4:4" x14ac:dyDescent="0.4">
      <c r="D1352" s="145"/>
    </row>
    <row r="1353" spans="4:4" x14ac:dyDescent="0.4">
      <c r="D1353" s="145"/>
    </row>
    <row r="1354" spans="4:4" x14ac:dyDescent="0.4">
      <c r="D1354" s="145"/>
    </row>
    <row r="1355" spans="4:4" x14ac:dyDescent="0.4">
      <c r="D1355" s="145"/>
    </row>
    <row r="1356" spans="4:4" x14ac:dyDescent="0.4">
      <c r="D1356" s="145"/>
    </row>
    <row r="1357" spans="4:4" x14ac:dyDescent="0.4">
      <c r="D1357" s="145"/>
    </row>
    <row r="1358" spans="4:4" x14ac:dyDescent="0.4">
      <c r="D1358" s="145"/>
    </row>
    <row r="1359" spans="4:4" x14ac:dyDescent="0.4">
      <c r="D1359" s="145"/>
    </row>
    <row r="1360" spans="4:4" x14ac:dyDescent="0.4">
      <c r="D1360" s="145"/>
    </row>
    <row r="1361" spans="4:4" x14ac:dyDescent="0.4">
      <c r="D1361" s="145"/>
    </row>
    <row r="1362" spans="4:4" x14ac:dyDescent="0.4">
      <c r="D1362" s="145"/>
    </row>
    <row r="1363" spans="4:4" x14ac:dyDescent="0.4">
      <c r="D1363" s="145"/>
    </row>
    <row r="1364" spans="4:4" x14ac:dyDescent="0.4">
      <c r="D1364" s="145"/>
    </row>
    <row r="1365" spans="4:4" x14ac:dyDescent="0.4">
      <c r="D1365" s="145"/>
    </row>
    <row r="1366" spans="4:4" x14ac:dyDescent="0.4">
      <c r="D1366" s="145"/>
    </row>
    <row r="1367" spans="4:4" x14ac:dyDescent="0.4">
      <c r="D1367" s="145"/>
    </row>
    <row r="1368" spans="4:4" x14ac:dyDescent="0.4">
      <c r="D1368" s="145"/>
    </row>
    <row r="1369" spans="4:4" x14ac:dyDescent="0.4">
      <c r="D1369" s="145"/>
    </row>
    <row r="1370" spans="4:4" x14ac:dyDescent="0.4">
      <c r="D1370" s="145"/>
    </row>
    <row r="1371" spans="4:4" x14ac:dyDescent="0.4">
      <c r="D1371" s="145"/>
    </row>
    <row r="1372" spans="4:4" x14ac:dyDescent="0.4">
      <c r="D1372" s="145"/>
    </row>
    <row r="1373" spans="4:4" x14ac:dyDescent="0.4">
      <c r="D1373" s="145"/>
    </row>
    <row r="1374" spans="4:4" x14ac:dyDescent="0.4">
      <c r="D1374" s="145"/>
    </row>
    <row r="1375" spans="4:4" x14ac:dyDescent="0.4">
      <c r="D1375" s="145"/>
    </row>
    <row r="1376" spans="4:4" x14ac:dyDescent="0.4">
      <c r="D1376" s="145"/>
    </row>
    <row r="1377" spans="4:4" x14ac:dyDescent="0.4">
      <c r="D1377" s="145"/>
    </row>
    <row r="1378" spans="4:4" x14ac:dyDescent="0.4">
      <c r="D1378" s="145"/>
    </row>
    <row r="1379" spans="4:4" x14ac:dyDescent="0.4">
      <c r="D1379" s="145"/>
    </row>
    <row r="1380" spans="4:4" x14ac:dyDescent="0.4">
      <c r="D1380" s="145"/>
    </row>
    <row r="1381" spans="4:4" x14ac:dyDescent="0.4">
      <c r="D1381" s="145"/>
    </row>
    <row r="1382" spans="4:4" x14ac:dyDescent="0.4">
      <c r="D1382" s="145"/>
    </row>
    <row r="1383" spans="4:4" x14ac:dyDescent="0.4">
      <c r="D1383" s="145"/>
    </row>
    <row r="1384" spans="4:4" x14ac:dyDescent="0.4">
      <c r="D1384" s="145"/>
    </row>
    <row r="1385" spans="4:4" x14ac:dyDescent="0.4">
      <c r="D1385" s="145"/>
    </row>
    <row r="1386" spans="4:4" x14ac:dyDescent="0.4">
      <c r="D1386" s="145"/>
    </row>
    <row r="1387" spans="4:4" x14ac:dyDescent="0.4">
      <c r="D1387" s="145"/>
    </row>
    <row r="1388" spans="4:4" x14ac:dyDescent="0.4">
      <c r="D1388" s="145"/>
    </row>
    <row r="1389" spans="4:4" x14ac:dyDescent="0.4">
      <c r="D1389" s="145"/>
    </row>
    <row r="1390" spans="4:4" x14ac:dyDescent="0.4">
      <c r="D1390" s="145"/>
    </row>
    <row r="1391" spans="4:4" x14ac:dyDescent="0.4">
      <c r="D1391" s="145"/>
    </row>
    <row r="1392" spans="4:4" x14ac:dyDescent="0.4">
      <c r="D1392" s="145"/>
    </row>
    <row r="1393" spans="4:4" x14ac:dyDescent="0.4">
      <c r="D1393" s="145"/>
    </row>
    <row r="1394" spans="4:4" x14ac:dyDescent="0.4">
      <c r="D1394" s="145"/>
    </row>
    <row r="1395" spans="4:4" x14ac:dyDescent="0.4">
      <c r="D1395" s="145"/>
    </row>
    <row r="1396" spans="4:4" x14ac:dyDescent="0.4">
      <c r="D1396" s="145"/>
    </row>
    <row r="1397" spans="4:4" x14ac:dyDescent="0.4">
      <c r="D1397" s="145"/>
    </row>
    <row r="1398" spans="4:4" x14ac:dyDescent="0.4">
      <c r="D1398" s="145"/>
    </row>
    <row r="1399" spans="4:4" x14ac:dyDescent="0.4">
      <c r="D1399" s="145"/>
    </row>
    <row r="1400" spans="4:4" x14ac:dyDescent="0.4">
      <c r="D1400" s="145"/>
    </row>
    <row r="1401" spans="4:4" x14ac:dyDescent="0.4">
      <c r="D1401" s="145"/>
    </row>
    <row r="1402" spans="4:4" x14ac:dyDescent="0.4">
      <c r="D1402" s="145"/>
    </row>
    <row r="1403" spans="4:4" x14ac:dyDescent="0.4">
      <c r="D1403" s="145"/>
    </row>
    <row r="1404" spans="4:4" x14ac:dyDescent="0.4">
      <c r="D1404" s="145"/>
    </row>
    <row r="1405" spans="4:4" x14ac:dyDescent="0.4">
      <c r="D1405" s="145"/>
    </row>
    <row r="1406" spans="4:4" x14ac:dyDescent="0.4">
      <c r="D1406" s="145"/>
    </row>
    <row r="1407" spans="4:4" x14ac:dyDescent="0.4">
      <c r="D1407" s="145"/>
    </row>
    <row r="1408" spans="4:4" x14ac:dyDescent="0.4">
      <c r="D1408" s="145"/>
    </row>
    <row r="1409" spans="4:4" x14ac:dyDescent="0.4">
      <c r="D1409" s="145"/>
    </row>
    <row r="1410" spans="4:4" x14ac:dyDescent="0.4">
      <c r="D1410" s="145"/>
    </row>
    <row r="1411" spans="4:4" x14ac:dyDescent="0.4">
      <c r="D1411" s="145"/>
    </row>
    <row r="1412" spans="4:4" x14ac:dyDescent="0.4">
      <c r="D1412" s="145"/>
    </row>
    <row r="1413" spans="4:4" x14ac:dyDescent="0.4">
      <c r="D1413" s="145"/>
    </row>
    <row r="1414" spans="4:4" x14ac:dyDescent="0.4">
      <c r="D1414" s="145"/>
    </row>
    <row r="1415" spans="4:4" x14ac:dyDescent="0.4">
      <c r="D1415" s="145"/>
    </row>
    <row r="1416" spans="4:4" x14ac:dyDescent="0.4">
      <c r="D1416" s="145"/>
    </row>
    <row r="1417" spans="4:4" x14ac:dyDescent="0.4">
      <c r="D1417" s="145"/>
    </row>
    <row r="1418" spans="4:4" x14ac:dyDescent="0.4">
      <c r="D1418" s="145"/>
    </row>
    <row r="1419" spans="4:4" x14ac:dyDescent="0.4">
      <c r="D1419" s="145"/>
    </row>
    <row r="1420" spans="4:4" x14ac:dyDescent="0.4">
      <c r="D1420" s="145"/>
    </row>
    <row r="1421" spans="4:4" x14ac:dyDescent="0.4">
      <c r="D1421" s="145"/>
    </row>
    <row r="1422" spans="4:4" x14ac:dyDescent="0.4">
      <c r="D1422" s="145"/>
    </row>
    <row r="1423" spans="4:4" x14ac:dyDescent="0.4">
      <c r="D1423" s="145"/>
    </row>
    <row r="1424" spans="4:4" x14ac:dyDescent="0.4">
      <c r="D1424" s="145"/>
    </row>
    <row r="1425" spans="4:4" x14ac:dyDescent="0.4">
      <c r="D1425" s="145"/>
    </row>
    <row r="1426" spans="4:4" x14ac:dyDescent="0.4">
      <c r="D1426" s="145"/>
    </row>
    <row r="1427" spans="4:4" x14ac:dyDescent="0.4">
      <c r="D1427" s="145"/>
    </row>
    <row r="1428" spans="4:4" x14ac:dyDescent="0.4">
      <c r="D1428" s="145"/>
    </row>
    <row r="1429" spans="4:4" x14ac:dyDescent="0.4">
      <c r="D1429" s="145"/>
    </row>
    <row r="1430" spans="4:4" x14ac:dyDescent="0.4">
      <c r="D1430" s="145"/>
    </row>
    <row r="1431" spans="4:4" x14ac:dyDescent="0.4">
      <c r="D1431" s="145"/>
    </row>
    <row r="1432" spans="4:4" x14ac:dyDescent="0.4">
      <c r="D1432" s="145"/>
    </row>
    <row r="1433" spans="4:4" x14ac:dyDescent="0.4">
      <c r="D1433" s="145"/>
    </row>
    <row r="1434" spans="4:4" x14ac:dyDescent="0.4">
      <c r="D1434" s="145"/>
    </row>
    <row r="1435" spans="4:4" x14ac:dyDescent="0.4">
      <c r="D1435" s="145"/>
    </row>
    <row r="1436" spans="4:4" x14ac:dyDescent="0.4">
      <c r="D1436" s="145"/>
    </row>
    <row r="1437" spans="4:4" x14ac:dyDescent="0.4">
      <c r="D1437" s="145"/>
    </row>
    <row r="1438" spans="4:4" x14ac:dyDescent="0.4">
      <c r="D1438" s="145"/>
    </row>
    <row r="1439" spans="4:4" x14ac:dyDescent="0.4">
      <c r="D1439" s="145"/>
    </row>
    <row r="1440" spans="4:4" x14ac:dyDescent="0.4">
      <c r="D1440" s="145"/>
    </row>
    <row r="1441" spans="4:4" x14ac:dyDescent="0.4">
      <c r="D1441" s="145"/>
    </row>
    <row r="1442" spans="4:4" x14ac:dyDescent="0.4">
      <c r="D1442" s="145"/>
    </row>
    <row r="1443" spans="4:4" x14ac:dyDescent="0.4">
      <c r="D1443" s="145"/>
    </row>
    <row r="1444" spans="4:4" x14ac:dyDescent="0.4">
      <c r="D1444" s="145"/>
    </row>
    <row r="1445" spans="4:4" x14ac:dyDescent="0.4">
      <c r="D1445" s="145"/>
    </row>
    <row r="1446" spans="4:4" x14ac:dyDescent="0.4">
      <c r="D1446" s="145"/>
    </row>
    <row r="1447" spans="4:4" x14ac:dyDescent="0.4">
      <c r="D1447" s="145"/>
    </row>
    <row r="1448" spans="4:4" x14ac:dyDescent="0.4">
      <c r="D1448" s="145"/>
    </row>
    <row r="1449" spans="4:4" x14ac:dyDescent="0.4">
      <c r="D1449" s="145"/>
    </row>
    <row r="1450" spans="4:4" x14ac:dyDescent="0.4">
      <c r="D1450" s="145"/>
    </row>
    <row r="1451" spans="4:4" x14ac:dyDescent="0.4">
      <c r="D1451" s="145"/>
    </row>
    <row r="1452" spans="4:4" x14ac:dyDescent="0.4">
      <c r="D1452" s="145"/>
    </row>
    <row r="1453" spans="4:4" x14ac:dyDescent="0.4">
      <c r="D1453" s="145"/>
    </row>
    <row r="1454" spans="4:4" x14ac:dyDescent="0.4">
      <c r="D1454" s="145"/>
    </row>
    <row r="1455" spans="4:4" x14ac:dyDescent="0.4">
      <c r="D1455" s="145"/>
    </row>
    <row r="1456" spans="4:4" x14ac:dyDescent="0.4">
      <c r="D1456" s="145"/>
    </row>
    <row r="1457" spans="4:4" x14ac:dyDescent="0.4">
      <c r="D1457" s="145"/>
    </row>
    <row r="1458" spans="4:4" x14ac:dyDescent="0.4">
      <c r="D1458" s="145"/>
    </row>
    <row r="1459" spans="4:4" x14ac:dyDescent="0.4">
      <c r="D1459" s="145"/>
    </row>
    <row r="1460" spans="4:4" x14ac:dyDescent="0.4">
      <c r="D1460" s="145"/>
    </row>
    <row r="1461" spans="4:4" x14ac:dyDescent="0.4">
      <c r="D1461" s="145"/>
    </row>
    <row r="1462" spans="4:4" x14ac:dyDescent="0.4">
      <c r="D1462" s="145"/>
    </row>
    <row r="1463" spans="4:4" x14ac:dyDescent="0.4">
      <c r="D1463" s="145"/>
    </row>
    <row r="1464" spans="4:4" x14ac:dyDescent="0.4">
      <c r="D1464" s="145"/>
    </row>
    <row r="1465" spans="4:4" x14ac:dyDescent="0.4">
      <c r="D1465" s="145"/>
    </row>
    <row r="1466" spans="4:4" x14ac:dyDescent="0.4">
      <c r="D1466" s="145"/>
    </row>
    <row r="1467" spans="4:4" x14ac:dyDescent="0.4">
      <c r="D1467" s="145"/>
    </row>
    <row r="1468" spans="4:4" x14ac:dyDescent="0.4">
      <c r="D1468" s="145"/>
    </row>
    <row r="1469" spans="4:4" x14ac:dyDescent="0.4">
      <c r="D1469" s="145"/>
    </row>
    <row r="1470" spans="4:4" x14ac:dyDescent="0.4">
      <c r="D1470" s="145"/>
    </row>
    <row r="1471" spans="4:4" x14ac:dyDescent="0.4">
      <c r="D1471" s="145"/>
    </row>
    <row r="1472" spans="4:4" x14ac:dyDescent="0.4">
      <c r="D1472" s="145"/>
    </row>
    <row r="1473" spans="4:4" x14ac:dyDescent="0.4">
      <c r="D1473" s="145"/>
    </row>
    <row r="1474" spans="4:4" x14ac:dyDescent="0.4">
      <c r="D1474" s="145"/>
    </row>
    <row r="1475" spans="4:4" x14ac:dyDescent="0.4">
      <c r="D1475" s="145"/>
    </row>
    <row r="1476" spans="4:4" x14ac:dyDescent="0.4">
      <c r="D1476" s="145"/>
    </row>
    <row r="1477" spans="4:4" x14ac:dyDescent="0.4">
      <c r="D1477" s="145"/>
    </row>
    <row r="1478" spans="4:4" x14ac:dyDescent="0.4">
      <c r="D1478" s="145"/>
    </row>
    <row r="1479" spans="4:4" x14ac:dyDescent="0.4">
      <c r="D1479" s="145"/>
    </row>
    <row r="1480" spans="4:4" x14ac:dyDescent="0.4">
      <c r="D1480" s="145"/>
    </row>
    <row r="1481" spans="4:4" x14ac:dyDescent="0.4">
      <c r="D1481" s="145"/>
    </row>
    <row r="1482" spans="4:4" x14ac:dyDescent="0.4">
      <c r="D1482" s="145"/>
    </row>
    <row r="1483" spans="4:4" x14ac:dyDescent="0.4">
      <c r="D1483" s="145"/>
    </row>
    <row r="1484" spans="4:4" x14ac:dyDescent="0.4">
      <c r="D1484" s="145"/>
    </row>
    <row r="1485" spans="4:4" x14ac:dyDescent="0.4">
      <c r="D1485" s="145"/>
    </row>
    <row r="1486" spans="4:4" x14ac:dyDescent="0.4">
      <c r="D1486" s="145"/>
    </row>
    <row r="1487" spans="4:4" x14ac:dyDescent="0.4">
      <c r="D1487" s="145"/>
    </row>
    <row r="1488" spans="4:4" x14ac:dyDescent="0.4">
      <c r="D1488" s="145"/>
    </row>
    <row r="1489" spans="4:4" x14ac:dyDescent="0.4">
      <c r="D1489" s="145"/>
    </row>
    <row r="1490" spans="4:4" x14ac:dyDescent="0.4">
      <c r="D1490" s="145"/>
    </row>
    <row r="1491" spans="4:4" x14ac:dyDescent="0.4">
      <c r="D1491" s="145"/>
    </row>
    <row r="1492" spans="4:4" x14ac:dyDescent="0.4">
      <c r="D1492" s="145"/>
    </row>
    <row r="1493" spans="4:4" x14ac:dyDescent="0.4">
      <c r="D1493" s="145"/>
    </row>
    <row r="1494" spans="4:4" x14ac:dyDescent="0.4">
      <c r="D1494" s="145"/>
    </row>
    <row r="1495" spans="4:4" x14ac:dyDescent="0.4">
      <c r="D1495" s="145"/>
    </row>
    <row r="1496" spans="4:4" x14ac:dyDescent="0.4">
      <c r="D1496" s="145"/>
    </row>
    <row r="1497" spans="4:4" x14ac:dyDescent="0.4">
      <c r="D1497" s="145"/>
    </row>
    <row r="1498" spans="4:4" x14ac:dyDescent="0.4">
      <c r="D1498" s="145"/>
    </row>
    <row r="1499" spans="4:4" x14ac:dyDescent="0.4">
      <c r="D1499" s="145"/>
    </row>
    <row r="1500" spans="4:4" x14ac:dyDescent="0.4">
      <c r="D1500" s="145"/>
    </row>
    <row r="1501" spans="4:4" x14ac:dyDescent="0.4">
      <c r="D1501" s="145"/>
    </row>
    <row r="1502" spans="4:4" x14ac:dyDescent="0.4">
      <c r="D1502" s="145"/>
    </row>
    <row r="1503" spans="4:4" x14ac:dyDescent="0.4">
      <c r="D1503" s="145"/>
    </row>
    <row r="1504" spans="4:4" x14ac:dyDescent="0.4">
      <c r="D1504" s="145"/>
    </row>
    <row r="1505" spans="4:4" x14ac:dyDescent="0.4">
      <c r="D1505" s="145"/>
    </row>
    <row r="1506" spans="4:4" x14ac:dyDescent="0.4">
      <c r="D1506" s="145"/>
    </row>
    <row r="1507" spans="4:4" x14ac:dyDescent="0.4">
      <c r="D1507" s="145"/>
    </row>
    <row r="1508" spans="4:4" x14ac:dyDescent="0.4">
      <c r="D1508" s="145"/>
    </row>
    <row r="1509" spans="4:4" x14ac:dyDescent="0.4">
      <c r="D1509" s="145"/>
    </row>
    <row r="1510" spans="4:4" x14ac:dyDescent="0.4">
      <c r="D1510" s="145"/>
    </row>
    <row r="1511" spans="4:4" x14ac:dyDescent="0.4">
      <c r="D1511" s="145"/>
    </row>
    <row r="1512" spans="4:4" x14ac:dyDescent="0.4">
      <c r="D1512" s="145"/>
    </row>
    <row r="1513" spans="4:4" x14ac:dyDescent="0.4">
      <c r="D1513" s="145"/>
    </row>
    <row r="1514" spans="4:4" x14ac:dyDescent="0.4">
      <c r="D1514" s="145"/>
    </row>
    <row r="1515" spans="4:4" x14ac:dyDescent="0.4">
      <c r="D1515" s="145"/>
    </row>
    <row r="1516" spans="4:4" x14ac:dyDescent="0.4">
      <c r="D1516" s="145"/>
    </row>
    <row r="1517" spans="4:4" x14ac:dyDescent="0.4">
      <c r="D1517" s="145"/>
    </row>
    <row r="1518" spans="4:4" x14ac:dyDescent="0.4">
      <c r="D1518" s="145"/>
    </row>
    <row r="1519" spans="4:4" x14ac:dyDescent="0.4">
      <c r="D1519" s="145"/>
    </row>
    <row r="1520" spans="4:4" x14ac:dyDescent="0.4">
      <c r="D1520" s="145"/>
    </row>
    <row r="1521" spans="4:4" x14ac:dyDescent="0.4">
      <c r="D1521" s="145"/>
    </row>
    <row r="1522" spans="4:4" x14ac:dyDescent="0.4">
      <c r="D1522" s="145"/>
    </row>
    <row r="1523" spans="4:4" x14ac:dyDescent="0.4">
      <c r="D1523" s="145"/>
    </row>
    <row r="1524" spans="4:4" x14ac:dyDescent="0.4">
      <c r="D1524" s="145"/>
    </row>
    <row r="1525" spans="4:4" x14ac:dyDescent="0.4">
      <c r="D1525" s="145"/>
    </row>
    <row r="1526" spans="4:4" x14ac:dyDescent="0.4">
      <c r="D1526" s="145"/>
    </row>
    <row r="1527" spans="4:4" x14ac:dyDescent="0.4">
      <c r="D1527" s="145"/>
    </row>
    <row r="1528" spans="4:4" x14ac:dyDescent="0.4">
      <c r="D1528" s="145"/>
    </row>
    <row r="1529" spans="4:4" x14ac:dyDescent="0.4">
      <c r="D1529" s="145"/>
    </row>
    <row r="1530" spans="4:4" x14ac:dyDescent="0.4">
      <c r="D1530" s="145"/>
    </row>
    <row r="1531" spans="4:4" x14ac:dyDescent="0.4">
      <c r="D1531" s="145"/>
    </row>
    <row r="1532" spans="4:4" x14ac:dyDescent="0.4">
      <c r="D1532" s="145"/>
    </row>
    <row r="1533" spans="4:4" x14ac:dyDescent="0.4">
      <c r="D1533" s="145"/>
    </row>
    <row r="1534" spans="4:4" x14ac:dyDescent="0.4">
      <c r="D1534" s="145"/>
    </row>
    <row r="1535" spans="4:4" x14ac:dyDescent="0.4">
      <c r="D1535" s="145"/>
    </row>
    <row r="1536" spans="4:4" x14ac:dyDescent="0.4">
      <c r="D1536" s="145"/>
    </row>
    <row r="1537" spans="4:4" x14ac:dyDescent="0.4">
      <c r="D1537" s="145"/>
    </row>
    <row r="1538" spans="4:4" x14ac:dyDescent="0.4">
      <c r="D1538" s="145"/>
    </row>
    <row r="1539" spans="4:4" x14ac:dyDescent="0.4">
      <c r="D1539" s="145"/>
    </row>
    <row r="1540" spans="4:4" x14ac:dyDescent="0.4">
      <c r="D1540" s="145"/>
    </row>
    <row r="1541" spans="4:4" x14ac:dyDescent="0.4">
      <c r="D1541" s="145"/>
    </row>
    <row r="1542" spans="4:4" x14ac:dyDescent="0.4">
      <c r="D1542" s="145"/>
    </row>
    <row r="1543" spans="4:4" x14ac:dyDescent="0.4">
      <c r="D1543" s="145"/>
    </row>
    <row r="1544" spans="4:4" x14ac:dyDescent="0.4">
      <c r="D1544" s="145"/>
    </row>
    <row r="1545" spans="4:4" x14ac:dyDescent="0.4">
      <c r="D1545" s="145"/>
    </row>
    <row r="1546" spans="4:4" x14ac:dyDescent="0.4">
      <c r="D1546" s="145"/>
    </row>
    <row r="1547" spans="4:4" x14ac:dyDescent="0.4">
      <c r="D1547" s="145"/>
    </row>
    <row r="1548" spans="4:4" x14ac:dyDescent="0.4">
      <c r="D1548" s="145"/>
    </row>
    <row r="1549" spans="4:4" x14ac:dyDescent="0.4">
      <c r="D1549" s="145"/>
    </row>
    <row r="1550" spans="4:4" x14ac:dyDescent="0.4">
      <c r="D1550" s="145"/>
    </row>
    <row r="1551" spans="4:4" x14ac:dyDescent="0.4">
      <c r="D1551" s="145"/>
    </row>
    <row r="1552" spans="4:4" x14ac:dyDescent="0.4">
      <c r="D1552" s="145"/>
    </row>
    <row r="1553" spans="4:4" x14ac:dyDescent="0.4">
      <c r="D1553" s="145"/>
    </row>
    <row r="1554" spans="4:4" x14ac:dyDescent="0.4">
      <c r="D1554" s="145"/>
    </row>
    <row r="1555" spans="4:4" x14ac:dyDescent="0.4">
      <c r="D1555" s="145"/>
    </row>
    <row r="1556" spans="4:4" x14ac:dyDescent="0.4">
      <c r="D1556" s="145"/>
    </row>
    <row r="1557" spans="4:4" x14ac:dyDescent="0.4">
      <c r="D1557" s="145"/>
    </row>
    <row r="1558" spans="4:4" x14ac:dyDescent="0.4">
      <c r="D1558" s="145"/>
    </row>
    <row r="1559" spans="4:4" x14ac:dyDescent="0.4">
      <c r="D1559" s="145"/>
    </row>
    <row r="1560" spans="4:4" x14ac:dyDescent="0.4">
      <c r="D1560" s="145"/>
    </row>
    <row r="1561" spans="4:4" x14ac:dyDescent="0.4">
      <c r="D1561" s="145"/>
    </row>
    <row r="1562" spans="4:4" x14ac:dyDescent="0.4">
      <c r="D1562" s="145"/>
    </row>
    <row r="1563" spans="4:4" x14ac:dyDescent="0.4">
      <c r="D1563" s="145"/>
    </row>
    <row r="1564" spans="4:4" x14ac:dyDescent="0.4">
      <c r="D1564" s="145"/>
    </row>
    <row r="1565" spans="4:4" x14ac:dyDescent="0.4">
      <c r="D1565" s="145"/>
    </row>
    <row r="1566" spans="4:4" x14ac:dyDescent="0.4">
      <c r="D1566" s="145"/>
    </row>
    <row r="1567" spans="4:4" x14ac:dyDescent="0.4">
      <c r="D1567" s="145"/>
    </row>
    <row r="1568" spans="4:4" x14ac:dyDescent="0.4">
      <c r="D1568" s="145"/>
    </row>
    <row r="1569" spans="4:4" x14ac:dyDescent="0.4">
      <c r="D1569" s="145"/>
    </row>
    <row r="1570" spans="4:4" x14ac:dyDescent="0.4">
      <c r="D1570" s="145"/>
    </row>
    <row r="1571" spans="4:4" x14ac:dyDescent="0.4">
      <c r="D1571" s="145"/>
    </row>
    <row r="1572" spans="4:4" x14ac:dyDescent="0.4">
      <c r="D1572" s="145"/>
    </row>
    <row r="1573" spans="4:4" x14ac:dyDescent="0.4">
      <c r="D1573" s="145"/>
    </row>
    <row r="1574" spans="4:4" x14ac:dyDescent="0.4">
      <c r="D1574" s="145"/>
    </row>
    <row r="1575" spans="4:4" x14ac:dyDescent="0.4">
      <c r="D1575" s="145"/>
    </row>
    <row r="1576" spans="4:4" x14ac:dyDescent="0.4">
      <c r="D1576" s="145"/>
    </row>
    <row r="1577" spans="4:4" x14ac:dyDescent="0.4">
      <c r="D1577" s="145"/>
    </row>
    <row r="1578" spans="4:4" x14ac:dyDescent="0.4">
      <c r="D1578" s="145"/>
    </row>
    <row r="1579" spans="4:4" x14ac:dyDescent="0.4">
      <c r="D1579" s="145"/>
    </row>
    <row r="1580" spans="4:4" x14ac:dyDescent="0.4">
      <c r="D1580" s="145"/>
    </row>
    <row r="1581" spans="4:4" x14ac:dyDescent="0.4">
      <c r="D1581" s="145"/>
    </row>
    <row r="1582" spans="4:4" x14ac:dyDescent="0.4">
      <c r="D1582" s="145"/>
    </row>
    <row r="1583" spans="4:4" x14ac:dyDescent="0.4">
      <c r="D1583" s="145"/>
    </row>
    <row r="1584" spans="4:4" x14ac:dyDescent="0.4">
      <c r="D1584" s="145"/>
    </row>
    <row r="1585" spans="4:4" x14ac:dyDescent="0.4">
      <c r="D1585" s="145"/>
    </row>
    <row r="1586" spans="4:4" x14ac:dyDescent="0.4">
      <c r="D1586" s="145"/>
    </row>
    <row r="1587" spans="4:4" x14ac:dyDescent="0.4">
      <c r="D1587" s="145"/>
    </row>
    <row r="1588" spans="4:4" x14ac:dyDescent="0.4">
      <c r="D1588" s="145"/>
    </row>
    <row r="1589" spans="4:4" x14ac:dyDescent="0.4">
      <c r="D1589" s="145"/>
    </row>
    <row r="1590" spans="4:4" x14ac:dyDescent="0.4">
      <c r="D1590" s="145"/>
    </row>
    <row r="1591" spans="4:4" x14ac:dyDescent="0.4">
      <c r="D1591" s="145"/>
    </row>
    <row r="1592" spans="4:4" x14ac:dyDescent="0.4">
      <c r="D1592" s="145"/>
    </row>
    <row r="1593" spans="4:4" x14ac:dyDescent="0.4">
      <c r="D1593" s="145"/>
    </row>
    <row r="1594" spans="4:4" x14ac:dyDescent="0.4">
      <c r="D1594" s="145"/>
    </row>
    <row r="1595" spans="4:4" x14ac:dyDescent="0.4">
      <c r="D1595" s="145"/>
    </row>
    <row r="1596" spans="4:4" x14ac:dyDescent="0.4">
      <c r="D1596" s="145"/>
    </row>
    <row r="1597" spans="4:4" x14ac:dyDescent="0.4">
      <c r="D1597" s="145"/>
    </row>
    <row r="1598" spans="4:4" x14ac:dyDescent="0.4">
      <c r="D1598" s="145"/>
    </row>
    <row r="1599" spans="4:4" x14ac:dyDescent="0.4">
      <c r="D1599" s="145"/>
    </row>
    <row r="1600" spans="4:4" x14ac:dyDescent="0.4">
      <c r="D1600" s="145"/>
    </row>
    <row r="1601" spans="4:4" x14ac:dyDescent="0.4">
      <c r="D1601" s="145"/>
    </row>
    <row r="1602" spans="4:4" x14ac:dyDescent="0.4">
      <c r="D1602" s="145"/>
    </row>
    <row r="1603" spans="4:4" x14ac:dyDescent="0.4">
      <c r="D1603" s="145"/>
    </row>
    <row r="1604" spans="4:4" x14ac:dyDescent="0.4">
      <c r="D1604" s="145"/>
    </row>
    <row r="1605" spans="4:4" x14ac:dyDescent="0.4">
      <c r="D1605" s="145"/>
    </row>
    <row r="1606" spans="4:4" x14ac:dyDescent="0.4">
      <c r="D1606" s="145"/>
    </row>
    <row r="1607" spans="4:4" x14ac:dyDescent="0.4">
      <c r="D1607" s="145"/>
    </row>
    <row r="1608" spans="4:4" x14ac:dyDescent="0.4">
      <c r="D1608" s="145"/>
    </row>
    <row r="1609" spans="4:4" x14ac:dyDescent="0.4">
      <c r="D1609" s="145"/>
    </row>
    <row r="1610" spans="4:4" x14ac:dyDescent="0.4">
      <c r="D1610" s="145"/>
    </row>
    <row r="1611" spans="4:4" x14ac:dyDescent="0.4">
      <c r="D1611" s="145"/>
    </row>
    <row r="1612" spans="4:4" x14ac:dyDescent="0.4">
      <c r="D1612" s="145"/>
    </row>
    <row r="1613" spans="4:4" x14ac:dyDescent="0.4">
      <c r="D1613" s="145"/>
    </row>
    <row r="1614" spans="4:4" x14ac:dyDescent="0.4">
      <c r="D1614" s="145"/>
    </row>
    <row r="1615" spans="4:4" x14ac:dyDescent="0.4">
      <c r="D1615" s="145"/>
    </row>
    <row r="1616" spans="4:4" x14ac:dyDescent="0.4">
      <c r="D1616" s="145"/>
    </row>
    <row r="1617" spans="4:4" x14ac:dyDescent="0.4">
      <c r="D1617" s="145"/>
    </row>
    <row r="1618" spans="4:4" x14ac:dyDescent="0.4">
      <c r="D1618" s="145"/>
    </row>
    <row r="1619" spans="4:4" x14ac:dyDescent="0.4">
      <c r="D1619" s="145"/>
    </row>
    <row r="1620" spans="4:4" x14ac:dyDescent="0.4">
      <c r="D1620" s="145"/>
    </row>
    <row r="1621" spans="4:4" x14ac:dyDescent="0.4">
      <c r="D1621" s="145"/>
    </row>
    <row r="1622" spans="4:4" x14ac:dyDescent="0.4">
      <c r="D1622" s="145"/>
    </row>
    <row r="1623" spans="4:4" x14ac:dyDescent="0.4">
      <c r="D1623" s="145"/>
    </row>
    <row r="1624" spans="4:4" x14ac:dyDescent="0.4">
      <c r="D1624" s="145"/>
    </row>
    <row r="1625" spans="4:4" x14ac:dyDescent="0.4">
      <c r="D1625" s="145"/>
    </row>
    <row r="1626" spans="4:4" x14ac:dyDescent="0.4">
      <c r="D1626" s="145"/>
    </row>
    <row r="1627" spans="4:4" x14ac:dyDescent="0.4">
      <c r="D1627" s="145"/>
    </row>
    <row r="1628" spans="4:4" x14ac:dyDescent="0.4">
      <c r="D1628" s="145"/>
    </row>
    <row r="1629" spans="4:4" x14ac:dyDescent="0.4">
      <c r="D1629" s="145"/>
    </row>
    <row r="1630" spans="4:4" x14ac:dyDescent="0.4">
      <c r="D1630" s="145"/>
    </row>
    <row r="1631" spans="4:4" x14ac:dyDescent="0.4">
      <c r="D1631" s="145"/>
    </row>
    <row r="1632" spans="4:4" x14ac:dyDescent="0.4">
      <c r="D1632" s="145"/>
    </row>
    <row r="1633" spans="4:4" x14ac:dyDescent="0.4">
      <c r="D1633" s="145"/>
    </row>
    <row r="1634" spans="4:4" x14ac:dyDescent="0.4">
      <c r="D1634" s="145"/>
    </row>
    <row r="1635" spans="4:4" x14ac:dyDescent="0.4">
      <c r="D1635" s="145"/>
    </row>
    <row r="1636" spans="4:4" x14ac:dyDescent="0.4">
      <c r="D1636" s="145"/>
    </row>
    <row r="1637" spans="4:4" x14ac:dyDescent="0.4">
      <c r="D1637" s="145"/>
    </row>
    <row r="1638" spans="4:4" x14ac:dyDescent="0.4">
      <c r="D1638" s="145"/>
    </row>
    <row r="1639" spans="4:4" x14ac:dyDescent="0.4">
      <c r="D1639" s="145"/>
    </row>
    <row r="1640" spans="4:4" x14ac:dyDescent="0.4">
      <c r="D1640" s="145"/>
    </row>
    <row r="1641" spans="4:4" x14ac:dyDescent="0.4">
      <c r="D1641" s="145"/>
    </row>
    <row r="1642" spans="4:4" x14ac:dyDescent="0.4">
      <c r="D1642" s="145"/>
    </row>
    <row r="1643" spans="4:4" x14ac:dyDescent="0.4">
      <c r="D1643" s="145"/>
    </row>
    <row r="1644" spans="4:4" x14ac:dyDescent="0.4">
      <c r="D1644" s="145"/>
    </row>
    <row r="1645" spans="4:4" x14ac:dyDescent="0.4">
      <c r="D1645" s="145"/>
    </row>
    <row r="1646" spans="4:4" x14ac:dyDescent="0.4">
      <c r="D1646" s="145"/>
    </row>
    <row r="1647" spans="4:4" x14ac:dyDescent="0.4">
      <c r="D1647" s="145"/>
    </row>
    <row r="1648" spans="4:4" x14ac:dyDescent="0.4">
      <c r="D1648" s="145"/>
    </row>
    <row r="1649" spans="4:4" x14ac:dyDescent="0.4">
      <c r="D1649" s="145"/>
    </row>
    <row r="1650" spans="4:4" x14ac:dyDescent="0.4">
      <c r="D1650" s="145"/>
    </row>
    <row r="1651" spans="4:4" x14ac:dyDescent="0.4">
      <c r="D1651" s="145"/>
    </row>
    <row r="1652" spans="4:4" x14ac:dyDescent="0.4">
      <c r="D1652" s="145"/>
    </row>
    <row r="1653" spans="4:4" x14ac:dyDescent="0.4">
      <c r="D1653" s="145"/>
    </row>
    <row r="1654" spans="4:4" x14ac:dyDescent="0.4">
      <c r="D1654" s="145"/>
    </row>
    <row r="1655" spans="4:4" x14ac:dyDescent="0.4">
      <c r="D1655" s="145"/>
    </row>
    <row r="1656" spans="4:4" x14ac:dyDescent="0.4">
      <c r="D1656" s="145"/>
    </row>
    <row r="1657" spans="4:4" x14ac:dyDescent="0.4">
      <c r="D1657" s="145"/>
    </row>
    <row r="1658" spans="4:4" x14ac:dyDescent="0.4">
      <c r="D1658" s="145"/>
    </row>
    <row r="1659" spans="4:4" x14ac:dyDescent="0.4">
      <c r="D1659" s="145"/>
    </row>
    <row r="1660" spans="4:4" x14ac:dyDescent="0.4">
      <c r="D1660" s="145"/>
    </row>
    <row r="1661" spans="4:4" x14ac:dyDescent="0.4">
      <c r="D1661" s="145"/>
    </row>
    <row r="1662" spans="4:4" x14ac:dyDescent="0.4">
      <c r="D1662" s="145"/>
    </row>
    <row r="1663" spans="4:4" x14ac:dyDescent="0.4">
      <c r="D1663" s="145"/>
    </row>
    <row r="1664" spans="4:4" x14ac:dyDescent="0.4">
      <c r="D1664" s="145"/>
    </row>
    <row r="1665" spans="4:4" x14ac:dyDescent="0.4">
      <c r="D1665" s="145"/>
    </row>
    <row r="1666" spans="4:4" x14ac:dyDescent="0.4">
      <c r="D1666" s="145"/>
    </row>
    <row r="1667" spans="4:4" x14ac:dyDescent="0.4">
      <c r="D1667" s="145"/>
    </row>
    <row r="1668" spans="4:4" x14ac:dyDescent="0.4">
      <c r="D1668" s="145"/>
    </row>
    <row r="1669" spans="4:4" x14ac:dyDescent="0.4">
      <c r="D1669" s="145"/>
    </row>
    <row r="1670" spans="4:4" x14ac:dyDescent="0.4">
      <c r="D1670" s="145"/>
    </row>
    <row r="1671" spans="4:4" x14ac:dyDescent="0.4">
      <c r="D1671" s="145"/>
    </row>
    <row r="1672" spans="4:4" x14ac:dyDescent="0.4">
      <c r="D1672" s="145"/>
    </row>
    <row r="1673" spans="4:4" x14ac:dyDescent="0.4">
      <c r="D1673" s="145"/>
    </row>
    <row r="1674" spans="4:4" x14ac:dyDescent="0.4">
      <c r="D1674" s="145"/>
    </row>
    <row r="1675" spans="4:4" x14ac:dyDescent="0.4">
      <c r="D1675" s="145"/>
    </row>
    <row r="1676" spans="4:4" x14ac:dyDescent="0.4">
      <c r="D1676" s="145"/>
    </row>
    <row r="1677" spans="4:4" x14ac:dyDescent="0.4">
      <c r="D1677" s="145"/>
    </row>
    <row r="1678" spans="4:4" x14ac:dyDescent="0.4">
      <c r="D1678" s="145"/>
    </row>
    <row r="1679" spans="4:4" x14ac:dyDescent="0.4">
      <c r="D1679" s="145"/>
    </row>
    <row r="1680" spans="4:4" x14ac:dyDescent="0.4">
      <c r="D1680" s="145"/>
    </row>
    <row r="1681" spans="4:4" x14ac:dyDescent="0.4">
      <c r="D1681" s="145"/>
    </row>
    <row r="1682" spans="4:4" x14ac:dyDescent="0.4">
      <c r="D1682" s="145"/>
    </row>
    <row r="1683" spans="4:4" x14ac:dyDescent="0.4">
      <c r="D1683" s="145"/>
    </row>
    <row r="1684" spans="4:4" x14ac:dyDescent="0.4">
      <c r="D1684" s="145"/>
    </row>
    <row r="1685" spans="4:4" x14ac:dyDescent="0.4">
      <c r="D1685" s="145"/>
    </row>
    <row r="1686" spans="4:4" x14ac:dyDescent="0.4">
      <c r="D1686" s="145"/>
    </row>
    <row r="1687" spans="4:4" x14ac:dyDescent="0.4">
      <c r="D1687" s="145"/>
    </row>
    <row r="1688" spans="4:4" x14ac:dyDescent="0.4">
      <c r="D1688" s="145"/>
    </row>
    <row r="1689" spans="4:4" x14ac:dyDescent="0.4">
      <c r="D1689" s="145"/>
    </row>
    <row r="1690" spans="4:4" x14ac:dyDescent="0.4">
      <c r="D1690" s="145"/>
    </row>
    <row r="1691" spans="4:4" x14ac:dyDescent="0.4">
      <c r="D1691" s="145"/>
    </row>
    <row r="1692" spans="4:4" x14ac:dyDescent="0.4">
      <c r="D1692" s="145"/>
    </row>
    <row r="1693" spans="4:4" x14ac:dyDescent="0.4">
      <c r="D1693" s="145"/>
    </row>
    <row r="1694" spans="4:4" x14ac:dyDescent="0.4">
      <c r="D1694" s="145"/>
    </row>
    <row r="1695" spans="4:4" x14ac:dyDescent="0.4">
      <c r="D1695" s="145"/>
    </row>
    <row r="1696" spans="4:4" x14ac:dyDescent="0.4">
      <c r="D1696" s="145"/>
    </row>
    <row r="1697" spans="4:4" x14ac:dyDescent="0.4">
      <c r="D1697" s="145"/>
    </row>
    <row r="1698" spans="4:4" x14ac:dyDescent="0.4">
      <c r="D1698" s="145"/>
    </row>
    <row r="1699" spans="4:4" x14ac:dyDescent="0.4">
      <c r="D1699" s="145"/>
    </row>
    <row r="1700" spans="4:4" x14ac:dyDescent="0.4">
      <c r="D1700" s="145"/>
    </row>
    <row r="1701" spans="4:4" x14ac:dyDescent="0.4">
      <c r="D1701" s="145"/>
    </row>
    <row r="1702" spans="4:4" x14ac:dyDescent="0.4">
      <c r="D1702" s="145"/>
    </row>
    <row r="1703" spans="4:4" x14ac:dyDescent="0.4">
      <c r="D1703" s="145"/>
    </row>
    <row r="1704" spans="4:4" x14ac:dyDescent="0.4">
      <c r="D1704" s="145"/>
    </row>
    <row r="1705" spans="4:4" x14ac:dyDescent="0.4">
      <c r="D1705" s="145"/>
    </row>
    <row r="1706" spans="4:4" x14ac:dyDescent="0.4">
      <c r="D1706" s="145"/>
    </row>
    <row r="1707" spans="4:4" x14ac:dyDescent="0.4">
      <c r="D1707" s="145"/>
    </row>
    <row r="1708" spans="4:4" x14ac:dyDescent="0.4">
      <c r="D1708" s="145"/>
    </row>
    <row r="1709" spans="4:4" x14ac:dyDescent="0.4">
      <c r="D1709" s="145"/>
    </row>
    <row r="1710" spans="4:4" x14ac:dyDescent="0.4">
      <c r="D1710" s="145"/>
    </row>
    <row r="1711" spans="4:4" x14ac:dyDescent="0.4">
      <c r="D1711" s="145"/>
    </row>
    <row r="1712" spans="4:4" x14ac:dyDescent="0.4">
      <c r="D1712" s="145"/>
    </row>
    <row r="1713" spans="4:4" x14ac:dyDescent="0.4">
      <c r="D1713" s="145"/>
    </row>
    <row r="1714" spans="4:4" x14ac:dyDescent="0.4">
      <c r="D1714" s="145"/>
    </row>
    <row r="1715" spans="4:4" x14ac:dyDescent="0.4">
      <c r="D1715" s="145"/>
    </row>
    <row r="1716" spans="4:4" x14ac:dyDescent="0.4">
      <c r="D1716" s="145"/>
    </row>
    <row r="1717" spans="4:4" x14ac:dyDescent="0.4">
      <c r="D1717" s="145"/>
    </row>
    <row r="1718" spans="4:4" x14ac:dyDescent="0.4">
      <c r="D1718" s="145"/>
    </row>
    <row r="1719" spans="4:4" x14ac:dyDescent="0.4">
      <c r="D1719" s="145"/>
    </row>
    <row r="1720" spans="4:4" x14ac:dyDescent="0.4">
      <c r="D1720" s="145"/>
    </row>
    <row r="1721" spans="4:4" x14ac:dyDescent="0.4">
      <c r="D1721" s="145"/>
    </row>
    <row r="1722" spans="4:4" x14ac:dyDescent="0.4">
      <c r="D1722" s="145"/>
    </row>
    <row r="1723" spans="4:4" x14ac:dyDescent="0.4">
      <c r="D1723" s="145"/>
    </row>
    <row r="1724" spans="4:4" x14ac:dyDescent="0.4">
      <c r="D1724" s="145"/>
    </row>
    <row r="1725" spans="4:4" x14ac:dyDescent="0.4">
      <c r="D1725" s="145"/>
    </row>
    <row r="1726" spans="4:4" x14ac:dyDescent="0.4">
      <c r="D1726" s="145"/>
    </row>
    <row r="1727" spans="4:4" x14ac:dyDescent="0.4">
      <c r="D1727" s="145"/>
    </row>
    <row r="1728" spans="4:4" x14ac:dyDescent="0.4">
      <c r="D1728" s="145"/>
    </row>
    <row r="1729" spans="4:4" x14ac:dyDescent="0.4">
      <c r="D1729" s="145"/>
    </row>
    <row r="1730" spans="4:4" x14ac:dyDescent="0.4">
      <c r="D1730" s="145"/>
    </row>
    <row r="1731" spans="4:4" x14ac:dyDescent="0.4">
      <c r="D1731" s="145"/>
    </row>
    <row r="1732" spans="4:4" x14ac:dyDescent="0.4">
      <c r="D1732" s="145"/>
    </row>
    <row r="1733" spans="4:4" x14ac:dyDescent="0.4">
      <c r="D1733" s="145"/>
    </row>
    <row r="1734" spans="4:4" x14ac:dyDescent="0.4">
      <c r="D1734" s="145"/>
    </row>
    <row r="1735" spans="4:4" x14ac:dyDescent="0.4">
      <c r="D1735" s="145"/>
    </row>
    <row r="1736" spans="4:4" x14ac:dyDescent="0.4">
      <c r="D1736" s="145"/>
    </row>
    <row r="1737" spans="4:4" x14ac:dyDescent="0.4">
      <c r="D1737" s="145"/>
    </row>
    <row r="1738" spans="4:4" x14ac:dyDescent="0.4">
      <c r="D1738" s="145"/>
    </row>
    <row r="1739" spans="4:4" x14ac:dyDescent="0.4">
      <c r="D1739" s="145"/>
    </row>
    <row r="1740" spans="4:4" x14ac:dyDescent="0.4">
      <c r="D1740" s="145"/>
    </row>
    <row r="1741" spans="4:4" x14ac:dyDescent="0.4">
      <c r="D1741" s="145"/>
    </row>
    <row r="1742" spans="4:4" x14ac:dyDescent="0.4">
      <c r="D1742" s="145"/>
    </row>
    <row r="1743" spans="4:4" x14ac:dyDescent="0.4">
      <c r="D1743" s="145"/>
    </row>
    <row r="1744" spans="4:4" x14ac:dyDescent="0.4">
      <c r="D1744" s="145"/>
    </row>
    <row r="1745" spans="4:4" x14ac:dyDescent="0.4">
      <c r="D1745" s="145"/>
    </row>
    <row r="1746" spans="4:4" x14ac:dyDescent="0.4">
      <c r="D1746" s="145"/>
    </row>
    <row r="1747" spans="4:4" x14ac:dyDescent="0.4">
      <c r="D1747" s="145"/>
    </row>
    <row r="1748" spans="4:4" x14ac:dyDescent="0.4">
      <c r="D1748" s="145"/>
    </row>
    <row r="1749" spans="4:4" x14ac:dyDescent="0.4">
      <c r="D1749" s="145"/>
    </row>
    <row r="1750" spans="4:4" x14ac:dyDescent="0.4">
      <c r="D1750" s="145"/>
    </row>
    <row r="1751" spans="4:4" x14ac:dyDescent="0.4">
      <c r="D1751" s="145"/>
    </row>
    <row r="1752" spans="4:4" x14ac:dyDescent="0.4">
      <c r="D1752" s="145"/>
    </row>
    <row r="1753" spans="4:4" x14ac:dyDescent="0.4">
      <c r="D1753" s="145"/>
    </row>
    <row r="1754" spans="4:4" x14ac:dyDescent="0.4">
      <c r="D1754" s="145"/>
    </row>
    <row r="1755" spans="4:4" x14ac:dyDescent="0.4">
      <c r="D1755" s="145"/>
    </row>
    <row r="1756" spans="4:4" x14ac:dyDescent="0.4">
      <c r="D1756" s="145"/>
    </row>
    <row r="1757" spans="4:4" x14ac:dyDescent="0.4">
      <c r="D1757" s="145"/>
    </row>
    <row r="1758" spans="4:4" x14ac:dyDescent="0.4">
      <c r="D1758" s="145"/>
    </row>
    <row r="1759" spans="4:4" x14ac:dyDescent="0.4">
      <c r="D1759" s="145"/>
    </row>
    <row r="1760" spans="4:4" x14ac:dyDescent="0.4">
      <c r="D1760" s="145"/>
    </row>
    <row r="1761" spans="4:4" x14ac:dyDescent="0.4">
      <c r="D1761" s="145"/>
    </row>
    <row r="1762" spans="4:4" x14ac:dyDescent="0.4">
      <c r="D1762" s="145"/>
    </row>
    <row r="1763" spans="4:4" x14ac:dyDescent="0.4">
      <c r="D1763" s="145"/>
    </row>
    <row r="1764" spans="4:4" x14ac:dyDescent="0.4">
      <c r="D1764" s="145"/>
    </row>
    <row r="1765" spans="4:4" x14ac:dyDescent="0.4">
      <c r="D1765" s="145"/>
    </row>
    <row r="1766" spans="4:4" x14ac:dyDescent="0.4">
      <c r="D1766" s="145"/>
    </row>
    <row r="1767" spans="4:4" x14ac:dyDescent="0.4">
      <c r="D1767" s="145"/>
    </row>
    <row r="1768" spans="4:4" x14ac:dyDescent="0.4">
      <c r="D1768" s="145"/>
    </row>
    <row r="1769" spans="4:4" x14ac:dyDescent="0.4">
      <c r="D1769" s="145"/>
    </row>
    <row r="1770" spans="4:4" x14ac:dyDescent="0.4">
      <c r="D1770" s="145"/>
    </row>
    <row r="1771" spans="4:4" x14ac:dyDescent="0.4">
      <c r="D1771" s="145"/>
    </row>
    <row r="1772" spans="4:4" x14ac:dyDescent="0.4">
      <c r="D1772" s="145"/>
    </row>
    <row r="1773" spans="4:4" x14ac:dyDescent="0.4">
      <c r="D1773" s="145"/>
    </row>
    <row r="1774" spans="4:4" x14ac:dyDescent="0.4">
      <c r="D1774" s="145"/>
    </row>
    <row r="1775" spans="4:4" x14ac:dyDescent="0.4">
      <c r="D1775" s="145"/>
    </row>
    <row r="1776" spans="4:4" x14ac:dyDescent="0.4">
      <c r="D1776" s="145"/>
    </row>
    <row r="1777" spans="4:4" x14ac:dyDescent="0.4">
      <c r="D1777" s="145"/>
    </row>
    <row r="1778" spans="4:4" x14ac:dyDescent="0.4">
      <c r="D1778" s="145"/>
    </row>
    <row r="1779" spans="4:4" x14ac:dyDescent="0.4">
      <c r="D1779" s="145"/>
    </row>
    <row r="1780" spans="4:4" x14ac:dyDescent="0.4">
      <c r="D1780" s="145"/>
    </row>
    <row r="1781" spans="4:4" x14ac:dyDescent="0.4">
      <c r="D1781" s="145"/>
    </row>
    <row r="1782" spans="4:4" x14ac:dyDescent="0.4">
      <c r="D1782" s="145"/>
    </row>
    <row r="1783" spans="4:4" x14ac:dyDescent="0.4">
      <c r="D1783" s="145"/>
    </row>
    <row r="1784" spans="4:4" x14ac:dyDescent="0.4">
      <c r="D1784" s="145"/>
    </row>
    <row r="1785" spans="4:4" x14ac:dyDescent="0.4">
      <c r="D1785" s="145"/>
    </row>
    <row r="1786" spans="4:4" x14ac:dyDescent="0.4">
      <c r="D1786" s="145"/>
    </row>
    <row r="1787" spans="4:4" x14ac:dyDescent="0.4">
      <c r="D1787" s="145"/>
    </row>
    <row r="1788" spans="4:4" x14ac:dyDescent="0.4">
      <c r="D1788" s="145"/>
    </row>
    <row r="1789" spans="4:4" x14ac:dyDescent="0.4">
      <c r="D1789" s="145"/>
    </row>
    <row r="1790" spans="4:4" x14ac:dyDescent="0.4">
      <c r="D1790" s="145"/>
    </row>
    <row r="1791" spans="4:4" x14ac:dyDescent="0.4">
      <c r="D1791" s="145"/>
    </row>
    <row r="1792" spans="4:4" x14ac:dyDescent="0.4">
      <c r="D1792" s="145"/>
    </row>
    <row r="1793" spans="4:4" x14ac:dyDescent="0.4">
      <c r="D1793" s="145"/>
    </row>
    <row r="1794" spans="4:4" x14ac:dyDescent="0.4">
      <c r="D1794" s="145"/>
    </row>
    <row r="1795" spans="4:4" x14ac:dyDescent="0.4">
      <c r="D1795" s="145"/>
    </row>
    <row r="1796" spans="4:4" x14ac:dyDescent="0.4">
      <c r="D1796" s="145"/>
    </row>
    <row r="1797" spans="4:4" x14ac:dyDescent="0.4">
      <c r="D1797" s="145"/>
    </row>
    <row r="1798" spans="4:4" x14ac:dyDescent="0.4">
      <c r="D1798" s="145"/>
    </row>
    <row r="1799" spans="4:4" x14ac:dyDescent="0.4">
      <c r="D1799" s="145"/>
    </row>
    <row r="1800" spans="4:4" x14ac:dyDescent="0.4">
      <c r="D1800" s="145"/>
    </row>
    <row r="1801" spans="4:4" x14ac:dyDescent="0.4">
      <c r="D1801" s="145"/>
    </row>
    <row r="1802" spans="4:4" x14ac:dyDescent="0.4">
      <c r="D1802" s="145"/>
    </row>
    <row r="1803" spans="4:4" x14ac:dyDescent="0.4">
      <c r="D1803" s="145"/>
    </row>
    <row r="1804" spans="4:4" x14ac:dyDescent="0.4">
      <c r="D1804" s="145"/>
    </row>
    <row r="1805" spans="4:4" x14ac:dyDescent="0.4">
      <c r="D1805" s="145"/>
    </row>
    <row r="1806" spans="4:4" x14ac:dyDescent="0.4">
      <c r="D1806" s="145"/>
    </row>
    <row r="1807" spans="4:4" x14ac:dyDescent="0.4">
      <c r="D1807" s="145"/>
    </row>
    <row r="1808" spans="4:4" x14ac:dyDescent="0.4">
      <c r="D1808" s="145"/>
    </row>
    <row r="1809" spans="4:4" x14ac:dyDescent="0.4">
      <c r="D1809" s="145"/>
    </row>
    <row r="1810" spans="4:4" x14ac:dyDescent="0.4">
      <c r="D1810" s="145"/>
    </row>
    <row r="1811" spans="4:4" x14ac:dyDescent="0.4">
      <c r="D1811" s="145"/>
    </row>
    <row r="1812" spans="4:4" x14ac:dyDescent="0.4">
      <c r="D1812" s="145"/>
    </row>
    <row r="1813" spans="4:4" x14ac:dyDescent="0.4">
      <c r="D1813" s="145"/>
    </row>
    <row r="1814" spans="4:4" x14ac:dyDescent="0.4">
      <c r="D1814" s="145"/>
    </row>
    <row r="1815" spans="4:4" x14ac:dyDescent="0.4">
      <c r="D1815" s="145"/>
    </row>
    <row r="1816" spans="4:4" x14ac:dyDescent="0.4">
      <c r="D1816" s="145"/>
    </row>
    <row r="1817" spans="4:4" x14ac:dyDescent="0.4">
      <c r="D1817" s="145"/>
    </row>
    <row r="1818" spans="4:4" x14ac:dyDescent="0.4">
      <c r="D1818" s="145"/>
    </row>
    <row r="1819" spans="4:4" x14ac:dyDescent="0.4">
      <c r="D1819" s="145"/>
    </row>
    <row r="1820" spans="4:4" x14ac:dyDescent="0.4">
      <c r="D1820" s="145"/>
    </row>
    <row r="1821" spans="4:4" x14ac:dyDescent="0.4">
      <c r="D1821" s="145"/>
    </row>
    <row r="1822" spans="4:4" x14ac:dyDescent="0.4">
      <c r="D1822" s="145"/>
    </row>
    <row r="1823" spans="4:4" x14ac:dyDescent="0.4">
      <c r="D1823" s="145"/>
    </row>
    <row r="1824" spans="4:4" x14ac:dyDescent="0.4">
      <c r="D1824" s="145"/>
    </row>
    <row r="1825" spans="4:4" x14ac:dyDescent="0.4">
      <c r="D1825" s="145"/>
    </row>
    <row r="1826" spans="4:4" x14ac:dyDescent="0.4">
      <c r="D1826" s="145"/>
    </row>
    <row r="1827" spans="4:4" x14ac:dyDescent="0.4">
      <c r="D1827" s="145"/>
    </row>
    <row r="1828" spans="4:4" x14ac:dyDescent="0.4">
      <c r="D1828" s="145"/>
    </row>
    <row r="1829" spans="4:4" x14ac:dyDescent="0.4">
      <c r="D1829" s="145"/>
    </row>
    <row r="1830" spans="4:4" x14ac:dyDescent="0.4">
      <c r="D1830" s="145"/>
    </row>
    <row r="1831" spans="4:4" x14ac:dyDescent="0.4">
      <c r="D1831" s="145"/>
    </row>
    <row r="1832" spans="4:4" x14ac:dyDescent="0.4">
      <c r="D1832" s="145"/>
    </row>
    <row r="1833" spans="4:4" x14ac:dyDescent="0.4">
      <c r="D1833" s="145"/>
    </row>
    <row r="1834" spans="4:4" x14ac:dyDescent="0.4">
      <c r="D1834" s="145"/>
    </row>
    <row r="1835" spans="4:4" x14ac:dyDescent="0.4">
      <c r="D1835" s="145"/>
    </row>
    <row r="1836" spans="4:4" x14ac:dyDescent="0.4">
      <c r="D1836" s="145"/>
    </row>
    <row r="1837" spans="4:4" x14ac:dyDescent="0.4">
      <c r="D1837" s="145"/>
    </row>
    <row r="1838" spans="4:4" x14ac:dyDescent="0.4">
      <c r="D1838" s="145"/>
    </row>
    <row r="1839" spans="4:4" x14ac:dyDescent="0.4">
      <c r="D1839" s="145"/>
    </row>
    <row r="1840" spans="4:4" x14ac:dyDescent="0.4">
      <c r="D1840" s="145"/>
    </row>
    <row r="1841" spans="4:4" x14ac:dyDescent="0.4">
      <c r="D1841" s="145"/>
    </row>
    <row r="1842" spans="4:4" x14ac:dyDescent="0.4">
      <c r="D1842" s="145"/>
    </row>
    <row r="1843" spans="4:4" x14ac:dyDescent="0.4">
      <c r="D1843" s="145"/>
    </row>
    <row r="1844" spans="4:4" x14ac:dyDescent="0.4">
      <c r="D1844" s="145"/>
    </row>
    <row r="1845" spans="4:4" x14ac:dyDescent="0.4">
      <c r="D1845" s="145"/>
    </row>
    <row r="1846" spans="4:4" x14ac:dyDescent="0.4">
      <c r="D1846" s="145"/>
    </row>
    <row r="1847" spans="4:4" x14ac:dyDescent="0.4">
      <c r="D1847" s="145"/>
    </row>
    <row r="1848" spans="4:4" x14ac:dyDescent="0.4">
      <c r="D1848" s="145"/>
    </row>
    <row r="1849" spans="4:4" x14ac:dyDescent="0.4">
      <c r="D1849" s="145"/>
    </row>
    <row r="1850" spans="4:4" x14ac:dyDescent="0.4">
      <c r="D1850" s="145"/>
    </row>
    <row r="1851" spans="4:4" x14ac:dyDescent="0.4">
      <c r="D1851" s="145"/>
    </row>
    <row r="1852" spans="4:4" x14ac:dyDescent="0.4">
      <c r="D1852" s="145"/>
    </row>
    <row r="1853" spans="4:4" x14ac:dyDescent="0.4">
      <c r="D1853" s="145"/>
    </row>
    <row r="1854" spans="4:4" x14ac:dyDescent="0.4">
      <c r="D1854" s="145"/>
    </row>
    <row r="1855" spans="4:4" x14ac:dyDescent="0.4">
      <c r="D1855" s="145"/>
    </row>
    <row r="1856" spans="4:4" x14ac:dyDescent="0.4">
      <c r="D1856" s="145"/>
    </row>
    <row r="1857" spans="4:4" x14ac:dyDescent="0.4">
      <c r="D1857" s="145"/>
    </row>
    <row r="1858" spans="4:4" x14ac:dyDescent="0.4">
      <c r="D1858" s="145"/>
    </row>
    <row r="1859" spans="4:4" x14ac:dyDescent="0.4">
      <c r="D1859" s="145"/>
    </row>
    <row r="1860" spans="4:4" x14ac:dyDescent="0.4">
      <c r="D1860" s="145"/>
    </row>
    <row r="1861" spans="4:4" x14ac:dyDescent="0.4">
      <c r="D1861" s="145"/>
    </row>
    <row r="1862" spans="4:4" x14ac:dyDescent="0.4">
      <c r="D1862" s="145"/>
    </row>
    <row r="1863" spans="4:4" x14ac:dyDescent="0.4">
      <c r="D1863" s="145"/>
    </row>
    <row r="1864" spans="4:4" x14ac:dyDescent="0.4">
      <c r="D1864" s="145"/>
    </row>
    <row r="1865" spans="4:4" x14ac:dyDescent="0.4">
      <c r="D1865" s="145"/>
    </row>
    <row r="1866" spans="4:4" x14ac:dyDescent="0.4">
      <c r="D1866" s="145"/>
    </row>
    <row r="1867" spans="4:4" x14ac:dyDescent="0.4">
      <c r="D1867" s="145"/>
    </row>
    <row r="1868" spans="4:4" x14ac:dyDescent="0.4">
      <c r="D1868" s="145"/>
    </row>
    <row r="1869" spans="4:4" x14ac:dyDescent="0.4">
      <c r="D1869" s="145"/>
    </row>
    <row r="1870" spans="4:4" x14ac:dyDescent="0.4">
      <c r="D1870" s="145"/>
    </row>
    <row r="1871" spans="4:4" x14ac:dyDescent="0.4">
      <c r="D1871" s="145"/>
    </row>
    <row r="1872" spans="4:4" x14ac:dyDescent="0.4">
      <c r="D1872" s="145"/>
    </row>
    <row r="1873" spans="4:4" x14ac:dyDescent="0.4">
      <c r="D1873" s="145"/>
    </row>
    <row r="1874" spans="4:4" x14ac:dyDescent="0.4">
      <c r="D1874" s="145"/>
    </row>
    <row r="1875" spans="4:4" x14ac:dyDescent="0.4">
      <c r="D1875" s="145"/>
    </row>
    <row r="1876" spans="4:4" x14ac:dyDescent="0.4">
      <c r="D1876" s="145"/>
    </row>
    <row r="1877" spans="4:4" x14ac:dyDescent="0.4">
      <c r="D1877" s="145"/>
    </row>
    <row r="1878" spans="4:4" x14ac:dyDescent="0.4">
      <c r="D1878" s="145"/>
    </row>
    <row r="1879" spans="4:4" x14ac:dyDescent="0.4">
      <c r="D1879" s="145"/>
    </row>
    <row r="1880" spans="4:4" x14ac:dyDescent="0.4">
      <c r="D1880" s="145"/>
    </row>
    <row r="1881" spans="4:4" x14ac:dyDescent="0.4">
      <c r="D1881" s="145"/>
    </row>
    <row r="1882" spans="4:4" x14ac:dyDescent="0.4">
      <c r="D1882" s="145"/>
    </row>
    <row r="1883" spans="4:4" x14ac:dyDescent="0.4">
      <c r="D1883" s="145"/>
    </row>
    <row r="1884" spans="4:4" x14ac:dyDescent="0.4">
      <c r="D1884" s="145"/>
    </row>
    <row r="1885" spans="4:4" x14ac:dyDescent="0.4">
      <c r="D1885" s="145"/>
    </row>
    <row r="1886" spans="4:4" x14ac:dyDescent="0.4">
      <c r="D1886" s="145"/>
    </row>
    <row r="1887" spans="4:4" x14ac:dyDescent="0.4">
      <c r="D1887" s="145"/>
    </row>
    <row r="1888" spans="4:4" x14ac:dyDescent="0.4">
      <c r="D1888" s="145"/>
    </row>
    <row r="1889" spans="4:4" x14ac:dyDescent="0.4">
      <c r="D1889" s="145"/>
    </row>
    <row r="1890" spans="4:4" x14ac:dyDescent="0.4">
      <c r="D1890" s="145"/>
    </row>
    <row r="1891" spans="4:4" x14ac:dyDescent="0.4">
      <c r="D1891" s="145"/>
    </row>
    <row r="1892" spans="4:4" x14ac:dyDescent="0.4">
      <c r="D1892" s="145"/>
    </row>
    <row r="1893" spans="4:4" x14ac:dyDescent="0.4">
      <c r="D1893" s="145"/>
    </row>
    <row r="1894" spans="4:4" x14ac:dyDescent="0.4">
      <c r="D1894" s="145"/>
    </row>
    <row r="1895" spans="4:4" x14ac:dyDescent="0.4">
      <c r="D1895" s="145"/>
    </row>
    <row r="1896" spans="4:4" x14ac:dyDescent="0.4">
      <c r="D1896" s="145"/>
    </row>
    <row r="1897" spans="4:4" x14ac:dyDescent="0.4">
      <c r="D1897" s="145"/>
    </row>
    <row r="1898" spans="4:4" x14ac:dyDescent="0.4">
      <c r="D1898" s="145"/>
    </row>
    <row r="1899" spans="4:4" x14ac:dyDescent="0.4">
      <c r="D1899" s="145"/>
    </row>
    <row r="1900" spans="4:4" x14ac:dyDescent="0.4">
      <c r="D1900" s="145"/>
    </row>
    <row r="1901" spans="4:4" x14ac:dyDescent="0.4">
      <c r="D1901" s="145"/>
    </row>
    <row r="1902" spans="4:4" x14ac:dyDescent="0.4">
      <c r="D1902" s="145"/>
    </row>
    <row r="1903" spans="4:4" x14ac:dyDescent="0.4">
      <c r="D1903" s="145"/>
    </row>
    <row r="1904" spans="4:4" x14ac:dyDescent="0.4">
      <c r="D1904" s="145"/>
    </row>
    <row r="1905" spans="4:4" x14ac:dyDescent="0.4">
      <c r="D1905" s="145"/>
    </row>
    <row r="1906" spans="4:4" x14ac:dyDescent="0.4">
      <c r="D1906" s="145"/>
    </row>
    <row r="1907" spans="4:4" x14ac:dyDescent="0.4">
      <c r="D1907" s="145"/>
    </row>
    <row r="1908" spans="4:4" x14ac:dyDescent="0.4">
      <c r="D1908" s="145"/>
    </row>
    <row r="1909" spans="4:4" x14ac:dyDescent="0.4">
      <c r="D1909" s="145"/>
    </row>
    <row r="1910" spans="4:4" x14ac:dyDescent="0.4">
      <c r="D1910" s="145"/>
    </row>
    <row r="1911" spans="4:4" x14ac:dyDescent="0.4">
      <c r="D1911" s="145"/>
    </row>
    <row r="1912" spans="4:4" x14ac:dyDescent="0.4">
      <c r="D1912" s="145"/>
    </row>
    <row r="1913" spans="4:4" x14ac:dyDescent="0.4">
      <c r="D1913" s="145"/>
    </row>
    <row r="1914" spans="4:4" x14ac:dyDescent="0.4">
      <c r="D1914" s="145"/>
    </row>
    <row r="1915" spans="4:4" x14ac:dyDescent="0.4">
      <c r="D1915" s="145"/>
    </row>
    <row r="1916" spans="4:4" x14ac:dyDescent="0.4">
      <c r="D1916" s="145"/>
    </row>
    <row r="1917" spans="4:4" x14ac:dyDescent="0.4">
      <c r="D1917" s="145"/>
    </row>
    <row r="1918" spans="4:4" x14ac:dyDescent="0.4">
      <c r="D1918" s="145"/>
    </row>
    <row r="1919" spans="4:4" x14ac:dyDescent="0.4">
      <c r="D1919" s="145"/>
    </row>
    <row r="1920" spans="4:4" x14ac:dyDescent="0.4">
      <c r="D1920" s="145"/>
    </row>
    <row r="1921" spans="4:4" x14ac:dyDescent="0.4">
      <c r="D1921" s="145"/>
    </row>
    <row r="1922" spans="4:4" x14ac:dyDescent="0.4">
      <c r="D1922" s="145"/>
    </row>
    <row r="1923" spans="4:4" x14ac:dyDescent="0.4">
      <c r="D1923" s="145"/>
    </row>
    <row r="1924" spans="4:4" x14ac:dyDescent="0.4">
      <c r="D1924" s="145"/>
    </row>
    <row r="1925" spans="4:4" x14ac:dyDescent="0.4">
      <c r="D1925" s="145"/>
    </row>
    <row r="1926" spans="4:4" x14ac:dyDescent="0.4">
      <c r="D1926" s="145"/>
    </row>
    <row r="1927" spans="4:4" x14ac:dyDescent="0.4">
      <c r="D1927" s="145"/>
    </row>
    <row r="1928" spans="4:4" x14ac:dyDescent="0.4">
      <c r="D1928" s="145"/>
    </row>
    <row r="1929" spans="4:4" x14ac:dyDescent="0.4">
      <c r="D1929" s="145"/>
    </row>
    <row r="1930" spans="4:4" x14ac:dyDescent="0.4">
      <c r="D1930" s="145"/>
    </row>
    <row r="1931" spans="4:4" x14ac:dyDescent="0.4">
      <c r="D1931" s="145"/>
    </row>
    <row r="1932" spans="4:4" x14ac:dyDescent="0.4">
      <c r="D1932" s="145"/>
    </row>
    <row r="1933" spans="4:4" x14ac:dyDescent="0.4">
      <c r="D1933" s="145"/>
    </row>
    <row r="1934" spans="4:4" x14ac:dyDescent="0.4">
      <c r="D1934" s="145"/>
    </row>
    <row r="1935" spans="4:4" x14ac:dyDescent="0.4">
      <c r="D1935" s="145"/>
    </row>
    <row r="1936" spans="4:4" x14ac:dyDescent="0.4">
      <c r="D1936" s="145"/>
    </row>
    <row r="1937" spans="4:4" x14ac:dyDescent="0.4">
      <c r="D1937" s="145"/>
    </row>
    <row r="1938" spans="4:4" x14ac:dyDescent="0.4">
      <c r="D1938" s="145"/>
    </row>
    <row r="1939" spans="4:4" x14ac:dyDescent="0.4">
      <c r="D1939" s="145"/>
    </row>
    <row r="1940" spans="4:4" x14ac:dyDescent="0.4">
      <c r="D1940" s="145"/>
    </row>
    <row r="1941" spans="4:4" x14ac:dyDescent="0.4">
      <c r="D1941" s="145"/>
    </row>
    <row r="1942" spans="4:4" x14ac:dyDescent="0.4">
      <c r="D1942" s="145"/>
    </row>
    <row r="1943" spans="4:4" x14ac:dyDescent="0.4">
      <c r="D1943" s="145"/>
    </row>
    <row r="1944" spans="4:4" x14ac:dyDescent="0.4">
      <c r="D1944" s="145"/>
    </row>
    <row r="1945" spans="4:4" x14ac:dyDescent="0.4">
      <c r="D1945" s="145"/>
    </row>
    <row r="1946" spans="4:4" x14ac:dyDescent="0.4">
      <c r="D1946" s="145"/>
    </row>
    <row r="1947" spans="4:4" x14ac:dyDescent="0.4">
      <c r="D1947" s="145"/>
    </row>
    <row r="1948" spans="4:4" x14ac:dyDescent="0.4">
      <c r="D1948" s="145"/>
    </row>
    <row r="1949" spans="4:4" x14ac:dyDescent="0.4">
      <c r="D1949" s="145"/>
    </row>
    <row r="1950" spans="4:4" x14ac:dyDescent="0.4">
      <c r="D1950" s="145"/>
    </row>
    <row r="1951" spans="4:4" x14ac:dyDescent="0.4">
      <c r="D1951" s="145"/>
    </row>
    <row r="1952" spans="4:4" x14ac:dyDescent="0.4">
      <c r="D1952" s="145"/>
    </row>
    <row r="1953" spans="4:4" x14ac:dyDescent="0.4">
      <c r="D1953" s="145"/>
    </row>
    <row r="1954" spans="4:4" x14ac:dyDescent="0.4">
      <c r="D1954" s="145"/>
    </row>
    <row r="1955" spans="4:4" x14ac:dyDescent="0.4">
      <c r="D1955" s="145"/>
    </row>
    <row r="1956" spans="4:4" x14ac:dyDescent="0.4">
      <c r="D1956" s="145"/>
    </row>
    <row r="1957" spans="4:4" x14ac:dyDescent="0.4">
      <c r="D1957" s="145"/>
    </row>
    <row r="1958" spans="4:4" x14ac:dyDescent="0.4">
      <c r="D1958" s="145"/>
    </row>
    <row r="1959" spans="4:4" x14ac:dyDescent="0.4">
      <c r="D1959" s="145"/>
    </row>
    <row r="1960" spans="4:4" x14ac:dyDescent="0.4">
      <c r="D1960" s="145"/>
    </row>
    <row r="1961" spans="4:4" x14ac:dyDescent="0.4">
      <c r="D1961" s="145"/>
    </row>
    <row r="1962" spans="4:4" x14ac:dyDescent="0.4">
      <c r="D1962" s="145"/>
    </row>
    <row r="1963" spans="4:4" x14ac:dyDescent="0.4">
      <c r="D1963" s="145"/>
    </row>
    <row r="1964" spans="4:4" x14ac:dyDescent="0.4">
      <c r="D1964" s="145"/>
    </row>
    <row r="1965" spans="4:4" x14ac:dyDescent="0.4">
      <c r="D1965" s="145"/>
    </row>
    <row r="1966" spans="4:4" x14ac:dyDescent="0.4">
      <c r="D1966" s="145"/>
    </row>
    <row r="1967" spans="4:4" x14ac:dyDescent="0.4">
      <c r="D1967" s="145"/>
    </row>
    <row r="1968" spans="4:4" x14ac:dyDescent="0.4">
      <c r="D1968" s="145"/>
    </row>
    <row r="1969" spans="4:4" x14ac:dyDescent="0.4">
      <c r="D1969" s="145"/>
    </row>
    <row r="1970" spans="4:4" x14ac:dyDescent="0.4">
      <c r="D1970" s="145"/>
    </row>
    <row r="1971" spans="4:4" x14ac:dyDescent="0.4">
      <c r="D1971" s="145"/>
    </row>
    <row r="1972" spans="4:4" x14ac:dyDescent="0.4">
      <c r="D1972" s="145"/>
    </row>
    <row r="1973" spans="4:4" x14ac:dyDescent="0.4">
      <c r="D1973" s="145"/>
    </row>
    <row r="1974" spans="4:4" x14ac:dyDescent="0.4">
      <c r="D1974" s="145"/>
    </row>
    <row r="1975" spans="4:4" x14ac:dyDescent="0.4">
      <c r="D1975" s="145"/>
    </row>
    <row r="1976" spans="4:4" x14ac:dyDescent="0.4">
      <c r="D1976" s="145"/>
    </row>
    <row r="1977" spans="4:4" x14ac:dyDescent="0.4">
      <c r="D1977" s="145"/>
    </row>
    <row r="1978" spans="4:4" x14ac:dyDescent="0.4">
      <c r="D1978" s="145"/>
    </row>
    <row r="1979" spans="4:4" x14ac:dyDescent="0.4">
      <c r="D1979" s="145"/>
    </row>
    <row r="1980" spans="4:4" x14ac:dyDescent="0.4">
      <c r="D1980" s="145"/>
    </row>
    <row r="1981" spans="4:4" x14ac:dyDescent="0.4">
      <c r="D1981" s="145"/>
    </row>
    <row r="1982" spans="4:4" x14ac:dyDescent="0.4">
      <c r="D1982" s="145"/>
    </row>
    <row r="1983" spans="4:4" x14ac:dyDescent="0.4">
      <c r="D1983" s="145"/>
    </row>
    <row r="1984" spans="4:4" x14ac:dyDescent="0.4">
      <c r="D1984" s="145"/>
    </row>
    <row r="1985" spans="4:4" x14ac:dyDescent="0.4">
      <c r="D1985" s="145"/>
    </row>
    <row r="1986" spans="4:4" x14ac:dyDescent="0.4">
      <c r="D1986" s="145"/>
    </row>
    <row r="1987" spans="4:4" x14ac:dyDescent="0.4">
      <c r="D1987" s="145"/>
    </row>
    <row r="1988" spans="4:4" x14ac:dyDescent="0.4">
      <c r="D1988" s="145"/>
    </row>
    <row r="1989" spans="4:4" x14ac:dyDescent="0.4">
      <c r="D1989" s="145"/>
    </row>
    <row r="1990" spans="4:4" x14ac:dyDescent="0.4">
      <c r="D1990" s="145"/>
    </row>
    <row r="1991" spans="4:4" x14ac:dyDescent="0.4">
      <c r="D1991" s="145"/>
    </row>
    <row r="1992" spans="4:4" x14ac:dyDescent="0.4">
      <c r="D1992" s="145"/>
    </row>
    <row r="1993" spans="4:4" x14ac:dyDescent="0.4">
      <c r="D1993" s="145"/>
    </row>
    <row r="1994" spans="4:4" x14ac:dyDescent="0.4">
      <c r="D1994" s="145"/>
    </row>
    <row r="1995" spans="4:4" x14ac:dyDescent="0.4">
      <c r="D1995" s="145"/>
    </row>
    <row r="1996" spans="4:4" x14ac:dyDescent="0.4">
      <c r="D1996" s="145"/>
    </row>
    <row r="1997" spans="4:4" x14ac:dyDescent="0.4">
      <c r="D1997" s="145"/>
    </row>
    <row r="1998" spans="4:4" x14ac:dyDescent="0.4">
      <c r="D1998" s="145"/>
    </row>
    <row r="1999" spans="4:4" x14ac:dyDescent="0.4">
      <c r="D1999" s="145"/>
    </row>
    <row r="2000" spans="4:4" x14ac:dyDescent="0.4">
      <c r="D2000" s="145"/>
    </row>
    <row r="2001" spans="4:4" x14ac:dyDescent="0.4">
      <c r="D2001" s="145"/>
    </row>
    <row r="2002" spans="4:4" x14ac:dyDescent="0.4">
      <c r="D2002" s="145"/>
    </row>
    <row r="2003" spans="4:4" x14ac:dyDescent="0.4">
      <c r="D2003" s="145"/>
    </row>
    <row r="2004" spans="4:4" x14ac:dyDescent="0.4">
      <c r="D2004" s="145"/>
    </row>
    <row r="2005" spans="4:4" x14ac:dyDescent="0.4">
      <c r="D2005" s="145"/>
    </row>
    <row r="2006" spans="4:4" x14ac:dyDescent="0.4">
      <c r="D2006" s="145"/>
    </row>
    <row r="2007" spans="4:4" x14ac:dyDescent="0.4">
      <c r="D2007" s="145"/>
    </row>
    <row r="2008" spans="4:4" x14ac:dyDescent="0.4">
      <c r="D2008" s="145"/>
    </row>
    <row r="2009" spans="4:4" x14ac:dyDescent="0.4">
      <c r="D2009" s="145"/>
    </row>
    <row r="2010" spans="4:4" x14ac:dyDescent="0.4">
      <c r="D2010" s="145"/>
    </row>
    <row r="2011" spans="4:4" x14ac:dyDescent="0.4">
      <c r="D2011" s="145"/>
    </row>
    <row r="2012" spans="4:4" x14ac:dyDescent="0.4">
      <c r="D2012" s="145"/>
    </row>
    <row r="2013" spans="4:4" x14ac:dyDescent="0.4">
      <c r="D2013" s="145"/>
    </row>
    <row r="2014" spans="4:4" x14ac:dyDescent="0.4">
      <c r="D2014" s="145"/>
    </row>
    <row r="2015" spans="4:4" x14ac:dyDescent="0.4">
      <c r="D2015" s="145"/>
    </row>
    <row r="2016" spans="4:4" x14ac:dyDescent="0.4">
      <c r="D2016" s="145"/>
    </row>
    <row r="2017" spans="4:4" x14ac:dyDescent="0.4">
      <c r="D2017" s="145"/>
    </row>
    <row r="2018" spans="4:4" x14ac:dyDescent="0.4">
      <c r="D2018" s="145"/>
    </row>
    <row r="2019" spans="4:4" x14ac:dyDescent="0.4">
      <c r="D2019" s="145"/>
    </row>
    <row r="2020" spans="4:4" x14ac:dyDescent="0.4">
      <c r="D2020" s="145"/>
    </row>
    <row r="2021" spans="4:4" x14ac:dyDescent="0.4">
      <c r="D2021" s="145"/>
    </row>
    <row r="2022" spans="4:4" x14ac:dyDescent="0.4">
      <c r="D2022" s="145"/>
    </row>
    <row r="2023" spans="4:4" x14ac:dyDescent="0.4">
      <c r="D2023" s="145"/>
    </row>
    <row r="2024" spans="4:4" x14ac:dyDescent="0.4">
      <c r="D2024" s="145"/>
    </row>
    <row r="2025" spans="4:4" x14ac:dyDescent="0.4">
      <c r="D2025" s="145"/>
    </row>
    <row r="2026" spans="4:4" x14ac:dyDescent="0.4">
      <c r="D2026" s="145"/>
    </row>
    <row r="2027" spans="4:4" x14ac:dyDescent="0.4">
      <c r="D2027" s="145"/>
    </row>
    <row r="2028" spans="4:4" x14ac:dyDescent="0.4">
      <c r="D2028" s="145"/>
    </row>
    <row r="2029" spans="4:4" x14ac:dyDescent="0.4">
      <c r="D2029" s="145"/>
    </row>
    <row r="2030" spans="4:4" x14ac:dyDescent="0.4">
      <c r="D2030" s="145"/>
    </row>
    <row r="2031" spans="4:4" x14ac:dyDescent="0.4">
      <c r="D2031" s="145"/>
    </row>
    <row r="2032" spans="4:4" x14ac:dyDescent="0.4">
      <c r="D2032" s="145"/>
    </row>
    <row r="2033" spans="4:4" x14ac:dyDescent="0.4">
      <c r="D2033" s="145"/>
    </row>
    <row r="2034" spans="4:4" x14ac:dyDescent="0.4">
      <c r="D2034" s="145"/>
    </row>
    <row r="2035" spans="4:4" x14ac:dyDescent="0.4">
      <c r="D2035" s="145"/>
    </row>
    <row r="2036" spans="4:4" x14ac:dyDescent="0.4">
      <c r="D2036" s="145"/>
    </row>
    <row r="2037" spans="4:4" x14ac:dyDescent="0.4">
      <c r="D2037" s="145"/>
    </row>
    <row r="2038" spans="4:4" x14ac:dyDescent="0.4">
      <c r="D2038" s="145"/>
    </row>
    <row r="2039" spans="4:4" x14ac:dyDescent="0.4">
      <c r="D2039" s="145"/>
    </row>
    <row r="2040" spans="4:4" x14ac:dyDescent="0.4">
      <c r="D2040" s="145"/>
    </row>
    <row r="2041" spans="4:4" x14ac:dyDescent="0.4">
      <c r="D2041" s="145"/>
    </row>
    <row r="2042" spans="4:4" x14ac:dyDescent="0.4">
      <c r="D2042" s="145"/>
    </row>
    <row r="2043" spans="4:4" x14ac:dyDescent="0.4">
      <c r="D2043" s="145"/>
    </row>
    <row r="2044" spans="4:4" x14ac:dyDescent="0.4">
      <c r="D2044" s="145"/>
    </row>
    <row r="2045" spans="4:4" x14ac:dyDescent="0.4">
      <c r="D2045" s="145"/>
    </row>
    <row r="2046" spans="4:4" x14ac:dyDescent="0.4">
      <c r="D2046" s="145"/>
    </row>
    <row r="2047" spans="4:4" x14ac:dyDescent="0.4">
      <c r="D2047" s="145"/>
    </row>
    <row r="2048" spans="4:4" x14ac:dyDescent="0.4">
      <c r="D2048" s="145"/>
    </row>
    <row r="2049" spans="4:4" x14ac:dyDescent="0.4">
      <c r="D2049" s="145"/>
    </row>
    <row r="2050" spans="4:4" x14ac:dyDescent="0.4">
      <c r="D2050" s="145"/>
    </row>
    <row r="2051" spans="4:4" x14ac:dyDescent="0.4">
      <c r="D2051" s="145"/>
    </row>
    <row r="2052" spans="4:4" x14ac:dyDescent="0.4">
      <c r="D2052" s="145"/>
    </row>
    <row r="2053" spans="4:4" x14ac:dyDescent="0.4">
      <c r="D2053" s="145"/>
    </row>
    <row r="2054" spans="4:4" x14ac:dyDescent="0.4">
      <c r="D2054" s="145"/>
    </row>
    <row r="2055" spans="4:4" x14ac:dyDescent="0.4">
      <c r="D2055" s="145"/>
    </row>
    <row r="2056" spans="4:4" x14ac:dyDescent="0.4">
      <c r="D2056" s="145"/>
    </row>
    <row r="2057" spans="4:4" x14ac:dyDescent="0.4">
      <c r="D2057" s="145"/>
    </row>
    <row r="2058" spans="4:4" x14ac:dyDescent="0.4">
      <c r="D2058" s="145"/>
    </row>
    <row r="2059" spans="4:4" x14ac:dyDescent="0.4">
      <c r="D2059" s="145"/>
    </row>
    <row r="2060" spans="4:4" x14ac:dyDescent="0.4">
      <c r="D2060" s="145"/>
    </row>
    <row r="2061" spans="4:4" x14ac:dyDescent="0.4">
      <c r="D2061" s="145"/>
    </row>
    <row r="2062" spans="4:4" x14ac:dyDescent="0.4">
      <c r="D2062" s="145"/>
    </row>
    <row r="2063" spans="4:4" x14ac:dyDescent="0.4">
      <c r="D2063" s="145"/>
    </row>
    <row r="2064" spans="4:4" x14ac:dyDescent="0.4">
      <c r="D2064" s="145"/>
    </row>
    <row r="2065" spans="4:4" x14ac:dyDescent="0.4">
      <c r="D2065" s="145"/>
    </row>
    <row r="2066" spans="4:4" x14ac:dyDescent="0.4">
      <c r="D2066" s="145"/>
    </row>
    <row r="2067" spans="4:4" x14ac:dyDescent="0.4">
      <c r="D2067" s="145"/>
    </row>
    <row r="2068" spans="4:4" x14ac:dyDescent="0.4">
      <c r="D2068" s="145"/>
    </row>
    <row r="2069" spans="4:4" x14ac:dyDescent="0.4">
      <c r="D2069" s="145"/>
    </row>
    <row r="2070" spans="4:4" x14ac:dyDescent="0.4">
      <c r="D2070" s="145"/>
    </row>
    <row r="2071" spans="4:4" x14ac:dyDescent="0.4">
      <c r="D2071" s="145"/>
    </row>
    <row r="2072" spans="4:4" x14ac:dyDescent="0.4">
      <c r="D2072" s="145"/>
    </row>
    <row r="2073" spans="4:4" x14ac:dyDescent="0.4">
      <c r="D2073" s="145"/>
    </row>
    <row r="2074" spans="4:4" x14ac:dyDescent="0.4">
      <c r="D2074" s="145"/>
    </row>
    <row r="2075" spans="4:4" x14ac:dyDescent="0.4">
      <c r="D2075" s="145"/>
    </row>
    <row r="2076" spans="4:4" x14ac:dyDescent="0.4">
      <c r="D2076" s="145"/>
    </row>
    <row r="2077" spans="4:4" x14ac:dyDescent="0.4">
      <c r="D2077" s="145"/>
    </row>
    <row r="2078" spans="4:4" x14ac:dyDescent="0.4">
      <c r="D2078" s="145"/>
    </row>
    <row r="2079" spans="4:4" x14ac:dyDescent="0.4">
      <c r="D2079" s="145"/>
    </row>
    <row r="2080" spans="4:4" x14ac:dyDescent="0.4">
      <c r="D2080" s="145"/>
    </row>
    <row r="2081" spans="4:4" x14ac:dyDescent="0.4">
      <c r="D2081" s="145"/>
    </row>
    <row r="2082" spans="4:4" x14ac:dyDescent="0.4">
      <c r="D2082" s="145"/>
    </row>
    <row r="2083" spans="4:4" x14ac:dyDescent="0.4">
      <c r="D2083" s="145"/>
    </row>
    <row r="2084" spans="4:4" x14ac:dyDescent="0.4">
      <c r="D2084" s="145"/>
    </row>
    <row r="2085" spans="4:4" x14ac:dyDescent="0.4">
      <c r="D2085" s="145"/>
    </row>
    <row r="2086" spans="4:4" x14ac:dyDescent="0.4">
      <c r="D2086" s="145"/>
    </row>
    <row r="2087" spans="4:4" x14ac:dyDescent="0.4">
      <c r="D2087" s="145"/>
    </row>
    <row r="2088" spans="4:4" x14ac:dyDescent="0.4">
      <c r="D2088" s="145"/>
    </row>
    <row r="2089" spans="4:4" x14ac:dyDescent="0.4">
      <c r="D2089" s="145"/>
    </row>
    <row r="2090" spans="4:4" x14ac:dyDescent="0.4">
      <c r="D2090" s="145"/>
    </row>
    <row r="2091" spans="4:4" x14ac:dyDescent="0.4">
      <c r="D2091" s="145"/>
    </row>
    <row r="2092" spans="4:4" x14ac:dyDescent="0.4">
      <c r="D2092" s="145"/>
    </row>
    <row r="2093" spans="4:4" x14ac:dyDescent="0.4">
      <c r="D2093" s="145"/>
    </row>
    <row r="2094" spans="4:4" x14ac:dyDescent="0.4">
      <c r="D2094" s="145"/>
    </row>
    <row r="2095" spans="4:4" x14ac:dyDescent="0.4">
      <c r="D2095" s="145"/>
    </row>
    <row r="2096" spans="4:4" x14ac:dyDescent="0.4">
      <c r="D2096" s="145"/>
    </row>
    <row r="2097" spans="4:4" x14ac:dyDescent="0.4">
      <c r="D2097" s="145"/>
    </row>
    <row r="2098" spans="4:4" x14ac:dyDescent="0.4">
      <c r="D2098" s="145"/>
    </row>
    <row r="2099" spans="4:4" x14ac:dyDescent="0.4">
      <c r="D2099" s="145"/>
    </row>
    <row r="2100" spans="4:4" x14ac:dyDescent="0.4">
      <c r="D2100" s="145"/>
    </row>
    <row r="2101" spans="4:4" x14ac:dyDescent="0.4">
      <c r="D2101" s="145"/>
    </row>
    <row r="2102" spans="4:4" x14ac:dyDescent="0.4">
      <c r="D2102" s="145"/>
    </row>
    <row r="2103" spans="4:4" x14ac:dyDescent="0.4">
      <c r="D2103" s="145"/>
    </row>
    <row r="2104" spans="4:4" x14ac:dyDescent="0.4">
      <c r="D2104" s="145"/>
    </row>
    <row r="2105" spans="4:4" x14ac:dyDescent="0.4">
      <c r="D2105" s="145"/>
    </row>
    <row r="2106" spans="4:4" x14ac:dyDescent="0.4">
      <c r="D2106" s="145"/>
    </row>
    <row r="2107" spans="4:4" x14ac:dyDescent="0.4">
      <c r="D2107" s="145"/>
    </row>
    <row r="2108" spans="4:4" x14ac:dyDescent="0.4">
      <c r="D2108" s="145"/>
    </row>
    <row r="2109" spans="4:4" x14ac:dyDescent="0.4">
      <c r="D2109" s="145"/>
    </row>
    <row r="2110" spans="4:4" x14ac:dyDescent="0.4">
      <c r="D2110" s="145"/>
    </row>
    <row r="2111" spans="4:4" x14ac:dyDescent="0.4">
      <c r="D2111" s="145"/>
    </row>
    <row r="2112" spans="4:4" x14ac:dyDescent="0.4">
      <c r="D2112" s="145"/>
    </row>
    <row r="2113" spans="4:4" x14ac:dyDescent="0.4">
      <c r="D2113" s="145"/>
    </row>
    <row r="2114" spans="4:4" x14ac:dyDescent="0.4">
      <c r="D2114" s="145"/>
    </row>
    <row r="2115" spans="4:4" x14ac:dyDescent="0.4">
      <c r="D2115" s="145"/>
    </row>
    <row r="2116" spans="4:4" x14ac:dyDescent="0.4">
      <c r="D2116" s="145"/>
    </row>
    <row r="2117" spans="4:4" x14ac:dyDescent="0.4">
      <c r="D2117" s="145"/>
    </row>
    <row r="2118" spans="4:4" x14ac:dyDescent="0.4">
      <c r="D2118" s="145"/>
    </row>
    <row r="2119" spans="4:4" x14ac:dyDescent="0.4">
      <c r="D2119" s="145"/>
    </row>
    <row r="2120" spans="4:4" x14ac:dyDescent="0.4">
      <c r="D2120" s="145"/>
    </row>
    <row r="2121" spans="4:4" x14ac:dyDescent="0.4">
      <c r="D2121" s="145"/>
    </row>
    <row r="2122" spans="4:4" x14ac:dyDescent="0.4">
      <c r="D2122" s="145"/>
    </row>
    <row r="2123" spans="4:4" x14ac:dyDescent="0.4">
      <c r="D2123" s="145"/>
    </row>
    <row r="2124" spans="4:4" x14ac:dyDescent="0.4">
      <c r="D2124" s="145"/>
    </row>
    <row r="2125" spans="4:4" x14ac:dyDescent="0.4">
      <c r="D2125" s="145"/>
    </row>
    <row r="2126" spans="4:4" x14ac:dyDescent="0.4">
      <c r="D2126" s="145"/>
    </row>
    <row r="2127" spans="4:4" x14ac:dyDescent="0.4">
      <c r="D2127" s="145"/>
    </row>
    <row r="2128" spans="4:4" x14ac:dyDescent="0.4">
      <c r="D2128" s="145"/>
    </row>
    <row r="2129" spans="4:4" x14ac:dyDescent="0.4">
      <c r="D2129" s="145"/>
    </row>
    <row r="2130" spans="4:4" x14ac:dyDescent="0.4">
      <c r="D2130" s="145"/>
    </row>
    <row r="2131" spans="4:4" x14ac:dyDescent="0.4">
      <c r="D2131" s="145"/>
    </row>
    <row r="2132" spans="4:4" x14ac:dyDescent="0.4">
      <c r="D2132" s="145"/>
    </row>
    <row r="2133" spans="4:4" x14ac:dyDescent="0.4">
      <c r="D2133" s="145"/>
    </row>
    <row r="2134" spans="4:4" x14ac:dyDescent="0.4">
      <c r="D2134" s="145"/>
    </row>
    <row r="2135" spans="4:4" x14ac:dyDescent="0.4">
      <c r="D2135" s="145"/>
    </row>
    <row r="2136" spans="4:4" x14ac:dyDescent="0.4">
      <c r="D2136" s="145"/>
    </row>
    <row r="2137" spans="4:4" x14ac:dyDescent="0.4">
      <c r="D2137" s="145"/>
    </row>
    <row r="2138" spans="4:4" x14ac:dyDescent="0.4">
      <c r="D2138" s="145"/>
    </row>
    <row r="2139" spans="4:4" x14ac:dyDescent="0.4">
      <c r="D2139" s="145"/>
    </row>
    <row r="2140" spans="4:4" x14ac:dyDescent="0.4">
      <c r="D2140" s="145"/>
    </row>
    <row r="2141" spans="4:4" x14ac:dyDescent="0.4">
      <c r="D2141" s="145"/>
    </row>
    <row r="2142" spans="4:4" x14ac:dyDescent="0.4">
      <c r="D2142" s="145"/>
    </row>
    <row r="2143" spans="4:4" x14ac:dyDescent="0.4">
      <c r="D2143" s="145"/>
    </row>
    <row r="2144" spans="4:4" x14ac:dyDescent="0.4">
      <c r="D2144" s="145"/>
    </row>
    <row r="2145" spans="4:4" x14ac:dyDescent="0.4">
      <c r="D2145" s="145"/>
    </row>
    <row r="2146" spans="4:4" x14ac:dyDescent="0.4">
      <c r="D2146" s="145"/>
    </row>
    <row r="2147" spans="4:4" x14ac:dyDescent="0.4">
      <c r="D2147" s="145"/>
    </row>
    <row r="2148" spans="4:4" x14ac:dyDescent="0.4">
      <c r="D2148" s="145"/>
    </row>
    <row r="2149" spans="4:4" x14ac:dyDescent="0.4">
      <c r="D2149" s="145"/>
    </row>
    <row r="2150" spans="4:4" x14ac:dyDescent="0.4">
      <c r="D2150" s="145"/>
    </row>
    <row r="2151" spans="4:4" x14ac:dyDescent="0.4">
      <c r="D2151" s="145"/>
    </row>
    <row r="2152" spans="4:4" x14ac:dyDescent="0.4">
      <c r="D2152" s="145"/>
    </row>
    <row r="2153" spans="4:4" x14ac:dyDescent="0.4">
      <c r="D2153" s="145"/>
    </row>
    <row r="2154" spans="4:4" x14ac:dyDescent="0.4">
      <c r="D2154" s="145"/>
    </row>
    <row r="2155" spans="4:4" x14ac:dyDescent="0.4">
      <c r="D2155" s="145"/>
    </row>
    <row r="2156" spans="4:4" x14ac:dyDescent="0.4">
      <c r="D2156" s="145"/>
    </row>
    <row r="2157" spans="4:4" x14ac:dyDescent="0.4">
      <c r="D2157" s="145"/>
    </row>
    <row r="2158" spans="4:4" x14ac:dyDescent="0.4">
      <c r="D2158" s="145"/>
    </row>
    <row r="2159" spans="4:4" x14ac:dyDescent="0.4">
      <c r="D2159" s="145"/>
    </row>
    <row r="2160" spans="4:4" x14ac:dyDescent="0.4">
      <c r="D2160" s="145"/>
    </row>
    <row r="2161" spans="4:4" x14ac:dyDescent="0.4">
      <c r="D2161" s="145"/>
    </row>
    <row r="2162" spans="4:4" x14ac:dyDescent="0.4">
      <c r="D2162" s="145"/>
    </row>
    <row r="2163" spans="4:4" x14ac:dyDescent="0.4">
      <c r="D2163" s="145"/>
    </row>
    <row r="2164" spans="4:4" x14ac:dyDescent="0.4">
      <c r="D2164" s="145"/>
    </row>
    <row r="2165" spans="4:4" x14ac:dyDescent="0.4">
      <c r="D2165" s="145"/>
    </row>
    <row r="2166" spans="4:4" x14ac:dyDescent="0.4">
      <c r="D2166" s="145"/>
    </row>
    <row r="2167" spans="4:4" x14ac:dyDescent="0.4">
      <c r="D2167" s="145"/>
    </row>
    <row r="2168" spans="4:4" x14ac:dyDescent="0.4">
      <c r="D2168" s="145"/>
    </row>
    <row r="2169" spans="4:4" x14ac:dyDescent="0.4">
      <c r="D2169" s="145"/>
    </row>
    <row r="2170" spans="4:4" x14ac:dyDescent="0.4">
      <c r="D2170" s="145"/>
    </row>
    <row r="2171" spans="4:4" x14ac:dyDescent="0.4">
      <c r="D2171" s="145"/>
    </row>
    <row r="2172" spans="4:4" x14ac:dyDescent="0.4">
      <c r="D2172" s="145"/>
    </row>
    <row r="2173" spans="4:4" x14ac:dyDescent="0.4">
      <c r="D2173" s="145"/>
    </row>
    <row r="2174" spans="4:4" x14ac:dyDescent="0.4">
      <c r="D2174" s="145"/>
    </row>
    <row r="2175" spans="4:4" x14ac:dyDescent="0.4">
      <c r="D2175" s="145"/>
    </row>
    <row r="2176" spans="4:4" x14ac:dyDescent="0.4">
      <c r="D2176" s="145"/>
    </row>
    <row r="2177" spans="4:4" x14ac:dyDescent="0.4">
      <c r="D2177" s="145"/>
    </row>
    <row r="2178" spans="4:4" x14ac:dyDescent="0.4">
      <c r="D2178" s="145"/>
    </row>
    <row r="2179" spans="4:4" x14ac:dyDescent="0.4">
      <c r="D2179" s="145"/>
    </row>
    <row r="2180" spans="4:4" x14ac:dyDescent="0.4">
      <c r="D2180" s="145"/>
    </row>
    <row r="2181" spans="4:4" x14ac:dyDescent="0.4">
      <c r="D2181" s="145"/>
    </row>
    <row r="2182" spans="4:4" x14ac:dyDescent="0.4">
      <c r="D2182" s="145"/>
    </row>
    <row r="2183" spans="4:4" x14ac:dyDescent="0.4">
      <c r="D2183" s="145"/>
    </row>
    <row r="2184" spans="4:4" x14ac:dyDescent="0.4">
      <c r="D2184" s="145"/>
    </row>
    <row r="2185" spans="4:4" x14ac:dyDescent="0.4">
      <c r="D2185" s="145"/>
    </row>
    <row r="2186" spans="4:4" x14ac:dyDescent="0.4">
      <c r="D2186" s="145"/>
    </row>
    <row r="2187" spans="4:4" x14ac:dyDescent="0.4">
      <c r="D2187" s="145"/>
    </row>
    <row r="2188" spans="4:4" x14ac:dyDescent="0.4">
      <c r="D2188" s="145"/>
    </row>
    <row r="2189" spans="4:4" x14ac:dyDescent="0.4">
      <c r="D2189" s="145"/>
    </row>
    <row r="2190" spans="4:4" x14ac:dyDescent="0.4">
      <c r="D2190" s="145"/>
    </row>
    <row r="2191" spans="4:4" x14ac:dyDescent="0.4">
      <c r="D2191" s="145"/>
    </row>
    <row r="2192" spans="4:4" x14ac:dyDescent="0.4">
      <c r="D2192" s="145"/>
    </row>
    <row r="2193" spans="4:4" x14ac:dyDescent="0.4">
      <c r="D2193" s="145"/>
    </row>
    <row r="2194" spans="4:4" x14ac:dyDescent="0.4">
      <c r="D2194" s="145"/>
    </row>
    <row r="2195" spans="4:4" x14ac:dyDescent="0.4">
      <c r="D2195" s="145"/>
    </row>
    <row r="2196" spans="4:4" x14ac:dyDescent="0.4">
      <c r="D2196" s="145"/>
    </row>
    <row r="2197" spans="4:4" x14ac:dyDescent="0.4">
      <c r="D2197" s="145"/>
    </row>
    <row r="2198" spans="4:4" x14ac:dyDescent="0.4">
      <c r="D2198" s="145"/>
    </row>
    <row r="2199" spans="4:4" x14ac:dyDescent="0.4">
      <c r="D2199" s="145"/>
    </row>
    <row r="2200" spans="4:4" x14ac:dyDescent="0.4">
      <c r="D2200" s="145"/>
    </row>
    <row r="2201" spans="4:4" x14ac:dyDescent="0.4">
      <c r="D2201" s="145"/>
    </row>
    <row r="2202" spans="4:4" x14ac:dyDescent="0.4">
      <c r="D2202" s="145"/>
    </row>
    <row r="2203" spans="4:4" x14ac:dyDescent="0.4">
      <c r="D2203" s="145"/>
    </row>
    <row r="2204" spans="4:4" x14ac:dyDescent="0.4">
      <c r="D2204" s="145"/>
    </row>
    <row r="2205" spans="4:4" x14ac:dyDescent="0.4">
      <c r="D2205" s="145"/>
    </row>
    <row r="2206" spans="4:4" x14ac:dyDescent="0.4">
      <c r="D2206" s="145"/>
    </row>
    <row r="2207" spans="4:4" x14ac:dyDescent="0.4">
      <c r="D2207" s="145"/>
    </row>
    <row r="2208" spans="4:4" x14ac:dyDescent="0.4">
      <c r="D2208" s="145"/>
    </row>
    <row r="2209" spans="4:4" x14ac:dyDescent="0.4">
      <c r="D2209" s="145"/>
    </row>
    <row r="2210" spans="4:4" x14ac:dyDescent="0.4">
      <c r="D2210" s="145"/>
    </row>
    <row r="2211" spans="4:4" x14ac:dyDescent="0.4">
      <c r="D2211" s="145"/>
    </row>
    <row r="2212" spans="4:4" x14ac:dyDescent="0.4">
      <c r="D2212" s="145"/>
    </row>
    <row r="2213" spans="4:4" x14ac:dyDescent="0.4">
      <c r="D2213" s="145"/>
    </row>
    <row r="2214" spans="4:4" x14ac:dyDescent="0.4">
      <c r="D2214" s="145"/>
    </row>
    <row r="2215" spans="4:4" x14ac:dyDescent="0.4">
      <c r="D2215" s="145"/>
    </row>
    <row r="2216" spans="4:4" x14ac:dyDescent="0.4">
      <c r="D2216" s="145"/>
    </row>
    <row r="2217" spans="4:4" x14ac:dyDescent="0.4">
      <c r="D2217" s="145"/>
    </row>
    <row r="2218" spans="4:4" x14ac:dyDescent="0.4">
      <c r="D2218" s="145"/>
    </row>
    <row r="2219" spans="4:4" x14ac:dyDescent="0.4">
      <c r="D2219" s="145"/>
    </row>
    <row r="2220" spans="4:4" x14ac:dyDescent="0.4">
      <c r="D2220" s="145"/>
    </row>
    <row r="2221" spans="4:4" x14ac:dyDescent="0.4">
      <c r="D2221" s="145"/>
    </row>
    <row r="2222" spans="4:4" x14ac:dyDescent="0.4">
      <c r="D2222" s="145"/>
    </row>
    <row r="2223" spans="4:4" x14ac:dyDescent="0.4">
      <c r="D2223" s="145"/>
    </row>
    <row r="2224" spans="4:4" x14ac:dyDescent="0.4">
      <c r="D2224" s="145"/>
    </row>
    <row r="2225" spans="4:4" x14ac:dyDescent="0.4">
      <c r="D2225" s="145"/>
    </row>
    <row r="2226" spans="4:4" x14ac:dyDescent="0.4">
      <c r="D2226" s="145"/>
    </row>
    <row r="2227" spans="4:4" x14ac:dyDescent="0.4">
      <c r="D2227" s="145"/>
    </row>
    <row r="2228" spans="4:4" x14ac:dyDescent="0.4">
      <c r="D2228" s="145"/>
    </row>
    <row r="2229" spans="4:4" x14ac:dyDescent="0.4">
      <c r="D2229" s="145"/>
    </row>
    <row r="2230" spans="4:4" x14ac:dyDescent="0.4">
      <c r="D2230" s="145"/>
    </row>
    <row r="2231" spans="4:4" x14ac:dyDescent="0.4">
      <c r="D2231" s="145"/>
    </row>
    <row r="2232" spans="4:4" x14ac:dyDescent="0.4">
      <c r="D2232" s="145"/>
    </row>
    <row r="2233" spans="4:4" x14ac:dyDescent="0.4">
      <c r="D2233" s="145"/>
    </row>
    <row r="2234" spans="4:4" x14ac:dyDescent="0.4">
      <c r="D2234" s="145"/>
    </row>
    <row r="2235" spans="4:4" x14ac:dyDescent="0.4">
      <c r="D2235" s="145"/>
    </row>
    <row r="2236" spans="4:4" x14ac:dyDescent="0.4">
      <c r="D2236" s="145"/>
    </row>
    <row r="2237" spans="4:4" x14ac:dyDescent="0.4">
      <c r="D2237" s="145"/>
    </row>
    <row r="2238" spans="4:4" x14ac:dyDescent="0.4">
      <c r="D2238" s="145"/>
    </row>
    <row r="2239" spans="4:4" x14ac:dyDescent="0.4">
      <c r="D2239" s="145"/>
    </row>
    <row r="2240" spans="4:4" x14ac:dyDescent="0.4">
      <c r="D2240" s="145"/>
    </row>
    <row r="2241" spans="4:4" x14ac:dyDescent="0.4">
      <c r="D2241" s="145"/>
    </row>
    <row r="2242" spans="4:4" x14ac:dyDescent="0.4">
      <c r="D2242" s="145"/>
    </row>
    <row r="2243" spans="4:4" x14ac:dyDescent="0.4">
      <c r="D2243" s="145"/>
    </row>
    <row r="2244" spans="4:4" x14ac:dyDescent="0.4">
      <c r="D2244" s="145"/>
    </row>
    <row r="2245" spans="4:4" x14ac:dyDescent="0.4">
      <c r="D2245" s="145"/>
    </row>
    <row r="2246" spans="4:4" x14ac:dyDescent="0.4">
      <c r="D2246" s="145"/>
    </row>
    <row r="2247" spans="4:4" x14ac:dyDescent="0.4">
      <c r="D2247" s="145"/>
    </row>
    <row r="2248" spans="4:4" x14ac:dyDescent="0.4">
      <c r="D2248" s="145"/>
    </row>
    <row r="2249" spans="4:4" x14ac:dyDescent="0.4">
      <c r="D2249" s="145"/>
    </row>
    <row r="2250" spans="4:4" x14ac:dyDescent="0.4">
      <c r="D2250" s="145"/>
    </row>
    <row r="2251" spans="4:4" x14ac:dyDescent="0.4">
      <c r="D2251" s="145"/>
    </row>
    <row r="2252" spans="4:4" x14ac:dyDescent="0.4">
      <c r="D2252" s="145"/>
    </row>
    <row r="2253" spans="4:4" x14ac:dyDescent="0.4">
      <c r="D2253" s="145"/>
    </row>
    <row r="2254" spans="4:4" x14ac:dyDescent="0.4">
      <c r="D2254" s="145"/>
    </row>
    <row r="2255" spans="4:4" x14ac:dyDescent="0.4">
      <c r="D2255" s="145"/>
    </row>
    <row r="2256" spans="4:4" x14ac:dyDescent="0.4">
      <c r="D2256" s="145"/>
    </row>
    <row r="2257" spans="4:4" x14ac:dyDescent="0.4">
      <c r="D2257" s="145"/>
    </row>
    <row r="2258" spans="4:4" x14ac:dyDescent="0.4">
      <c r="D2258" s="145"/>
    </row>
    <row r="2259" spans="4:4" x14ac:dyDescent="0.4">
      <c r="D2259" s="145"/>
    </row>
    <row r="2260" spans="4:4" x14ac:dyDescent="0.4">
      <c r="D2260" s="145"/>
    </row>
    <row r="2261" spans="4:4" x14ac:dyDescent="0.4">
      <c r="D2261" s="145"/>
    </row>
    <row r="2262" spans="4:4" x14ac:dyDescent="0.4">
      <c r="D2262" s="145"/>
    </row>
    <row r="2263" spans="4:4" x14ac:dyDescent="0.4">
      <c r="D2263" s="145"/>
    </row>
    <row r="2264" spans="4:4" x14ac:dyDescent="0.4">
      <c r="D2264" s="145"/>
    </row>
    <row r="2265" spans="4:4" x14ac:dyDescent="0.4">
      <c r="D2265" s="145"/>
    </row>
    <row r="2266" spans="4:4" x14ac:dyDescent="0.4">
      <c r="D2266" s="145"/>
    </row>
    <row r="2267" spans="4:4" x14ac:dyDescent="0.4">
      <c r="D2267" s="145"/>
    </row>
    <row r="2268" spans="4:4" x14ac:dyDescent="0.4">
      <c r="D2268" s="145"/>
    </row>
    <row r="2269" spans="4:4" x14ac:dyDescent="0.4">
      <c r="D2269" s="145"/>
    </row>
    <row r="2270" spans="4:4" x14ac:dyDescent="0.4">
      <c r="D2270" s="145"/>
    </row>
    <row r="2271" spans="4:4" x14ac:dyDescent="0.4">
      <c r="D2271" s="145"/>
    </row>
    <row r="2272" spans="4:4" x14ac:dyDescent="0.4">
      <c r="D2272" s="145"/>
    </row>
    <row r="2273" spans="4:4" x14ac:dyDescent="0.4">
      <c r="D2273" s="145"/>
    </row>
    <row r="2274" spans="4:4" x14ac:dyDescent="0.4">
      <c r="D2274" s="145"/>
    </row>
    <row r="2275" spans="4:4" x14ac:dyDescent="0.4">
      <c r="D2275" s="145"/>
    </row>
    <row r="2276" spans="4:4" x14ac:dyDescent="0.4">
      <c r="D2276" s="145"/>
    </row>
    <row r="2277" spans="4:4" x14ac:dyDescent="0.4">
      <c r="D2277" s="145"/>
    </row>
    <row r="2278" spans="4:4" x14ac:dyDescent="0.4">
      <c r="D2278" s="145"/>
    </row>
    <row r="2279" spans="4:4" x14ac:dyDescent="0.4">
      <c r="D2279" s="145"/>
    </row>
    <row r="2280" spans="4:4" x14ac:dyDescent="0.4">
      <c r="D2280" s="145"/>
    </row>
    <row r="2281" spans="4:4" x14ac:dyDescent="0.4">
      <c r="D2281" s="145"/>
    </row>
    <row r="2282" spans="4:4" x14ac:dyDescent="0.4">
      <c r="D2282" s="145"/>
    </row>
    <row r="2283" spans="4:4" x14ac:dyDescent="0.4">
      <c r="D2283" s="145"/>
    </row>
    <row r="2284" spans="4:4" x14ac:dyDescent="0.4">
      <c r="D2284" s="145"/>
    </row>
    <row r="2285" spans="4:4" x14ac:dyDescent="0.4">
      <c r="D2285" s="145"/>
    </row>
    <row r="2286" spans="4:4" x14ac:dyDescent="0.4">
      <c r="D2286" s="145"/>
    </row>
    <row r="2287" spans="4:4" x14ac:dyDescent="0.4">
      <c r="D2287" s="145"/>
    </row>
    <row r="2288" spans="4:4" x14ac:dyDescent="0.4">
      <c r="D2288" s="145"/>
    </row>
    <row r="2289" spans="4:4" x14ac:dyDescent="0.4">
      <c r="D2289" s="145"/>
    </row>
    <row r="2290" spans="4:4" x14ac:dyDescent="0.4">
      <c r="D2290" s="145"/>
    </row>
    <row r="2291" spans="4:4" x14ac:dyDescent="0.4">
      <c r="D2291" s="145"/>
    </row>
    <row r="2292" spans="4:4" x14ac:dyDescent="0.4">
      <c r="D2292" s="145"/>
    </row>
    <row r="2293" spans="4:4" x14ac:dyDescent="0.4">
      <c r="D2293" s="145"/>
    </row>
    <row r="2294" spans="4:4" x14ac:dyDescent="0.4">
      <c r="D2294" s="145"/>
    </row>
    <row r="2295" spans="4:4" x14ac:dyDescent="0.4">
      <c r="D2295" s="145"/>
    </row>
    <row r="2296" spans="4:4" x14ac:dyDescent="0.4">
      <c r="D2296" s="145"/>
    </row>
    <row r="2297" spans="4:4" x14ac:dyDescent="0.4">
      <c r="D2297" s="145"/>
    </row>
    <row r="2298" spans="4:4" x14ac:dyDescent="0.4">
      <c r="D2298" s="145"/>
    </row>
    <row r="2299" spans="4:4" x14ac:dyDescent="0.4">
      <c r="D2299" s="145"/>
    </row>
    <row r="2300" spans="4:4" x14ac:dyDescent="0.4">
      <c r="D2300" s="145"/>
    </row>
    <row r="2301" spans="4:4" x14ac:dyDescent="0.4">
      <c r="D2301" s="145"/>
    </row>
    <row r="2302" spans="4:4" x14ac:dyDescent="0.4">
      <c r="D2302" s="145"/>
    </row>
    <row r="2303" spans="4:4" x14ac:dyDescent="0.4">
      <c r="D2303" s="145"/>
    </row>
    <row r="2304" spans="4:4" x14ac:dyDescent="0.4">
      <c r="D2304" s="145"/>
    </row>
    <row r="2305" spans="4:4" x14ac:dyDescent="0.4">
      <c r="D2305" s="145"/>
    </row>
    <row r="2306" spans="4:4" x14ac:dyDescent="0.4">
      <c r="D2306" s="145"/>
    </row>
    <row r="2307" spans="4:4" x14ac:dyDescent="0.4">
      <c r="D2307" s="145"/>
    </row>
    <row r="2308" spans="4:4" x14ac:dyDescent="0.4">
      <c r="D2308" s="145"/>
    </row>
    <row r="2309" spans="4:4" x14ac:dyDescent="0.4">
      <c r="D2309" s="145"/>
    </row>
    <row r="2310" spans="4:4" x14ac:dyDescent="0.4">
      <c r="D2310" s="145"/>
    </row>
    <row r="2311" spans="4:4" x14ac:dyDescent="0.4">
      <c r="D2311" s="145"/>
    </row>
    <row r="2312" spans="4:4" x14ac:dyDescent="0.4">
      <c r="D2312" s="145"/>
    </row>
    <row r="2313" spans="4:4" x14ac:dyDescent="0.4">
      <c r="D2313" s="145"/>
    </row>
    <row r="2314" spans="4:4" x14ac:dyDescent="0.4">
      <c r="D2314" s="145"/>
    </row>
    <row r="2315" spans="4:4" x14ac:dyDescent="0.4">
      <c r="D2315" s="145"/>
    </row>
    <row r="2316" spans="4:4" x14ac:dyDescent="0.4">
      <c r="D2316" s="145"/>
    </row>
    <row r="2317" spans="4:4" x14ac:dyDescent="0.4">
      <c r="D2317" s="145"/>
    </row>
    <row r="2318" spans="4:4" x14ac:dyDescent="0.4">
      <c r="D2318" s="145"/>
    </row>
    <row r="2319" spans="4:4" x14ac:dyDescent="0.4">
      <c r="D2319" s="145"/>
    </row>
    <row r="2320" spans="4:4" x14ac:dyDescent="0.4">
      <c r="D2320" s="145"/>
    </row>
    <row r="2321" spans="4:4" x14ac:dyDescent="0.4">
      <c r="D2321" s="145"/>
    </row>
    <row r="2322" spans="4:4" x14ac:dyDescent="0.4">
      <c r="D2322" s="145"/>
    </row>
    <row r="2323" spans="4:4" x14ac:dyDescent="0.4">
      <c r="D2323" s="145"/>
    </row>
    <row r="2324" spans="4:4" x14ac:dyDescent="0.4">
      <c r="D2324" s="145"/>
    </row>
    <row r="2325" spans="4:4" x14ac:dyDescent="0.4">
      <c r="D2325" s="145"/>
    </row>
    <row r="2326" spans="4:4" x14ac:dyDescent="0.4">
      <c r="D2326" s="145"/>
    </row>
    <row r="2327" spans="4:4" x14ac:dyDescent="0.4">
      <c r="D2327" s="145"/>
    </row>
    <row r="2328" spans="4:4" x14ac:dyDescent="0.4">
      <c r="D2328" s="145"/>
    </row>
    <row r="2329" spans="4:4" x14ac:dyDescent="0.4">
      <c r="D2329" s="145"/>
    </row>
    <row r="2330" spans="4:4" x14ac:dyDescent="0.4">
      <c r="D2330" s="145"/>
    </row>
    <row r="2331" spans="4:4" x14ac:dyDescent="0.4">
      <c r="D2331" s="145"/>
    </row>
    <row r="2332" spans="4:4" x14ac:dyDescent="0.4">
      <c r="D2332" s="145"/>
    </row>
    <row r="2333" spans="4:4" x14ac:dyDescent="0.4">
      <c r="D2333" s="145"/>
    </row>
    <row r="2334" spans="4:4" x14ac:dyDescent="0.4">
      <c r="D2334" s="145"/>
    </row>
    <row r="2335" spans="4:4" x14ac:dyDescent="0.4">
      <c r="D2335" s="145"/>
    </row>
    <row r="2336" spans="4:4" x14ac:dyDescent="0.4">
      <c r="D2336" s="145"/>
    </row>
    <row r="2337" spans="4:4" x14ac:dyDescent="0.4">
      <c r="D2337" s="145"/>
    </row>
    <row r="2338" spans="4:4" x14ac:dyDescent="0.4">
      <c r="D2338" s="145"/>
    </row>
    <row r="2339" spans="4:4" x14ac:dyDescent="0.4">
      <c r="D2339" s="145"/>
    </row>
    <row r="2340" spans="4:4" x14ac:dyDescent="0.4">
      <c r="D2340" s="145"/>
    </row>
    <row r="2341" spans="4:4" x14ac:dyDescent="0.4">
      <c r="D2341" s="145"/>
    </row>
    <row r="2342" spans="4:4" x14ac:dyDescent="0.4">
      <c r="D2342" s="145"/>
    </row>
    <row r="2343" spans="4:4" x14ac:dyDescent="0.4">
      <c r="D2343" s="145"/>
    </row>
    <row r="2344" spans="4:4" x14ac:dyDescent="0.4">
      <c r="D2344" s="145"/>
    </row>
    <row r="2345" spans="4:4" x14ac:dyDescent="0.4">
      <c r="D2345" s="145"/>
    </row>
    <row r="2346" spans="4:4" x14ac:dyDescent="0.4">
      <c r="D2346" s="145"/>
    </row>
    <row r="2347" spans="4:4" x14ac:dyDescent="0.4">
      <c r="D2347" s="145"/>
    </row>
    <row r="2348" spans="4:4" x14ac:dyDescent="0.4">
      <c r="D2348" s="145"/>
    </row>
    <row r="2349" spans="4:4" x14ac:dyDescent="0.4">
      <c r="D2349" s="145"/>
    </row>
    <row r="2350" spans="4:4" x14ac:dyDescent="0.4">
      <c r="D2350" s="145"/>
    </row>
    <row r="2351" spans="4:4" x14ac:dyDescent="0.4">
      <c r="D2351" s="145"/>
    </row>
    <row r="2352" spans="4:4" x14ac:dyDescent="0.4">
      <c r="D2352" s="145"/>
    </row>
    <row r="2353" spans="4:4" x14ac:dyDescent="0.4">
      <c r="D2353" s="145"/>
    </row>
    <row r="2354" spans="4:4" x14ac:dyDescent="0.4">
      <c r="D2354" s="145"/>
    </row>
    <row r="2355" spans="4:4" x14ac:dyDescent="0.4">
      <c r="D2355" s="145"/>
    </row>
    <row r="2356" spans="4:4" x14ac:dyDescent="0.4">
      <c r="D2356" s="145"/>
    </row>
    <row r="2357" spans="4:4" x14ac:dyDescent="0.4">
      <c r="D2357" s="145"/>
    </row>
    <row r="2358" spans="4:4" x14ac:dyDescent="0.4">
      <c r="D2358" s="145"/>
    </row>
    <row r="2359" spans="4:4" x14ac:dyDescent="0.4">
      <c r="D2359" s="145"/>
    </row>
    <row r="2360" spans="4:4" x14ac:dyDescent="0.4">
      <c r="D2360" s="145"/>
    </row>
    <row r="2361" spans="4:4" x14ac:dyDescent="0.4">
      <c r="D2361" s="145"/>
    </row>
    <row r="2362" spans="4:4" x14ac:dyDescent="0.4">
      <c r="D2362" s="145"/>
    </row>
    <row r="2363" spans="4:4" x14ac:dyDescent="0.4">
      <c r="D2363" s="145"/>
    </row>
    <row r="2364" spans="4:4" x14ac:dyDescent="0.4">
      <c r="D2364" s="145"/>
    </row>
    <row r="2365" spans="4:4" x14ac:dyDescent="0.4">
      <c r="D2365" s="145"/>
    </row>
    <row r="2366" spans="4:4" x14ac:dyDescent="0.4">
      <c r="D2366" s="145"/>
    </row>
    <row r="2367" spans="4:4" x14ac:dyDescent="0.4">
      <c r="D2367" s="145"/>
    </row>
    <row r="2368" spans="4:4" x14ac:dyDescent="0.4">
      <c r="D2368" s="145"/>
    </row>
    <row r="2369" spans="4:4" x14ac:dyDescent="0.4">
      <c r="D2369" s="145"/>
    </row>
    <row r="2370" spans="4:4" x14ac:dyDescent="0.4">
      <c r="D2370" s="145"/>
    </row>
    <row r="2371" spans="4:4" x14ac:dyDescent="0.4">
      <c r="D2371" s="145"/>
    </row>
    <row r="2372" spans="4:4" x14ac:dyDescent="0.4">
      <c r="D2372" s="145"/>
    </row>
    <row r="2373" spans="4:4" x14ac:dyDescent="0.4">
      <c r="D2373" s="145"/>
    </row>
    <row r="2374" spans="4:4" x14ac:dyDescent="0.4">
      <c r="D2374" s="145"/>
    </row>
    <row r="2375" spans="4:4" x14ac:dyDescent="0.4">
      <c r="D2375" s="145"/>
    </row>
    <row r="2376" spans="4:4" x14ac:dyDescent="0.4">
      <c r="D2376" s="145"/>
    </row>
    <row r="2377" spans="4:4" x14ac:dyDescent="0.4">
      <c r="D2377" s="145"/>
    </row>
    <row r="2378" spans="4:4" x14ac:dyDescent="0.4">
      <c r="D2378" s="145"/>
    </row>
    <row r="2379" spans="4:4" x14ac:dyDescent="0.4">
      <c r="D2379" s="145"/>
    </row>
    <row r="2380" spans="4:4" x14ac:dyDescent="0.4">
      <c r="D2380" s="145"/>
    </row>
    <row r="2381" spans="4:4" x14ac:dyDescent="0.4">
      <c r="D2381" s="145"/>
    </row>
    <row r="2382" spans="4:4" x14ac:dyDescent="0.4">
      <c r="D2382" s="145"/>
    </row>
    <row r="2383" spans="4:4" x14ac:dyDescent="0.4">
      <c r="D2383" s="145"/>
    </row>
    <row r="2384" spans="4:4" x14ac:dyDescent="0.4">
      <c r="D2384" s="145"/>
    </row>
    <row r="2385" spans="4:4" x14ac:dyDescent="0.4">
      <c r="D2385" s="145"/>
    </row>
    <row r="2386" spans="4:4" x14ac:dyDescent="0.4">
      <c r="D2386" s="145"/>
    </row>
    <row r="2387" spans="4:4" x14ac:dyDescent="0.4">
      <c r="D2387" s="145"/>
    </row>
    <row r="2388" spans="4:4" x14ac:dyDescent="0.4">
      <c r="D2388" s="145"/>
    </row>
    <row r="2389" spans="4:4" x14ac:dyDescent="0.4">
      <c r="D2389" s="145"/>
    </row>
    <row r="2390" spans="4:4" x14ac:dyDescent="0.4">
      <c r="D2390" s="145"/>
    </row>
    <row r="2391" spans="4:4" x14ac:dyDescent="0.4">
      <c r="D2391" s="145"/>
    </row>
    <row r="2392" spans="4:4" x14ac:dyDescent="0.4">
      <c r="D2392" s="145"/>
    </row>
    <row r="2393" spans="4:4" x14ac:dyDescent="0.4">
      <c r="D2393" s="145"/>
    </row>
    <row r="2394" spans="4:4" x14ac:dyDescent="0.4">
      <c r="D2394" s="145"/>
    </row>
    <row r="2395" spans="4:4" x14ac:dyDescent="0.4">
      <c r="D2395" s="145"/>
    </row>
    <row r="2396" spans="4:4" x14ac:dyDescent="0.4">
      <c r="D2396" s="145"/>
    </row>
    <row r="2397" spans="4:4" x14ac:dyDescent="0.4">
      <c r="D2397" s="145"/>
    </row>
    <row r="2398" spans="4:4" x14ac:dyDescent="0.4">
      <c r="D2398" s="145"/>
    </row>
    <row r="2399" spans="4:4" x14ac:dyDescent="0.4">
      <c r="D2399" s="145"/>
    </row>
    <row r="2400" spans="4:4" x14ac:dyDescent="0.4">
      <c r="D2400" s="145"/>
    </row>
    <row r="2401" spans="4:4" x14ac:dyDescent="0.4">
      <c r="D2401" s="145"/>
    </row>
    <row r="2402" spans="4:4" x14ac:dyDescent="0.4">
      <c r="D2402" s="145"/>
    </row>
    <row r="2403" spans="4:4" x14ac:dyDescent="0.4">
      <c r="D2403" s="145"/>
    </row>
    <row r="2404" spans="4:4" x14ac:dyDescent="0.4">
      <c r="D2404" s="145"/>
    </row>
    <row r="2405" spans="4:4" x14ac:dyDescent="0.4">
      <c r="D2405" s="145"/>
    </row>
    <row r="2406" spans="4:4" x14ac:dyDescent="0.4">
      <c r="D2406" s="145"/>
    </row>
    <row r="2407" spans="4:4" x14ac:dyDescent="0.4">
      <c r="D2407" s="145"/>
    </row>
    <row r="2408" spans="4:4" x14ac:dyDescent="0.4">
      <c r="D2408" s="145"/>
    </row>
    <row r="2409" spans="4:4" x14ac:dyDescent="0.4">
      <c r="D2409" s="145"/>
    </row>
    <row r="2410" spans="4:4" x14ac:dyDescent="0.4">
      <c r="D2410" s="145"/>
    </row>
    <row r="2411" spans="4:4" x14ac:dyDescent="0.4">
      <c r="D2411" s="145"/>
    </row>
    <row r="2412" spans="4:4" x14ac:dyDescent="0.4">
      <c r="D2412" s="145"/>
    </row>
    <row r="2413" spans="4:4" x14ac:dyDescent="0.4">
      <c r="D2413" s="145"/>
    </row>
    <row r="2414" spans="4:4" x14ac:dyDescent="0.4">
      <c r="D2414" s="145"/>
    </row>
    <row r="2415" spans="4:4" x14ac:dyDescent="0.4">
      <c r="D2415" s="145"/>
    </row>
    <row r="2416" spans="4:4" x14ac:dyDescent="0.4">
      <c r="D2416" s="145"/>
    </row>
    <row r="2417" spans="4:4" x14ac:dyDescent="0.4">
      <c r="D2417" s="145"/>
    </row>
    <row r="2418" spans="4:4" x14ac:dyDescent="0.4">
      <c r="D2418" s="145"/>
    </row>
    <row r="2419" spans="4:4" x14ac:dyDescent="0.4">
      <c r="D2419" s="145"/>
    </row>
    <row r="2420" spans="4:4" x14ac:dyDescent="0.4">
      <c r="D2420" s="145"/>
    </row>
    <row r="2421" spans="4:4" x14ac:dyDescent="0.4">
      <c r="D2421" s="145"/>
    </row>
    <row r="2422" spans="4:4" x14ac:dyDescent="0.4">
      <c r="D2422" s="145"/>
    </row>
    <row r="2423" spans="4:4" x14ac:dyDescent="0.4">
      <c r="D2423" s="145"/>
    </row>
    <row r="2424" spans="4:4" x14ac:dyDescent="0.4">
      <c r="D2424" s="145"/>
    </row>
    <row r="2425" spans="4:4" x14ac:dyDescent="0.4">
      <c r="D2425" s="145"/>
    </row>
    <row r="2426" spans="4:4" x14ac:dyDescent="0.4">
      <c r="D2426" s="145"/>
    </row>
    <row r="2427" spans="4:4" x14ac:dyDescent="0.4">
      <c r="D2427" s="145"/>
    </row>
    <row r="2428" spans="4:4" x14ac:dyDescent="0.4">
      <c r="D2428" s="145"/>
    </row>
    <row r="2429" spans="4:4" x14ac:dyDescent="0.4">
      <c r="D2429" s="145"/>
    </row>
    <row r="2430" spans="4:4" x14ac:dyDescent="0.4">
      <c r="D2430" s="145"/>
    </row>
    <row r="2431" spans="4:4" x14ac:dyDescent="0.4">
      <c r="D2431" s="145"/>
    </row>
    <row r="2432" spans="4:4" x14ac:dyDescent="0.4">
      <c r="D2432" s="145"/>
    </row>
    <row r="2433" spans="4:4" x14ac:dyDescent="0.4">
      <c r="D2433" s="145"/>
    </row>
    <row r="2434" spans="4:4" x14ac:dyDescent="0.4">
      <c r="D2434" s="145"/>
    </row>
    <row r="2435" spans="4:4" x14ac:dyDescent="0.4">
      <c r="D2435" s="145"/>
    </row>
    <row r="2436" spans="4:4" x14ac:dyDescent="0.4">
      <c r="D2436" s="145"/>
    </row>
    <row r="2437" spans="4:4" x14ac:dyDescent="0.4">
      <c r="D2437" s="145"/>
    </row>
    <row r="2438" spans="4:4" x14ac:dyDescent="0.4">
      <c r="D2438" s="145"/>
    </row>
    <row r="2439" spans="4:4" x14ac:dyDescent="0.4">
      <c r="D2439" s="145"/>
    </row>
    <row r="2440" spans="4:4" x14ac:dyDescent="0.4">
      <c r="D2440" s="145"/>
    </row>
    <row r="2441" spans="4:4" x14ac:dyDescent="0.4">
      <c r="D2441" s="145"/>
    </row>
    <row r="2442" spans="4:4" x14ac:dyDescent="0.4">
      <c r="D2442" s="145"/>
    </row>
    <row r="2443" spans="4:4" x14ac:dyDescent="0.4">
      <c r="D2443" s="145"/>
    </row>
    <row r="2444" spans="4:4" x14ac:dyDescent="0.4">
      <c r="D2444" s="145"/>
    </row>
    <row r="2445" spans="4:4" x14ac:dyDescent="0.4">
      <c r="D2445" s="145"/>
    </row>
    <row r="2446" spans="4:4" x14ac:dyDescent="0.4">
      <c r="D2446" s="145"/>
    </row>
    <row r="2447" spans="4:4" x14ac:dyDescent="0.4">
      <c r="D2447" s="145"/>
    </row>
    <row r="2448" spans="4:4" x14ac:dyDescent="0.4">
      <c r="D2448" s="145"/>
    </row>
    <row r="2449" spans="4:4" x14ac:dyDescent="0.4">
      <c r="D2449" s="145"/>
    </row>
    <row r="2450" spans="4:4" x14ac:dyDescent="0.4">
      <c r="D2450" s="145"/>
    </row>
    <row r="2451" spans="4:4" x14ac:dyDescent="0.4">
      <c r="D2451" s="145"/>
    </row>
    <row r="2452" spans="4:4" x14ac:dyDescent="0.4">
      <c r="D2452" s="145"/>
    </row>
    <row r="2453" spans="4:4" x14ac:dyDescent="0.4">
      <c r="D2453" s="145"/>
    </row>
    <row r="2454" spans="4:4" x14ac:dyDescent="0.4">
      <c r="D2454" s="145"/>
    </row>
    <row r="2455" spans="4:4" x14ac:dyDescent="0.4">
      <c r="D2455" s="145"/>
    </row>
    <row r="2456" spans="4:4" x14ac:dyDescent="0.4">
      <c r="D2456" s="145"/>
    </row>
    <row r="2457" spans="4:4" x14ac:dyDescent="0.4">
      <c r="D2457" s="145"/>
    </row>
    <row r="2458" spans="4:4" x14ac:dyDescent="0.4">
      <c r="D2458" s="145"/>
    </row>
    <row r="2459" spans="4:4" x14ac:dyDescent="0.4">
      <c r="D2459" s="145"/>
    </row>
    <row r="2460" spans="4:4" x14ac:dyDescent="0.4">
      <c r="D2460" s="145"/>
    </row>
    <row r="2461" spans="4:4" x14ac:dyDescent="0.4">
      <c r="D2461" s="145"/>
    </row>
    <row r="2462" spans="4:4" x14ac:dyDescent="0.4">
      <c r="D2462" s="145"/>
    </row>
    <row r="2463" spans="4:4" x14ac:dyDescent="0.4">
      <c r="D2463" s="145"/>
    </row>
    <row r="2464" spans="4:4" x14ac:dyDescent="0.4">
      <c r="D2464" s="145"/>
    </row>
    <row r="2465" spans="4:4" x14ac:dyDescent="0.4">
      <c r="D2465" s="145"/>
    </row>
    <row r="2466" spans="4:4" x14ac:dyDescent="0.4">
      <c r="D2466" s="145"/>
    </row>
    <row r="2467" spans="4:4" x14ac:dyDescent="0.4">
      <c r="D2467" s="145"/>
    </row>
    <row r="2468" spans="4:4" x14ac:dyDescent="0.4">
      <c r="D2468" s="145"/>
    </row>
    <row r="2469" spans="4:4" x14ac:dyDescent="0.4">
      <c r="D2469" s="145"/>
    </row>
    <row r="2470" spans="4:4" x14ac:dyDescent="0.4">
      <c r="D2470" s="145"/>
    </row>
    <row r="2471" spans="4:4" x14ac:dyDescent="0.4">
      <c r="D2471" s="145"/>
    </row>
    <row r="2472" spans="4:4" x14ac:dyDescent="0.4">
      <c r="D2472" s="145"/>
    </row>
    <row r="2473" spans="4:4" x14ac:dyDescent="0.4">
      <c r="D2473" s="145"/>
    </row>
    <row r="2474" spans="4:4" x14ac:dyDescent="0.4">
      <c r="D2474" s="145"/>
    </row>
    <row r="2475" spans="4:4" x14ac:dyDescent="0.4">
      <c r="D2475" s="145"/>
    </row>
    <row r="2476" spans="4:4" x14ac:dyDescent="0.4">
      <c r="D2476" s="145"/>
    </row>
    <row r="2477" spans="4:4" x14ac:dyDescent="0.4">
      <c r="D2477" s="145"/>
    </row>
    <row r="2478" spans="4:4" x14ac:dyDescent="0.4">
      <c r="D2478" s="145"/>
    </row>
    <row r="2479" spans="4:4" x14ac:dyDescent="0.4">
      <c r="D2479" s="145"/>
    </row>
    <row r="2480" spans="4:4" x14ac:dyDescent="0.4">
      <c r="D2480" s="145"/>
    </row>
    <row r="2481" spans="4:4" x14ac:dyDescent="0.4">
      <c r="D2481" s="145"/>
    </row>
    <row r="2482" spans="4:4" x14ac:dyDescent="0.4">
      <c r="D2482" s="145"/>
    </row>
    <row r="2483" spans="4:4" x14ac:dyDescent="0.4">
      <c r="D2483" s="145"/>
    </row>
    <row r="2484" spans="4:4" x14ac:dyDescent="0.4">
      <c r="D2484" s="145"/>
    </row>
    <row r="2485" spans="4:4" x14ac:dyDescent="0.4">
      <c r="D2485" s="145"/>
    </row>
    <row r="2486" spans="4:4" x14ac:dyDescent="0.4">
      <c r="D2486" s="145"/>
    </row>
    <row r="2487" spans="4:4" x14ac:dyDescent="0.4">
      <c r="D2487" s="145"/>
    </row>
    <row r="2488" spans="4:4" x14ac:dyDescent="0.4">
      <c r="D2488" s="145"/>
    </row>
    <row r="2489" spans="4:4" x14ac:dyDescent="0.4">
      <c r="D2489" s="145"/>
    </row>
    <row r="2490" spans="4:4" x14ac:dyDescent="0.4">
      <c r="D2490" s="145"/>
    </row>
    <row r="2491" spans="4:4" x14ac:dyDescent="0.4">
      <c r="D2491" s="145"/>
    </row>
    <row r="2492" spans="4:4" x14ac:dyDescent="0.4">
      <c r="D2492" s="145"/>
    </row>
    <row r="2493" spans="4:4" x14ac:dyDescent="0.4">
      <c r="D2493" s="145"/>
    </row>
    <row r="2494" spans="4:4" x14ac:dyDescent="0.4">
      <c r="D2494" s="145"/>
    </row>
    <row r="2495" spans="4:4" x14ac:dyDescent="0.4">
      <c r="D2495" s="145"/>
    </row>
    <row r="2496" spans="4:4" x14ac:dyDescent="0.4">
      <c r="D2496" s="145"/>
    </row>
    <row r="2497" spans="4:4" x14ac:dyDescent="0.4">
      <c r="D2497" s="145"/>
    </row>
    <row r="2498" spans="4:4" x14ac:dyDescent="0.4">
      <c r="D2498" s="145"/>
    </row>
    <row r="2499" spans="4:4" x14ac:dyDescent="0.4">
      <c r="D2499" s="145"/>
    </row>
    <row r="2500" spans="4:4" x14ac:dyDescent="0.4">
      <c r="D2500" s="145"/>
    </row>
    <row r="2501" spans="4:4" x14ac:dyDescent="0.4">
      <c r="D2501" s="145"/>
    </row>
    <row r="2502" spans="4:4" x14ac:dyDescent="0.4">
      <c r="D2502" s="145"/>
    </row>
    <row r="2503" spans="4:4" x14ac:dyDescent="0.4">
      <c r="D2503" s="145"/>
    </row>
    <row r="2504" spans="4:4" x14ac:dyDescent="0.4">
      <c r="D2504" s="145"/>
    </row>
    <row r="2505" spans="4:4" x14ac:dyDescent="0.4">
      <c r="D2505" s="145"/>
    </row>
    <row r="2506" spans="4:4" x14ac:dyDescent="0.4">
      <c r="D2506" s="145"/>
    </row>
    <row r="2507" spans="4:4" x14ac:dyDescent="0.4">
      <c r="D2507" s="145"/>
    </row>
    <row r="2508" spans="4:4" x14ac:dyDescent="0.4">
      <c r="D2508" s="145"/>
    </row>
    <row r="2509" spans="4:4" x14ac:dyDescent="0.4">
      <c r="D2509" s="145"/>
    </row>
    <row r="2510" spans="4:4" x14ac:dyDescent="0.4">
      <c r="D2510" s="145"/>
    </row>
    <row r="2511" spans="4:4" x14ac:dyDescent="0.4">
      <c r="D2511" s="145"/>
    </row>
    <row r="2512" spans="4:4" x14ac:dyDescent="0.4">
      <c r="D2512" s="145"/>
    </row>
    <row r="2513" spans="4:4" x14ac:dyDescent="0.4">
      <c r="D2513" s="145"/>
    </row>
    <row r="2514" spans="4:4" x14ac:dyDescent="0.4">
      <c r="D2514" s="145"/>
    </row>
    <row r="2515" spans="4:4" x14ac:dyDescent="0.4">
      <c r="D2515" s="145"/>
    </row>
    <row r="2516" spans="4:4" x14ac:dyDescent="0.4">
      <c r="D2516" s="145"/>
    </row>
    <row r="2517" spans="4:4" x14ac:dyDescent="0.4">
      <c r="D2517" s="145"/>
    </row>
    <row r="2518" spans="4:4" x14ac:dyDescent="0.4">
      <c r="D2518" s="145"/>
    </row>
    <row r="2519" spans="4:4" x14ac:dyDescent="0.4">
      <c r="D2519" s="145"/>
    </row>
    <row r="2520" spans="4:4" x14ac:dyDescent="0.4">
      <c r="D2520" s="145"/>
    </row>
    <row r="2521" spans="4:4" x14ac:dyDescent="0.4">
      <c r="D2521" s="145"/>
    </row>
    <row r="2522" spans="4:4" x14ac:dyDescent="0.4">
      <c r="D2522" s="145"/>
    </row>
    <row r="2523" spans="4:4" x14ac:dyDescent="0.4">
      <c r="D2523" s="145"/>
    </row>
    <row r="2524" spans="4:4" x14ac:dyDescent="0.4">
      <c r="D2524" s="145"/>
    </row>
    <row r="2525" spans="4:4" x14ac:dyDescent="0.4">
      <c r="D2525" s="145"/>
    </row>
    <row r="2526" spans="4:4" x14ac:dyDescent="0.4">
      <c r="D2526" s="145"/>
    </row>
    <row r="2527" spans="4:4" x14ac:dyDescent="0.4">
      <c r="D2527" s="145"/>
    </row>
    <row r="2528" spans="4:4" x14ac:dyDescent="0.4">
      <c r="D2528" s="145"/>
    </row>
    <row r="2529" spans="4:4" x14ac:dyDescent="0.4">
      <c r="D2529" s="145"/>
    </row>
    <row r="2530" spans="4:4" x14ac:dyDescent="0.4">
      <c r="D2530" s="145"/>
    </row>
    <row r="2531" spans="4:4" x14ac:dyDescent="0.4">
      <c r="D2531" s="145"/>
    </row>
    <row r="2532" spans="4:4" x14ac:dyDescent="0.4">
      <c r="D2532" s="145"/>
    </row>
    <row r="2533" spans="4:4" x14ac:dyDescent="0.4">
      <c r="D2533" s="145"/>
    </row>
    <row r="2534" spans="4:4" x14ac:dyDescent="0.4">
      <c r="D2534" s="145"/>
    </row>
    <row r="2535" spans="4:4" x14ac:dyDescent="0.4">
      <c r="D2535" s="145"/>
    </row>
    <row r="2536" spans="4:4" x14ac:dyDescent="0.4">
      <c r="D2536" s="145"/>
    </row>
    <row r="2537" spans="4:4" x14ac:dyDescent="0.4">
      <c r="D2537" s="145"/>
    </row>
    <row r="2538" spans="4:4" x14ac:dyDescent="0.4">
      <c r="D2538" s="145"/>
    </row>
    <row r="2539" spans="4:4" x14ac:dyDescent="0.4">
      <c r="D2539" s="145"/>
    </row>
    <row r="2540" spans="4:4" x14ac:dyDescent="0.4">
      <c r="D2540" s="145"/>
    </row>
    <row r="2541" spans="4:4" x14ac:dyDescent="0.4">
      <c r="D2541" s="145"/>
    </row>
    <row r="2542" spans="4:4" x14ac:dyDescent="0.4">
      <c r="D2542" s="145"/>
    </row>
    <row r="2543" spans="4:4" x14ac:dyDescent="0.4">
      <c r="D2543" s="145"/>
    </row>
    <row r="2544" spans="4:4" x14ac:dyDescent="0.4">
      <c r="D2544" s="145"/>
    </row>
    <row r="2545" spans="4:4" x14ac:dyDescent="0.4">
      <c r="D2545" s="145"/>
    </row>
    <row r="2546" spans="4:4" x14ac:dyDescent="0.4">
      <c r="D2546" s="145"/>
    </row>
    <row r="2547" spans="4:4" x14ac:dyDescent="0.4">
      <c r="D2547" s="145"/>
    </row>
    <row r="2548" spans="4:4" x14ac:dyDescent="0.4">
      <c r="D2548" s="145"/>
    </row>
    <row r="2549" spans="4:4" x14ac:dyDescent="0.4">
      <c r="D2549" s="145"/>
    </row>
    <row r="2550" spans="4:4" x14ac:dyDescent="0.4">
      <c r="D2550" s="145"/>
    </row>
    <row r="2551" spans="4:4" x14ac:dyDescent="0.4">
      <c r="D2551" s="145"/>
    </row>
    <row r="2552" spans="4:4" x14ac:dyDescent="0.4">
      <c r="D2552" s="145"/>
    </row>
    <row r="2553" spans="4:4" x14ac:dyDescent="0.4">
      <c r="D2553" s="145"/>
    </row>
    <row r="2554" spans="4:4" x14ac:dyDescent="0.4">
      <c r="D2554" s="145"/>
    </row>
    <row r="2555" spans="4:4" x14ac:dyDescent="0.4">
      <c r="D2555" s="145"/>
    </row>
    <row r="2556" spans="4:4" x14ac:dyDescent="0.4">
      <c r="D2556" s="145"/>
    </row>
    <row r="2557" spans="4:4" x14ac:dyDescent="0.4">
      <c r="D2557" s="145"/>
    </row>
    <row r="2558" spans="4:4" x14ac:dyDescent="0.4">
      <c r="D2558" s="145"/>
    </row>
    <row r="2559" spans="4:4" x14ac:dyDescent="0.4">
      <c r="D2559" s="145"/>
    </row>
    <row r="2560" spans="4:4" x14ac:dyDescent="0.4">
      <c r="D2560" s="145"/>
    </row>
    <row r="2561" spans="4:4" x14ac:dyDescent="0.4">
      <c r="D2561" s="145"/>
    </row>
    <row r="2562" spans="4:4" x14ac:dyDescent="0.4">
      <c r="D2562" s="145"/>
    </row>
    <row r="2563" spans="4:4" x14ac:dyDescent="0.4">
      <c r="D2563" s="145"/>
    </row>
    <row r="2564" spans="4:4" x14ac:dyDescent="0.4">
      <c r="D2564" s="145"/>
    </row>
    <row r="2565" spans="4:4" x14ac:dyDescent="0.4">
      <c r="D2565" s="145"/>
    </row>
    <row r="2566" spans="4:4" x14ac:dyDescent="0.4">
      <c r="D2566" s="145"/>
    </row>
    <row r="2567" spans="4:4" x14ac:dyDescent="0.4">
      <c r="D2567" s="145"/>
    </row>
    <row r="2568" spans="4:4" x14ac:dyDescent="0.4">
      <c r="D2568" s="145"/>
    </row>
    <row r="2569" spans="4:4" x14ac:dyDescent="0.4">
      <c r="D2569" s="145"/>
    </row>
    <row r="2570" spans="4:4" x14ac:dyDescent="0.4">
      <c r="D2570" s="145"/>
    </row>
    <row r="2571" spans="4:4" x14ac:dyDescent="0.4">
      <c r="D2571" s="145"/>
    </row>
    <row r="2572" spans="4:4" x14ac:dyDescent="0.4">
      <c r="D2572" s="145"/>
    </row>
    <row r="2573" spans="4:4" x14ac:dyDescent="0.4">
      <c r="D2573" s="145"/>
    </row>
    <row r="2574" spans="4:4" x14ac:dyDescent="0.4">
      <c r="D2574" s="145"/>
    </row>
    <row r="2575" spans="4:4" x14ac:dyDescent="0.4">
      <c r="D2575" s="145"/>
    </row>
    <row r="2576" spans="4:4" x14ac:dyDescent="0.4">
      <c r="D2576" s="145"/>
    </row>
    <row r="2577" spans="4:4" x14ac:dyDescent="0.4">
      <c r="D2577" s="145"/>
    </row>
    <row r="2578" spans="4:4" x14ac:dyDescent="0.4">
      <c r="D2578" s="145"/>
    </row>
    <row r="2579" spans="4:4" x14ac:dyDescent="0.4">
      <c r="D2579" s="145"/>
    </row>
    <row r="2580" spans="4:4" x14ac:dyDescent="0.4">
      <c r="D2580" s="145"/>
    </row>
    <row r="2581" spans="4:4" x14ac:dyDescent="0.4">
      <c r="D2581" s="145"/>
    </row>
    <row r="2582" spans="4:4" x14ac:dyDescent="0.4">
      <c r="D2582" s="145"/>
    </row>
    <row r="2583" spans="4:4" x14ac:dyDescent="0.4">
      <c r="D2583" s="145"/>
    </row>
    <row r="2584" spans="4:4" x14ac:dyDescent="0.4">
      <c r="D2584" s="145"/>
    </row>
    <row r="2585" spans="4:4" x14ac:dyDescent="0.4">
      <c r="D2585" s="145"/>
    </row>
    <row r="2586" spans="4:4" x14ac:dyDescent="0.4">
      <c r="D2586" s="145"/>
    </row>
    <row r="2587" spans="4:4" x14ac:dyDescent="0.4">
      <c r="D2587" s="145"/>
    </row>
    <row r="2588" spans="4:4" x14ac:dyDescent="0.4">
      <c r="D2588" s="145"/>
    </row>
    <row r="2589" spans="4:4" x14ac:dyDescent="0.4">
      <c r="D2589" s="145"/>
    </row>
    <row r="2590" spans="4:4" x14ac:dyDescent="0.4">
      <c r="D2590" s="145"/>
    </row>
    <row r="2591" spans="4:4" x14ac:dyDescent="0.4">
      <c r="D2591" s="145"/>
    </row>
    <row r="2592" spans="4:4" x14ac:dyDescent="0.4">
      <c r="D2592" s="145"/>
    </row>
    <row r="2593" spans="4:4" x14ac:dyDescent="0.4">
      <c r="D2593" s="145"/>
    </row>
    <row r="2594" spans="4:4" x14ac:dyDescent="0.4">
      <c r="D2594" s="145"/>
    </row>
    <row r="2595" spans="4:4" x14ac:dyDescent="0.4">
      <c r="D2595" s="145"/>
    </row>
    <row r="2596" spans="4:4" x14ac:dyDescent="0.4">
      <c r="D2596" s="145"/>
    </row>
    <row r="2597" spans="4:4" x14ac:dyDescent="0.4">
      <c r="D2597" s="145"/>
    </row>
    <row r="2598" spans="4:4" x14ac:dyDescent="0.4">
      <c r="D2598" s="145"/>
    </row>
    <row r="2599" spans="4:4" x14ac:dyDescent="0.4">
      <c r="D2599" s="145"/>
    </row>
    <row r="2600" spans="4:4" x14ac:dyDescent="0.4">
      <c r="D2600" s="145"/>
    </row>
    <row r="2601" spans="4:4" x14ac:dyDescent="0.4">
      <c r="D2601" s="145"/>
    </row>
    <row r="2602" spans="4:4" x14ac:dyDescent="0.4">
      <c r="D2602" s="145"/>
    </row>
    <row r="2603" spans="4:4" x14ac:dyDescent="0.4">
      <c r="D2603" s="145"/>
    </row>
    <row r="2604" spans="4:4" x14ac:dyDescent="0.4">
      <c r="D2604" s="145"/>
    </row>
    <row r="2605" spans="4:4" x14ac:dyDescent="0.4">
      <c r="D2605" s="145"/>
    </row>
    <row r="2606" spans="4:4" x14ac:dyDescent="0.4">
      <c r="D2606" s="145"/>
    </row>
    <row r="2607" spans="4:4" x14ac:dyDescent="0.4">
      <c r="D2607" s="145"/>
    </row>
    <row r="2608" spans="4:4" x14ac:dyDescent="0.4">
      <c r="D2608" s="145"/>
    </row>
    <row r="2609" spans="4:4" x14ac:dyDescent="0.4">
      <c r="D2609" s="145"/>
    </row>
    <row r="2610" spans="4:4" x14ac:dyDescent="0.4">
      <c r="D2610" s="145"/>
    </row>
    <row r="2611" spans="4:4" x14ac:dyDescent="0.4">
      <c r="D2611" s="145"/>
    </row>
    <row r="2612" spans="4:4" x14ac:dyDescent="0.4">
      <c r="D2612" s="145"/>
    </row>
    <row r="2613" spans="4:4" x14ac:dyDescent="0.4">
      <c r="D2613" s="145"/>
    </row>
    <row r="2614" spans="4:4" x14ac:dyDescent="0.4">
      <c r="D2614" s="145"/>
    </row>
    <row r="2615" spans="4:4" x14ac:dyDescent="0.4">
      <c r="D2615" s="145"/>
    </row>
    <row r="2616" spans="4:4" x14ac:dyDescent="0.4">
      <c r="D2616" s="145"/>
    </row>
    <row r="2617" spans="4:4" x14ac:dyDescent="0.4">
      <c r="D2617" s="145"/>
    </row>
    <row r="2618" spans="4:4" x14ac:dyDescent="0.4">
      <c r="D2618" s="145"/>
    </row>
    <row r="2619" spans="4:4" x14ac:dyDescent="0.4">
      <c r="D2619" s="145"/>
    </row>
    <row r="2620" spans="4:4" x14ac:dyDescent="0.4">
      <c r="D2620" s="145"/>
    </row>
    <row r="2621" spans="4:4" x14ac:dyDescent="0.4">
      <c r="D2621" s="145"/>
    </row>
    <row r="2622" spans="4:4" x14ac:dyDescent="0.4">
      <c r="D2622" s="145"/>
    </row>
    <row r="2623" spans="4:4" x14ac:dyDescent="0.4">
      <c r="D2623" s="145"/>
    </row>
    <row r="2624" spans="4:4" x14ac:dyDescent="0.4">
      <c r="D2624" s="145"/>
    </row>
    <row r="2625" spans="4:4" x14ac:dyDescent="0.4">
      <c r="D2625" s="145"/>
    </row>
    <row r="2626" spans="4:4" x14ac:dyDescent="0.4">
      <c r="D2626" s="145"/>
    </row>
    <row r="2627" spans="4:4" x14ac:dyDescent="0.4">
      <c r="D2627" s="145"/>
    </row>
    <row r="2628" spans="4:4" x14ac:dyDescent="0.4">
      <c r="D2628" s="145"/>
    </row>
    <row r="2629" spans="4:4" x14ac:dyDescent="0.4">
      <c r="D2629" s="145"/>
    </row>
    <row r="2630" spans="4:4" x14ac:dyDescent="0.4">
      <c r="D2630" s="145"/>
    </row>
    <row r="2631" spans="4:4" x14ac:dyDescent="0.4">
      <c r="D2631" s="145"/>
    </row>
    <row r="2632" spans="4:4" x14ac:dyDescent="0.4">
      <c r="D2632" s="145"/>
    </row>
    <row r="2633" spans="4:4" x14ac:dyDescent="0.4">
      <c r="D2633" s="145"/>
    </row>
    <row r="2634" spans="4:4" x14ac:dyDescent="0.4">
      <c r="D2634" s="145"/>
    </row>
    <row r="2635" spans="4:4" x14ac:dyDescent="0.4">
      <c r="D2635" s="145"/>
    </row>
    <row r="2636" spans="4:4" x14ac:dyDescent="0.4">
      <c r="D2636" s="145"/>
    </row>
    <row r="2637" spans="4:4" x14ac:dyDescent="0.4">
      <c r="D2637" s="145"/>
    </row>
    <row r="2638" spans="4:4" x14ac:dyDescent="0.4">
      <c r="D2638" s="145"/>
    </row>
    <row r="2639" spans="4:4" x14ac:dyDescent="0.4">
      <c r="D2639" s="145"/>
    </row>
    <row r="2640" spans="4:4" x14ac:dyDescent="0.4">
      <c r="D2640" s="145"/>
    </row>
    <row r="2641" spans="4:4" x14ac:dyDescent="0.4">
      <c r="D2641" s="145"/>
    </row>
    <row r="2642" spans="4:4" x14ac:dyDescent="0.4">
      <c r="D2642" s="145"/>
    </row>
    <row r="2643" spans="4:4" x14ac:dyDescent="0.4">
      <c r="D2643" s="145"/>
    </row>
    <row r="2644" spans="4:4" x14ac:dyDescent="0.4">
      <c r="D2644" s="145"/>
    </row>
    <row r="2645" spans="4:4" x14ac:dyDescent="0.4">
      <c r="D2645" s="145"/>
    </row>
    <row r="2646" spans="4:4" x14ac:dyDescent="0.4">
      <c r="D2646" s="145"/>
    </row>
    <row r="2647" spans="4:4" x14ac:dyDescent="0.4">
      <c r="D2647" s="145"/>
    </row>
    <row r="2648" spans="4:4" x14ac:dyDescent="0.4">
      <c r="D2648" s="145"/>
    </row>
    <row r="2649" spans="4:4" x14ac:dyDescent="0.4">
      <c r="D2649" s="145"/>
    </row>
    <row r="2650" spans="4:4" x14ac:dyDescent="0.4">
      <c r="D2650" s="145"/>
    </row>
    <row r="2651" spans="4:4" x14ac:dyDescent="0.4">
      <c r="D2651" s="145"/>
    </row>
    <row r="2652" spans="4:4" x14ac:dyDescent="0.4">
      <c r="D2652" s="145"/>
    </row>
    <row r="2653" spans="4:4" x14ac:dyDescent="0.4">
      <c r="D2653" s="145"/>
    </row>
    <row r="2654" spans="4:4" x14ac:dyDescent="0.4">
      <c r="D2654" s="145"/>
    </row>
    <row r="2655" spans="4:4" x14ac:dyDescent="0.4">
      <c r="D2655" s="145"/>
    </row>
    <row r="2656" spans="4:4" x14ac:dyDescent="0.4">
      <c r="D2656" s="145"/>
    </row>
    <row r="2657" spans="4:4" x14ac:dyDescent="0.4">
      <c r="D2657" s="145"/>
    </row>
    <row r="2658" spans="4:4" x14ac:dyDescent="0.4">
      <c r="D2658" s="145"/>
    </row>
    <row r="2659" spans="4:4" x14ac:dyDescent="0.4">
      <c r="D2659" s="145"/>
    </row>
    <row r="2660" spans="4:4" x14ac:dyDescent="0.4">
      <c r="D2660" s="145"/>
    </row>
    <row r="2661" spans="4:4" x14ac:dyDescent="0.4">
      <c r="D2661" s="145"/>
    </row>
    <row r="2662" spans="4:4" x14ac:dyDescent="0.4">
      <c r="D2662" s="145"/>
    </row>
    <row r="2663" spans="4:4" x14ac:dyDescent="0.4">
      <c r="D2663" s="145"/>
    </row>
    <row r="2664" spans="4:4" x14ac:dyDescent="0.4">
      <c r="D2664" s="145"/>
    </row>
    <row r="2665" spans="4:4" x14ac:dyDescent="0.4">
      <c r="D2665" s="145"/>
    </row>
    <row r="2666" spans="4:4" x14ac:dyDescent="0.4">
      <c r="D2666" s="145"/>
    </row>
    <row r="2667" spans="4:4" x14ac:dyDescent="0.4">
      <c r="D2667" s="145"/>
    </row>
    <row r="2668" spans="4:4" x14ac:dyDescent="0.4">
      <c r="D2668" s="145"/>
    </row>
    <row r="2669" spans="4:4" x14ac:dyDescent="0.4">
      <c r="D2669" s="145"/>
    </row>
    <row r="2670" spans="4:4" x14ac:dyDescent="0.4">
      <c r="D2670" s="145"/>
    </row>
    <row r="2671" spans="4:4" x14ac:dyDescent="0.4">
      <c r="D2671" s="145"/>
    </row>
    <row r="2672" spans="4:4" x14ac:dyDescent="0.4">
      <c r="D2672" s="145"/>
    </row>
    <row r="2673" spans="4:4" x14ac:dyDescent="0.4">
      <c r="D2673" s="145"/>
    </row>
    <row r="2674" spans="4:4" x14ac:dyDescent="0.4">
      <c r="D2674" s="145"/>
    </row>
    <row r="2675" spans="4:4" x14ac:dyDescent="0.4">
      <c r="D2675" s="145"/>
    </row>
    <row r="2676" spans="4:4" x14ac:dyDescent="0.4">
      <c r="D2676" s="145"/>
    </row>
    <row r="2677" spans="4:4" x14ac:dyDescent="0.4">
      <c r="D2677" s="145"/>
    </row>
    <row r="2678" spans="4:4" x14ac:dyDescent="0.4">
      <c r="D2678" s="145"/>
    </row>
    <row r="2679" spans="4:4" x14ac:dyDescent="0.4">
      <c r="D2679" s="145"/>
    </row>
    <row r="2680" spans="4:4" x14ac:dyDescent="0.4">
      <c r="D2680" s="145"/>
    </row>
    <row r="2681" spans="4:4" x14ac:dyDescent="0.4">
      <c r="D2681" s="145"/>
    </row>
    <row r="2682" spans="4:4" x14ac:dyDescent="0.4">
      <c r="D2682" s="145"/>
    </row>
    <row r="2683" spans="4:4" x14ac:dyDescent="0.4">
      <c r="D2683" s="145"/>
    </row>
    <row r="2684" spans="4:4" x14ac:dyDescent="0.4">
      <c r="D2684" s="145"/>
    </row>
    <row r="2685" spans="4:4" x14ac:dyDescent="0.4">
      <c r="D2685" s="145"/>
    </row>
    <row r="2686" spans="4:4" x14ac:dyDescent="0.4">
      <c r="D2686" s="145"/>
    </row>
    <row r="2687" spans="4:4" x14ac:dyDescent="0.4">
      <c r="D2687" s="145"/>
    </row>
    <row r="2688" spans="4:4" x14ac:dyDescent="0.4">
      <c r="D2688" s="145"/>
    </row>
    <row r="2689" spans="4:4" x14ac:dyDescent="0.4">
      <c r="D2689" s="145"/>
    </row>
    <row r="2690" spans="4:4" x14ac:dyDescent="0.4">
      <c r="D2690" s="145"/>
    </row>
    <row r="2691" spans="4:4" x14ac:dyDescent="0.4">
      <c r="D2691" s="145"/>
    </row>
    <row r="2692" spans="4:4" x14ac:dyDescent="0.4">
      <c r="D2692" s="145"/>
    </row>
    <row r="2693" spans="4:4" x14ac:dyDescent="0.4">
      <c r="D2693" s="145"/>
    </row>
    <row r="2694" spans="4:4" x14ac:dyDescent="0.4">
      <c r="D2694" s="145"/>
    </row>
    <row r="2695" spans="4:4" x14ac:dyDescent="0.4">
      <c r="D2695" s="145"/>
    </row>
    <row r="2696" spans="4:4" x14ac:dyDescent="0.4">
      <c r="D2696" s="145"/>
    </row>
    <row r="2697" spans="4:4" x14ac:dyDescent="0.4">
      <c r="D2697" s="145"/>
    </row>
    <row r="2698" spans="4:4" x14ac:dyDescent="0.4">
      <c r="D2698" s="145"/>
    </row>
    <row r="2699" spans="4:4" x14ac:dyDescent="0.4">
      <c r="D2699" s="145"/>
    </row>
    <row r="2700" spans="4:4" x14ac:dyDescent="0.4">
      <c r="D2700" s="145"/>
    </row>
    <row r="2701" spans="4:4" x14ac:dyDescent="0.4">
      <c r="D2701" s="145"/>
    </row>
    <row r="2702" spans="4:4" x14ac:dyDescent="0.4">
      <c r="D2702" s="145"/>
    </row>
    <row r="2703" spans="4:4" x14ac:dyDescent="0.4">
      <c r="D2703" s="145"/>
    </row>
    <row r="2704" spans="4:4" x14ac:dyDescent="0.4">
      <c r="D2704" s="145"/>
    </row>
    <row r="2705" spans="4:4" x14ac:dyDescent="0.4">
      <c r="D2705" s="145"/>
    </row>
    <row r="2706" spans="4:4" x14ac:dyDescent="0.4">
      <c r="D2706" s="145"/>
    </row>
    <row r="2707" spans="4:4" x14ac:dyDescent="0.4">
      <c r="D2707" s="145"/>
    </row>
    <row r="2708" spans="4:4" x14ac:dyDescent="0.4">
      <c r="D2708" s="145"/>
    </row>
    <row r="2709" spans="4:4" x14ac:dyDescent="0.4">
      <c r="D2709" s="145"/>
    </row>
    <row r="2710" spans="4:4" x14ac:dyDescent="0.4">
      <c r="D2710" s="145"/>
    </row>
    <row r="2711" spans="4:4" x14ac:dyDescent="0.4">
      <c r="D2711" s="145"/>
    </row>
    <row r="2712" spans="4:4" x14ac:dyDescent="0.4">
      <c r="D2712" s="145"/>
    </row>
    <row r="2713" spans="4:4" x14ac:dyDescent="0.4">
      <c r="D2713" s="145"/>
    </row>
    <row r="2714" spans="4:4" x14ac:dyDescent="0.4">
      <c r="D2714" s="145"/>
    </row>
    <row r="2715" spans="4:4" x14ac:dyDescent="0.4">
      <c r="D2715" s="145"/>
    </row>
    <row r="2716" spans="4:4" x14ac:dyDescent="0.4">
      <c r="D2716" s="145"/>
    </row>
    <row r="2717" spans="4:4" x14ac:dyDescent="0.4">
      <c r="D2717" s="145"/>
    </row>
    <row r="2718" spans="4:4" x14ac:dyDescent="0.4">
      <c r="D2718" s="145"/>
    </row>
    <row r="2719" spans="4:4" x14ac:dyDescent="0.4">
      <c r="D2719" s="145"/>
    </row>
    <row r="2720" spans="4:4" x14ac:dyDescent="0.4">
      <c r="D2720" s="145"/>
    </row>
    <row r="2721" spans="4:4" x14ac:dyDescent="0.4">
      <c r="D2721" s="145"/>
    </row>
    <row r="2722" spans="4:4" x14ac:dyDescent="0.4">
      <c r="D2722" s="145"/>
    </row>
    <row r="2723" spans="4:4" x14ac:dyDescent="0.4">
      <c r="D2723" s="145"/>
    </row>
    <row r="2724" spans="4:4" x14ac:dyDescent="0.4">
      <c r="D2724" s="145"/>
    </row>
    <row r="2725" spans="4:4" x14ac:dyDescent="0.4">
      <c r="D2725" s="145"/>
    </row>
    <row r="2726" spans="4:4" x14ac:dyDescent="0.4">
      <c r="D2726" s="145"/>
    </row>
    <row r="2727" spans="4:4" x14ac:dyDescent="0.4">
      <c r="D2727" s="145"/>
    </row>
    <row r="2728" spans="4:4" x14ac:dyDescent="0.4">
      <c r="D2728" s="145"/>
    </row>
    <row r="2729" spans="4:4" x14ac:dyDescent="0.4">
      <c r="D2729" s="145"/>
    </row>
    <row r="2730" spans="4:4" x14ac:dyDescent="0.4">
      <c r="D2730" s="145"/>
    </row>
    <row r="2731" spans="4:4" x14ac:dyDescent="0.4">
      <c r="D2731" s="145"/>
    </row>
    <row r="2732" spans="4:4" x14ac:dyDescent="0.4">
      <c r="D2732" s="145"/>
    </row>
    <row r="2733" spans="4:4" x14ac:dyDescent="0.4">
      <c r="D2733" s="145"/>
    </row>
    <row r="2734" spans="4:4" x14ac:dyDescent="0.4">
      <c r="D2734" s="145"/>
    </row>
    <row r="2735" spans="4:4" x14ac:dyDescent="0.4">
      <c r="D2735" s="145"/>
    </row>
    <row r="2736" spans="4:4" x14ac:dyDescent="0.4">
      <c r="D2736" s="145"/>
    </row>
    <row r="2737" spans="4:4" x14ac:dyDescent="0.4">
      <c r="D2737" s="145"/>
    </row>
    <row r="2738" spans="4:4" x14ac:dyDescent="0.4">
      <c r="D2738" s="145"/>
    </row>
    <row r="2739" spans="4:4" x14ac:dyDescent="0.4">
      <c r="D2739" s="145"/>
    </row>
    <row r="2740" spans="4:4" x14ac:dyDescent="0.4">
      <c r="D2740" s="145"/>
    </row>
    <row r="2741" spans="4:4" x14ac:dyDescent="0.4">
      <c r="D2741" s="145"/>
    </row>
    <row r="2742" spans="4:4" x14ac:dyDescent="0.4">
      <c r="D2742" s="145"/>
    </row>
    <row r="2743" spans="4:4" x14ac:dyDescent="0.4">
      <c r="D2743" s="145"/>
    </row>
    <row r="2744" spans="4:4" x14ac:dyDescent="0.4">
      <c r="D2744" s="145"/>
    </row>
    <row r="2745" spans="4:4" x14ac:dyDescent="0.4">
      <c r="D2745" s="145"/>
    </row>
    <row r="2746" spans="4:4" x14ac:dyDescent="0.4">
      <c r="D2746" s="145"/>
    </row>
    <row r="2747" spans="4:4" x14ac:dyDescent="0.4">
      <c r="D2747" s="145"/>
    </row>
    <row r="2748" spans="4:4" x14ac:dyDescent="0.4">
      <c r="D2748" s="145"/>
    </row>
    <row r="2749" spans="4:4" x14ac:dyDescent="0.4">
      <c r="D2749" s="145"/>
    </row>
    <row r="2750" spans="4:4" x14ac:dyDescent="0.4">
      <c r="D2750" s="145"/>
    </row>
    <row r="2751" spans="4:4" x14ac:dyDescent="0.4">
      <c r="D2751" s="145"/>
    </row>
    <row r="2752" spans="4:4" x14ac:dyDescent="0.4">
      <c r="D2752" s="145"/>
    </row>
    <row r="2753" spans="4:4" x14ac:dyDescent="0.4">
      <c r="D2753" s="145"/>
    </row>
    <row r="2754" spans="4:4" x14ac:dyDescent="0.4">
      <c r="D2754" s="145"/>
    </row>
    <row r="2755" spans="4:4" x14ac:dyDescent="0.4">
      <c r="D2755" s="145"/>
    </row>
    <row r="2756" spans="4:4" x14ac:dyDescent="0.4">
      <c r="D2756" s="145"/>
    </row>
    <row r="2757" spans="4:4" x14ac:dyDescent="0.4">
      <c r="D2757" s="145"/>
    </row>
    <row r="2758" spans="4:4" x14ac:dyDescent="0.4">
      <c r="D2758" s="145"/>
    </row>
    <row r="2759" spans="4:4" x14ac:dyDescent="0.4">
      <c r="D2759" s="145"/>
    </row>
    <row r="2760" spans="4:4" x14ac:dyDescent="0.4">
      <c r="D2760" s="145"/>
    </row>
    <row r="2761" spans="4:4" x14ac:dyDescent="0.4">
      <c r="D2761" s="145"/>
    </row>
    <row r="2762" spans="4:4" x14ac:dyDescent="0.4">
      <c r="D2762" s="145"/>
    </row>
    <row r="2763" spans="4:4" x14ac:dyDescent="0.4">
      <c r="D2763" s="145"/>
    </row>
    <row r="2764" spans="4:4" x14ac:dyDescent="0.4">
      <c r="D2764" s="145"/>
    </row>
    <row r="2765" spans="4:4" x14ac:dyDescent="0.4">
      <c r="D2765" s="145"/>
    </row>
    <row r="2766" spans="4:4" x14ac:dyDescent="0.4">
      <c r="D2766" s="145"/>
    </row>
    <row r="2767" spans="4:4" x14ac:dyDescent="0.4">
      <c r="D2767" s="145"/>
    </row>
    <row r="2768" spans="4:4" x14ac:dyDescent="0.4">
      <c r="D2768" s="145"/>
    </row>
    <row r="2769" spans="4:4" x14ac:dyDescent="0.4">
      <c r="D2769" s="145"/>
    </row>
    <row r="2770" spans="4:4" x14ac:dyDescent="0.4">
      <c r="D2770" s="145"/>
    </row>
    <row r="2771" spans="4:4" x14ac:dyDescent="0.4">
      <c r="D2771" s="145"/>
    </row>
    <row r="2772" spans="4:4" x14ac:dyDescent="0.4">
      <c r="D2772" s="145"/>
    </row>
    <row r="2773" spans="4:4" x14ac:dyDescent="0.4">
      <c r="D2773" s="145"/>
    </row>
    <row r="2774" spans="4:4" x14ac:dyDescent="0.4">
      <c r="D2774" s="145"/>
    </row>
    <row r="2775" spans="4:4" x14ac:dyDescent="0.4">
      <c r="D2775" s="145"/>
    </row>
    <row r="2776" spans="4:4" x14ac:dyDescent="0.4">
      <c r="D2776" s="145"/>
    </row>
    <row r="2777" spans="4:4" x14ac:dyDescent="0.4">
      <c r="D2777" s="145"/>
    </row>
    <row r="2778" spans="4:4" x14ac:dyDescent="0.4">
      <c r="D2778" s="145"/>
    </row>
    <row r="2779" spans="4:4" x14ac:dyDescent="0.4">
      <c r="D2779" s="145"/>
    </row>
    <row r="2780" spans="4:4" x14ac:dyDescent="0.4">
      <c r="D2780" s="145"/>
    </row>
    <row r="2781" spans="4:4" x14ac:dyDescent="0.4">
      <c r="D2781" s="145"/>
    </row>
    <row r="2782" spans="4:4" x14ac:dyDescent="0.4">
      <c r="D2782" s="145"/>
    </row>
    <row r="2783" spans="4:4" x14ac:dyDescent="0.4">
      <c r="D2783" s="145"/>
    </row>
    <row r="2784" spans="4:4" x14ac:dyDescent="0.4">
      <c r="D2784" s="145"/>
    </row>
    <row r="2785" spans="4:4" x14ac:dyDescent="0.4">
      <c r="D2785" s="145"/>
    </row>
    <row r="2786" spans="4:4" x14ac:dyDescent="0.4">
      <c r="D2786" s="145"/>
    </row>
    <row r="2787" spans="4:4" x14ac:dyDescent="0.4">
      <c r="D2787" s="145"/>
    </row>
    <row r="2788" spans="4:4" x14ac:dyDescent="0.4">
      <c r="D2788" s="145"/>
    </row>
    <row r="2789" spans="4:4" x14ac:dyDescent="0.4">
      <c r="D2789" s="145"/>
    </row>
    <row r="2790" spans="4:4" x14ac:dyDescent="0.4">
      <c r="D2790" s="145"/>
    </row>
    <row r="2791" spans="4:4" x14ac:dyDescent="0.4">
      <c r="D2791" s="145"/>
    </row>
    <row r="2792" spans="4:4" x14ac:dyDescent="0.4">
      <c r="D2792" s="145"/>
    </row>
    <row r="2793" spans="4:4" x14ac:dyDescent="0.4">
      <c r="D2793" s="145"/>
    </row>
    <row r="2794" spans="4:4" x14ac:dyDescent="0.4">
      <c r="D2794" s="145"/>
    </row>
    <row r="2795" spans="4:4" x14ac:dyDescent="0.4">
      <c r="D2795" s="145"/>
    </row>
    <row r="2796" spans="4:4" x14ac:dyDescent="0.4">
      <c r="D2796" s="145"/>
    </row>
    <row r="2797" spans="4:4" x14ac:dyDescent="0.4">
      <c r="D2797" s="145"/>
    </row>
    <row r="2798" spans="4:4" x14ac:dyDescent="0.4">
      <c r="D2798" s="145"/>
    </row>
    <row r="2799" spans="4:4" x14ac:dyDescent="0.4">
      <c r="D2799" s="145"/>
    </row>
    <row r="2800" spans="4:4" x14ac:dyDescent="0.4">
      <c r="D2800" s="145"/>
    </row>
    <row r="2801" spans="4:4" x14ac:dyDescent="0.4">
      <c r="D2801" s="145"/>
    </row>
    <row r="2802" spans="4:4" x14ac:dyDescent="0.4">
      <c r="D2802" s="145"/>
    </row>
    <row r="2803" spans="4:4" x14ac:dyDescent="0.4">
      <c r="D2803" s="145"/>
    </row>
    <row r="2804" spans="4:4" x14ac:dyDescent="0.4">
      <c r="D2804" s="145"/>
    </row>
    <row r="2805" spans="4:4" x14ac:dyDescent="0.4">
      <c r="D2805" s="145"/>
    </row>
    <row r="2806" spans="4:4" x14ac:dyDescent="0.4">
      <c r="D2806" s="145"/>
    </row>
    <row r="2807" spans="4:4" x14ac:dyDescent="0.4">
      <c r="D2807" s="145"/>
    </row>
    <row r="2808" spans="4:4" x14ac:dyDescent="0.4">
      <c r="D2808" s="145"/>
    </row>
    <row r="2809" spans="4:4" x14ac:dyDescent="0.4">
      <c r="D2809" s="145"/>
    </row>
    <row r="2810" spans="4:4" x14ac:dyDescent="0.4">
      <c r="D2810" s="145"/>
    </row>
    <row r="2811" spans="4:4" x14ac:dyDescent="0.4">
      <c r="D2811" s="145"/>
    </row>
    <row r="2812" spans="4:4" x14ac:dyDescent="0.4">
      <c r="D2812" s="145"/>
    </row>
    <row r="2813" spans="4:4" x14ac:dyDescent="0.4">
      <c r="D2813" s="145"/>
    </row>
    <row r="2814" spans="4:4" x14ac:dyDescent="0.4">
      <c r="D2814" s="145"/>
    </row>
    <row r="2815" spans="4:4" x14ac:dyDescent="0.4">
      <c r="D2815" s="145"/>
    </row>
    <row r="2816" spans="4:4" x14ac:dyDescent="0.4">
      <c r="D2816" s="145"/>
    </row>
    <row r="2817" spans="4:4" x14ac:dyDescent="0.4">
      <c r="D2817" s="145"/>
    </row>
    <row r="2818" spans="4:4" x14ac:dyDescent="0.4">
      <c r="D2818" s="145"/>
    </row>
    <row r="2819" spans="4:4" x14ac:dyDescent="0.4">
      <c r="D2819" s="145"/>
    </row>
    <row r="2820" spans="4:4" x14ac:dyDescent="0.4">
      <c r="D2820" s="145"/>
    </row>
    <row r="2821" spans="4:4" x14ac:dyDescent="0.4">
      <c r="D2821" s="145"/>
    </row>
    <row r="2822" spans="4:4" x14ac:dyDescent="0.4">
      <c r="D2822" s="145"/>
    </row>
    <row r="2823" spans="4:4" x14ac:dyDescent="0.4">
      <c r="D2823" s="145"/>
    </row>
    <row r="2824" spans="4:4" x14ac:dyDescent="0.4">
      <c r="D2824" s="145"/>
    </row>
    <row r="2825" spans="4:4" x14ac:dyDescent="0.4">
      <c r="D2825" s="145"/>
    </row>
    <row r="2826" spans="4:4" x14ac:dyDescent="0.4">
      <c r="D2826" s="145"/>
    </row>
    <row r="2827" spans="4:4" x14ac:dyDescent="0.4">
      <c r="D2827" s="145"/>
    </row>
    <row r="2828" spans="4:4" x14ac:dyDescent="0.4">
      <c r="D2828" s="145"/>
    </row>
    <row r="2829" spans="4:4" x14ac:dyDescent="0.4">
      <c r="D2829" s="145"/>
    </row>
    <row r="2830" spans="4:4" x14ac:dyDescent="0.4">
      <c r="D2830" s="145"/>
    </row>
    <row r="2831" spans="4:4" x14ac:dyDescent="0.4">
      <c r="D2831" s="145"/>
    </row>
    <row r="2832" spans="4:4" x14ac:dyDescent="0.4">
      <c r="D2832" s="145"/>
    </row>
    <row r="2833" spans="4:4" x14ac:dyDescent="0.4">
      <c r="D2833" s="145"/>
    </row>
    <row r="2834" spans="4:4" x14ac:dyDescent="0.4">
      <c r="D2834" s="145"/>
    </row>
    <row r="2835" spans="4:4" x14ac:dyDescent="0.4">
      <c r="D2835" s="145"/>
    </row>
    <row r="2836" spans="4:4" x14ac:dyDescent="0.4">
      <c r="D2836" s="145"/>
    </row>
    <row r="2837" spans="4:4" x14ac:dyDescent="0.4">
      <c r="D2837" s="145"/>
    </row>
    <row r="2838" spans="4:4" x14ac:dyDescent="0.4">
      <c r="D2838" s="145"/>
    </row>
    <row r="2839" spans="4:4" x14ac:dyDescent="0.4">
      <c r="D2839" s="145"/>
    </row>
    <row r="2840" spans="4:4" x14ac:dyDescent="0.4">
      <c r="D2840" s="145"/>
    </row>
    <row r="2841" spans="4:4" x14ac:dyDescent="0.4">
      <c r="D2841" s="145"/>
    </row>
    <row r="2842" spans="4:4" x14ac:dyDescent="0.4">
      <c r="D2842" s="145"/>
    </row>
    <row r="2843" spans="4:4" x14ac:dyDescent="0.4">
      <c r="D2843" s="145"/>
    </row>
    <row r="2844" spans="4:4" x14ac:dyDescent="0.4">
      <c r="D2844" s="145"/>
    </row>
    <row r="2845" spans="4:4" x14ac:dyDescent="0.4">
      <c r="D2845" s="145"/>
    </row>
    <row r="2846" spans="4:4" x14ac:dyDescent="0.4">
      <c r="D2846" s="145"/>
    </row>
    <row r="2847" spans="4:4" x14ac:dyDescent="0.4">
      <c r="D2847" s="145"/>
    </row>
    <row r="2848" spans="4:4" x14ac:dyDescent="0.4">
      <c r="D2848" s="145"/>
    </row>
    <row r="2849" spans="4:4" x14ac:dyDescent="0.4">
      <c r="D2849" s="145"/>
    </row>
    <row r="2850" spans="4:4" x14ac:dyDescent="0.4">
      <c r="D2850" s="145"/>
    </row>
    <row r="2851" spans="4:4" x14ac:dyDescent="0.4">
      <c r="D2851" s="145"/>
    </row>
    <row r="2852" spans="4:4" x14ac:dyDescent="0.4">
      <c r="D2852" s="145"/>
    </row>
    <row r="2853" spans="4:4" x14ac:dyDescent="0.4">
      <c r="D2853" s="145"/>
    </row>
    <row r="2854" spans="4:4" x14ac:dyDescent="0.4">
      <c r="D2854" s="145"/>
    </row>
    <row r="2855" spans="4:4" x14ac:dyDescent="0.4">
      <c r="D2855" s="145"/>
    </row>
    <row r="2856" spans="4:4" x14ac:dyDescent="0.4">
      <c r="D2856" s="145"/>
    </row>
    <row r="2857" spans="4:4" x14ac:dyDescent="0.4">
      <c r="D2857" s="145"/>
    </row>
    <row r="2858" spans="4:4" x14ac:dyDescent="0.4">
      <c r="D2858" s="145"/>
    </row>
    <row r="2859" spans="4:4" x14ac:dyDescent="0.4">
      <c r="D2859" s="145"/>
    </row>
    <row r="2860" spans="4:4" x14ac:dyDescent="0.4">
      <c r="D2860" s="145"/>
    </row>
    <row r="2861" spans="4:4" x14ac:dyDescent="0.4">
      <c r="D2861" s="145"/>
    </row>
    <row r="2862" spans="4:4" x14ac:dyDescent="0.4">
      <c r="D2862" s="145"/>
    </row>
    <row r="2863" spans="4:4" x14ac:dyDescent="0.4">
      <c r="D2863" s="145"/>
    </row>
    <row r="2864" spans="4:4" x14ac:dyDescent="0.4">
      <c r="D2864" s="145"/>
    </row>
    <row r="2865" spans="4:4" x14ac:dyDescent="0.4">
      <c r="D2865" s="145"/>
    </row>
    <row r="2866" spans="4:4" x14ac:dyDescent="0.4">
      <c r="D2866" s="145"/>
    </row>
    <row r="2867" spans="4:4" x14ac:dyDescent="0.4">
      <c r="D2867" s="145"/>
    </row>
    <row r="2868" spans="4:4" x14ac:dyDescent="0.4">
      <c r="D2868" s="145"/>
    </row>
    <row r="2869" spans="4:4" x14ac:dyDescent="0.4">
      <c r="D2869" s="145"/>
    </row>
    <row r="2870" spans="4:4" x14ac:dyDescent="0.4">
      <c r="D2870" s="145"/>
    </row>
    <row r="2871" spans="4:4" x14ac:dyDescent="0.4">
      <c r="D2871" s="145"/>
    </row>
    <row r="2872" spans="4:4" x14ac:dyDescent="0.4">
      <c r="D2872" s="145"/>
    </row>
    <row r="2873" spans="4:4" x14ac:dyDescent="0.4">
      <c r="D2873" s="145"/>
    </row>
    <row r="2874" spans="4:4" x14ac:dyDescent="0.4">
      <c r="D2874" s="145"/>
    </row>
    <row r="2875" spans="4:4" x14ac:dyDescent="0.4">
      <c r="D2875" s="145"/>
    </row>
    <row r="2876" spans="4:4" x14ac:dyDescent="0.4">
      <c r="D2876" s="145"/>
    </row>
    <row r="2877" spans="4:4" x14ac:dyDescent="0.4">
      <c r="D2877" s="145"/>
    </row>
    <row r="2878" spans="4:4" x14ac:dyDescent="0.4">
      <c r="D2878" s="145"/>
    </row>
    <row r="2879" spans="4:4" x14ac:dyDescent="0.4">
      <c r="D2879" s="145"/>
    </row>
    <row r="2880" spans="4:4" x14ac:dyDescent="0.4">
      <c r="D2880" s="145"/>
    </row>
    <row r="2881" spans="4:4" x14ac:dyDescent="0.4">
      <c r="D2881" s="145"/>
    </row>
    <row r="2882" spans="4:4" x14ac:dyDescent="0.4">
      <c r="D2882" s="145"/>
    </row>
    <row r="2883" spans="4:4" x14ac:dyDescent="0.4">
      <c r="D2883" s="145"/>
    </row>
    <row r="2884" spans="4:4" x14ac:dyDescent="0.4">
      <c r="D2884" s="145"/>
    </row>
    <row r="2885" spans="4:4" x14ac:dyDescent="0.4">
      <c r="D2885" s="145"/>
    </row>
    <row r="2886" spans="4:4" x14ac:dyDescent="0.4">
      <c r="D2886" s="145"/>
    </row>
    <row r="2887" spans="4:4" x14ac:dyDescent="0.4">
      <c r="D2887" s="145"/>
    </row>
    <row r="2888" spans="4:4" x14ac:dyDescent="0.4">
      <c r="D2888" s="145"/>
    </row>
    <row r="2889" spans="4:4" x14ac:dyDescent="0.4">
      <c r="D2889" s="145"/>
    </row>
    <row r="2890" spans="4:4" x14ac:dyDescent="0.4">
      <c r="D2890" s="145"/>
    </row>
    <row r="2891" spans="4:4" x14ac:dyDescent="0.4">
      <c r="D2891" s="145"/>
    </row>
    <row r="2892" spans="4:4" x14ac:dyDescent="0.4">
      <c r="D2892" s="145"/>
    </row>
    <row r="2893" spans="4:4" x14ac:dyDescent="0.4">
      <c r="D2893" s="145"/>
    </row>
    <row r="2894" spans="4:4" x14ac:dyDescent="0.4">
      <c r="D2894" s="145"/>
    </row>
    <row r="2895" spans="4:4" x14ac:dyDescent="0.4">
      <c r="D2895" s="145"/>
    </row>
    <row r="2896" spans="4:4" x14ac:dyDescent="0.4">
      <c r="D2896" s="145"/>
    </row>
    <row r="2897" spans="4:4" x14ac:dyDescent="0.4">
      <c r="D2897" s="145"/>
    </row>
    <row r="2898" spans="4:4" x14ac:dyDescent="0.4">
      <c r="D2898" s="145"/>
    </row>
    <row r="2899" spans="4:4" x14ac:dyDescent="0.4">
      <c r="D2899" s="145"/>
    </row>
    <row r="2900" spans="4:4" x14ac:dyDescent="0.4">
      <c r="D2900" s="145"/>
    </row>
    <row r="2901" spans="4:4" x14ac:dyDescent="0.4">
      <c r="D2901" s="145"/>
    </row>
    <row r="2902" spans="4:4" x14ac:dyDescent="0.4">
      <c r="D2902" s="145"/>
    </row>
    <row r="2903" spans="4:4" x14ac:dyDescent="0.4">
      <c r="D2903" s="145"/>
    </row>
    <row r="2904" spans="4:4" x14ac:dyDescent="0.4">
      <c r="D2904" s="145"/>
    </row>
    <row r="2905" spans="4:4" x14ac:dyDescent="0.4">
      <c r="D2905" s="145"/>
    </row>
    <row r="2906" spans="4:4" x14ac:dyDescent="0.4">
      <c r="D2906" s="145"/>
    </row>
    <row r="2907" spans="4:4" x14ac:dyDescent="0.4">
      <c r="D2907" s="145"/>
    </row>
    <row r="2908" spans="4:4" x14ac:dyDescent="0.4">
      <c r="D2908" s="145"/>
    </row>
    <row r="2909" spans="4:4" x14ac:dyDescent="0.4">
      <c r="D2909" s="145"/>
    </row>
    <row r="2910" spans="4:4" x14ac:dyDescent="0.4">
      <c r="D2910" s="145"/>
    </row>
    <row r="2911" spans="4:4" x14ac:dyDescent="0.4">
      <c r="D2911" s="145"/>
    </row>
    <row r="2912" spans="4:4" x14ac:dyDescent="0.4">
      <c r="D2912" s="145"/>
    </row>
    <row r="2913" spans="4:4" x14ac:dyDescent="0.4">
      <c r="D2913" s="145"/>
    </row>
    <row r="2914" spans="4:4" x14ac:dyDescent="0.4">
      <c r="D2914" s="145"/>
    </row>
    <row r="2915" spans="4:4" x14ac:dyDescent="0.4">
      <c r="D2915" s="145"/>
    </row>
    <row r="2916" spans="4:4" x14ac:dyDescent="0.4">
      <c r="D2916" s="145"/>
    </row>
    <row r="2917" spans="4:4" x14ac:dyDescent="0.4">
      <c r="D2917" s="145"/>
    </row>
    <row r="2918" spans="4:4" x14ac:dyDescent="0.4">
      <c r="D2918" s="145"/>
    </row>
    <row r="2919" spans="4:4" x14ac:dyDescent="0.4">
      <c r="D2919" s="145"/>
    </row>
    <row r="2920" spans="4:4" x14ac:dyDescent="0.4">
      <c r="D2920" s="145"/>
    </row>
    <row r="2921" spans="4:4" x14ac:dyDescent="0.4">
      <c r="D2921" s="145"/>
    </row>
    <row r="2922" spans="4:4" x14ac:dyDescent="0.4">
      <c r="D2922" s="145"/>
    </row>
    <row r="2923" spans="4:4" x14ac:dyDescent="0.4">
      <c r="D2923" s="145"/>
    </row>
    <row r="2924" spans="4:4" x14ac:dyDescent="0.4">
      <c r="D2924" s="145"/>
    </row>
    <row r="2925" spans="4:4" x14ac:dyDescent="0.4">
      <c r="D2925" s="145"/>
    </row>
    <row r="2926" spans="4:4" x14ac:dyDescent="0.4">
      <c r="D2926" s="145"/>
    </row>
    <row r="2927" spans="4:4" x14ac:dyDescent="0.4">
      <c r="D2927" s="145"/>
    </row>
    <row r="2928" spans="4:4" x14ac:dyDescent="0.4">
      <c r="D2928" s="145"/>
    </row>
    <row r="2929" spans="4:4" x14ac:dyDescent="0.4">
      <c r="D2929" s="145"/>
    </row>
    <row r="2930" spans="4:4" x14ac:dyDescent="0.4">
      <c r="D2930" s="145"/>
    </row>
    <row r="2931" spans="4:4" x14ac:dyDescent="0.4">
      <c r="D2931" s="145"/>
    </row>
    <row r="2932" spans="4:4" x14ac:dyDescent="0.4">
      <c r="D2932" s="145"/>
    </row>
    <row r="2933" spans="4:4" x14ac:dyDescent="0.4">
      <c r="D2933" s="145"/>
    </row>
    <row r="2934" spans="4:4" x14ac:dyDescent="0.4">
      <c r="D2934" s="145"/>
    </row>
    <row r="2935" spans="4:4" x14ac:dyDescent="0.4">
      <c r="D2935" s="145"/>
    </row>
    <row r="2936" spans="4:4" x14ac:dyDescent="0.4">
      <c r="D2936" s="145"/>
    </row>
    <row r="2937" spans="4:4" x14ac:dyDescent="0.4">
      <c r="D2937" s="145"/>
    </row>
    <row r="2938" spans="4:4" x14ac:dyDescent="0.4">
      <c r="D2938" s="145"/>
    </row>
    <row r="2939" spans="4:4" x14ac:dyDescent="0.4">
      <c r="D2939" s="145"/>
    </row>
    <row r="2940" spans="4:4" x14ac:dyDescent="0.4">
      <c r="D2940" s="145"/>
    </row>
    <row r="2941" spans="4:4" x14ac:dyDescent="0.4">
      <c r="D2941" s="145"/>
    </row>
    <row r="2942" spans="4:4" x14ac:dyDescent="0.4">
      <c r="D2942" s="145"/>
    </row>
    <row r="2943" spans="4:4" x14ac:dyDescent="0.4">
      <c r="D2943" s="145"/>
    </row>
    <row r="2944" spans="4:4" x14ac:dyDescent="0.4">
      <c r="D2944" s="145"/>
    </row>
    <row r="2945" spans="4:4" x14ac:dyDescent="0.4">
      <c r="D2945" s="145"/>
    </row>
    <row r="2946" spans="4:4" x14ac:dyDescent="0.4">
      <c r="D2946" s="145"/>
    </row>
    <row r="2947" spans="4:4" x14ac:dyDescent="0.4">
      <c r="D2947" s="145"/>
    </row>
    <row r="2948" spans="4:4" x14ac:dyDescent="0.4">
      <c r="D2948" s="145"/>
    </row>
    <row r="2949" spans="4:4" x14ac:dyDescent="0.4">
      <c r="D2949" s="145"/>
    </row>
    <row r="2950" spans="4:4" x14ac:dyDescent="0.4">
      <c r="D2950" s="145"/>
    </row>
    <row r="2951" spans="4:4" x14ac:dyDescent="0.4">
      <c r="D2951" s="145"/>
    </row>
    <row r="2952" spans="4:4" x14ac:dyDescent="0.4">
      <c r="D2952" s="145"/>
    </row>
    <row r="2953" spans="4:4" x14ac:dyDescent="0.4">
      <c r="D2953" s="145"/>
    </row>
    <row r="2954" spans="4:4" x14ac:dyDescent="0.4">
      <c r="D2954" s="145"/>
    </row>
    <row r="2955" spans="4:4" x14ac:dyDescent="0.4">
      <c r="D2955" s="145"/>
    </row>
    <row r="2956" spans="4:4" x14ac:dyDescent="0.4">
      <c r="D2956" s="145"/>
    </row>
    <row r="2957" spans="4:4" x14ac:dyDescent="0.4">
      <c r="D2957" s="145"/>
    </row>
    <row r="2958" spans="4:4" x14ac:dyDescent="0.4">
      <c r="D2958" s="145"/>
    </row>
    <row r="2959" spans="4:4" x14ac:dyDescent="0.4">
      <c r="D2959" s="145"/>
    </row>
    <row r="2960" spans="4:4" x14ac:dyDescent="0.4">
      <c r="D2960" s="145"/>
    </row>
    <row r="2961" spans="4:4" x14ac:dyDescent="0.4">
      <c r="D2961" s="145"/>
    </row>
    <row r="2962" spans="4:4" x14ac:dyDescent="0.4">
      <c r="D2962" s="145"/>
    </row>
    <row r="2963" spans="4:4" x14ac:dyDescent="0.4">
      <c r="D2963" s="145"/>
    </row>
    <row r="2964" spans="4:4" x14ac:dyDescent="0.4">
      <c r="D2964" s="145"/>
    </row>
    <row r="2965" spans="4:4" x14ac:dyDescent="0.4">
      <c r="D2965" s="145"/>
    </row>
    <row r="2966" spans="4:4" x14ac:dyDescent="0.4">
      <c r="D2966" s="145"/>
    </row>
    <row r="2967" spans="4:4" x14ac:dyDescent="0.4">
      <c r="D2967" s="145"/>
    </row>
    <row r="2968" spans="4:4" x14ac:dyDescent="0.4">
      <c r="D2968" s="145"/>
    </row>
    <row r="2969" spans="4:4" x14ac:dyDescent="0.4">
      <c r="D2969" s="145"/>
    </row>
    <row r="2970" spans="4:4" x14ac:dyDescent="0.4">
      <c r="D2970" s="145"/>
    </row>
    <row r="2971" spans="4:4" x14ac:dyDescent="0.4">
      <c r="D2971" s="145"/>
    </row>
    <row r="2972" spans="4:4" x14ac:dyDescent="0.4">
      <c r="D2972" s="145"/>
    </row>
    <row r="2973" spans="4:4" x14ac:dyDescent="0.4">
      <c r="D2973" s="145"/>
    </row>
    <row r="2974" spans="4:4" x14ac:dyDescent="0.4">
      <c r="D2974" s="145"/>
    </row>
    <row r="2975" spans="4:4" x14ac:dyDescent="0.4">
      <c r="D2975" s="145"/>
    </row>
    <row r="2976" spans="4:4" x14ac:dyDescent="0.4">
      <c r="D2976" s="145"/>
    </row>
    <row r="2977" spans="4:4" x14ac:dyDescent="0.4">
      <c r="D2977" s="145"/>
    </row>
    <row r="2978" spans="4:4" x14ac:dyDescent="0.4">
      <c r="D2978" s="145"/>
    </row>
    <row r="2979" spans="4:4" x14ac:dyDescent="0.4">
      <c r="D2979" s="145"/>
    </row>
    <row r="2980" spans="4:4" x14ac:dyDescent="0.4">
      <c r="D2980" s="145"/>
    </row>
    <row r="2981" spans="4:4" x14ac:dyDescent="0.4">
      <c r="D2981" s="145"/>
    </row>
    <row r="2982" spans="4:4" x14ac:dyDescent="0.4">
      <c r="D2982" s="145"/>
    </row>
    <row r="2983" spans="4:4" x14ac:dyDescent="0.4">
      <c r="D2983" s="145"/>
    </row>
    <row r="2984" spans="4:4" x14ac:dyDescent="0.4">
      <c r="D2984" s="145"/>
    </row>
    <row r="2985" spans="4:4" x14ac:dyDescent="0.4">
      <c r="D2985" s="145"/>
    </row>
    <row r="2986" spans="4:4" x14ac:dyDescent="0.4">
      <c r="D2986" s="145"/>
    </row>
    <row r="2987" spans="4:4" x14ac:dyDescent="0.4">
      <c r="D2987" s="145"/>
    </row>
    <row r="2988" spans="4:4" x14ac:dyDescent="0.4">
      <c r="D2988" s="145"/>
    </row>
    <row r="2989" spans="4:4" x14ac:dyDescent="0.4">
      <c r="D2989" s="145"/>
    </row>
    <row r="2990" spans="4:4" x14ac:dyDescent="0.4">
      <c r="D2990" s="145"/>
    </row>
    <row r="2991" spans="4:4" x14ac:dyDescent="0.4">
      <c r="D2991" s="145"/>
    </row>
    <row r="2992" spans="4:4" x14ac:dyDescent="0.4">
      <c r="D2992" s="145"/>
    </row>
    <row r="2993" spans="4:4" x14ac:dyDescent="0.4">
      <c r="D2993" s="145"/>
    </row>
    <row r="2994" spans="4:4" x14ac:dyDescent="0.4">
      <c r="D2994" s="145"/>
    </row>
    <row r="2995" spans="4:4" x14ac:dyDescent="0.4">
      <c r="D2995" s="145"/>
    </row>
    <row r="2996" spans="4:4" x14ac:dyDescent="0.4">
      <c r="D2996" s="145"/>
    </row>
    <row r="2997" spans="4:4" x14ac:dyDescent="0.4">
      <c r="D2997" s="145"/>
    </row>
    <row r="2998" spans="4:4" x14ac:dyDescent="0.4">
      <c r="D2998" s="145"/>
    </row>
    <row r="2999" spans="4:4" x14ac:dyDescent="0.4">
      <c r="D2999" s="145"/>
    </row>
    <row r="3000" spans="4:4" x14ac:dyDescent="0.4">
      <c r="D3000" s="145"/>
    </row>
    <row r="3001" spans="4:4" x14ac:dyDescent="0.4">
      <c r="D3001" s="145"/>
    </row>
    <row r="3002" spans="4:4" x14ac:dyDescent="0.4">
      <c r="D3002" s="145"/>
    </row>
    <row r="3003" spans="4:4" x14ac:dyDescent="0.4">
      <c r="D3003" s="145"/>
    </row>
    <row r="3004" spans="4:4" x14ac:dyDescent="0.4">
      <c r="D3004" s="145"/>
    </row>
    <row r="3005" spans="4:4" x14ac:dyDescent="0.4">
      <c r="D3005" s="145"/>
    </row>
    <row r="3006" spans="4:4" x14ac:dyDescent="0.4">
      <c r="D3006" s="145"/>
    </row>
    <row r="3007" spans="4:4" x14ac:dyDescent="0.4">
      <c r="D3007" s="145"/>
    </row>
    <row r="3008" spans="4:4" x14ac:dyDescent="0.4">
      <c r="D3008" s="145"/>
    </row>
    <row r="3009" spans="4:4" x14ac:dyDescent="0.4">
      <c r="D3009" s="145"/>
    </row>
    <row r="3010" spans="4:4" x14ac:dyDescent="0.4">
      <c r="D3010" s="145"/>
    </row>
    <row r="3011" spans="4:4" x14ac:dyDescent="0.4">
      <c r="D3011" s="145"/>
    </row>
    <row r="3012" spans="4:4" x14ac:dyDescent="0.4">
      <c r="D3012" s="145"/>
    </row>
    <row r="3013" spans="4:4" x14ac:dyDescent="0.4">
      <c r="D3013" s="145"/>
    </row>
    <row r="3014" spans="4:4" x14ac:dyDescent="0.4">
      <c r="D3014" s="145"/>
    </row>
    <row r="3015" spans="4:4" x14ac:dyDescent="0.4">
      <c r="D3015" s="145"/>
    </row>
    <row r="3016" spans="4:4" x14ac:dyDescent="0.4">
      <c r="D3016" s="145"/>
    </row>
    <row r="3017" spans="4:4" x14ac:dyDescent="0.4">
      <c r="D3017" s="145"/>
    </row>
    <row r="3018" spans="4:4" x14ac:dyDescent="0.4">
      <c r="D3018" s="145"/>
    </row>
    <row r="3019" spans="4:4" x14ac:dyDescent="0.4">
      <c r="D3019" s="145"/>
    </row>
    <row r="3020" spans="4:4" x14ac:dyDescent="0.4">
      <c r="D3020" s="145"/>
    </row>
    <row r="3021" spans="4:4" x14ac:dyDescent="0.4">
      <c r="D3021" s="145"/>
    </row>
    <row r="3022" spans="4:4" x14ac:dyDescent="0.4">
      <c r="D3022" s="145"/>
    </row>
    <row r="3023" spans="4:4" x14ac:dyDescent="0.4">
      <c r="D3023" s="145"/>
    </row>
    <row r="3024" spans="4:4" x14ac:dyDescent="0.4">
      <c r="D3024" s="145"/>
    </row>
    <row r="3025" spans="4:4" x14ac:dyDescent="0.4">
      <c r="D3025" s="145"/>
    </row>
    <row r="3026" spans="4:4" x14ac:dyDescent="0.4">
      <c r="D3026" s="145"/>
    </row>
    <row r="3027" spans="4:4" x14ac:dyDescent="0.4">
      <c r="D3027" s="145"/>
    </row>
    <row r="3028" spans="4:4" x14ac:dyDescent="0.4">
      <c r="D3028" s="145"/>
    </row>
    <row r="3029" spans="4:4" x14ac:dyDescent="0.4">
      <c r="D3029" s="145"/>
    </row>
    <row r="3030" spans="4:4" x14ac:dyDescent="0.4">
      <c r="D3030" s="145"/>
    </row>
    <row r="3031" spans="4:4" x14ac:dyDescent="0.4">
      <c r="D3031" s="145"/>
    </row>
    <row r="3032" spans="4:4" x14ac:dyDescent="0.4">
      <c r="D3032" s="145"/>
    </row>
    <row r="3033" spans="4:4" x14ac:dyDescent="0.4">
      <c r="D3033" s="145"/>
    </row>
    <row r="3034" spans="4:4" x14ac:dyDescent="0.4">
      <c r="D3034" s="145"/>
    </row>
    <row r="3035" spans="4:4" x14ac:dyDescent="0.4">
      <c r="D3035" s="145"/>
    </row>
    <row r="3036" spans="4:4" x14ac:dyDescent="0.4">
      <c r="D3036" s="145"/>
    </row>
    <row r="3037" spans="4:4" x14ac:dyDescent="0.4">
      <c r="D3037" s="145"/>
    </row>
    <row r="3038" spans="4:4" x14ac:dyDescent="0.4">
      <c r="D3038" s="145"/>
    </row>
    <row r="3039" spans="4:4" x14ac:dyDescent="0.4">
      <c r="D3039" s="145"/>
    </row>
    <row r="3040" spans="4:4" x14ac:dyDescent="0.4">
      <c r="D3040" s="145"/>
    </row>
    <row r="3041" spans="4:4" x14ac:dyDescent="0.4">
      <c r="D3041" s="145"/>
    </row>
    <row r="3042" spans="4:4" x14ac:dyDescent="0.4">
      <c r="D3042" s="145"/>
    </row>
    <row r="3043" spans="4:4" x14ac:dyDescent="0.4">
      <c r="D3043" s="145"/>
    </row>
    <row r="3044" spans="4:4" x14ac:dyDescent="0.4">
      <c r="D3044" s="145"/>
    </row>
    <row r="3045" spans="4:4" x14ac:dyDescent="0.4">
      <c r="D3045" s="145"/>
    </row>
    <row r="3046" spans="4:4" x14ac:dyDescent="0.4">
      <c r="D3046" s="145"/>
    </row>
    <row r="3047" spans="4:4" x14ac:dyDescent="0.4">
      <c r="D3047" s="145"/>
    </row>
    <row r="3048" spans="4:4" x14ac:dyDescent="0.4">
      <c r="D3048" s="145"/>
    </row>
    <row r="3049" spans="4:4" x14ac:dyDescent="0.4">
      <c r="D3049" s="145"/>
    </row>
    <row r="3050" spans="4:4" x14ac:dyDescent="0.4">
      <c r="D3050" s="145"/>
    </row>
    <row r="3051" spans="4:4" x14ac:dyDescent="0.4">
      <c r="D3051" s="145"/>
    </row>
    <row r="3052" spans="4:4" x14ac:dyDescent="0.4">
      <c r="D3052" s="145"/>
    </row>
    <row r="3053" spans="4:4" x14ac:dyDescent="0.4">
      <c r="D3053" s="145"/>
    </row>
    <row r="3054" spans="4:4" x14ac:dyDescent="0.4">
      <c r="D3054" s="145"/>
    </row>
    <row r="3055" spans="4:4" x14ac:dyDescent="0.4">
      <c r="D3055" s="145"/>
    </row>
    <row r="3056" spans="4:4" x14ac:dyDescent="0.4">
      <c r="D3056" s="145"/>
    </row>
    <row r="3057" spans="4:4" x14ac:dyDescent="0.4">
      <c r="D3057" s="145"/>
    </row>
    <row r="3058" spans="4:4" x14ac:dyDescent="0.4">
      <c r="D3058" s="145"/>
    </row>
    <row r="3059" spans="4:4" x14ac:dyDescent="0.4">
      <c r="D3059" s="145"/>
    </row>
    <row r="3060" spans="4:4" x14ac:dyDescent="0.4">
      <c r="D3060" s="145"/>
    </row>
    <row r="3061" spans="4:4" x14ac:dyDescent="0.4">
      <c r="D3061" s="145"/>
    </row>
    <row r="3062" spans="4:4" x14ac:dyDescent="0.4">
      <c r="D3062" s="145"/>
    </row>
    <row r="3063" spans="4:4" x14ac:dyDescent="0.4">
      <c r="D3063" s="145"/>
    </row>
    <row r="3064" spans="4:4" x14ac:dyDescent="0.4">
      <c r="D3064" s="145"/>
    </row>
    <row r="3065" spans="4:4" x14ac:dyDescent="0.4">
      <c r="D3065" s="145"/>
    </row>
    <row r="3066" spans="4:4" x14ac:dyDescent="0.4">
      <c r="D3066" s="145"/>
    </row>
    <row r="3067" spans="4:4" x14ac:dyDescent="0.4">
      <c r="D3067" s="145"/>
    </row>
    <row r="3068" spans="4:4" x14ac:dyDescent="0.4">
      <c r="D3068" s="145"/>
    </row>
    <row r="3069" spans="4:4" x14ac:dyDescent="0.4">
      <c r="D3069" s="145"/>
    </row>
    <row r="3070" spans="4:4" x14ac:dyDescent="0.4">
      <c r="D3070" s="145"/>
    </row>
    <row r="3071" spans="4:4" x14ac:dyDescent="0.4">
      <c r="D3071" s="145"/>
    </row>
    <row r="3072" spans="4:4" x14ac:dyDescent="0.4">
      <c r="D3072" s="145"/>
    </row>
    <row r="3073" spans="4:4" x14ac:dyDescent="0.4">
      <c r="D3073" s="145"/>
    </row>
    <row r="3074" spans="4:4" x14ac:dyDescent="0.4">
      <c r="D3074" s="145"/>
    </row>
    <row r="3075" spans="4:4" x14ac:dyDescent="0.4">
      <c r="D3075" s="145"/>
    </row>
    <row r="3076" spans="4:4" x14ac:dyDescent="0.4">
      <c r="D3076" s="145"/>
    </row>
    <row r="3077" spans="4:4" x14ac:dyDescent="0.4">
      <c r="D3077" s="145"/>
    </row>
    <row r="3078" spans="4:4" x14ac:dyDescent="0.4">
      <c r="D3078" s="145"/>
    </row>
    <row r="3079" spans="4:4" x14ac:dyDescent="0.4">
      <c r="D3079" s="145"/>
    </row>
    <row r="3080" spans="4:4" x14ac:dyDescent="0.4">
      <c r="D3080" s="145"/>
    </row>
    <row r="3081" spans="4:4" x14ac:dyDescent="0.4">
      <c r="D3081" s="145"/>
    </row>
    <row r="3082" spans="4:4" x14ac:dyDescent="0.4">
      <c r="D3082" s="145"/>
    </row>
    <row r="3083" spans="4:4" x14ac:dyDescent="0.4">
      <c r="D3083" s="145"/>
    </row>
    <row r="3084" spans="4:4" x14ac:dyDescent="0.4">
      <c r="D3084" s="145"/>
    </row>
    <row r="3085" spans="4:4" x14ac:dyDescent="0.4">
      <c r="D3085" s="145"/>
    </row>
    <row r="3086" spans="4:4" x14ac:dyDescent="0.4">
      <c r="D3086" s="145"/>
    </row>
    <row r="3087" spans="4:4" x14ac:dyDescent="0.4">
      <c r="D3087" s="145"/>
    </row>
    <row r="3088" spans="4:4" x14ac:dyDescent="0.4">
      <c r="D3088" s="145"/>
    </row>
    <row r="3089" spans="4:4" x14ac:dyDescent="0.4">
      <c r="D3089" s="145"/>
    </row>
    <row r="3090" spans="4:4" x14ac:dyDescent="0.4">
      <c r="D3090" s="145"/>
    </row>
    <row r="3091" spans="4:4" x14ac:dyDescent="0.4">
      <c r="D3091" s="145"/>
    </row>
    <row r="3092" spans="4:4" x14ac:dyDescent="0.4">
      <c r="D3092" s="145"/>
    </row>
    <row r="3093" spans="4:4" x14ac:dyDescent="0.4">
      <c r="D3093" s="145"/>
    </row>
    <row r="3094" spans="4:4" x14ac:dyDescent="0.4">
      <c r="D3094" s="145"/>
    </row>
    <row r="3095" spans="4:4" x14ac:dyDescent="0.4">
      <c r="D3095" s="145"/>
    </row>
    <row r="3096" spans="4:4" x14ac:dyDescent="0.4">
      <c r="D3096" s="145"/>
    </row>
    <row r="3097" spans="4:4" x14ac:dyDescent="0.4">
      <c r="D3097" s="145"/>
    </row>
    <row r="3098" spans="4:4" x14ac:dyDescent="0.4">
      <c r="D3098" s="145"/>
    </row>
    <row r="3099" spans="4:4" x14ac:dyDescent="0.4">
      <c r="D3099" s="145"/>
    </row>
    <row r="3100" spans="4:4" x14ac:dyDescent="0.4">
      <c r="D3100" s="145"/>
    </row>
    <row r="3101" spans="4:4" x14ac:dyDescent="0.4">
      <c r="D3101" s="145"/>
    </row>
    <row r="3102" spans="4:4" x14ac:dyDescent="0.4">
      <c r="D3102" s="145"/>
    </row>
    <row r="3103" spans="4:4" x14ac:dyDescent="0.4">
      <c r="D3103" s="145"/>
    </row>
    <row r="3104" spans="4:4" x14ac:dyDescent="0.4">
      <c r="D3104" s="145"/>
    </row>
    <row r="3105" spans="4:4" x14ac:dyDescent="0.4">
      <c r="D3105" s="145"/>
    </row>
    <row r="3106" spans="4:4" x14ac:dyDescent="0.4">
      <c r="D3106" s="145"/>
    </row>
    <row r="3107" spans="4:4" x14ac:dyDescent="0.4">
      <c r="D3107" s="145"/>
    </row>
    <row r="3108" spans="4:4" x14ac:dyDescent="0.4">
      <c r="D3108" s="145"/>
    </row>
    <row r="3109" spans="4:4" x14ac:dyDescent="0.4">
      <c r="D3109" s="145"/>
    </row>
    <row r="3110" spans="4:4" x14ac:dyDescent="0.4">
      <c r="D3110" s="145"/>
    </row>
    <row r="3111" spans="4:4" x14ac:dyDescent="0.4">
      <c r="D3111" s="145"/>
    </row>
    <row r="3112" spans="4:4" x14ac:dyDescent="0.4">
      <c r="D3112" s="145"/>
    </row>
    <row r="3113" spans="4:4" x14ac:dyDescent="0.4">
      <c r="D3113" s="145"/>
    </row>
    <row r="3114" spans="4:4" x14ac:dyDescent="0.4">
      <c r="D3114" s="145"/>
    </row>
    <row r="3115" spans="4:4" x14ac:dyDescent="0.4">
      <c r="D3115" s="145"/>
    </row>
    <row r="3116" spans="4:4" x14ac:dyDescent="0.4">
      <c r="D3116" s="145"/>
    </row>
    <row r="3117" spans="4:4" x14ac:dyDescent="0.4">
      <c r="D3117" s="145"/>
    </row>
    <row r="3118" spans="4:4" x14ac:dyDescent="0.4">
      <c r="D3118" s="145"/>
    </row>
    <row r="3119" spans="4:4" x14ac:dyDescent="0.4">
      <c r="D3119" s="145"/>
    </row>
    <row r="3120" spans="4:4" x14ac:dyDescent="0.4">
      <c r="D3120" s="145"/>
    </row>
    <row r="3121" spans="4:4" x14ac:dyDescent="0.4">
      <c r="D3121" s="145"/>
    </row>
    <row r="3122" spans="4:4" x14ac:dyDescent="0.4">
      <c r="D3122" s="145"/>
    </row>
    <row r="3123" spans="4:4" x14ac:dyDescent="0.4">
      <c r="D3123" s="145"/>
    </row>
    <row r="3124" spans="4:4" x14ac:dyDescent="0.4">
      <c r="D3124" s="145"/>
    </row>
    <row r="3125" spans="4:4" x14ac:dyDescent="0.4">
      <c r="D3125" s="145"/>
    </row>
    <row r="3126" spans="4:4" x14ac:dyDescent="0.4">
      <c r="D3126" s="145"/>
    </row>
    <row r="3127" spans="4:4" x14ac:dyDescent="0.4">
      <c r="D3127" s="145"/>
    </row>
    <row r="3128" spans="4:4" x14ac:dyDescent="0.4">
      <c r="D3128" s="145"/>
    </row>
    <row r="3129" spans="4:4" x14ac:dyDescent="0.4">
      <c r="D3129" s="145"/>
    </row>
    <row r="3130" spans="4:4" x14ac:dyDescent="0.4">
      <c r="D3130" s="145"/>
    </row>
    <row r="3131" spans="4:4" x14ac:dyDescent="0.4">
      <c r="D3131" s="145"/>
    </row>
    <row r="3132" spans="4:4" x14ac:dyDescent="0.4">
      <c r="D3132" s="145"/>
    </row>
    <row r="3133" spans="4:4" x14ac:dyDescent="0.4">
      <c r="D3133" s="145"/>
    </row>
    <row r="3134" spans="4:4" x14ac:dyDescent="0.4">
      <c r="D3134" s="145"/>
    </row>
    <row r="3135" spans="4:4" x14ac:dyDescent="0.4">
      <c r="D3135" s="145"/>
    </row>
    <row r="3136" spans="4:4" x14ac:dyDescent="0.4">
      <c r="D3136" s="145"/>
    </row>
    <row r="3137" spans="4:4" x14ac:dyDescent="0.4">
      <c r="D3137" s="145"/>
    </row>
    <row r="3138" spans="4:4" x14ac:dyDescent="0.4">
      <c r="D3138" s="145"/>
    </row>
    <row r="3139" spans="4:4" x14ac:dyDescent="0.4">
      <c r="D3139" s="145"/>
    </row>
    <row r="3140" spans="4:4" x14ac:dyDescent="0.4">
      <c r="D3140" s="145"/>
    </row>
    <row r="3141" spans="4:4" x14ac:dyDescent="0.4">
      <c r="D3141" s="145"/>
    </row>
    <row r="3142" spans="4:4" x14ac:dyDescent="0.4">
      <c r="D3142" s="145"/>
    </row>
    <row r="3143" spans="4:4" x14ac:dyDescent="0.4">
      <c r="D3143" s="145"/>
    </row>
    <row r="3144" spans="4:4" x14ac:dyDescent="0.4">
      <c r="D3144" s="145"/>
    </row>
    <row r="3145" spans="4:4" x14ac:dyDescent="0.4">
      <c r="D3145" s="145"/>
    </row>
    <row r="3146" spans="4:4" x14ac:dyDescent="0.4">
      <c r="D3146" s="145"/>
    </row>
    <row r="3147" spans="4:4" x14ac:dyDescent="0.4">
      <c r="D3147" s="145"/>
    </row>
    <row r="3148" spans="4:4" x14ac:dyDescent="0.4">
      <c r="D3148" s="145"/>
    </row>
    <row r="3149" spans="4:4" x14ac:dyDescent="0.4">
      <c r="D3149" s="145"/>
    </row>
    <row r="3150" spans="4:4" x14ac:dyDescent="0.4">
      <c r="D3150" s="145"/>
    </row>
    <row r="3151" spans="4:4" x14ac:dyDescent="0.4">
      <c r="D3151" s="145"/>
    </row>
    <row r="3152" spans="4:4" x14ac:dyDescent="0.4">
      <c r="D3152" s="145"/>
    </row>
    <row r="3153" spans="4:4" x14ac:dyDescent="0.4">
      <c r="D3153" s="145"/>
    </row>
    <row r="3154" spans="4:4" x14ac:dyDescent="0.4">
      <c r="D3154" s="145"/>
    </row>
    <row r="3155" spans="4:4" x14ac:dyDescent="0.4">
      <c r="D3155" s="145"/>
    </row>
    <row r="3156" spans="4:4" x14ac:dyDescent="0.4">
      <c r="D3156" s="145"/>
    </row>
    <row r="3157" spans="4:4" x14ac:dyDescent="0.4">
      <c r="D3157" s="145"/>
    </row>
    <row r="3158" spans="4:4" x14ac:dyDescent="0.4">
      <c r="D3158" s="145"/>
    </row>
    <row r="3159" spans="4:4" x14ac:dyDescent="0.4">
      <c r="D3159" s="145"/>
    </row>
    <row r="3160" spans="4:4" x14ac:dyDescent="0.4">
      <c r="D3160" s="145"/>
    </row>
    <row r="3161" spans="4:4" x14ac:dyDescent="0.4">
      <c r="D3161" s="145"/>
    </row>
    <row r="3162" spans="4:4" x14ac:dyDescent="0.4">
      <c r="D3162" s="145"/>
    </row>
    <row r="3163" spans="4:4" x14ac:dyDescent="0.4">
      <c r="D3163" s="145"/>
    </row>
    <row r="3164" spans="4:4" x14ac:dyDescent="0.4">
      <c r="D3164" s="145"/>
    </row>
    <row r="3165" spans="4:4" x14ac:dyDescent="0.4">
      <c r="D3165" s="145"/>
    </row>
    <row r="3166" spans="4:4" x14ac:dyDescent="0.4">
      <c r="D3166" s="145"/>
    </row>
    <row r="3167" spans="4:4" x14ac:dyDescent="0.4">
      <c r="D3167" s="145"/>
    </row>
    <row r="3168" spans="4:4" x14ac:dyDescent="0.4">
      <c r="D3168" s="145"/>
    </row>
    <row r="3169" spans="4:4" x14ac:dyDescent="0.4">
      <c r="D3169" s="145"/>
    </row>
    <row r="3170" spans="4:4" x14ac:dyDescent="0.4">
      <c r="D3170" s="145"/>
    </row>
    <row r="3171" spans="4:4" x14ac:dyDescent="0.4">
      <c r="D3171" s="145"/>
    </row>
    <row r="3172" spans="4:4" x14ac:dyDescent="0.4">
      <c r="D3172" s="145"/>
    </row>
    <row r="3173" spans="4:4" x14ac:dyDescent="0.4">
      <c r="D3173" s="145"/>
    </row>
    <row r="3174" spans="4:4" x14ac:dyDescent="0.4">
      <c r="D3174" s="145"/>
    </row>
    <row r="3175" spans="4:4" x14ac:dyDescent="0.4">
      <c r="D3175" s="145"/>
    </row>
    <row r="3176" spans="4:4" x14ac:dyDescent="0.4">
      <c r="D3176" s="145"/>
    </row>
    <row r="3177" spans="4:4" x14ac:dyDescent="0.4">
      <c r="D3177" s="145"/>
    </row>
    <row r="3178" spans="4:4" x14ac:dyDescent="0.4">
      <c r="D3178" s="145"/>
    </row>
    <row r="3179" spans="4:4" x14ac:dyDescent="0.4">
      <c r="D3179" s="145"/>
    </row>
    <row r="3180" spans="4:4" x14ac:dyDescent="0.4">
      <c r="D3180" s="145"/>
    </row>
    <row r="3181" spans="4:4" x14ac:dyDescent="0.4">
      <c r="D3181" s="145"/>
    </row>
    <row r="3182" spans="4:4" x14ac:dyDescent="0.4">
      <c r="D3182" s="145"/>
    </row>
    <row r="3183" spans="4:4" x14ac:dyDescent="0.4">
      <c r="D3183" s="145"/>
    </row>
    <row r="3184" spans="4:4" x14ac:dyDescent="0.4">
      <c r="D3184" s="145"/>
    </row>
    <row r="3185" spans="4:4" x14ac:dyDescent="0.4">
      <c r="D3185" s="145"/>
    </row>
    <row r="3186" spans="4:4" x14ac:dyDescent="0.4">
      <c r="D3186" s="145"/>
    </row>
    <row r="3187" spans="4:4" x14ac:dyDescent="0.4">
      <c r="D3187" s="145"/>
    </row>
    <row r="3188" spans="4:4" x14ac:dyDescent="0.4">
      <c r="D3188" s="145"/>
    </row>
    <row r="3189" spans="4:4" x14ac:dyDescent="0.4">
      <c r="D3189" s="145"/>
    </row>
    <row r="3190" spans="4:4" x14ac:dyDescent="0.4">
      <c r="D3190" s="145"/>
    </row>
    <row r="3191" spans="4:4" x14ac:dyDescent="0.4">
      <c r="D3191" s="145"/>
    </row>
    <row r="3192" spans="4:4" x14ac:dyDescent="0.4">
      <c r="D3192" s="145"/>
    </row>
    <row r="3193" spans="4:4" x14ac:dyDescent="0.4">
      <c r="D3193" s="145"/>
    </row>
    <row r="3194" spans="4:4" x14ac:dyDescent="0.4">
      <c r="D3194" s="145"/>
    </row>
    <row r="3195" spans="4:4" x14ac:dyDescent="0.4">
      <c r="D3195" s="145"/>
    </row>
    <row r="3196" spans="4:4" x14ac:dyDescent="0.4">
      <c r="D3196" s="145"/>
    </row>
    <row r="3197" spans="4:4" x14ac:dyDescent="0.4">
      <c r="D3197" s="145"/>
    </row>
    <row r="3198" spans="4:4" x14ac:dyDescent="0.4">
      <c r="D3198" s="145"/>
    </row>
    <row r="3199" spans="4:4" x14ac:dyDescent="0.4">
      <c r="D3199" s="145"/>
    </row>
    <row r="3200" spans="4:4" x14ac:dyDescent="0.4">
      <c r="D3200" s="145"/>
    </row>
    <row r="3201" spans="4:4" x14ac:dyDescent="0.4">
      <c r="D3201" s="145"/>
    </row>
    <row r="3202" spans="4:4" x14ac:dyDescent="0.4">
      <c r="D3202" s="145"/>
    </row>
    <row r="3203" spans="4:4" x14ac:dyDescent="0.4">
      <c r="D3203" s="145"/>
    </row>
    <row r="3204" spans="4:4" x14ac:dyDescent="0.4">
      <c r="D3204" s="145"/>
    </row>
    <row r="3205" spans="4:4" x14ac:dyDescent="0.4">
      <c r="D3205" s="145"/>
    </row>
    <row r="3206" spans="4:4" x14ac:dyDescent="0.4">
      <c r="D3206" s="145"/>
    </row>
    <row r="3207" spans="4:4" x14ac:dyDescent="0.4">
      <c r="D3207" s="145"/>
    </row>
    <row r="3208" spans="4:4" x14ac:dyDescent="0.4">
      <c r="D3208" s="145"/>
    </row>
    <row r="3209" spans="4:4" x14ac:dyDescent="0.4">
      <c r="D3209" s="145"/>
    </row>
    <row r="3210" spans="4:4" x14ac:dyDescent="0.4">
      <c r="D3210" s="145"/>
    </row>
    <row r="3211" spans="4:4" x14ac:dyDescent="0.4">
      <c r="D3211" s="145"/>
    </row>
    <row r="3212" spans="4:4" x14ac:dyDescent="0.4">
      <c r="D3212" s="145"/>
    </row>
    <row r="3213" spans="4:4" x14ac:dyDescent="0.4">
      <c r="D3213" s="145"/>
    </row>
    <row r="3214" spans="4:4" x14ac:dyDescent="0.4">
      <c r="D3214" s="145"/>
    </row>
    <row r="3215" spans="4:4" x14ac:dyDescent="0.4">
      <c r="D3215" s="145"/>
    </row>
    <row r="3216" spans="4:4" x14ac:dyDescent="0.4">
      <c r="D3216" s="145"/>
    </row>
    <row r="3217" spans="4:4" x14ac:dyDescent="0.4">
      <c r="D3217" s="145"/>
    </row>
    <row r="3218" spans="4:4" x14ac:dyDescent="0.4">
      <c r="D3218" s="145"/>
    </row>
    <row r="3219" spans="4:4" x14ac:dyDescent="0.4">
      <c r="D3219" s="145"/>
    </row>
    <row r="3220" spans="4:4" x14ac:dyDescent="0.4">
      <c r="D3220" s="145"/>
    </row>
    <row r="3221" spans="4:4" x14ac:dyDescent="0.4">
      <c r="D3221" s="145"/>
    </row>
    <row r="3222" spans="4:4" x14ac:dyDescent="0.4">
      <c r="D3222" s="145"/>
    </row>
    <row r="3223" spans="4:4" x14ac:dyDescent="0.4">
      <c r="D3223" s="145"/>
    </row>
    <row r="3224" spans="4:4" x14ac:dyDescent="0.4">
      <c r="D3224" s="145"/>
    </row>
    <row r="3225" spans="4:4" x14ac:dyDescent="0.4">
      <c r="D3225" s="145"/>
    </row>
    <row r="3226" spans="4:4" x14ac:dyDescent="0.4">
      <c r="D3226" s="145"/>
    </row>
    <row r="3227" spans="4:4" x14ac:dyDescent="0.4">
      <c r="D3227" s="145"/>
    </row>
    <row r="3228" spans="4:4" x14ac:dyDescent="0.4">
      <c r="D3228" s="145"/>
    </row>
    <row r="3229" spans="4:4" x14ac:dyDescent="0.4">
      <c r="D3229" s="145"/>
    </row>
    <row r="3230" spans="4:4" x14ac:dyDescent="0.4">
      <c r="D3230" s="145"/>
    </row>
    <row r="3231" spans="4:4" x14ac:dyDescent="0.4">
      <c r="D3231" s="145"/>
    </row>
    <row r="3232" spans="4:4" x14ac:dyDescent="0.4">
      <c r="D3232" s="145"/>
    </row>
    <row r="3233" spans="4:4" x14ac:dyDescent="0.4">
      <c r="D3233" s="145"/>
    </row>
    <row r="3234" spans="4:4" x14ac:dyDescent="0.4">
      <c r="D3234" s="145"/>
    </row>
    <row r="3235" spans="4:4" x14ac:dyDescent="0.4">
      <c r="D3235" s="145"/>
    </row>
    <row r="3236" spans="4:4" x14ac:dyDescent="0.4">
      <c r="D3236" s="145"/>
    </row>
    <row r="3237" spans="4:4" x14ac:dyDescent="0.4">
      <c r="D3237" s="145"/>
    </row>
    <row r="3238" spans="4:4" x14ac:dyDescent="0.4">
      <c r="D3238" s="145"/>
    </row>
    <row r="3239" spans="4:4" x14ac:dyDescent="0.4">
      <c r="D3239" s="145"/>
    </row>
    <row r="3240" spans="4:4" x14ac:dyDescent="0.4">
      <c r="D3240" s="145"/>
    </row>
    <row r="3241" spans="4:4" x14ac:dyDescent="0.4">
      <c r="D3241" s="145"/>
    </row>
    <row r="3242" spans="4:4" x14ac:dyDescent="0.4">
      <c r="D3242" s="145"/>
    </row>
    <row r="3243" spans="4:4" x14ac:dyDescent="0.4">
      <c r="D3243" s="145"/>
    </row>
    <row r="3244" spans="4:4" x14ac:dyDescent="0.4">
      <c r="D3244" s="145"/>
    </row>
    <row r="3245" spans="4:4" x14ac:dyDescent="0.4">
      <c r="D3245" s="145"/>
    </row>
    <row r="3246" spans="4:4" x14ac:dyDescent="0.4">
      <c r="D3246" s="145"/>
    </row>
    <row r="3247" spans="4:4" x14ac:dyDescent="0.4">
      <c r="D3247" s="145"/>
    </row>
    <row r="3248" spans="4:4" x14ac:dyDescent="0.4">
      <c r="D3248" s="145"/>
    </row>
    <row r="3249" spans="4:4" x14ac:dyDescent="0.4">
      <c r="D3249" s="145"/>
    </row>
    <row r="3250" spans="4:4" x14ac:dyDescent="0.4">
      <c r="D3250" s="145"/>
    </row>
    <row r="3251" spans="4:4" x14ac:dyDescent="0.4">
      <c r="D3251" s="145"/>
    </row>
    <row r="3252" spans="4:4" x14ac:dyDescent="0.4">
      <c r="D3252" s="145"/>
    </row>
    <row r="3253" spans="4:4" x14ac:dyDescent="0.4">
      <c r="D3253" s="145"/>
    </row>
    <row r="3254" spans="4:4" x14ac:dyDescent="0.4">
      <c r="D3254" s="145"/>
    </row>
    <row r="3255" spans="4:4" x14ac:dyDescent="0.4">
      <c r="D3255" s="145"/>
    </row>
    <row r="3256" spans="4:4" x14ac:dyDescent="0.4">
      <c r="D3256" s="145"/>
    </row>
    <row r="3257" spans="4:4" x14ac:dyDescent="0.4">
      <c r="D3257" s="145"/>
    </row>
    <row r="3258" spans="4:4" x14ac:dyDescent="0.4">
      <c r="D3258" s="145"/>
    </row>
    <row r="3259" spans="4:4" x14ac:dyDescent="0.4">
      <c r="D3259" s="145"/>
    </row>
    <row r="3260" spans="4:4" x14ac:dyDescent="0.4">
      <c r="D3260" s="145"/>
    </row>
    <row r="3261" spans="4:4" x14ac:dyDescent="0.4">
      <c r="D3261" s="145"/>
    </row>
    <row r="3262" spans="4:4" x14ac:dyDescent="0.4">
      <c r="D3262" s="145"/>
    </row>
    <row r="3263" spans="4:4" x14ac:dyDescent="0.4">
      <c r="D3263" s="145"/>
    </row>
    <row r="3264" spans="4:4" x14ac:dyDescent="0.4">
      <c r="D3264" s="145"/>
    </row>
    <row r="3265" spans="4:4" x14ac:dyDescent="0.4">
      <c r="D3265" s="145"/>
    </row>
    <row r="3266" spans="4:4" x14ac:dyDescent="0.4">
      <c r="D3266" s="145"/>
    </row>
    <row r="3267" spans="4:4" x14ac:dyDescent="0.4">
      <c r="D3267" s="145"/>
    </row>
    <row r="3268" spans="4:4" x14ac:dyDescent="0.4">
      <c r="D3268" s="145"/>
    </row>
    <row r="3269" spans="4:4" x14ac:dyDescent="0.4">
      <c r="D3269" s="145"/>
    </row>
    <row r="3270" spans="4:4" x14ac:dyDescent="0.4">
      <c r="D3270" s="145"/>
    </row>
    <row r="3271" spans="4:4" x14ac:dyDescent="0.4">
      <c r="D3271" s="145"/>
    </row>
    <row r="3272" spans="4:4" x14ac:dyDescent="0.4">
      <c r="D3272" s="145"/>
    </row>
    <row r="3273" spans="4:4" x14ac:dyDescent="0.4">
      <c r="D3273" s="145"/>
    </row>
    <row r="3274" spans="4:4" x14ac:dyDescent="0.4">
      <c r="D3274" s="145"/>
    </row>
    <row r="3275" spans="4:4" x14ac:dyDescent="0.4">
      <c r="D3275" s="145"/>
    </row>
    <row r="3276" spans="4:4" x14ac:dyDescent="0.4">
      <c r="D3276" s="145"/>
    </row>
    <row r="3277" spans="4:4" x14ac:dyDescent="0.4">
      <c r="D3277" s="145"/>
    </row>
    <row r="3278" spans="4:4" x14ac:dyDescent="0.4">
      <c r="D3278" s="145"/>
    </row>
    <row r="3279" spans="4:4" x14ac:dyDescent="0.4">
      <c r="D3279" s="145"/>
    </row>
    <row r="3280" spans="4:4" x14ac:dyDescent="0.4">
      <c r="D3280" s="145"/>
    </row>
    <row r="3281" spans="4:4" x14ac:dyDescent="0.4">
      <c r="D3281" s="145"/>
    </row>
    <row r="3282" spans="4:4" x14ac:dyDescent="0.4">
      <c r="D3282" s="145"/>
    </row>
    <row r="3283" spans="4:4" x14ac:dyDescent="0.4">
      <c r="D3283" s="145"/>
    </row>
    <row r="3284" spans="4:4" x14ac:dyDescent="0.4">
      <c r="D3284" s="145"/>
    </row>
    <row r="3285" spans="4:4" x14ac:dyDescent="0.4">
      <c r="D3285" s="145"/>
    </row>
    <row r="3286" spans="4:4" x14ac:dyDescent="0.4">
      <c r="D3286" s="145"/>
    </row>
    <row r="3287" spans="4:4" x14ac:dyDescent="0.4">
      <c r="D3287" s="145"/>
    </row>
    <row r="3288" spans="4:4" x14ac:dyDescent="0.4">
      <c r="D3288" s="145"/>
    </row>
    <row r="3289" spans="4:4" x14ac:dyDescent="0.4">
      <c r="D3289" s="145"/>
    </row>
    <row r="3290" spans="4:4" x14ac:dyDescent="0.4">
      <c r="D3290" s="145"/>
    </row>
    <row r="3291" spans="4:4" x14ac:dyDescent="0.4">
      <c r="D3291" s="145"/>
    </row>
    <row r="3292" spans="4:4" x14ac:dyDescent="0.4">
      <c r="D3292" s="145"/>
    </row>
    <row r="3293" spans="4:4" x14ac:dyDescent="0.4">
      <c r="D3293" s="145"/>
    </row>
    <row r="3294" spans="4:4" x14ac:dyDescent="0.4">
      <c r="D3294" s="145"/>
    </row>
    <row r="3295" spans="4:4" x14ac:dyDescent="0.4">
      <c r="D3295" s="145"/>
    </row>
    <row r="3296" spans="4:4" x14ac:dyDescent="0.4">
      <c r="D3296" s="145"/>
    </row>
    <row r="3297" spans="4:4" x14ac:dyDescent="0.4">
      <c r="D3297" s="145"/>
    </row>
    <row r="3298" spans="4:4" x14ac:dyDescent="0.4">
      <c r="D3298" s="145"/>
    </row>
    <row r="3299" spans="4:4" x14ac:dyDescent="0.4">
      <c r="D3299" s="145"/>
    </row>
    <row r="3300" spans="4:4" x14ac:dyDescent="0.4">
      <c r="D3300" s="145"/>
    </row>
    <row r="3301" spans="4:4" x14ac:dyDescent="0.4">
      <c r="D3301" s="145"/>
    </row>
    <row r="3302" spans="4:4" x14ac:dyDescent="0.4">
      <c r="D3302" s="145"/>
    </row>
    <row r="3303" spans="4:4" x14ac:dyDescent="0.4">
      <c r="D3303" s="145"/>
    </row>
    <row r="3304" spans="4:4" x14ac:dyDescent="0.4">
      <c r="D3304" s="145"/>
    </row>
    <row r="3305" spans="4:4" x14ac:dyDescent="0.4">
      <c r="D3305" s="145"/>
    </row>
    <row r="3306" spans="4:4" x14ac:dyDescent="0.4">
      <c r="D3306" s="145"/>
    </row>
    <row r="3307" spans="4:4" x14ac:dyDescent="0.4">
      <c r="D3307" s="145"/>
    </row>
    <row r="3308" spans="4:4" x14ac:dyDescent="0.4">
      <c r="D3308" s="145"/>
    </row>
    <row r="3309" spans="4:4" x14ac:dyDescent="0.4">
      <c r="D3309" s="145"/>
    </row>
    <row r="3310" spans="4:4" x14ac:dyDescent="0.4">
      <c r="D3310" s="145"/>
    </row>
    <row r="3311" spans="4:4" x14ac:dyDescent="0.4">
      <c r="D3311" s="145"/>
    </row>
    <row r="3312" spans="4:4" x14ac:dyDescent="0.4">
      <c r="D3312" s="145"/>
    </row>
    <row r="3313" spans="4:4" x14ac:dyDescent="0.4">
      <c r="D3313" s="145"/>
    </row>
    <row r="3314" spans="4:4" x14ac:dyDescent="0.4">
      <c r="D3314" s="145"/>
    </row>
    <row r="3315" spans="4:4" x14ac:dyDescent="0.4">
      <c r="D3315" s="145"/>
    </row>
    <row r="3316" spans="4:4" x14ac:dyDescent="0.4">
      <c r="D3316" s="145"/>
    </row>
    <row r="3317" spans="4:4" x14ac:dyDescent="0.4">
      <c r="D3317" s="145"/>
    </row>
    <row r="3318" spans="4:4" x14ac:dyDescent="0.4">
      <c r="D3318" s="145"/>
    </row>
    <row r="3319" spans="4:4" x14ac:dyDescent="0.4">
      <c r="D3319" s="145"/>
    </row>
    <row r="3320" spans="4:4" x14ac:dyDescent="0.4">
      <c r="D3320" s="145"/>
    </row>
    <row r="3321" spans="4:4" x14ac:dyDescent="0.4">
      <c r="D3321" s="145"/>
    </row>
    <row r="3322" spans="4:4" x14ac:dyDescent="0.4">
      <c r="D3322" s="145"/>
    </row>
    <row r="3323" spans="4:4" x14ac:dyDescent="0.4">
      <c r="D3323" s="145"/>
    </row>
    <row r="3324" spans="4:4" x14ac:dyDescent="0.4">
      <c r="D3324" s="145"/>
    </row>
    <row r="3325" spans="4:4" x14ac:dyDescent="0.4">
      <c r="D3325" s="145"/>
    </row>
    <row r="3326" spans="4:4" x14ac:dyDescent="0.4">
      <c r="D3326" s="145"/>
    </row>
    <row r="3327" spans="4:4" x14ac:dyDescent="0.4">
      <c r="D3327" s="145"/>
    </row>
    <row r="3328" spans="4:4" x14ac:dyDescent="0.4">
      <c r="D3328" s="145"/>
    </row>
    <row r="3329" spans="4:4" x14ac:dyDescent="0.4">
      <c r="D3329" s="145"/>
    </row>
    <row r="3330" spans="4:4" x14ac:dyDescent="0.4">
      <c r="D3330" s="145"/>
    </row>
    <row r="3331" spans="4:4" x14ac:dyDescent="0.4">
      <c r="D3331" s="145"/>
    </row>
    <row r="3332" spans="4:4" x14ac:dyDescent="0.4">
      <c r="D3332" s="145"/>
    </row>
    <row r="3333" spans="4:4" x14ac:dyDescent="0.4">
      <c r="D3333" s="145"/>
    </row>
    <row r="3334" spans="4:4" x14ac:dyDescent="0.4">
      <c r="D3334" s="145"/>
    </row>
    <row r="3335" spans="4:4" x14ac:dyDescent="0.4">
      <c r="D3335" s="145"/>
    </row>
    <row r="3336" spans="4:4" x14ac:dyDescent="0.4">
      <c r="D3336" s="145"/>
    </row>
    <row r="3337" spans="4:4" x14ac:dyDescent="0.4">
      <c r="D3337" s="145"/>
    </row>
    <row r="3338" spans="4:4" x14ac:dyDescent="0.4">
      <c r="D3338" s="145"/>
    </row>
    <row r="3339" spans="4:4" x14ac:dyDescent="0.4">
      <c r="D3339" s="145"/>
    </row>
    <row r="3340" spans="4:4" x14ac:dyDescent="0.4">
      <c r="D3340" s="145"/>
    </row>
    <row r="3341" spans="4:4" x14ac:dyDescent="0.4">
      <c r="D3341" s="145"/>
    </row>
    <row r="3342" spans="4:4" x14ac:dyDescent="0.4">
      <c r="D3342" s="145"/>
    </row>
    <row r="3343" spans="4:4" x14ac:dyDescent="0.4">
      <c r="D3343" s="145"/>
    </row>
    <row r="3344" spans="4:4" x14ac:dyDescent="0.4">
      <c r="D3344" s="145"/>
    </row>
    <row r="3345" spans="4:4" x14ac:dyDescent="0.4">
      <c r="D3345" s="145"/>
    </row>
    <row r="3346" spans="4:4" x14ac:dyDescent="0.4">
      <c r="D3346" s="145"/>
    </row>
    <row r="3347" spans="4:4" x14ac:dyDescent="0.4">
      <c r="D3347" s="145"/>
    </row>
    <row r="3348" spans="4:4" x14ac:dyDescent="0.4">
      <c r="D3348" s="145"/>
    </row>
    <row r="3349" spans="4:4" x14ac:dyDescent="0.4">
      <c r="D3349" s="145"/>
    </row>
    <row r="3350" spans="4:4" x14ac:dyDescent="0.4">
      <c r="D3350" s="145"/>
    </row>
    <row r="3351" spans="4:4" x14ac:dyDescent="0.4">
      <c r="D3351" s="145"/>
    </row>
    <row r="3352" spans="4:4" x14ac:dyDescent="0.4">
      <c r="D3352" s="145"/>
    </row>
    <row r="3353" spans="4:4" x14ac:dyDescent="0.4">
      <c r="D3353" s="145"/>
    </row>
    <row r="3354" spans="4:4" x14ac:dyDescent="0.4">
      <c r="D3354" s="145"/>
    </row>
    <row r="3355" spans="4:4" x14ac:dyDescent="0.4">
      <c r="D3355" s="145"/>
    </row>
    <row r="3356" spans="4:4" x14ac:dyDescent="0.4">
      <c r="D3356" s="145"/>
    </row>
    <row r="3357" spans="4:4" x14ac:dyDescent="0.4">
      <c r="D3357" s="145"/>
    </row>
    <row r="3358" spans="4:4" x14ac:dyDescent="0.4">
      <c r="D3358" s="145"/>
    </row>
    <row r="3359" spans="4:4" x14ac:dyDescent="0.4">
      <c r="D3359" s="145"/>
    </row>
    <row r="3360" spans="4:4" x14ac:dyDescent="0.4">
      <c r="D3360" s="145"/>
    </row>
    <row r="3361" spans="4:4" x14ac:dyDescent="0.4">
      <c r="D3361" s="145"/>
    </row>
    <row r="3362" spans="4:4" x14ac:dyDescent="0.4">
      <c r="D3362" s="145"/>
    </row>
    <row r="3363" spans="4:4" x14ac:dyDescent="0.4">
      <c r="D3363" s="145"/>
    </row>
    <row r="3364" spans="4:4" x14ac:dyDescent="0.4">
      <c r="D3364" s="145"/>
    </row>
    <row r="3365" spans="4:4" x14ac:dyDescent="0.4">
      <c r="D3365" s="145"/>
    </row>
    <row r="3366" spans="4:4" x14ac:dyDescent="0.4">
      <c r="D3366" s="145"/>
    </row>
    <row r="3367" spans="4:4" x14ac:dyDescent="0.4">
      <c r="D3367" s="145"/>
    </row>
    <row r="3368" spans="4:4" x14ac:dyDescent="0.4">
      <c r="D3368" s="145"/>
    </row>
    <row r="3369" spans="4:4" x14ac:dyDescent="0.4">
      <c r="D3369" s="145"/>
    </row>
    <row r="3370" spans="4:4" x14ac:dyDescent="0.4">
      <c r="D3370" s="145"/>
    </row>
    <row r="3371" spans="4:4" x14ac:dyDescent="0.4">
      <c r="D3371" s="145"/>
    </row>
    <row r="3372" spans="4:4" x14ac:dyDescent="0.4">
      <c r="D3372" s="145"/>
    </row>
    <row r="3373" spans="4:4" x14ac:dyDescent="0.4">
      <c r="D3373" s="145"/>
    </row>
    <row r="3374" spans="4:4" x14ac:dyDescent="0.4">
      <c r="D3374" s="145"/>
    </row>
    <row r="3375" spans="4:4" x14ac:dyDescent="0.4">
      <c r="D3375" s="145"/>
    </row>
    <row r="3376" spans="4:4" x14ac:dyDescent="0.4">
      <c r="D3376" s="145"/>
    </row>
    <row r="3377" spans="4:4" x14ac:dyDescent="0.4">
      <c r="D3377" s="145"/>
    </row>
    <row r="3378" spans="4:4" x14ac:dyDescent="0.4">
      <c r="D3378" s="145"/>
    </row>
    <row r="3379" spans="4:4" x14ac:dyDescent="0.4">
      <c r="D3379" s="145"/>
    </row>
    <row r="3380" spans="4:4" x14ac:dyDescent="0.4">
      <c r="D3380" s="145"/>
    </row>
    <row r="3381" spans="4:4" x14ac:dyDescent="0.4">
      <c r="D3381" s="145"/>
    </row>
    <row r="3382" spans="4:4" x14ac:dyDescent="0.4">
      <c r="D3382" s="145"/>
    </row>
    <row r="3383" spans="4:4" x14ac:dyDescent="0.4">
      <c r="D3383" s="145"/>
    </row>
    <row r="3384" spans="4:4" x14ac:dyDescent="0.4">
      <c r="D3384" s="145"/>
    </row>
    <row r="3385" spans="4:4" x14ac:dyDescent="0.4">
      <c r="D3385" s="145"/>
    </row>
    <row r="3386" spans="4:4" x14ac:dyDescent="0.4">
      <c r="D3386" s="145"/>
    </row>
    <row r="3387" spans="4:4" x14ac:dyDescent="0.4">
      <c r="D3387" s="145"/>
    </row>
    <row r="3388" spans="4:4" x14ac:dyDescent="0.4">
      <c r="D3388" s="145"/>
    </row>
    <row r="3389" spans="4:4" x14ac:dyDescent="0.4">
      <c r="D3389" s="145"/>
    </row>
    <row r="3390" spans="4:4" x14ac:dyDescent="0.4">
      <c r="D3390" s="145"/>
    </row>
    <row r="3391" spans="4:4" x14ac:dyDescent="0.4">
      <c r="D3391" s="145"/>
    </row>
    <row r="3392" spans="4:4" x14ac:dyDescent="0.4">
      <c r="D3392" s="145"/>
    </row>
    <row r="3393" spans="4:4" x14ac:dyDescent="0.4">
      <c r="D3393" s="145"/>
    </row>
    <row r="3394" spans="4:4" x14ac:dyDescent="0.4">
      <c r="D3394" s="145"/>
    </row>
    <row r="3395" spans="4:4" x14ac:dyDescent="0.4">
      <c r="D3395" s="145"/>
    </row>
    <row r="3396" spans="4:4" x14ac:dyDescent="0.4">
      <c r="D3396" s="145"/>
    </row>
    <row r="3397" spans="4:4" x14ac:dyDescent="0.4">
      <c r="D3397" s="145"/>
    </row>
    <row r="3398" spans="4:4" x14ac:dyDescent="0.4">
      <c r="D3398" s="145"/>
    </row>
    <row r="3399" spans="4:4" x14ac:dyDescent="0.4">
      <c r="D3399" s="145"/>
    </row>
    <row r="3400" spans="4:4" x14ac:dyDescent="0.4">
      <c r="D3400" s="145"/>
    </row>
    <row r="3401" spans="4:4" x14ac:dyDescent="0.4">
      <c r="D3401" s="145"/>
    </row>
    <row r="3402" spans="4:4" x14ac:dyDescent="0.4">
      <c r="D3402" s="145"/>
    </row>
    <row r="3403" spans="4:4" x14ac:dyDescent="0.4">
      <c r="D3403" s="145"/>
    </row>
    <row r="3404" spans="4:4" x14ac:dyDescent="0.4">
      <c r="D3404" s="145"/>
    </row>
    <row r="3405" spans="4:4" x14ac:dyDescent="0.4">
      <c r="D3405" s="145"/>
    </row>
    <row r="3406" spans="4:4" x14ac:dyDescent="0.4">
      <c r="D3406" s="145"/>
    </row>
    <row r="3407" spans="4:4" x14ac:dyDescent="0.4">
      <c r="D3407" s="145"/>
    </row>
    <row r="3408" spans="4:4" x14ac:dyDescent="0.4">
      <c r="D3408" s="145"/>
    </row>
    <row r="3409" spans="4:4" x14ac:dyDescent="0.4">
      <c r="D3409" s="145"/>
    </row>
    <row r="3410" spans="4:4" x14ac:dyDescent="0.4">
      <c r="D3410" s="145"/>
    </row>
    <row r="3411" spans="4:4" x14ac:dyDescent="0.4">
      <c r="D3411" s="145"/>
    </row>
    <row r="3412" spans="4:4" x14ac:dyDescent="0.4">
      <c r="D3412" s="145"/>
    </row>
    <row r="3413" spans="4:4" x14ac:dyDescent="0.4">
      <c r="D3413" s="145"/>
    </row>
    <row r="3414" spans="4:4" x14ac:dyDescent="0.4">
      <c r="D3414" s="145"/>
    </row>
    <row r="3415" spans="4:4" x14ac:dyDescent="0.4">
      <c r="D3415" s="145"/>
    </row>
    <row r="3416" spans="4:4" x14ac:dyDescent="0.4">
      <c r="D3416" s="145"/>
    </row>
    <row r="3417" spans="4:4" x14ac:dyDescent="0.4">
      <c r="D3417" s="145"/>
    </row>
    <row r="3418" spans="4:4" x14ac:dyDescent="0.4">
      <c r="D3418" s="145"/>
    </row>
    <row r="3419" spans="4:4" x14ac:dyDescent="0.4">
      <c r="D3419" s="145"/>
    </row>
    <row r="3420" spans="4:4" x14ac:dyDescent="0.4">
      <c r="D3420" s="145"/>
    </row>
    <row r="3421" spans="4:4" x14ac:dyDescent="0.4">
      <c r="D3421" s="145"/>
    </row>
    <row r="3422" spans="4:4" x14ac:dyDescent="0.4">
      <c r="D3422" s="145"/>
    </row>
    <row r="3423" spans="4:4" x14ac:dyDescent="0.4">
      <c r="D3423" s="145"/>
    </row>
    <row r="3424" spans="4:4" x14ac:dyDescent="0.4">
      <c r="D3424" s="145"/>
    </row>
    <row r="3425" spans="4:4" x14ac:dyDescent="0.4">
      <c r="D3425" s="145"/>
    </row>
    <row r="3426" spans="4:4" x14ac:dyDescent="0.4">
      <c r="D3426" s="145"/>
    </row>
    <row r="3427" spans="4:4" x14ac:dyDescent="0.4">
      <c r="D3427" s="145"/>
    </row>
    <row r="3428" spans="4:4" x14ac:dyDescent="0.4">
      <c r="D3428" s="145"/>
    </row>
    <row r="3429" spans="4:4" x14ac:dyDescent="0.4">
      <c r="D3429" s="145"/>
    </row>
    <row r="3430" spans="4:4" x14ac:dyDescent="0.4">
      <c r="D3430" s="145"/>
    </row>
    <row r="3431" spans="4:4" x14ac:dyDescent="0.4">
      <c r="D3431" s="145"/>
    </row>
    <row r="3432" spans="4:4" x14ac:dyDescent="0.4">
      <c r="D3432" s="145"/>
    </row>
    <row r="3433" spans="4:4" x14ac:dyDescent="0.4">
      <c r="D3433" s="145"/>
    </row>
    <row r="3434" spans="4:4" x14ac:dyDescent="0.4">
      <c r="D3434" s="145"/>
    </row>
    <row r="3435" spans="4:4" x14ac:dyDescent="0.4">
      <c r="D3435" s="145"/>
    </row>
    <row r="3436" spans="4:4" x14ac:dyDescent="0.4">
      <c r="D3436" s="145"/>
    </row>
    <row r="3437" spans="4:4" x14ac:dyDescent="0.4">
      <c r="D3437" s="145"/>
    </row>
    <row r="3438" spans="4:4" x14ac:dyDescent="0.4">
      <c r="D3438" s="145"/>
    </row>
    <row r="3439" spans="4:4" x14ac:dyDescent="0.4">
      <c r="D3439" s="145"/>
    </row>
    <row r="3440" spans="4:4" x14ac:dyDescent="0.4">
      <c r="D3440" s="145"/>
    </row>
    <row r="3441" spans="4:4" x14ac:dyDescent="0.4">
      <c r="D3441" s="145"/>
    </row>
    <row r="3442" spans="4:4" x14ac:dyDescent="0.4">
      <c r="D3442" s="145"/>
    </row>
    <row r="3443" spans="4:4" x14ac:dyDescent="0.4">
      <c r="D3443" s="145"/>
    </row>
    <row r="3444" spans="4:4" x14ac:dyDescent="0.4">
      <c r="D3444" s="145"/>
    </row>
    <row r="3445" spans="4:4" x14ac:dyDescent="0.4">
      <c r="D3445" s="145"/>
    </row>
    <row r="3446" spans="4:4" x14ac:dyDescent="0.4">
      <c r="D3446" s="145"/>
    </row>
    <row r="3447" spans="4:4" x14ac:dyDescent="0.4">
      <c r="D3447" s="145"/>
    </row>
    <row r="3448" spans="4:4" x14ac:dyDescent="0.4">
      <c r="D3448" s="145"/>
    </row>
    <row r="3449" spans="4:4" x14ac:dyDescent="0.4">
      <c r="D3449" s="145"/>
    </row>
    <row r="3450" spans="4:4" x14ac:dyDescent="0.4">
      <c r="D3450" s="145"/>
    </row>
    <row r="3451" spans="4:4" x14ac:dyDescent="0.4">
      <c r="D3451" s="145"/>
    </row>
    <row r="3452" spans="4:4" x14ac:dyDescent="0.4">
      <c r="D3452" s="145"/>
    </row>
    <row r="3453" spans="4:4" x14ac:dyDescent="0.4">
      <c r="D3453" s="145"/>
    </row>
    <row r="3454" spans="4:4" x14ac:dyDescent="0.4">
      <c r="D3454" s="145"/>
    </row>
    <row r="3455" spans="4:4" x14ac:dyDescent="0.4">
      <c r="D3455" s="145"/>
    </row>
    <row r="3456" spans="4:4" x14ac:dyDescent="0.4">
      <c r="D3456" s="145"/>
    </row>
    <row r="3457" spans="4:4" x14ac:dyDescent="0.4">
      <c r="D3457" s="145"/>
    </row>
    <row r="3458" spans="4:4" x14ac:dyDescent="0.4">
      <c r="D3458" s="145"/>
    </row>
    <row r="3459" spans="4:4" x14ac:dyDescent="0.4">
      <c r="D3459" s="145"/>
    </row>
    <row r="3460" spans="4:4" x14ac:dyDescent="0.4">
      <c r="D3460" s="145"/>
    </row>
    <row r="3461" spans="4:4" x14ac:dyDescent="0.4">
      <c r="D3461" s="145"/>
    </row>
    <row r="3462" spans="4:4" x14ac:dyDescent="0.4">
      <c r="D3462" s="145"/>
    </row>
    <row r="3463" spans="4:4" x14ac:dyDescent="0.4">
      <c r="D3463" s="145"/>
    </row>
    <row r="3464" spans="4:4" x14ac:dyDescent="0.4">
      <c r="D3464" s="145"/>
    </row>
    <row r="3465" spans="4:4" x14ac:dyDescent="0.4">
      <c r="D3465" s="145"/>
    </row>
    <row r="3466" spans="4:4" x14ac:dyDescent="0.4">
      <c r="D3466" s="145"/>
    </row>
    <row r="3467" spans="4:4" x14ac:dyDescent="0.4">
      <c r="D3467" s="145"/>
    </row>
    <row r="3468" spans="4:4" x14ac:dyDescent="0.4">
      <c r="D3468" s="145"/>
    </row>
    <row r="3469" spans="4:4" x14ac:dyDescent="0.4">
      <c r="D3469" s="145"/>
    </row>
    <row r="3470" spans="4:4" x14ac:dyDescent="0.4">
      <c r="D3470" s="145"/>
    </row>
    <row r="3471" spans="4:4" x14ac:dyDescent="0.4">
      <c r="D3471" s="145"/>
    </row>
    <row r="3472" spans="4:4" x14ac:dyDescent="0.4">
      <c r="D3472" s="145"/>
    </row>
    <row r="3473" spans="4:4" x14ac:dyDescent="0.4">
      <c r="D3473" s="145"/>
    </row>
    <row r="3474" spans="4:4" x14ac:dyDescent="0.4">
      <c r="D3474" s="145"/>
    </row>
    <row r="3475" spans="4:4" x14ac:dyDescent="0.4">
      <c r="D3475" s="145"/>
    </row>
    <row r="3476" spans="4:4" x14ac:dyDescent="0.4">
      <c r="D3476" s="145"/>
    </row>
    <row r="3477" spans="4:4" x14ac:dyDescent="0.4">
      <c r="D3477" s="145"/>
    </row>
    <row r="3478" spans="4:4" x14ac:dyDescent="0.4">
      <c r="D3478" s="145"/>
    </row>
    <row r="3479" spans="4:4" x14ac:dyDescent="0.4">
      <c r="D3479" s="145"/>
    </row>
    <row r="3480" spans="4:4" x14ac:dyDescent="0.4">
      <c r="D3480" s="145"/>
    </row>
    <row r="3481" spans="4:4" x14ac:dyDescent="0.4">
      <c r="D3481" s="145"/>
    </row>
    <row r="3482" spans="4:4" x14ac:dyDescent="0.4">
      <c r="D3482" s="145"/>
    </row>
    <row r="3483" spans="4:4" x14ac:dyDescent="0.4">
      <c r="D3483" s="145"/>
    </row>
    <row r="3484" spans="4:4" x14ac:dyDescent="0.4">
      <c r="D3484" s="145"/>
    </row>
    <row r="3485" spans="4:4" x14ac:dyDescent="0.4">
      <c r="D3485" s="145"/>
    </row>
    <row r="3486" spans="4:4" x14ac:dyDescent="0.4">
      <c r="D3486" s="145"/>
    </row>
    <row r="3487" spans="4:4" x14ac:dyDescent="0.4">
      <c r="D3487" s="145"/>
    </row>
    <row r="3488" spans="4:4" x14ac:dyDescent="0.4">
      <c r="D3488" s="145"/>
    </row>
    <row r="3489" spans="4:4" x14ac:dyDescent="0.4">
      <c r="D3489" s="145"/>
    </row>
    <row r="3490" spans="4:4" x14ac:dyDescent="0.4">
      <c r="D3490" s="145"/>
    </row>
    <row r="3491" spans="4:4" x14ac:dyDescent="0.4">
      <c r="D3491" s="145"/>
    </row>
    <row r="3492" spans="4:4" x14ac:dyDescent="0.4">
      <c r="D3492" s="145"/>
    </row>
    <row r="3493" spans="4:4" x14ac:dyDescent="0.4">
      <c r="D3493" s="145"/>
    </row>
    <row r="3494" spans="4:4" x14ac:dyDescent="0.4">
      <c r="D3494" s="145"/>
    </row>
    <row r="3495" spans="4:4" x14ac:dyDescent="0.4">
      <c r="D3495" s="145"/>
    </row>
    <row r="3496" spans="4:4" x14ac:dyDescent="0.4">
      <c r="D3496" s="145"/>
    </row>
    <row r="3497" spans="4:4" x14ac:dyDescent="0.4">
      <c r="D3497" s="145"/>
    </row>
    <row r="3498" spans="4:4" x14ac:dyDescent="0.4">
      <c r="D3498" s="145"/>
    </row>
    <row r="3499" spans="4:4" x14ac:dyDescent="0.4">
      <c r="D3499" s="145"/>
    </row>
    <row r="3500" spans="4:4" x14ac:dyDescent="0.4">
      <c r="D3500" s="145"/>
    </row>
    <row r="3501" spans="4:4" x14ac:dyDescent="0.4">
      <c r="D3501" s="145"/>
    </row>
    <row r="3502" spans="4:4" x14ac:dyDescent="0.4">
      <c r="D3502" s="145"/>
    </row>
    <row r="3503" spans="4:4" x14ac:dyDescent="0.4">
      <c r="D3503" s="145"/>
    </row>
    <row r="3504" spans="4:4" x14ac:dyDescent="0.4">
      <c r="D3504" s="145"/>
    </row>
    <row r="3505" spans="4:4" x14ac:dyDescent="0.4">
      <c r="D3505" s="145"/>
    </row>
    <row r="3506" spans="4:4" x14ac:dyDescent="0.4">
      <c r="D3506" s="145"/>
    </row>
    <row r="3507" spans="4:4" x14ac:dyDescent="0.4">
      <c r="D3507" s="145"/>
    </row>
    <row r="3508" spans="4:4" x14ac:dyDescent="0.4">
      <c r="D3508" s="145"/>
    </row>
    <row r="3509" spans="4:4" x14ac:dyDescent="0.4">
      <c r="D3509" s="145"/>
    </row>
    <row r="3510" spans="4:4" x14ac:dyDescent="0.4">
      <c r="D3510" s="145"/>
    </row>
    <row r="3511" spans="4:4" x14ac:dyDescent="0.4">
      <c r="D3511" s="145"/>
    </row>
    <row r="3512" spans="4:4" x14ac:dyDescent="0.4">
      <c r="D3512" s="145"/>
    </row>
    <row r="3513" spans="4:4" x14ac:dyDescent="0.4">
      <c r="D3513" s="145"/>
    </row>
    <row r="3514" spans="4:4" x14ac:dyDescent="0.4">
      <c r="D3514" s="145"/>
    </row>
    <row r="3515" spans="4:4" x14ac:dyDescent="0.4">
      <c r="D3515" s="145"/>
    </row>
    <row r="3516" spans="4:4" x14ac:dyDescent="0.4">
      <c r="D3516" s="145"/>
    </row>
    <row r="3517" spans="4:4" x14ac:dyDescent="0.4">
      <c r="D3517" s="145"/>
    </row>
    <row r="3518" spans="4:4" x14ac:dyDescent="0.4">
      <c r="D3518" s="145"/>
    </row>
    <row r="3519" spans="4:4" x14ac:dyDescent="0.4">
      <c r="D3519" s="145"/>
    </row>
    <row r="3520" spans="4:4" x14ac:dyDescent="0.4">
      <c r="D3520" s="145"/>
    </row>
    <row r="3521" spans="4:4" x14ac:dyDescent="0.4">
      <c r="D3521" s="145"/>
    </row>
    <row r="3522" spans="4:4" x14ac:dyDescent="0.4">
      <c r="D3522" s="145"/>
    </row>
    <row r="3523" spans="4:4" x14ac:dyDescent="0.4">
      <c r="D3523" s="145"/>
    </row>
    <row r="3524" spans="4:4" x14ac:dyDescent="0.4">
      <c r="D3524" s="145"/>
    </row>
    <row r="3525" spans="4:4" x14ac:dyDescent="0.4">
      <c r="D3525" s="145"/>
    </row>
    <row r="3526" spans="4:4" x14ac:dyDescent="0.4">
      <c r="D3526" s="145"/>
    </row>
    <row r="3527" spans="4:4" x14ac:dyDescent="0.4">
      <c r="D3527" s="145"/>
    </row>
    <row r="3528" spans="4:4" x14ac:dyDescent="0.4">
      <c r="D3528" s="145"/>
    </row>
    <row r="3529" spans="4:4" x14ac:dyDescent="0.4">
      <c r="D3529" s="145"/>
    </row>
    <row r="3530" spans="4:4" x14ac:dyDescent="0.4">
      <c r="D3530" s="145"/>
    </row>
    <row r="3531" spans="4:4" x14ac:dyDescent="0.4">
      <c r="D3531" s="145"/>
    </row>
    <row r="3532" spans="4:4" x14ac:dyDescent="0.4">
      <c r="D3532" s="145"/>
    </row>
    <row r="3533" spans="4:4" x14ac:dyDescent="0.4">
      <c r="D3533" s="145"/>
    </row>
    <row r="3534" spans="4:4" x14ac:dyDescent="0.4">
      <c r="D3534" s="145"/>
    </row>
    <row r="3535" spans="4:4" x14ac:dyDescent="0.4">
      <c r="D3535" s="145"/>
    </row>
    <row r="3536" spans="4:4" x14ac:dyDescent="0.4">
      <c r="D3536" s="145"/>
    </row>
    <row r="3537" spans="4:4" x14ac:dyDescent="0.4">
      <c r="D3537" s="145"/>
    </row>
    <row r="3538" spans="4:4" x14ac:dyDescent="0.4">
      <c r="D3538" s="145"/>
    </row>
    <row r="3539" spans="4:4" x14ac:dyDescent="0.4">
      <c r="D3539" s="145"/>
    </row>
    <row r="3540" spans="4:4" x14ac:dyDescent="0.4">
      <c r="D3540" s="145"/>
    </row>
    <row r="3541" spans="4:4" x14ac:dyDescent="0.4">
      <c r="D3541" s="145"/>
    </row>
    <row r="3542" spans="4:4" x14ac:dyDescent="0.4">
      <c r="D3542" s="145"/>
    </row>
    <row r="3543" spans="4:4" x14ac:dyDescent="0.4">
      <c r="D3543" s="145"/>
    </row>
    <row r="3544" spans="4:4" x14ac:dyDescent="0.4">
      <c r="D3544" s="145"/>
    </row>
    <row r="3545" spans="4:4" x14ac:dyDescent="0.4">
      <c r="D3545" s="145"/>
    </row>
    <row r="3546" spans="4:4" x14ac:dyDescent="0.4">
      <c r="D3546" s="145"/>
    </row>
    <row r="3547" spans="4:4" x14ac:dyDescent="0.4">
      <c r="D3547" s="145"/>
    </row>
    <row r="3548" spans="4:4" x14ac:dyDescent="0.4">
      <c r="D3548" s="145"/>
    </row>
    <row r="3549" spans="4:4" x14ac:dyDescent="0.4">
      <c r="D3549" s="145"/>
    </row>
    <row r="3550" spans="4:4" x14ac:dyDescent="0.4">
      <c r="D3550" s="145"/>
    </row>
    <row r="3551" spans="4:4" x14ac:dyDescent="0.4">
      <c r="D3551" s="145"/>
    </row>
    <row r="3552" spans="4:4" x14ac:dyDescent="0.4">
      <c r="D3552" s="145"/>
    </row>
    <row r="3553" spans="4:4" x14ac:dyDescent="0.4">
      <c r="D3553" s="145"/>
    </row>
    <row r="3554" spans="4:4" x14ac:dyDescent="0.4">
      <c r="D3554" s="145"/>
    </row>
    <row r="3555" spans="4:4" x14ac:dyDescent="0.4">
      <c r="D3555" s="145"/>
    </row>
    <row r="3556" spans="4:4" x14ac:dyDescent="0.4">
      <c r="D3556" s="145"/>
    </row>
    <row r="3557" spans="4:4" x14ac:dyDescent="0.4">
      <c r="D3557" s="145"/>
    </row>
    <row r="3558" spans="4:4" x14ac:dyDescent="0.4">
      <c r="D3558" s="145"/>
    </row>
    <row r="3559" spans="4:4" x14ac:dyDescent="0.4">
      <c r="D3559" s="145"/>
    </row>
    <row r="3560" spans="4:4" x14ac:dyDescent="0.4">
      <c r="D3560" s="145"/>
    </row>
    <row r="3561" spans="4:4" x14ac:dyDescent="0.4">
      <c r="D3561" s="145"/>
    </row>
    <row r="3562" spans="4:4" x14ac:dyDescent="0.4">
      <c r="D3562" s="145"/>
    </row>
    <row r="3563" spans="4:4" x14ac:dyDescent="0.4">
      <c r="D3563" s="145"/>
    </row>
    <row r="3564" spans="4:4" x14ac:dyDescent="0.4">
      <c r="D3564" s="145"/>
    </row>
    <row r="3565" spans="4:4" x14ac:dyDescent="0.4">
      <c r="D3565" s="145"/>
    </row>
    <row r="3566" spans="4:4" x14ac:dyDescent="0.4">
      <c r="D3566" s="145"/>
    </row>
    <row r="3567" spans="4:4" x14ac:dyDescent="0.4">
      <c r="D3567" s="145"/>
    </row>
    <row r="3568" spans="4:4" x14ac:dyDescent="0.4">
      <c r="D3568" s="145"/>
    </row>
    <row r="3569" spans="4:4" x14ac:dyDescent="0.4">
      <c r="D3569" s="145"/>
    </row>
    <row r="3570" spans="4:4" x14ac:dyDescent="0.4">
      <c r="D3570" s="145"/>
    </row>
    <row r="3571" spans="4:4" x14ac:dyDescent="0.4">
      <c r="D3571" s="145"/>
    </row>
    <row r="3572" spans="4:4" x14ac:dyDescent="0.4">
      <c r="D3572" s="145"/>
    </row>
    <row r="3573" spans="4:4" x14ac:dyDescent="0.4">
      <c r="D3573" s="145"/>
    </row>
    <row r="3574" spans="4:4" x14ac:dyDescent="0.4">
      <c r="D3574" s="145"/>
    </row>
    <row r="3575" spans="4:4" x14ac:dyDescent="0.4">
      <c r="D3575" s="145"/>
    </row>
    <row r="3576" spans="4:4" x14ac:dyDescent="0.4">
      <c r="D3576" s="145"/>
    </row>
    <row r="3577" spans="4:4" x14ac:dyDescent="0.4">
      <c r="D3577" s="145"/>
    </row>
    <row r="3578" spans="4:4" x14ac:dyDescent="0.4">
      <c r="D3578" s="145"/>
    </row>
    <row r="3579" spans="4:4" x14ac:dyDescent="0.4">
      <c r="D3579" s="145"/>
    </row>
    <row r="3580" spans="4:4" x14ac:dyDescent="0.4">
      <c r="D3580" s="145"/>
    </row>
    <row r="3581" spans="4:4" x14ac:dyDescent="0.4">
      <c r="D3581" s="145"/>
    </row>
    <row r="3582" spans="4:4" x14ac:dyDescent="0.4">
      <c r="D3582" s="145"/>
    </row>
    <row r="3583" spans="4:4" x14ac:dyDescent="0.4">
      <c r="D3583" s="145"/>
    </row>
    <row r="3584" spans="4:4" x14ac:dyDescent="0.4">
      <c r="D3584" s="145"/>
    </row>
    <row r="3585" spans="4:4" x14ac:dyDescent="0.4">
      <c r="D3585" s="145"/>
    </row>
    <row r="3586" spans="4:4" x14ac:dyDescent="0.4">
      <c r="D3586" s="145"/>
    </row>
    <row r="3587" spans="4:4" x14ac:dyDescent="0.4">
      <c r="D3587" s="145"/>
    </row>
    <row r="3588" spans="4:4" x14ac:dyDescent="0.4">
      <c r="D3588" s="145"/>
    </row>
    <row r="3589" spans="4:4" x14ac:dyDescent="0.4">
      <c r="D3589" s="145"/>
    </row>
    <row r="3590" spans="4:4" x14ac:dyDescent="0.4">
      <c r="D3590" s="145"/>
    </row>
    <row r="3591" spans="4:4" x14ac:dyDescent="0.4">
      <c r="D3591" s="145"/>
    </row>
    <row r="3592" spans="4:4" x14ac:dyDescent="0.4">
      <c r="D3592" s="145"/>
    </row>
    <row r="3593" spans="4:4" x14ac:dyDescent="0.4">
      <c r="D3593" s="145"/>
    </row>
    <row r="3594" spans="4:4" x14ac:dyDescent="0.4">
      <c r="D3594" s="145"/>
    </row>
    <row r="3595" spans="4:4" x14ac:dyDescent="0.4">
      <c r="D3595" s="145"/>
    </row>
    <row r="3596" spans="4:4" x14ac:dyDescent="0.4">
      <c r="D3596" s="145"/>
    </row>
    <row r="3597" spans="4:4" x14ac:dyDescent="0.4">
      <c r="D3597" s="145"/>
    </row>
    <row r="3598" spans="4:4" x14ac:dyDescent="0.4">
      <c r="D3598" s="145"/>
    </row>
    <row r="3599" spans="4:4" x14ac:dyDescent="0.4">
      <c r="D3599" s="145"/>
    </row>
    <row r="3600" spans="4:4" x14ac:dyDescent="0.4">
      <c r="D3600" s="145"/>
    </row>
    <row r="3601" spans="4:4" x14ac:dyDescent="0.4">
      <c r="D3601" s="145"/>
    </row>
    <row r="3602" spans="4:4" x14ac:dyDescent="0.4">
      <c r="D3602" s="145"/>
    </row>
    <row r="3603" spans="4:4" x14ac:dyDescent="0.4">
      <c r="D3603" s="145"/>
    </row>
    <row r="3604" spans="4:4" x14ac:dyDescent="0.4">
      <c r="D3604" s="145"/>
    </row>
    <row r="3605" spans="4:4" x14ac:dyDescent="0.4">
      <c r="D3605" s="145"/>
    </row>
    <row r="3606" spans="4:4" x14ac:dyDescent="0.4">
      <c r="D3606" s="145"/>
    </row>
    <row r="3607" spans="4:4" x14ac:dyDescent="0.4">
      <c r="D3607" s="145"/>
    </row>
    <row r="3608" spans="4:4" x14ac:dyDescent="0.4">
      <c r="D3608" s="145"/>
    </row>
    <row r="3609" spans="4:4" x14ac:dyDescent="0.4">
      <c r="D3609" s="145"/>
    </row>
    <row r="3610" spans="4:4" x14ac:dyDescent="0.4">
      <c r="D3610" s="145"/>
    </row>
    <row r="3611" spans="4:4" x14ac:dyDescent="0.4">
      <c r="D3611" s="145"/>
    </row>
    <row r="3612" spans="4:4" x14ac:dyDescent="0.4">
      <c r="D3612" s="145"/>
    </row>
    <row r="3613" spans="4:4" x14ac:dyDescent="0.4">
      <c r="D3613" s="145"/>
    </row>
    <row r="3614" spans="4:4" x14ac:dyDescent="0.4">
      <c r="D3614" s="145"/>
    </row>
    <row r="3615" spans="4:4" x14ac:dyDescent="0.4">
      <c r="D3615" s="145"/>
    </row>
    <row r="3616" spans="4:4" x14ac:dyDescent="0.4">
      <c r="D3616" s="145"/>
    </row>
    <row r="3617" spans="4:4" x14ac:dyDescent="0.4">
      <c r="D3617" s="145"/>
    </row>
    <row r="3618" spans="4:4" x14ac:dyDescent="0.4">
      <c r="D3618" s="145"/>
    </row>
    <row r="3619" spans="4:4" x14ac:dyDescent="0.4">
      <c r="D3619" s="145"/>
    </row>
    <row r="3620" spans="4:4" x14ac:dyDescent="0.4">
      <c r="D3620" s="145"/>
    </row>
    <row r="3621" spans="4:4" x14ac:dyDescent="0.4">
      <c r="D3621" s="145"/>
    </row>
    <row r="3622" spans="4:4" x14ac:dyDescent="0.4">
      <c r="D3622" s="145"/>
    </row>
    <row r="3623" spans="4:4" x14ac:dyDescent="0.4">
      <c r="D3623" s="145"/>
    </row>
    <row r="3624" spans="4:4" x14ac:dyDescent="0.4">
      <c r="D3624" s="145"/>
    </row>
    <row r="3625" spans="4:4" x14ac:dyDescent="0.4">
      <c r="D3625" s="145"/>
    </row>
    <row r="3626" spans="4:4" x14ac:dyDescent="0.4">
      <c r="D3626" s="145"/>
    </row>
    <row r="3627" spans="4:4" x14ac:dyDescent="0.4">
      <c r="D3627" s="145"/>
    </row>
    <row r="3628" spans="4:4" x14ac:dyDescent="0.4">
      <c r="D3628" s="145"/>
    </row>
    <row r="3629" spans="4:4" x14ac:dyDescent="0.4">
      <c r="D3629" s="145"/>
    </row>
    <row r="3630" spans="4:4" x14ac:dyDescent="0.4">
      <c r="D3630" s="145"/>
    </row>
    <row r="3631" spans="4:4" x14ac:dyDescent="0.4">
      <c r="D3631" s="145"/>
    </row>
    <row r="3632" spans="4:4" x14ac:dyDescent="0.4">
      <c r="D3632" s="145"/>
    </row>
    <row r="3633" spans="4:4" x14ac:dyDescent="0.4">
      <c r="D3633" s="145"/>
    </row>
    <row r="3634" spans="4:4" x14ac:dyDescent="0.4">
      <c r="D3634" s="145"/>
    </row>
    <row r="3635" spans="4:4" x14ac:dyDescent="0.4">
      <c r="D3635" s="145"/>
    </row>
    <row r="3636" spans="4:4" x14ac:dyDescent="0.4">
      <c r="D3636" s="145"/>
    </row>
    <row r="3637" spans="4:4" x14ac:dyDescent="0.4">
      <c r="D3637" s="145"/>
    </row>
    <row r="3638" spans="4:4" x14ac:dyDescent="0.4">
      <c r="D3638" s="145"/>
    </row>
    <row r="3639" spans="4:4" x14ac:dyDescent="0.4">
      <c r="D3639" s="145"/>
    </row>
    <row r="3640" spans="4:4" x14ac:dyDescent="0.4">
      <c r="D3640" s="145"/>
    </row>
    <row r="3641" spans="4:4" x14ac:dyDescent="0.4">
      <c r="D3641" s="145"/>
    </row>
    <row r="3642" spans="4:4" x14ac:dyDescent="0.4">
      <c r="D3642" s="145"/>
    </row>
    <row r="3643" spans="4:4" x14ac:dyDescent="0.4">
      <c r="D3643" s="145"/>
    </row>
    <row r="3644" spans="4:4" x14ac:dyDescent="0.4">
      <c r="D3644" s="145"/>
    </row>
    <row r="3645" spans="4:4" x14ac:dyDescent="0.4">
      <c r="D3645" s="145"/>
    </row>
    <row r="3646" spans="4:4" x14ac:dyDescent="0.4">
      <c r="D3646" s="145"/>
    </row>
    <row r="3647" spans="4:4" x14ac:dyDescent="0.4">
      <c r="D3647" s="145"/>
    </row>
    <row r="3648" spans="4:4" x14ac:dyDescent="0.4">
      <c r="D3648" s="145"/>
    </row>
    <row r="3649" spans="4:4" x14ac:dyDescent="0.4">
      <c r="D3649" s="145"/>
    </row>
    <row r="3650" spans="4:4" x14ac:dyDescent="0.4">
      <c r="D3650" s="145"/>
    </row>
    <row r="3651" spans="4:4" x14ac:dyDescent="0.4">
      <c r="D3651" s="145"/>
    </row>
    <row r="3652" spans="4:4" x14ac:dyDescent="0.4">
      <c r="D3652" s="145"/>
    </row>
    <row r="3653" spans="4:4" x14ac:dyDescent="0.4">
      <c r="D3653" s="145"/>
    </row>
    <row r="3654" spans="4:4" x14ac:dyDescent="0.4">
      <c r="D3654" s="145"/>
    </row>
    <row r="3655" spans="4:4" x14ac:dyDescent="0.4">
      <c r="D3655" s="145"/>
    </row>
    <row r="3656" spans="4:4" x14ac:dyDescent="0.4">
      <c r="D3656" s="145"/>
    </row>
    <row r="3657" spans="4:4" x14ac:dyDescent="0.4">
      <c r="D3657" s="145"/>
    </row>
    <row r="3658" spans="4:4" x14ac:dyDescent="0.4">
      <c r="D3658" s="145"/>
    </row>
    <row r="3659" spans="4:4" x14ac:dyDescent="0.4">
      <c r="D3659" s="145"/>
    </row>
    <row r="3660" spans="4:4" x14ac:dyDescent="0.4">
      <c r="D3660" s="145"/>
    </row>
    <row r="3661" spans="4:4" x14ac:dyDescent="0.4">
      <c r="D3661" s="145"/>
    </row>
    <row r="3662" spans="4:4" x14ac:dyDescent="0.4">
      <c r="D3662" s="145"/>
    </row>
    <row r="3663" spans="4:4" x14ac:dyDescent="0.4">
      <c r="D3663" s="145"/>
    </row>
    <row r="3664" spans="4:4" x14ac:dyDescent="0.4">
      <c r="D3664" s="145"/>
    </row>
    <row r="3665" spans="4:4" x14ac:dyDescent="0.4">
      <c r="D3665" s="145"/>
    </row>
    <row r="3666" spans="4:4" x14ac:dyDescent="0.4">
      <c r="D3666" s="145"/>
    </row>
    <row r="3667" spans="4:4" x14ac:dyDescent="0.4">
      <c r="D3667" s="145"/>
    </row>
    <row r="3668" spans="4:4" x14ac:dyDescent="0.4">
      <c r="D3668" s="145"/>
    </row>
    <row r="3669" spans="4:4" x14ac:dyDescent="0.4">
      <c r="D3669" s="145"/>
    </row>
    <row r="3670" spans="4:4" x14ac:dyDescent="0.4">
      <c r="D3670" s="145"/>
    </row>
    <row r="3671" spans="4:4" x14ac:dyDescent="0.4">
      <c r="D3671" s="145"/>
    </row>
    <row r="3672" spans="4:4" x14ac:dyDescent="0.4">
      <c r="D3672" s="145"/>
    </row>
    <row r="3673" spans="4:4" x14ac:dyDescent="0.4">
      <c r="D3673" s="145"/>
    </row>
    <row r="3674" spans="4:4" x14ac:dyDescent="0.4">
      <c r="D3674" s="145"/>
    </row>
    <row r="3675" spans="4:4" x14ac:dyDescent="0.4">
      <c r="D3675" s="145"/>
    </row>
    <row r="3676" spans="4:4" x14ac:dyDescent="0.4">
      <c r="D3676" s="145"/>
    </row>
    <row r="3677" spans="4:4" x14ac:dyDescent="0.4">
      <c r="D3677" s="145"/>
    </row>
    <row r="3678" spans="4:4" x14ac:dyDescent="0.4">
      <c r="D3678" s="145"/>
    </row>
    <row r="3679" spans="4:4" x14ac:dyDescent="0.4">
      <c r="D3679" s="145"/>
    </row>
    <row r="3680" spans="4:4" x14ac:dyDescent="0.4">
      <c r="D3680" s="145"/>
    </row>
    <row r="3681" spans="4:4" x14ac:dyDescent="0.4">
      <c r="D3681" s="145"/>
    </row>
    <row r="3682" spans="4:4" x14ac:dyDescent="0.4">
      <c r="D3682" s="145"/>
    </row>
    <row r="3683" spans="4:4" x14ac:dyDescent="0.4">
      <c r="D3683" s="145"/>
    </row>
    <row r="3684" spans="4:4" x14ac:dyDescent="0.4">
      <c r="D3684" s="145"/>
    </row>
    <row r="3685" spans="4:4" x14ac:dyDescent="0.4">
      <c r="D3685" s="145"/>
    </row>
    <row r="3686" spans="4:4" x14ac:dyDescent="0.4">
      <c r="D3686" s="145"/>
    </row>
    <row r="3687" spans="4:4" x14ac:dyDescent="0.4">
      <c r="D3687" s="145"/>
    </row>
    <row r="3688" spans="4:4" x14ac:dyDescent="0.4">
      <c r="D3688" s="145"/>
    </row>
    <row r="3689" spans="4:4" x14ac:dyDescent="0.4">
      <c r="D3689" s="145"/>
    </row>
    <row r="3690" spans="4:4" x14ac:dyDescent="0.4">
      <c r="D3690" s="145"/>
    </row>
    <row r="3691" spans="4:4" x14ac:dyDescent="0.4">
      <c r="D3691" s="145"/>
    </row>
    <row r="3692" spans="4:4" x14ac:dyDescent="0.4">
      <c r="D3692" s="145"/>
    </row>
    <row r="3693" spans="4:4" x14ac:dyDescent="0.4">
      <c r="D3693" s="145"/>
    </row>
    <row r="3694" spans="4:4" x14ac:dyDescent="0.4">
      <c r="D3694" s="145"/>
    </row>
    <row r="3695" spans="4:4" x14ac:dyDescent="0.4">
      <c r="D3695" s="145"/>
    </row>
    <row r="3696" spans="4:4" x14ac:dyDescent="0.4">
      <c r="D3696" s="145"/>
    </row>
    <row r="3697" spans="4:4" x14ac:dyDescent="0.4">
      <c r="D3697" s="145"/>
    </row>
    <row r="3698" spans="4:4" x14ac:dyDescent="0.4">
      <c r="D3698" s="145"/>
    </row>
    <row r="3699" spans="4:4" x14ac:dyDescent="0.4">
      <c r="D3699" s="145"/>
    </row>
    <row r="3700" spans="4:4" x14ac:dyDescent="0.4">
      <c r="D3700" s="145"/>
    </row>
    <row r="3701" spans="4:4" x14ac:dyDescent="0.4">
      <c r="D3701" s="145"/>
    </row>
    <row r="3702" spans="4:4" x14ac:dyDescent="0.4">
      <c r="D3702" s="145"/>
    </row>
    <row r="3703" spans="4:4" x14ac:dyDescent="0.4">
      <c r="D3703" s="145"/>
    </row>
    <row r="3704" spans="4:4" x14ac:dyDescent="0.4">
      <c r="D3704" s="145"/>
    </row>
    <row r="3705" spans="4:4" x14ac:dyDescent="0.4">
      <c r="D3705" s="145"/>
    </row>
    <row r="3706" spans="4:4" x14ac:dyDescent="0.4">
      <c r="D3706" s="145"/>
    </row>
    <row r="3707" spans="4:4" x14ac:dyDescent="0.4">
      <c r="D3707" s="145"/>
    </row>
    <row r="3708" spans="4:4" x14ac:dyDescent="0.4">
      <c r="D3708" s="145"/>
    </row>
    <row r="3709" spans="4:4" x14ac:dyDescent="0.4">
      <c r="D3709" s="145"/>
    </row>
    <row r="3710" spans="4:4" x14ac:dyDescent="0.4">
      <c r="D3710" s="145"/>
    </row>
    <row r="3711" spans="4:4" x14ac:dyDescent="0.4">
      <c r="D3711" s="145"/>
    </row>
    <row r="3712" spans="4:4" x14ac:dyDescent="0.4">
      <c r="D3712" s="145"/>
    </row>
    <row r="3713" spans="4:4" x14ac:dyDescent="0.4">
      <c r="D3713" s="145"/>
    </row>
    <row r="3714" spans="4:4" x14ac:dyDescent="0.4">
      <c r="D3714" s="145"/>
    </row>
    <row r="3715" spans="4:4" x14ac:dyDescent="0.4">
      <c r="D3715" s="145"/>
    </row>
    <row r="3716" spans="4:4" x14ac:dyDescent="0.4">
      <c r="D3716" s="145"/>
    </row>
    <row r="3717" spans="4:4" x14ac:dyDescent="0.4">
      <c r="D3717" s="145"/>
    </row>
    <row r="3718" spans="4:4" x14ac:dyDescent="0.4">
      <c r="D3718" s="145"/>
    </row>
    <row r="3719" spans="4:4" x14ac:dyDescent="0.4">
      <c r="D3719" s="145"/>
    </row>
    <row r="3720" spans="4:4" x14ac:dyDescent="0.4">
      <c r="D3720" s="145"/>
    </row>
    <row r="3721" spans="4:4" x14ac:dyDescent="0.4">
      <c r="D3721" s="145"/>
    </row>
    <row r="3722" spans="4:4" x14ac:dyDescent="0.4">
      <c r="D3722" s="145"/>
    </row>
    <row r="3723" spans="4:4" x14ac:dyDescent="0.4">
      <c r="D3723" s="145"/>
    </row>
    <row r="3724" spans="4:4" x14ac:dyDescent="0.4">
      <c r="D3724" s="145"/>
    </row>
    <row r="3725" spans="4:4" x14ac:dyDescent="0.4">
      <c r="D3725" s="145"/>
    </row>
    <row r="3726" spans="4:4" x14ac:dyDescent="0.4">
      <c r="D3726" s="145"/>
    </row>
    <row r="3727" spans="4:4" x14ac:dyDescent="0.4">
      <c r="D3727" s="145"/>
    </row>
    <row r="3728" spans="4:4" x14ac:dyDescent="0.4">
      <c r="D3728" s="145"/>
    </row>
    <row r="3729" spans="4:4" x14ac:dyDescent="0.4">
      <c r="D3729" s="145"/>
    </row>
    <row r="3730" spans="4:4" x14ac:dyDescent="0.4">
      <c r="D3730" s="145"/>
    </row>
    <row r="3731" spans="4:4" x14ac:dyDescent="0.4">
      <c r="D3731" s="145"/>
    </row>
    <row r="3732" spans="4:4" x14ac:dyDescent="0.4">
      <c r="D3732" s="145"/>
    </row>
    <row r="3733" spans="4:4" x14ac:dyDescent="0.4">
      <c r="D3733" s="145"/>
    </row>
    <row r="3734" spans="4:4" x14ac:dyDescent="0.4">
      <c r="D3734" s="145"/>
    </row>
    <row r="3735" spans="4:4" x14ac:dyDescent="0.4">
      <c r="D3735" s="145"/>
    </row>
    <row r="3736" spans="4:4" x14ac:dyDescent="0.4">
      <c r="D3736" s="145"/>
    </row>
    <row r="3737" spans="4:4" x14ac:dyDescent="0.4">
      <c r="D3737" s="145"/>
    </row>
    <row r="3738" spans="4:4" x14ac:dyDescent="0.4">
      <c r="D3738" s="145"/>
    </row>
    <row r="3739" spans="4:4" x14ac:dyDescent="0.4">
      <c r="D3739" s="145"/>
    </row>
    <row r="3740" spans="4:4" x14ac:dyDescent="0.4">
      <c r="D3740" s="145"/>
    </row>
    <row r="3741" spans="4:4" x14ac:dyDescent="0.4">
      <c r="D3741" s="145"/>
    </row>
    <row r="3742" spans="4:4" x14ac:dyDescent="0.4">
      <c r="D3742" s="145"/>
    </row>
    <row r="3743" spans="4:4" x14ac:dyDescent="0.4">
      <c r="D3743" s="145"/>
    </row>
    <row r="3744" spans="4:4" x14ac:dyDescent="0.4">
      <c r="D3744" s="145"/>
    </row>
    <row r="3745" spans="4:4" x14ac:dyDescent="0.4">
      <c r="D3745" s="145"/>
    </row>
    <row r="3746" spans="4:4" x14ac:dyDescent="0.4">
      <c r="D3746" s="145"/>
    </row>
    <row r="3747" spans="4:4" x14ac:dyDescent="0.4">
      <c r="D3747" s="145"/>
    </row>
    <row r="3748" spans="4:4" x14ac:dyDescent="0.4">
      <c r="D3748" s="145"/>
    </row>
    <row r="3749" spans="4:4" x14ac:dyDescent="0.4">
      <c r="D3749" s="145"/>
    </row>
    <row r="3750" spans="4:4" x14ac:dyDescent="0.4">
      <c r="D3750" s="145"/>
    </row>
    <row r="3751" spans="4:4" x14ac:dyDescent="0.4">
      <c r="D3751" s="145"/>
    </row>
    <row r="3752" spans="4:4" x14ac:dyDescent="0.4">
      <c r="D3752" s="145"/>
    </row>
    <row r="3753" spans="4:4" x14ac:dyDescent="0.4">
      <c r="D3753" s="145"/>
    </row>
    <row r="3754" spans="4:4" x14ac:dyDescent="0.4">
      <c r="D3754" s="145"/>
    </row>
    <row r="3755" spans="4:4" x14ac:dyDescent="0.4">
      <c r="D3755" s="145"/>
    </row>
    <row r="3756" spans="4:4" x14ac:dyDescent="0.4">
      <c r="D3756" s="145"/>
    </row>
    <row r="3757" spans="4:4" x14ac:dyDescent="0.4">
      <c r="D3757" s="145"/>
    </row>
    <row r="3758" spans="4:4" x14ac:dyDescent="0.4">
      <c r="D3758" s="145"/>
    </row>
    <row r="3759" spans="4:4" x14ac:dyDescent="0.4">
      <c r="D3759" s="145"/>
    </row>
    <row r="3760" spans="4:4" x14ac:dyDescent="0.4">
      <c r="D3760" s="145"/>
    </row>
    <row r="3761" spans="4:4" x14ac:dyDescent="0.4">
      <c r="D3761" s="145"/>
    </row>
    <row r="3762" spans="4:4" x14ac:dyDescent="0.4">
      <c r="D3762" s="145"/>
    </row>
    <row r="3763" spans="4:4" x14ac:dyDescent="0.4">
      <c r="D3763" s="145"/>
    </row>
    <row r="3764" spans="4:4" x14ac:dyDescent="0.4">
      <c r="D3764" s="145"/>
    </row>
    <row r="3765" spans="4:4" x14ac:dyDescent="0.4">
      <c r="D3765" s="145"/>
    </row>
    <row r="3766" spans="4:4" x14ac:dyDescent="0.4">
      <c r="D3766" s="145"/>
    </row>
    <row r="3767" spans="4:4" x14ac:dyDescent="0.4">
      <c r="D3767" s="145"/>
    </row>
    <row r="3768" spans="4:4" x14ac:dyDescent="0.4">
      <c r="D3768" s="145"/>
    </row>
    <row r="3769" spans="4:4" x14ac:dyDescent="0.4">
      <c r="D3769" s="145"/>
    </row>
    <row r="3770" spans="4:4" x14ac:dyDescent="0.4">
      <c r="D3770" s="145"/>
    </row>
    <row r="3771" spans="4:4" x14ac:dyDescent="0.4">
      <c r="D3771" s="145"/>
    </row>
    <row r="3772" spans="4:4" x14ac:dyDescent="0.4">
      <c r="D3772" s="145"/>
    </row>
    <row r="3773" spans="4:4" x14ac:dyDescent="0.4">
      <c r="D3773" s="145"/>
    </row>
    <row r="3774" spans="4:4" x14ac:dyDescent="0.4">
      <c r="D3774" s="145"/>
    </row>
    <row r="3775" spans="4:4" x14ac:dyDescent="0.4">
      <c r="D3775" s="145"/>
    </row>
    <row r="3776" spans="4:4" x14ac:dyDescent="0.4">
      <c r="D3776" s="145"/>
    </row>
    <row r="3777" spans="4:4" x14ac:dyDescent="0.4">
      <c r="D3777" s="145"/>
    </row>
    <row r="3778" spans="4:4" x14ac:dyDescent="0.4">
      <c r="D3778" s="145"/>
    </row>
    <row r="3779" spans="4:4" x14ac:dyDescent="0.4">
      <c r="D3779" s="145"/>
    </row>
    <row r="3780" spans="4:4" x14ac:dyDescent="0.4">
      <c r="D3780" s="145"/>
    </row>
    <row r="3781" spans="4:4" x14ac:dyDescent="0.4">
      <c r="D3781" s="145"/>
    </row>
    <row r="3782" spans="4:4" x14ac:dyDescent="0.4">
      <c r="D3782" s="145"/>
    </row>
    <row r="3783" spans="4:4" x14ac:dyDescent="0.4">
      <c r="D3783" s="145"/>
    </row>
    <row r="3784" spans="4:4" x14ac:dyDescent="0.4">
      <c r="D3784" s="145"/>
    </row>
    <row r="3785" spans="4:4" x14ac:dyDescent="0.4">
      <c r="D3785" s="145"/>
    </row>
    <row r="3786" spans="4:4" x14ac:dyDescent="0.4">
      <c r="D3786" s="145"/>
    </row>
    <row r="3787" spans="4:4" x14ac:dyDescent="0.4">
      <c r="D3787" s="145"/>
    </row>
    <row r="3788" spans="4:4" x14ac:dyDescent="0.4">
      <c r="D3788" s="145"/>
    </row>
    <row r="3789" spans="4:4" x14ac:dyDescent="0.4">
      <c r="D3789" s="145"/>
    </row>
    <row r="3790" spans="4:4" x14ac:dyDescent="0.4">
      <c r="D3790" s="145"/>
    </row>
    <row r="3791" spans="4:4" x14ac:dyDescent="0.4">
      <c r="D3791" s="145"/>
    </row>
    <row r="3792" spans="4:4" x14ac:dyDescent="0.4">
      <c r="D3792" s="145"/>
    </row>
    <row r="3793" spans="4:4" x14ac:dyDescent="0.4">
      <c r="D3793" s="145"/>
    </row>
    <row r="3794" spans="4:4" x14ac:dyDescent="0.4">
      <c r="D3794" s="145"/>
    </row>
    <row r="3795" spans="4:4" x14ac:dyDescent="0.4">
      <c r="D3795" s="145"/>
    </row>
    <row r="3796" spans="4:4" x14ac:dyDescent="0.4">
      <c r="D3796" s="145"/>
    </row>
    <row r="3797" spans="4:4" x14ac:dyDescent="0.4">
      <c r="D3797" s="145"/>
    </row>
    <row r="3798" spans="4:4" x14ac:dyDescent="0.4">
      <c r="D3798" s="145"/>
    </row>
    <row r="3799" spans="4:4" x14ac:dyDescent="0.4">
      <c r="D3799" s="145"/>
    </row>
    <row r="3800" spans="4:4" x14ac:dyDescent="0.4">
      <c r="D3800" s="145"/>
    </row>
    <row r="3801" spans="4:4" x14ac:dyDescent="0.4">
      <c r="D3801" s="145"/>
    </row>
    <row r="3802" spans="4:4" x14ac:dyDescent="0.4">
      <c r="D3802" s="145"/>
    </row>
    <row r="3803" spans="4:4" x14ac:dyDescent="0.4">
      <c r="D3803" s="145"/>
    </row>
    <row r="3804" spans="4:4" x14ac:dyDescent="0.4">
      <c r="D3804" s="145"/>
    </row>
    <row r="3805" spans="4:4" x14ac:dyDescent="0.4">
      <c r="D3805" s="145"/>
    </row>
    <row r="3806" spans="4:4" x14ac:dyDescent="0.4">
      <c r="D3806" s="145"/>
    </row>
    <row r="3807" spans="4:4" x14ac:dyDescent="0.4">
      <c r="D3807" s="145"/>
    </row>
    <row r="3808" spans="4:4" x14ac:dyDescent="0.4">
      <c r="D3808" s="145"/>
    </row>
    <row r="3809" spans="4:4" x14ac:dyDescent="0.4">
      <c r="D3809" s="145"/>
    </row>
    <row r="3810" spans="4:4" x14ac:dyDescent="0.4">
      <c r="D3810" s="145"/>
    </row>
    <row r="3811" spans="4:4" x14ac:dyDescent="0.4">
      <c r="D3811" s="145"/>
    </row>
    <row r="3812" spans="4:4" x14ac:dyDescent="0.4">
      <c r="D3812" s="145"/>
    </row>
    <row r="3813" spans="4:4" x14ac:dyDescent="0.4">
      <c r="D3813" s="145"/>
    </row>
    <row r="3814" spans="4:4" x14ac:dyDescent="0.4">
      <c r="D3814" s="145"/>
    </row>
    <row r="3815" spans="4:4" x14ac:dyDescent="0.4">
      <c r="D3815" s="145"/>
    </row>
    <row r="3816" spans="4:4" x14ac:dyDescent="0.4">
      <c r="D3816" s="145"/>
    </row>
    <row r="3817" spans="4:4" x14ac:dyDescent="0.4">
      <c r="D3817" s="145"/>
    </row>
    <row r="3818" spans="4:4" x14ac:dyDescent="0.4">
      <c r="D3818" s="145"/>
    </row>
    <row r="3819" spans="4:4" x14ac:dyDescent="0.4">
      <c r="D3819" s="145"/>
    </row>
    <row r="3820" spans="4:4" x14ac:dyDescent="0.4">
      <c r="D3820" s="145"/>
    </row>
    <row r="3821" spans="4:4" x14ac:dyDescent="0.4">
      <c r="D3821" s="145"/>
    </row>
    <row r="3822" spans="4:4" x14ac:dyDescent="0.4">
      <c r="D3822" s="145"/>
    </row>
    <row r="3823" spans="4:4" x14ac:dyDescent="0.4">
      <c r="D3823" s="145"/>
    </row>
    <row r="3824" spans="4:4" x14ac:dyDescent="0.4">
      <c r="D3824" s="145"/>
    </row>
    <row r="3825" spans="4:4" x14ac:dyDescent="0.4">
      <c r="D3825" s="145"/>
    </row>
    <row r="3826" spans="4:4" x14ac:dyDescent="0.4">
      <c r="D3826" s="145"/>
    </row>
    <row r="3827" spans="4:4" x14ac:dyDescent="0.4">
      <c r="D3827" s="145"/>
    </row>
    <row r="3828" spans="4:4" x14ac:dyDescent="0.4">
      <c r="D3828" s="145"/>
    </row>
    <row r="3829" spans="4:4" x14ac:dyDescent="0.4">
      <c r="D3829" s="145"/>
    </row>
    <row r="3830" spans="4:4" x14ac:dyDescent="0.4">
      <c r="D3830" s="145"/>
    </row>
    <row r="3831" spans="4:4" x14ac:dyDescent="0.4">
      <c r="D3831" s="145"/>
    </row>
    <row r="3832" spans="4:4" x14ac:dyDescent="0.4">
      <c r="D3832" s="145"/>
    </row>
    <row r="3833" spans="4:4" x14ac:dyDescent="0.4">
      <c r="D3833" s="145"/>
    </row>
    <row r="3834" spans="4:4" x14ac:dyDescent="0.4">
      <c r="D3834" s="145"/>
    </row>
    <row r="3835" spans="4:4" x14ac:dyDescent="0.4">
      <c r="D3835" s="145"/>
    </row>
    <row r="3836" spans="4:4" x14ac:dyDescent="0.4">
      <c r="D3836" s="145"/>
    </row>
    <row r="3837" spans="4:4" x14ac:dyDescent="0.4">
      <c r="D3837" s="145"/>
    </row>
    <row r="3838" spans="4:4" x14ac:dyDescent="0.4">
      <c r="D3838" s="145"/>
    </row>
    <row r="3839" spans="4:4" x14ac:dyDescent="0.4">
      <c r="D3839" s="145"/>
    </row>
    <row r="3840" spans="4:4" x14ac:dyDescent="0.4">
      <c r="D3840" s="145"/>
    </row>
    <row r="3841" spans="4:4" x14ac:dyDescent="0.4">
      <c r="D3841" s="145"/>
    </row>
    <row r="3842" spans="4:4" x14ac:dyDescent="0.4">
      <c r="D3842" s="145"/>
    </row>
    <row r="3843" spans="4:4" x14ac:dyDescent="0.4">
      <c r="D3843" s="145"/>
    </row>
    <row r="3844" spans="4:4" x14ac:dyDescent="0.4">
      <c r="D3844" s="145"/>
    </row>
    <row r="3845" spans="4:4" x14ac:dyDescent="0.4">
      <c r="D3845" s="145"/>
    </row>
    <row r="3846" spans="4:4" x14ac:dyDescent="0.4">
      <c r="D3846" s="145"/>
    </row>
    <row r="3847" spans="4:4" x14ac:dyDescent="0.4">
      <c r="D3847" s="145"/>
    </row>
    <row r="3848" spans="4:4" x14ac:dyDescent="0.4">
      <c r="D3848" s="145"/>
    </row>
    <row r="3849" spans="4:4" x14ac:dyDescent="0.4">
      <c r="D3849" s="145"/>
    </row>
    <row r="3850" spans="4:4" x14ac:dyDescent="0.4">
      <c r="D3850" s="145"/>
    </row>
    <row r="3851" spans="4:4" x14ac:dyDescent="0.4">
      <c r="D3851" s="145"/>
    </row>
    <row r="3852" spans="4:4" x14ac:dyDescent="0.4">
      <c r="D3852" s="145"/>
    </row>
    <row r="3853" spans="4:4" x14ac:dyDescent="0.4">
      <c r="D3853" s="145"/>
    </row>
    <row r="3854" spans="4:4" x14ac:dyDescent="0.4">
      <c r="D3854" s="145"/>
    </row>
    <row r="3855" spans="4:4" x14ac:dyDescent="0.4">
      <c r="D3855" s="145"/>
    </row>
    <row r="3856" spans="4:4" x14ac:dyDescent="0.4">
      <c r="D3856" s="145"/>
    </row>
    <row r="3857" spans="4:4" x14ac:dyDescent="0.4">
      <c r="D3857" s="145"/>
    </row>
    <row r="3858" spans="4:4" x14ac:dyDescent="0.4">
      <c r="D3858" s="145"/>
    </row>
    <row r="3859" spans="4:4" x14ac:dyDescent="0.4">
      <c r="D3859" s="145"/>
    </row>
    <row r="3860" spans="4:4" x14ac:dyDescent="0.4">
      <c r="D3860" s="145"/>
    </row>
    <row r="3861" spans="4:4" x14ac:dyDescent="0.4">
      <c r="D3861" s="145"/>
    </row>
    <row r="3862" spans="4:4" x14ac:dyDescent="0.4">
      <c r="D3862" s="145"/>
    </row>
    <row r="3863" spans="4:4" x14ac:dyDescent="0.4">
      <c r="D3863" s="145"/>
    </row>
    <row r="3864" spans="4:4" x14ac:dyDescent="0.4">
      <c r="D3864" s="145"/>
    </row>
    <row r="3865" spans="4:4" x14ac:dyDescent="0.4">
      <c r="D3865" s="145"/>
    </row>
    <row r="3866" spans="4:4" x14ac:dyDescent="0.4">
      <c r="D3866" s="145"/>
    </row>
    <row r="3867" spans="4:4" x14ac:dyDescent="0.4">
      <c r="D3867" s="145"/>
    </row>
    <row r="3868" spans="4:4" x14ac:dyDescent="0.4">
      <c r="D3868" s="145"/>
    </row>
    <row r="3869" spans="4:4" x14ac:dyDescent="0.4">
      <c r="D3869" s="145"/>
    </row>
    <row r="3870" spans="4:4" x14ac:dyDescent="0.4">
      <c r="D3870" s="145"/>
    </row>
    <row r="3871" spans="4:4" x14ac:dyDescent="0.4">
      <c r="D3871" s="145"/>
    </row>
    <row r="3872" spans="4:4" x14ac:dyDescent="0.4">
      <c r="D3872" s="145"/>
    </row>
    <row r="3873" spans="4:4" x14ac:dyDescent="0.4">
      <c r="D3873" s="145"/>
    </row>
    <row r="3874" spans="4:4" x14ac:dyDescent="0.4">
      <c r="D3874" s="145"/>
    </row>
    <row r="3875" spans="4:4" x14ac:dyDescent="0.4">
      <c r="D3875" s="145"/>
    </row>
    <row r="3876" spans="4:4" x14ac:dyDescent="0.4">
      <c r="D3876" s="145"/>
    </row>
    <row r="3877" spans="4:4" x14ac:dyDescent="0.4">
      <c r="D3877" s="145"/>
    </row>
    <row r="3878" spans="4:4" x14ac:dyDescent="0.4">
      <c r="D3878" s="145"/>
    </row>
    <row r="3879" spans="4:4" x14ac:dyDescent="0.4">
      <c r="D3879" s="145"/>
    </row>
    <row r="3880" spans="4:4" x14ac:dyDescent="0.4">
      <c r="D3880" s="145"/>
    </row>
    <row r="3881" spans="4:4" x14ac:dyDescent="0.4">
      <c r="D3881" s="145"/>
    </row>
    <row r="3882" spans="4:4" x14ac:dyDescent="0.4">
      <c r="D3882" s="145"/>
    </row>
    <row r="3883" spans="4:4" x14ac:dyDescent="0.4">
      <c r="D3883" s="145"/>
    </row>
    <row r="3884" spans="4:4" x14ac:dyDescent="0.4">
      <c r="D3884" s="145"/>
    </row>
    <row r="3885" spans="4:4" x14ac:dyDescent="0.4">
      <c r="D3885" s="145"/>
    </row>
    <row r="3886" spans="4:4" x14ac:dyDescent="0.4">
      <c r="D3886" s="145"/>
    </row>
    <row r="3887" spans="4:4" x14ac:dyDescent="0.4">
      <c r="D3887" s="145"/>
    </row>
    <row r="3888" spans="4:4" x14ac:dyDescent="0.4">
      <c r="D3888" s="145"/>
    </row>
    <row r="3889" spans="4:4" x14ac:dyDescent="0.4">
      <c r="D3889" s="145"/>
    </row>
    <row r="3890" spans="4:4" x14ac:dyDescent="0.4">
      <c r="D3890" s="145"/>
    </row>
    <row r="3891" spans="4:4" x14ac:dyDescent="0.4">
      <c r="D3891" s="145"/>
    </row>
    <row r="3892" spans="4:4" x14ac:dyDescent="0.4">
      <c r="D3892" s="145"/>
    </row>
    <row r="3893" spans="4:4" x14ac:dyDescent="0.4">
      <c r="D3893" s="145"/>
    </row>
    <row r="3894" spans="4:4" x14ac:dyDescent="0.4">
      <c r="D3894" s="145"/>
    </row>
    <row r="3895" spans="4:4" x14ac:dyDescent="0.4">
      <c r="D3895" s="145"/>
    </row>
    <row r="3896" spans="4:4" x14ac:dyDescent="0.4">
      <c r="D3896" s="145"/>
    </row>
    <row r="3897" spans="4:4" x14ac:dyDescent="0.4">
      <c r="D3897" s="145"/>
    </row>
    <row r="3898" spans="4:4" x14ac:dyDescent="0.4">
      <c r="D3898" s="145"/>
    </row>
    <row r="3899" spans="4:4" x14ac:dyDescent="0.4">
      <c r="D3899" s="145"/>
    </row>
    <row r="3900" spans="4:4" x14ac:dyDescent="0.4">
      <c r="D3900" s="145"/>
    </row>
    <row r="3901" spans="4:4" x14ac:dyDescent="0.4">
      <c r="D3901" s="145"/>
    </row>
    <row r="3902" spans="4:4" x14ac:dyDescent="0.4">
      <c r="D3902" s="145"/>
    </row>
    <row r="3903" spans="4:4" x14ac:dyDescent="0.4">
      <c r="D3903" s="145"/>
    </row>
    <row r="3904" spans="4:4" x14ac:dyDescent="0.4">
      <c r="D3904" s="145"/>
    </row>
    <row r="3905" spans="4:4" x14ac:dyDescent="0.4">
      <c r="D3905" s="145"/>
    </row>
    <row r="3906" spans="4:4" x14ac:dyDescent="0.4">
      <c r="D3906" s="145"/>
    </row>
    <row r="3907" spans="4:4" x14ac:dyDescent="0.4">
      <c r="D3907" s="145"/>
    </row>
    <row r="3908" spans="4:4" x14ac:dyDescent="0.4">
      <c r="D3908" s="145"/>
    </row>
    <row r="3909" spans="4:4" x14ac:dyDescent="0.4">
      <c r="D3909" s="145"/>
    </row>
    <row r="3910" spans="4:4" x14ac:dyDescent="0.4">
      <c r="D3910" s="145"/>
    </row>
    <row r="3911" spans="4:4" x14ac:dyDescent="0.4">
      <c r="D3911" s="145"/>
    </row>
    <row r="3912" spans="4:4" x14ac:dyDescent="0.4">
      <c r="D3912" s="145"/>
    </row>
    <row r="3913" spans="4:4" x14ac:dyDescent="0.4">
      <c r="D3913" s="145"/>
    </row>
    <row r="3914" spans="4:4" x14ac:dyDescent="0.4">
      <c r="D3914" s="145"/>
    </row>
    <row r="3915" spans="4:4" x14ac:dyDescent="0.4">
      <c r="D3915" s="145"/>
    </row>
    <row r="3916" spans="4:4" x14ac:dyDescent="0.4">
      <c r="D3916" s="145"/>
    </row>
    <row r="3917" spans="4:4" x14ac:dyDescent="0.4">
      <c r="D3917" s="145"/>
    </row>
    <row r="3918" spans="4:4" x14ac:dyDescent="0.4">
      <c r="D3918" s="145"/>
    </row>
    <row r="3919" spans="4:4" x14ac:dyDescent="0.4">
      <c r="D3919" s="145"/>
    </row>
    <row r="3920" spans="4:4" x14ac:dyDescent="0.4">
      <c r="D3920" s="145"/>
    </row>
    <row r="3921" spans="4:4" x14ac:dyDescent="0.4">
      <c r="D3921" s="145"/>
    </row>
    <row r="3922" spans="4:4" x14ac:dyDescent="0.4">
      <c r="D3922" s="145"/>
    </row>
    <row r="3923" spans="4:4" x14ac:dyDescent="0.4">
      <c r="D3923" s="145"/>
    </row>
    <row r="3924" spans="4:4" x14ac:dyDescent="0.4">
      <c r="D3924" s="145"/>
    </row>
    <row r="3925" spans="4:4" x14ac:dyDescent="0.4">
      <c r="D3925" s="145"/>
    </row>
    <row r="3926" spans="4:4" x14ac:dyDescent="0.4">
      <c r="D3926" s="145"/>
    </row>
    <row r="3927" spans="4:4" x14ac:dyDescent="0.4">
      <c r="D3927" s="145"/>
    </row>
    <row r="3928" spans="4:4" x14ac:dyDescent="0.4">
      <c r="D3928" s="145"/>
    </row>
    <row r="3929" spans="4:4" x14ac:dyDescent="0.4">
      <c r="D3929" s="145"/>
    </row>
    <row r="3930" spans="4:4" x14ac:dyDescent="0.4">
      <c r="D3930" s="145"/>
    </row>
    <row r="3931" spans="4:4" x14ac:dyDescent="0.4">
      <c r="D3931" s="145"/>
    </row>
    <row r="3932" spans="4:4" x14ac:dyDescent="0.4">
      <c r="D3932" s="145"/>
    </row>
    <row r="3933" spans="4:4" x14ac:dyDescent="0.4">
      <c r="D3933" s="145"/>
    </row>
    <row r="3934" spans="4:4" x14ac:dyDescent="0.4">
      <c r="D3934" s="145"/>
    </row>
    <row r="3935" spans="4:4" x14ac:dyDescent="0.4">
      <c r="D3935" s="145"/>
    </row>
    <row r="3936" spans="4:4" x14ac:dyDescent="0.4">
      <c r="D3936" s="145"/>
    </row>
    <row r="3937" spans="4:4" x14ac:dyDescent="0.4">
      <c r="D3937" s="145"/>
    </row>
    <row r="3938" spans="4:4" x14ac:dyDescent="0.4">
      <c r="D3938" s="145"/>
    </row>
    <row r="3939" spans="4:4" x14ac:dyDescent="0.4">
      <c r="D3939" s="145"/>
    </row>
    <row r="3940" spans="4:4" x14ac:dyDescent="0.4">
      <c r="D3940" s="145"/>
    </row>
    <row r="3941" spans="4:4" x14ac:dyDescent="0.4">
      <c r="D3941" s="145"/>
    </row>
    <row r="3942" spans="4:4" x14ac:dyDescent="0.4">
      <c r="D3942" s="145"/>
    </row>
    <row r="3943" spans="4:4" x14ac:dyDescent="0.4">
      <c r="D3943" s="145"/>
    </row>
    <row r="3944" spans="4:4" x14ac:dyDescent="0.4">
      <c r="D3944" s="145"/>
    </row>
    <row r="3945" spans="4:4" x14ac:dyDescent="0.4">
      <c r="D3945" s="145"/>
    </row>
    <row r="3946" spans="4:4" x14ac:dyDescent="0.4">
      <c r="D3946" s="145"/>
    </row>
    <row r="3947" spans="4:4" x14ac:dyDescent="0.4">
      <c r="D3947" s="145"/>
    </row>
    <row r="3948" spans="4:4" x14ac:dyDescent="0.4">
      <c r="D3948" s="145"/>
    </row>
    <row r="3949" spans="4:4" x14ac:dyDescent="0.4">
      <c r="D3949" s="145"/>
    </row>
    <row r="3950" spans="4:4" x14ac:dyDescent="0.4">
      <c r="D3950" s="145"/>
    </row>
    <row r="3951" spans="4:4" x14ac:dyDescent="0.4">
      <c r="D3951" s="145"/>
    </row>
    <row r="3952" spans="4:4" x14ac:dyDescent="0.4">
      <c r="D3952" s="145"/>
    </row>
    <row r="3953" spans="4:4" x14ac:dyDescent="0.4">
      <c r="D3953" s="145"/>
    </row>
    <row r="3954" spans="4:4" x14ac:dyDescent="0.4">
      <c r="D3954" s="145"/>
    </row>
    <row r="3955" spans="4:4" x14ac:dyDescent="0.4">
      <c r="D3955" s="145"/>
    </row>
    <row r="3956" spans="4:4" x14ac:dyDescent="0.4">
      <c r="D3956" s="145"/>
    </row>
    <row r="3957" spans="4:4" x14ac:dyDescent="0.4">
      <c r="D3957" s="145"/>
    </row>
    <row r="3958" spans="4:4" x14ac:dyDescent="0.4">
      <c r="D3958" s="145"/>
    </row>
    <row r="3959" spans="4:4" x14ac:dyDescent="0.4">
      <c r="D3959" s="145"/>
    </row>
    <row r="3960" spans="4:4" x14ac:dyDescent="0.4">
      <c r="D3960" s="145"/>
    </row>
    <row r="3961" spans="4:4" x14ac:dyDescent="0.4">
      <c r="D3961" s="145"/>
    </row>
    <row r="3962" spans="4:4" x14ac:dyDescent="0.4">
      <c r="D3962" s="145"/>
    </row>
    <row r="3963" spans="4:4" x14ac:dyDescent="0.4">
      <c r="D3963" s="145"/>
    </row>
    <row r="3964" spans="4:4" x14ac:dyDescent="0.4">
      <c r="D3964" s="145"/>
    </row>
    <row r="3965" spans="4:4" x14ac:dyDescent="0.4">
      <c r="D3965" s="145"/>
    </row>
    <row r="3966" spans="4:4" x14ac:dyDescent="0.4">
      <c r="D3966" s="145"/>
    </row>
    <row r="3967" spans="4:4" x14ac:dyDescent="0.4">
      <c r="D3967" s="145"/>
    </row>
    <row r="3968" spans="4:4" x14ac:dyDescent="0.4">
      <c r="D3968" s="145"/>
    </row>
    <row r="3969" spans="4:4" x14ac:dyDescent="0.4">
      <c r="D3969" s="145"/>
    </row>
    <row r="3970" spans="4:4" x14ac:dyDescent="0.4">
      <c r="D3970" s="145"/>
    </row>
    <row r="3971" spans="4:4" x14ac:dyDescent="0.4">
      <c r="D3971" s="145"/>
    </row>
    <row r="3972" spans="4:4" x14ac:dyDescent="0.4">
      <c r="D3972" s="145"/>
    </row>
    <row r="3973" spans="4:4" x14ac:dyDescent="0.4">
      <c r="D3973" s="145"/>
    </row>
    <row r="3974" spans="4:4" x14ac:dyDescent="0.4">
      <c r="D3974" s="145"/>
    </row>
    <row r="3975" spans="4:4" x14ac:dyDescent="0.4">
      <c r="D3975" s="145"/>
    </row>
    <row r="3976" spans="4:4" x14ac:dyDescent="0.4">
      <c r="D3976" s="145"/>
    </row>
    <row r="3977" spans="4:4" x14ac:dyDescent="0.4">
      <c r="D3977" s="145"/>
    </row>
    <row r="3978" spans="4:4" x14ac:dyDescent="0.4">
      <c r="D3978" s="145"/>
    </row>
    <row r="3979" spans="4:4" x14ac:dyDescent="0.4">
      <c r="D3979" s="145"/>
    </row>
    <row r="3980" spans="4:4" x14ac:dyDescent="0.4">
      <c r="D3980" s="145"/>
    </row>
    <row r="3981" spans="4:4" x14ac:dyDescent="0.4">
      <c r="D3981" s="145"/>
    </row>
    <row r="3982" spans="4:4" x14ac:dyDescent="0.4">
      <c r="D3982" s="145"/>
    </row>
    <row r="3983" spans="4:4" x14ac:dyDescent="0.4">
      <c r="D3983" s="145"/>
    </row>
    <row r="3984" spans="4:4" x14ac:dyDescent="0.4">
      <c r="D3984" s="145"/>
    </row>
    <row r="3985" spans="4:4" x14ac:dyDescent="0.4">
      <c r="D3985" s="145"/>
    </row>
    <row r="3986" spans="4:4" x14ac:dyDescent="0.4">
      <c r="D3986" s="145"/>
    </row>
    <row r="3987" spans="4:4" x14ac:dyDescent="0.4">
      <c r="D3987" s="145"/>
    </row>
    <row r="3988" spans="4:4" x14ac:dyDescent="0.4">
      <c r="D3988" s="145"/>
    </row>
    <row r="3989" spans="4:4" x14ac:dyDescent="0.4">
      <c r="D3989" s="145"/>
    </row>
    <row r="3990" spans="4:4" x14ac:dyDescent="0.4">
      <c r="D3990" s="145"/>
    </row>
    <row r="3991" spans="4:4" x14ac:dyDescent="0.4">
      <c r="D3991" s="145"/>
    </row>
    <row r="3992" spans="4:4" x14ac:dyDescent="0.4">
      <c r="D3992" s="145"/>
    </row>
    <row r="3993" spans="4:4" x14ac:dyDescent="0.4">
      <c r="D3993" s="145"/>
    </row>
    <row r="3994" spans="4:4" x14ac:dyDescent="0.4">
      <c r="D3994" s="145"/>
    </row>
    <row r="3995" spans="4:4" x14ac:dyDescent="0.4">
      <c r="D3995" s="145"/>
    </row>
    <row r="3996" spans="4:4" x14ac:dyDescent="0.4">
      <c r="D3996" s="145"/>
    </row>
    <row r="3997" spans="4:4" x14ac:dyDescent="0.4">
      <c r="D3997" s="145"/>
    </row>
    <row r="3998" spans="4:4" x14ac:dyDescent="0.4">
      <c r="D3998" s="145"/>
    </row>
    <row r="3999" spans="4:4" x14ac:dyDescent="0.4">
      <c r="D3999" s="145"/>
    </row>
    <row r="4000" spans="4:4" x14ac:dyDescent="0.4">
      <c r="D4000" s="145"/>
    </row>
    <row r="4001" spans="4:4" x14ac:dyDescent="0.4">
      <c r="D4001" s="145"/>
    </row>
    <row r="4002" spans="4:4" x14ac:dyDescent="0.4">
      <c r="D4002" s="145"/>
    </row>
    <row r="4003" spans="4:4" x14ac:dyDescent="0.4">
      <c r="D4003" s="145"/>
    </row>
    <row r="4004" spans="4:4" x14ac:dyDescent="0.4">
      <c r="D4004" s="145"/>
    </row>
    <row r="4005" spans="4:4" x14ac:dyDescent="0.4">
      <c r="D4005" s="145"/>
    </row>
    <row r="4006" spans="4:4" x14ac:dyDescent="0.4">
      <c r="D4006" s="145"/>
    </row>
    <row r="4007" spans="4:4" x14ac:dyDescent="0.4">
      <c r="D4007" s="145"/>
    </row>
    <row r="4008" spans="4:4" x14ac:dyDescent="0.4">
      <c r="D4008" s="145"/>
    </row>
    <row r="4009" spans="4:4" x14ac:dyDescent="0.4">
      <c r="D4009" s="145"/>
    </row>
    <row r="4010" spans="4:4" x14ac:dyDescent="0.4">
      <c r="D4010" s="145"/>
    </row>
    <row r="4011" spans="4:4" x14ac:dyDescent="0.4">
      <c r="D4011" s="145"/>
    </row>
    <row r="4012" spans="4:4" x14ac:dyDescent="0.4">
      <c r="D4012" s="145"/>
    </row>
    <row r="4013" spans="4:4" x14ac:dyDescent="0.4">
      <c r="D4013" s="145"/>
    </row>
    <row r="4014" spans="4:4" x14ac:dyDescent="0.4">
      <c r="D4014" s="145"/>
    </row>
    <row r="4015" spans="4:4" x14ac:dyDescent="0.4">
      <c r="D4015" s="145"/>
    </row>
    <row r="4016" spans="4:4" x14ac:dyDescent="0.4">
      <c r="D4016" s="145"/>
    </row>
    <row r="4017" spans="4:4" x14ac:dyDescent="0.4">
      <c r="D4017" s="145"/>
    </row>
    <row r="4018" spans="4:4" x14ac:dyDescent="0.4">
      <c r="D4018" s="145"/>
    </row>
    <row r="4019" spans="4:4" x14ac:dyDescent="0.4">
      <c r="D4019" s="145"/>
    </row>
    <row r="4020" spans="4:4" x14ac:dyDescent="0.4">
      <c r="D4020" s="145"/>
    </row>
    <row r="4021" spans="4:4" x14ac:dyDescent="0.4">
      <c r="D4021" s="145"/>
    </row>
    <row r="4022" spans="4:4" x14ac:dyDescent="0.4">
      <c r="D4022" s="145"/>
    </row>
    <row r="4023" spans="4:4" x14ac:dyDescent="0.4">
      <c r="D4023" s="145"/>
    </row>
    <row r="4024" spans="4:4" x14ac:dyDescent="0.4">
      <c r="D4024" s="145"/>
    </row>
    <row r="4025" spans="4:4" x14ac:dyDescent="0.4">
      <c r="D4025" s="145"/>
    </row>
    <row r="4026" spans="4:4" x14ac:dyDescent="0.4">
      <c r="D4026" s="145"/>
    </row>
    <row r="4027" spans="4:4" x14ac:dyDescent="0.4">
      <c r="D4027" s="145"/>
    </row>
    <row r="4028" spans="4:4" x14ac:dyDescent="0.4">
      <c r="D4028" s="145"/>
    </row>
    <row r="4029" spans="4:4" x14ac:dyDescent="0.4">
      <c r="D4029" s="145"/>
    </row>
    <row r="4030" spans="4:4" x14ac:dyDescent="0.4">
      <c r="D4030" s="145"/>
    </row>
    <row r="4031" spans="4:4" x14ac:dyDescent="0.4">
      <c r="D4031" s="145"/>
    </row>
    <row r="4032" spans="4:4" x14ac:dyDescent="0.4">
      <c r="D4032" s="145"/>
    </row>
    <row r="4033" spans="4:4" x14ac:dyDescent="0.4">
      <c r="D4033" s="145"/>
    </row>
    <row r="4034" spans="4:4" x14ac:dyDescent="0.4">
      <c r="D4034" s="145"/>
    </row>
    <row r="4035" spans="4:4" x14ac:dyDescent="0.4">
      <c r="D4035" s="145"/>
    </row>
    <row r="4036" spans="4:4" x14ac:dyDescent="0.4">
      <c r="D4036" s="145"/>
    </row>
    <row r="4037" spans="4:4" x14ac:dyDescent="0.4">
      <c r="D4037" s="145"/>
    </row>
    <row r="4038" spans="4:4" x14ac:dyDescent="0.4">
      <c r="D4038" s="145"/>
    </row>
    <row r="4039" spans="4:4" x14ac:dyDescent="0.4">
      <c r="D4039" s="145"/>
    </row>
    <row r="4040" spans="4:4" x14ac:dyDescent="0.4">
      <c r="D4040" s="145"/>
    </row>
    <row r="4041" spans="4:4" x14ac:dyDescent="0.4">
      <c r="D4041" s="145"/>
    </row>
    <row r="4042" spans="4:4" x14ac:dyDescent="0.4">
      <c r="D4042" s="145"/>
    </row>
    <row r="4043" spans="4:4" x14ac:dyDescent="0.4">
      <c r="D4043" s="145"/>
    </row>
    <row r="4044" spans="4:4" x14ac:dyDescent="0.4">
      <c r="D4044" s="145"/>
    </row>
    <row r="4045" spans="4:4" x14ac:dyDescent="0.4">
      <c r="D4045" s="145"/>
    </row>
    <row r="4046" spans="4:4" x14ac:dyDescent="0.4">
      <c r="D4046" s="145"/>
    </row>
    <row r="4047" spans="4:4" x14ac:dyDescent="0.4">
      <c r="D4047" s="145"/>
    </row>
    <row r="4048" spans="4:4" x14ac:dyDescent="0.4">
      <c r="D4048" s="145"/>
    </row>
    <row r="4049" spans="4:4" x14ac:dyDescent="0.4">
      <c r="D4049" s="145"/>
    </row>
    <row r="4050" spans="4:4" x14ac:dyDescent="0.4">
      <c r="D4050" s="145"/>
    </row>
    <row r="4051" spans="4:4" x14ac:dyDescent="0.4">
      <c r="D4051" s="145"/>
    </row>
    <row r="4052" spans="4:4" x14ac:dyDescent="0.4">
      <c r="D4052" s="145"/>
    </row>
    <row r="4053" spans="4:4" x14ac:dyDescent="0.4">
      <c r="D4053" s="145"/>
    </row>
    <row r="4054" spans="4:4" x14ac:dyDescent="0.4">
      <c r="D4054" s="145"/>
    </row>
    <row r="4055" spans="4:4" x14ac:dyDescent="0.4">
      <c r="D4055" s="145"/>
    </row>
    <row r="4056" spans="4:4" x14ac:dyDescent="0.4">
      <c r="D4056" s="145"/>
    </row>
    <row r="4057" spans="4:4" x14ac:dyDescent="0.4">
      <c r="D4057" s="145"/>
    </row>
    <row r="4058" spans="4:4" x14ac:dyDescent="0.4">
      <c r="D4058" s="145"/>
    </row>
    <row r="4059" spans="4:4" x14ac:dyDescent="0.4">
      <c r="D4059" s="145"/>
    </row>
    <row r="4060" spans="4:4" x14ac:dyDescent="0.4">
      <c r="D4060" s="145"/>
    </row>
    <row r="4061" spans="4:4" x14ac:dyDescent="0.4">
      <c r="D4061" s="145"/>
    </row>
    <row r="4062" spans="4:4" x14ac:dyDescent="0.4">
      <c r="D4062" s="145"/>
    </row>
    <row r="4063" spans="4:4" x14ac:dyDescent="0.4">
      <c r="D4063" s="145"/>
    </row>
    <row r="4064" spans="4:4" x14ac:dyDescent="0.4">
      <c r="D4064" s="145"/>
    </row>
    <row r="4065" spans="4:4" x14ac:dyDescent="0.4">
      <c r="D4065" s="145"/>
    </row>
    <row r="4066" spans="4:4" x14ac:dyDescent="0.4">
      <c r="D4066" s="145"/>
    </row>
    <row r="4067" spans="4:4" x14ac:dyDescent="0.4">
      <c r="D4067" s="145"/>
    </row>
    <row r="4068" spans="4:4" x14ac:dyDescent="0.4">
      <c r="D4068" s="145"/>
    </row>
    <row r="4069" spans="4:4" x14ac:dyDescent="0.4">
      <c r="D4069" s="145"/>
    </row>
    <row r="4070" spans="4:4" x14ac:dyDescent="0.4">
      <c r="D4070" s="145"/>
    </row>
    <row r="4071" spans="4:4" x14ac:dyDescent="0.4">
      <c r="D4071" s="145"/>
    </row>
    <row r="4072" spans="4:4" x14ac:dyDescent="0.4">
      <c r="D4072" s="145"/>
    </row>
    <row r="4073" spans="4:4" x14ac:dyDescent="0.4">
      <c r="D4073" s="145"/>
    </row>
    <row r="4074" spans="4:4" x14ac:dyDescent="0.4">
      <c r="D4074" s="145"/>
    </row>
    <row r="4075" spans="4:4" x14ac:dyDescent="0.4">
      <c r="D4075" s="145"/>
    </row>
    <row r="4076" spans="4:4" x14ac:dyDescent="0.4">
      <c r="D4076" s="145"/>
    </row>
    <row r="4077" spans="4:4" x14ac:dyDescent="0.4">
      <c r="D4077" s="145"/>
    </row>
    <row r="4078" spans="4:4" x14ac:dyDescent="0.4">
      <c r="D4078" s="145"/>
    </row>
    <row r="4079" spans="4:4" x14ac:dyDescent="0.4">
      <c r="D4079" s="145"/>
    </row>
    <row r="4080" spans="4:4" x14ac:dyDescent="0.4">
      <c r="D4080" s="145"/>
    </row>
    <row r="4081" spans="4:4" x14ac:dyDescent="0.4">
      <c r="D4081" s="145"/>
    </row>
    <row r="4082" spans="4:4" x14ac:dyDescent="0.4">
      <c r="D4082" s="145"/>
    </row>
    <row r="4083" spans="4:4" x14ac:dyDescent="0.4">
      <c r="D4083" s="145"/>
    </row>
    <row r="4084" spans="4:4" x14ac:dyDescent="0.4">
      <c r="D4084" s="145"/>
    </row>
    <row r="4085" spans="4:4" x14ac:dyDescent="0.4">
      <c r="D4085" s="145"/>
    </row>
    <row r="4086" spans="4:4" x14ac:dyDescent="0.4">
      <c r="D4086" s="145"/>
    </row>
    <row r="4087" spans="4:4" x14ac:dyDescent="0.4">
      <c r="D4087" s="145"/>
    </row>
    <row r="4088" spans="4:4" x14ac:dyDescent="0.4">
      <c r="D4088" s="145"/>
    </row>
    <row r="4089" spans="4:4" x14ac:dyDescent="0.4">
      <c r="D4089" s="145"/>
    </row>
    <row r="4090" spans="4:4" x14ac:dyDescent="0.4">
      <c r="D4090" s="145"/>
    </row>
    <row r="4091" spans="4:4" x14ac:dyDescent="0.4">
      <c r="D4091" s="145"/>
    </row>
    <row r="4092" spans="4:4" x14ac:dyDescent="0.4">
      <c r="D4092" s="145"/>
    </row>
    <row r="4093" spans="4:4" x14ac:dyDescent="0.4">
      <c r="D4093" s="145"/>
    </row>
    <row r="4094" spans="4:4" x14ac:dyDescent="0.4">
      <c r="D4094" s="145"/>
    </row>
    <row r="4095" spans="4:4" x14ac:dyDescent="0.4">
      <c r="D4095" s="145"/>
    </row>
    <row r="4096" spans="4:4" x14ac:dyDescent="0.4">
      <c r="D4096" s="145"/>
    </row>
    <row r="4097" spans="4:4" x14ac:dyDescent="0.4">
      <c r="D4097" s="145"/>
    </row>
    <row r="4098" spans="4:4" x14ac:dyDescent="0.4">
      <c r="D4098" s="145"/>
    </row>
    <row r="4099" spans="4:4" x14ac:dyDescent="0.4">
      <c r="D4099" s="145"/>
    </row>
    <row r="4100" spans="4:4" x14ac:dyDescent="0.4">
      <c r="D4100" s="145"/>
    </row>
    <row r="4101" spans="4:4" x14ac:dyDescent="0.4">
      <c r="D4101" s="145"/>
    </row>
    <row r="4102" spans="4:4" x14ac:dyDescent="0.4">
      <c r="D4102" s="145"/>
    </row>
    <row r="4103" spans="4:4" x14ac:dyDescent="0.4">
      <c r="D4103" s="145"/>
    </row>
    <row r="4104" spans="4:4" x14ac:dyDescent="0.4">
      <c r="D4104" s="145"/>
    </row>
    <row r="4105" spans="4:4" x14ac:dyDescent="0.4">
      <c r="D4105" s="145"/>
    </row>
    <row r="4106" spans="4:4" x14ac:dyDescent="0.4">
      <c r="D4106" s="145"/>
    </row>
    <row r="4107" spans="4:4" x14ac:dyDescent="0.4">
      <c r="D4107" s="145"/>
    </row>
    <row r="4108" spans="4:4" x14ac:dyDescent="0.4">
      <c r="D4108" s="145"/>
    </row>
    <row r="4109" spans="4:4" x14ac:dyDescent="0.4">
      <c r="D4109" s="145"/>
    </row>
    <row r="4110" spans="4:4" x14ac:dyDescent="0.4">
      <c r="D4110" s="145"/>
    </row>
    <row r="4111" spans="4:4" x14ac:dyDescent="0.4">
      <c r="D4111" s="145"/>
    </row>
    <row r="4112" spans="4:4" x14ac:dyDescent="0.4">
      <c r="D4112" s="145"/>
    </row>
    <row r="4113" spans="4:4" x14ac:dyDescent="0.4">
      <c r="D4113" s="145"/>
    </row>
    <row r="4114" spans="4:4" x14ac:dyDescent="0.4">
      <c r="D4114" s="145"/>
    </row>
    <row r="4115" spans="4:4" x14ac:dyDescent="0.4">
      <c r="D4115" s="145"/>
    </row>
    <row r="4116" spans="4:4" x14ac:dyDescent="0.4">
      <c r="D4116" s="145"/>
    </row>
    <row r="4117" spans="4:4" x14ac:dyDescent="0.4">
      <c r="D4117" s="145"/>
    </row>
    <row r="4118" spans="4:4" x14ac:dyDescent="0.4">
      <c r="D4118" s="145"/>
    </row>
    <row r="4119" spans="4:4" x14ac:dyDescent="0.4">
      <c r="D4119" s="145"/>
    </row>
    <row r="4120" spans="4:4" x14ac:dyDescent="0.4">
      <c r="D4120" s="145"/>
    </row>
    <row r="4121" spans="4:4" x14ac:dyDescent="0.4">
      <c r="D4121" s="145"/>
    </row>
    <row r="4122" spans="4:4" x14ac:dyDescent="0.4">
      <c r="D4122" s="145"/>
    </row>
    <row r="4123" spans="4:4" x14ac:dyDescent="0.4">
      <c r="D4123" s="145"/>
    </row>
    <row r="4124" spans="4:4" x14ac:dyDescent="0.4">
      <c r="D4124" s="145"/>
    </row>
    <row r="4125" spans="4:4" x14ac:dyDescent="0.4">
      <c r="D4125" s="145"/>
    </row>
    <row r="4126" spans="4:4" x14ac:dyDescent="0.4">
      <c r="D4126" s="145"/>
    </row>
    <row r="4127" spans="4:4" x14ac:dyDescent="0.4">
      <c r="D4127" s="145"/>
    </row>
    <row r="4128" spans="4:4" x14ac:dyDescent="0.4">
      <c r="D4128" s="145"/>
    </row>
    <row r="4129" spans="4:4" x14ac:dyDescent="0.4">
      <c r="D4129" s="145"/>
    </row>
    <row r="4130" spans="4:4" x14ac:dyDescent="0.4">
      <c r="D4130" s="145"/>
    </row>
    <row r="4131" spans="4:4" x14ac:dyDescent="0.4">
      <c r="D4131" s="145"/>
    </row>
    <row r="4132" spans="4:4" x14ac:dyDescent="0.4">
      <c r="D4132" s="145"/>
    </row>
    <row r="4133" spans="4:4" x14ac:dyDescent="0.4">
      <c r="D4133" s="145"/>
    </row>
    <row r="4134" spans="4:4" x14ac:dyDescent="0.4">
      <c r="D4134" s="145"/>
    </row>
    <row r="4135" spans="4:4" x14ac:dyDescent="0.4">
      <c r="D4135" s="145"/>
    </row>
    <row r="4136" spans="4:4" x14ac:dyDescent="0.4">
      <c r="D4136" s="145"/>
    </row>
    <row r="4137" spans="4:4" x14ac:dyDescent="0.4">
      <c r="D4137" s="145"/>
    </row>
    <row r="4138" spans="4:4" x14ac:dyDescent="0.4">
      <c r="D4138" s="145"/>
    </row>
    <row r="4139" spans="4:4" x14ac:dyDescent="0.4">
      <c r="D4139" s="145"/>
    </row>
    <row r="4140" spans="4:4" x14ac:dyDescent="0.4">
      <c r="D4140" s="145"/>
    </row>
    <row r="4141" spans="4:4" x14ac:dyDescent="0.4">
      <c r="D4141" s="145"/>
    </row>
    <row r="4142" spans="4:4" x14ac:dyDescent="0.4">
      <c r="D4142" s="145"/>
    </row>
    <row r="4143" spans="4:4" x14ac:dyDescent="0.4">
      <c r="D4143" s="145"/>
    </row>
    <row r="4144" spans="4:4" x14ac:dyDescent="0.4">
      <c r="D4144" s="145"/>
    </row>
    <row r="4145" spans="4:4" x14ac:dyDescent="0.4">
      <c r="D4145" s="145"/>
    </row>
    <row r="4146" spans="4:4" x14ac:dyDescent="0.4">
      <c r="D4146" s="145"/>
    </row>
    <row r="4147" spans="4:4" x14ac:dyDescent="0.4">
      <c r="D4147" s="145"/>
    </row>
    <row r="4148" spans="4:4" x14ac:dyDescent="0.4">
      <c r="D4148" s="145"/>
    </row>
    <row r="4149" spans="4:4" x14ac:dyDescent="0.4">
      <c r="D4149" s="145"/>
    </row>
    <row r="4150" spans="4:4" x14ac:dyDescent="0.4">
      <c r="D4150" s="145"/>
    </row>
    <row r="4151" spans="4:4" x14ac:dyDescent="0.4">
      <c r="D4151" s="145"/>
    </row>
    <row r="4152" spans="4:4" x14ac:dyDescent="0.4">
      <c r="D4152" s="145"/>
    </row>
    <row r="4153" spans="4:4" x14ac:dyDescent="0.4">
      <c r="D4153" s="145"/>
    </row>
    <row r="4154" spans="4:4" x14ac:dyDescent="0.4">
      <c r="D4154" s="145"/>
    </row>
    <row r="4155" spans="4:4" x14ac:dyDescent="0.4">
      <c r="D4155" s="145"/>
    </row>
    <row r="4156" spans="4:4" x14ac:dyDescent="0.4">
      <c r="D4156" s="145"/>
    </row>
    <row r="4157" spans="4:4" x14ac:dyDescent="0.4">
      <c r="D4157" s="145"/>
    </row>
    <row r="4158" spans="4:4" x14ac:dyDescent="0.4">
      <c r="D4158" s="145"/>
    </row>
    <row r="4159" spans="4:4" x14ac:dyDescent="0.4">
      <c r="D4159" s="145"/>
    </row>
    <row r="4160" spans="4:4" x14ac:dyDescent="0.4">
      <c r="D4160" s="145"/>
    </row>
    <row r="4161" spans="4:4" x14ac:dyDescent="0.4">
      <c r="D4161" s="145"/>
    </row>
    <row r="4162" spans="4:4" x14ac:dyDescent="0.4">
      <c r="D4162" s="145"/>
    </row>
    <row r="4163" spans="4:4" x14ac:dyDescent="0.4">
      <c r="D4163" s="145"/>
    </row>
    <row r="4164" spans="4:4" x14ac:dyDescent="0.4">
      <c r="D4164" s="145"/>
    </row>
    <row r="4165" spans="4:4" x14ac:dyDescent="0.4">
      <c r="D4165" s="145"/>
    </row>
    <row r="4166" spans="4:4" x14ac:dyDescent="0.4">
      <c r="D4166" s="145"/>
    </row>
    <row r="4167" spans="4:4" x14ac:dyDescent="0.4">
      <c r="D4167" s="145"/>
    </row>
    <row r="4168" spans="4:4" x14ac:dyDescent="0.4">
      <c r="D4168" s="145"/>
    </row>
    <row r="4169" spans="4:4" x14ac:dyDescent="0.4">
      <c r="D4169" s="145"/>
    </row>
    <row r="4170" spans="4:4" x14ac:dyDescent="0.4">
      <c r="D4170" s="145"/>
    </row>
    <row r="4171" spans="4:4" x14ac:dyDescent="0.4">
      <c r="D4171" s="145"/>
    </row>
    <row r="4172" spans="4:4" x14ac:dyDescent="0.4">
      <c r="D4172" s="145"/>
    </row>
    <row r="4173" spans="4:4" x14ac:dyDescent="0.4">
      <c r="D4173" s="145"/>
    </row>
    <row r="4174" spans="4:4" x14ac:dyDescent="0.4">
      <c r="D4174" s="145"/>
    </row>
    <row r="4175" spans="4:4" x14ac:dyDescent="0.4">
      <c r="D4175" s="145"/>
    </row>
    <row r="4176" spans="4:4" x14ac:dyDescent="0.4">
      <c r="D4176" s="145"/>
    </row>
    <row r="4177" spans="4:4" x14ac:dyDescent="0.4">
      <c r="D4177" s="145"/>
    </row>
    <row r="4178" spans="4:4" x14ac:dyDescent="0.4">
      <c r="D4178" s="145"/>
    </row>
    <row r="4179" spans="4:4" x14ac:dyDescent="0.4">
      <c r="D4179" s="145"/>
    </row>
    <row r="4180" spans="4:4" x14ac:dyDescent="0.4">
      <c r="D4180" s="145"/>
    </row>
    <row r="4181" spans="4:4" x14ac:dyDescent="0.4">
      <c r="D4181" s="145"/>
    </row>
    <row r="4182" spans="4:4" x14ac:dyDescent="0.4">
      <c r="D4182" s="145"/>
    </row>
    <row r="4183" spans="4:4" x14ac:dyDescent="0.4">
      <c r="D4183" s="145"/>
    </row>
    <row r="4184" spans="4:4" x14ac:dyDescent="0.4">
      <c r="D4184" s="145"/>
    </row>
    <row r="4185" spans="4:4" x14ac:dyDescent="0.4">
      <c r="D4185" s="145"/>
    </row>
    <row r="4186" spans="4:4" x14ac:dyDescent="0.4">
      <c r="D4186" s="145"/>
    </row>
    <row r="4187" spans="4:4" x14ac:dyDescent="0.4">
      <c r="D4187" s="145"/>
    </row>
    <row r="4188" spans="4:4" x14ac:dyDescent="0.4">
      <c r="D4188" s="145"/>
    </row>
    <row r="4189" spans="4:4" x14ac:dyDescent="0.4">
      <c r="D4189" s="145"/>
    </row>
    <row r="4190" spans="4:4" x14ac:dyDescent="0.4">
      <c r="D4190" s="145"/>
    </row>
    <row r="4191" spans="4:4" x14ac:dyDescent="0.4">
      <c r="D4191" s="145"/>
    </row>
    <row r="4192" spans="4:4" x14ac:dyDescent="0.4">
      <c r="D4192" s="145"/>
    </row>
    <row r="4193" spans="4:4" x14ac:dyDescent="0.4">
      <c r="D4193" s="145"/>
    </row>
    <row r="4194" spans="4:4" x14ac:dyDescent="0.4">
      <c r="D4194" s="145"/>
    </row>
    <row r="4195" spans="4:4" x14ac:dyDescent="0.4">
      <c r="D4195" s="145"/>
    </row>
    <row r="4196" spans="4:4" x14ac:dyDescent="0.4">
      <c r="D4196" s="145"/>
    </row>
    <row r="4197" spans="4:4" x14ac:dyDescent="0.4">
      <c r="D4197" s="145"/>
    </row>
    <row r="4198" spans="4:4" x14ac:dyDescent="0.4">
      <c r="D4198" s="145"/>
    </row>
    <row r="4199" spans="4:4" x14ac:dyDescent="0.4">
      <c r="D4199" s="145"/>
    </row>
    <row r="4200" spans="4:4" x14ac:dyDescent="0.4">
      <c r="D4200" s="145"/>
    </row>
    <row r="4201" spans="4:4" x14ac:dyDescent="0.4">
      <c r="D4201" s="145"/>
    </row>
    <row r="4202" spans="4:4" x14ac:dyDescent="0.4">
      <c r="D4202" s="145"/>
    </row>
    <row r="4203" spans="4:4" x14ac:dyDescent="0.4">
      <c r="D4203" s="145"/>
    </row>
    <row r="4204" spans="4:4" x14ac:dyDescent="0.4">
      <c r="D4204" s="145"/>
    </row>
    <row r="4205" spans="4:4" x14ac:dyDescent="0.4">
      <c r="D4205" s="145"/>
    </row>
    <row r="4206" spans="4:4" x14ac:dyDescent="0.4">
      <c r="D4206" s="145"/>
    </row>
    <row r="4207" spans="4:4" x14ac:dyDescent="0.4">
      <c r="D4207" s="145"/>
    </row>
    <row r="4208" spans="4:4" x14ac:dyDescent="0.4">
      <c r="D4208" s="145"/>
    </row>
    <row r="4209" spans="4:4" x14ac:dyDescent="0.4">
      <c r="D4209" s="145"/>
    </row>
    <row r="4210" spans="4:4" x14ac:dyDescent="0.4">
      <c r="D4210" s="145"/>
    </row>
    <row r="4211" spans="4:4" x14ac:dyDescent="0.4">
      <c r="D4211" s="145"/>
    </row>
    <row r="4212" spans="4:4" x14ac:dyDescent="0.4">
      <c r="D4212" s="145"/>
    </row>
    <row r="4213" spans="4:4" x14ac:dyDescent="0.4">
      <c r="D4213" s="145"/>
    </row>
    <row r="4214" spans="4:4" x14ac:dyDescent="0.4">
      <c r="D4214" s="145"/>
    </row>
    <row r="4215" spans="4:4" x14ac:dyDescent="0.4">
      <c r="D4215" s="145"/>
    </row>
    <row r="4216" spans="4:4" x14ac:dyDescent="0.4">
      <c r="D4216" s="145"/>
    </row>
    <row r="4217" spans="4:4" x14ac:dyDescent="0.4">
      <c r="D4217" s="145"/>
    </row>
    <row r="4218" spans="4:4" x14ac:dyDescent="0.4">
      <c r="D4218" s="145"/>
    </row>
    <row r="4219" spans="4:4" x14ac:dyDescent="0.4">
      <c r="D4219" s="145"/>
    </row>
    <row r="4220" spans="4:4" x14ac:dyDescent="0.4">
      <c r="D4220" s="145"/>
    </row>
    <row r="4221" spans="4:4" x14ac:dyDescent="0.4">
      <c r="D4221" s="145"/>
    </row>
    <row r="4222" spans="4:4" x14ac:dyDescent="0.4">
      <c r="D4222" s="145"/>
    </row>
    <row r="4223" spans="4:4" x14ac:dyDescent="0.4">
      <c r="D4223" s="145"/>
    </row>
    <row r="4224" spans="4:4" x14ac:dyDescent="0.4">
      <c r="D4224" s="145"/>
    </row>
    <row r="4225" spans="4:4" x14ac:dyDescent="0.4">
      <c r="D4225" s="145"/>
    </row>
    <row r="4226" spans="4:4" x14ac:dyDescent="0.4">
      <c r="D4226" s="145"/>
    </row>
    <row r="4227" spans="4:4" x14ac:dyDescent="0.4">
      <c r="D4227" s="145"/>
    </row>
    <row r="4228" spans="4:4" x14ac:dyDescent="0.4">
      <c r="D4228" s="145"/>
    </row>
    <row r="4229" spans="4:4" x14ac:dyDescent="0.4">
      <c r="D4229" s="145"/>
    </row>
    <row r="4230" spans="4:4" x14ac:dyDescent="0.4">
      <c r="D4230" s="145"/>
    </row>
    <row r="4231" spans="4:4" x14ac:dyDescent="0.4">
      <c r="D4231" s="145"/>
    </row>
    <row r="4232" spans="4:4" x14ac:dyDescent="0.4">
      <c r="D4232" s="145"/>
    </row>
    <row r="4233" spans="4:4" x14ac:dyDescent="0.4">
      <c r="D4233" s="145"/>
    </row>
    <row r="4234" spans="4:4" x14ac:dyDescent="0.4">
      <c r="D4234" s="145"/>
    </row>
    <row r="4235" spans="4:4" x14ac:dyDescent="0.4">
      <c r="D4235" s="145"/>
    </row>
    <row r="4236" spans="4:4" x14ac:dyDescent="0.4">
      <c r="D4236" s="145"/>
    </row>
    <row r="4237" spans="4:4" x14ac:dyDescent="0.4">
      <c r="D4237" s="145"/>
    </row>
    <row r="4238" spans="4:4" x14ac:dyDescent="0.4">
      <c r="D4238" s="145"/>
    </row>
    <row r="4239" spans="4:4" x14ac:dyDescent="0.4">
      <c r="D4239" s="145"/>
    </row>
    <row r="4240" spans="4:4" x14ac:dyDescent="0.4">
      <c r="D4240" s="145"/>
    </row>
    <row r="4241" spans="4:4" x14ac:dyDescent="0.4">
      <c r="D4241" s="145"/>
    </row>
    <row r="4242" spans="4:4" x14ac:dyDescent="0.4">
      <c r="D4242" s="145"/>
    </row>
    <row r="4243" spans="4:4" x14ac:dyDescent="0.4">
      <c r="D4243" s="145"/>
    </row>
    <row r="4244" spans="4:4" x14ac:dyDescent="0.4">
      <c r="D4244" s="145"/>
    </row>
    <row r="4245" spans="4:4" x14ac:dyDescent="0.4">
      <c r="D4245" s="145"/>
    </row>
    <row r="4246" spans="4:4" x14ac:dyDescent="0.4">
      <c r="D4246" s="145"/>
    </row>
    <row r="4247" spans="4:4" x14ac:dyDescent="0.4">
      <c r="D4247" s="145"/>
    </row>
    <row r="4248" spans="4:4" x14ac:dyDescent="0.4">
      <c r="D4248" s="145"/>
    </row>
    <row r="4249" spans="4:4" x14ac:dyDescent="0.4">
      <c r="D4249" s="145"/>
    </row>
    <row r="4250" spans="4:4" x14ac:dyDescent="0.4">
      <c r="D4250" s="145"/>
    </row>
    <row r="4251" spans="4:4" x14ac:dyDescent="0.4">
      <c r="D4251" s="145"/>
    </row>
    <row r="4252" spans="4:4" x14ac:dyDescent="0.4">
      <c r="D4252" s="145"/>
    </row>
    <row r="4253" spans="4:4" x14ac:dyDescent="0.4">
      <c r="D4253" s="145"/>
    </row>
    <row r="4254" spans="4:4" x14ac:dyDescent="0.4">
      <c r="D4254" s="145"/>
    </row>
    <row r="4255" spans="4:4" x14ac:dyDescent="0.4">
      <c r="D4255" s="145"/>
    </row>
    <row r="4256" spans="4:4" x14ac:dyDescent="0.4">
      <c r="D4256" s="145"/>
    </row>
    <row r="4257" spans="4:4" x14ac:dyDescent="0.4">
      <c r="D4257" s="145"/>
    </row>
    <row r="4258" spans="4:4" x14ac:dyDescent="0.4">
      <c r="D4258" s="145"/>
    </row>
    <row r="4259" spans="4:4" x14ac:dyDescent="0.4">
      <c r="D4259" s="145"/>
    </row>
    <row r="4260" spans="4:4" x14ac:dyDescent="0.4">
      <c r="D4260" s="145"/>
    </row>
    <row r="4261" spans="4:4" x14ac:dyDescent="0.4">
      <c r="D4261" s="145"/>
    </row>
    <row r="4262" spans="4:4" x14ac:dyDescent="0.4">
      <c r="D4262" s="145"/>
    </row>
    <row r="4263" spans="4:4" x14ac:dyDescent="0.4">
      <c r="D4263" s="145"/>
    </row>
    <row r="4264" spans="4:4" x14ac:dyDescent="0.4">
      <c r="D4264" s="145"/>
    </row>
    <row r="4265" spans="4:4" x14ac:dyDescent="0.4">
      <c r="D4265" s="145"/>
    </row>
    <row r="4266" spans="4:4" x14ac:dyDescent="0.4">
      <c r="D4266" s="145"/>
    </row>
    <row r="4267" spans="4:4" x14ac:dyDescent="0.4">
      <c r="D4267" s="145"/>
    </row>
    <row r="4268" spans="4:4" x14ac:dyDescent="0.4">
      <c r="D4268" s="145"/>
    </row>
    <row r="4269" spans="4:4" x14ac:dyDescent="0.4">
      <c r="D4269" s="145"/>
    </row>
    <row r="4270" spans="4:4" x14ac:dyDescent="0.4">
      <c r="D4270" s="145"/>
    </row>
    <row r="4271" spans="4:4" x14ac:dyDescent="0.4">
      <c r="D4271" s="145"/>
    </row>
    <row r="4272" spans="4:4" x14ac:dyDescent="0.4">
      <c r="D4272" s="145"/>
    </row>
    <row r="4273" spans="4:4" x14ac:dyDescent="0.4">
      <c r="D4273" s="145"/>
    </row>
    <row r="4274" spans="4:4" x14ac:dyDescent="0.4">
      <c r="D4274" s="145"/>
    </row>
    <row r="4275" spans="4:4" x14ac:dyDescent="0.4">
      <c r="D4275" s="145"/>
    </row>
    <row r="4276" spans="4:4" x14ac:dyDescent="0.4">
      <c r="D4276" s="145"/>
    </row>
    <row r="4277" spans="4:4" x14ac:dyDescent="0.4">
      <c r="D4277" s="145"/>
    </row>
    <row r="4278" spans="4:4" x14ac:dyDescent="0.4">
      <c r="D4278" s="145"/>
    </row>
    <row r="4279" spans="4:4" x14ac:dyDescent="0.4">
      <c r="D4279" s="145"/>
    </row>
    <row r="4280" spans="4:4" x14ac:dyDescent="0.4">
      <c r="D4280" s="145"/>
    </row>
    <row r="4281" spans="4:4" x14ac:dyDescent="0.4">
      <c r="D4281" s="145"/>
    </row>
    <row r="4282" spans="4:4" x14ac:dyDescent="0.4">
      <c r="D4282" s="145"/>
    </row>
    <row r="4283" spans="4:4" x14ac:dyDescent="0.4">
      <c r="D4283" s="145"/>
    </row>
    <row r="4284" spans="4:4" x14ac:dyDescent="0.4">
      <c r="D4284" s="145"/>
    </row>
    <row r="4285" spans="4:4" x14ac:dyDescent="0.4">
      <c r="D4285" s="145"/>
    </row>
    <row r="4286" spans="4:4" x14ac:dyDescent="0.4">
      <c r="D4286" s="145"/>
    </row>
    <row r="4287" spans="4:4" x14ac:dyDescent="0.4">
      <c r="D4287" s="145"/>
    </row>
    <row r="4288" spans="4:4" x14ac:dyDescent="0.4">
      <c r="D4288" s="145"/>
    </row>
    <row r="4289" spans="4:4" x14ac:dyDescent="0.4">
      <c r="D4289" s="145"/>
    </row>
    <row r="4290" spans="4:4" x14ac:dyDescent="0.4">
      <c r="D4290" s="145"/>
    </row>
    <row r="4291" spans="4:4" x14ac:dyDescent="0.4">
      <c r="D4291" s="145"/>
    </row>
    <row r="4292" spans="4:4" x14ac:dyDescent="0.4">
      <c r="D4292" s="145"/>
    </row>
    <row r="4293" spans="4:4" x14ac:dyDescent="0.4">
      <c r="D4293" s="145"/>
    </row>
    <row r="4294" spans="4:4" x14ac:dyDescent="0.4">
      <c r="D4294" s="145"/>
    </row>
    <row r="4295" spans="4:4" x14ac:dyDescent="0.4">
      <c r="D4295" s="145"/>
    </row>
    <row r="4296" spans="4:4" x14ac:dyDescent="0.4">
      <c r="D4296" s="145"/>
    </row>
    <row r="4297" spans="4:4" x14ac:dyDescent="0.4">
      <c r="D4297" s="145"/>
    </row>
    <row r="4298" spans="4:4" x14ac:dyDescent="0.4">
      <c r="D4298" s="145"/>
    </row>
    <row r="4299" spans="4:4" x14ac:dyDescent="0.4">
      <c r="D4299" s="145"/>
    </row>
    <row r="4300" spans="4:4" x14ac:dyDescent="0.4">
      <c r="D4300" s="145"/>
    </row>
    <row r="4301" spans="4:4" x14ac:dyDescent="0.4">
      <c r="D4301" s="145"/>
    </row>
    <row r="4302" spans="4:4" x14ac:dyDescent="0.4">
      <c r="D4302" s="145"/>
    </row>
    <row r="4303" spans="4:4" x14ac:dyDescent="0.4">
      <c r="D4303" s="145"/>
    </row>
    <row r="4304" spans="4:4" x14ac:dyDescent="0.4">
      <c r="D4304" s="145"/>
    </row>
    <row r="4305" spans="4:4" x14ac:dyDescent="0.4">
      <c r="D4305" s="145"/>
    </row>
    <row r="4306" spans="4:4" x14ac:dyDescent="0.4">
      <c r="D4306" s="145"/>
    </row>
    <row r="4307" spans="4:4" x14ac:dyDescent="0.4">
      <c r="D4307" s="145"/>
    </row>
    <row r="4308" spans="4:4" x14ac:dyDescent="0.4">
      <c r="D4308" s="145"/>
    </row>
    <row r="4309" spans="4:4" x14ac:dyDescent="0.4">
      <c r="D4309" s="145"/>
    </row>
    <row r="4310" spans="4:4" x14ac:dyDescent="0.4">
      <c r="D4310" s="145"/>
    </row>
    <row r="4311" spans="4:4" x14ac:dyDescent="0.4">
      <c r="D4311" s="145"/>
    </row>
    <row r="4312" spans="4:4" x14ac:dyDescent="0.4">
      <c r="D4312" s="145"/>
    </row>
    <row r="4313" spans="4:4" x14ac:dyDescent="0.4">
      <c r="D4313" s="145"/>
    </row>
    <row r="4314" spans="4:4" x14ac:dyDescent="0.4">
      <c r="D4314" s="145"/>
    </row>
    <row r="4315" spans="4:4" x14ac:dyDescent="0.4">
      <c r="D4315" s="145"/>
    </row>
    <row r="4316" spans="4:4" x14ac:dyDescent="0.4">
      <c r="D4316" s="145"/>
    </row>
    <row r="4317" spans="4:4" x14ac:dyDescent="0.4">
      <c r="D4317" s="145"/>
    </row>
    <row r="4318" spans="4:4" x14ac:dyDescent="0.4">
      <c r="D4318" s="145"/>
    </row>
    <row r="4319" spans="4:4" x14ac:dyDescent="0.4">
      <c r="D4319" s="145"/>
    </row>
    <row r="4320" spans="4:4" x14ac:dyDescent="0.4">
      <c r="D4320" s="145"/>
    </row>
    <row r="4321" spans="4:4" x14ac:dyDescent="0.4">
      <c r="D4321" s="145"/>
    </row>
    <row r="4322" spans="4:4" x14ac:dyDescent="0.4">
      <c r="D4322" s="145"/>
    </row>
    <row r="4323" spans="4:4" x14ac:dyDescent="0.4">
      <c r="D4323" s="145"/>
    </row>
    <row r="4324" spans="4:4" x14ac:dyDescent="0.4">
      <c r="D4324" s="145"/>
    </row>
    <row r="4325" spans="4:4" x14ac:dyDescent="0.4">
      <c r="D4325" s="145"/>
    </row>
    <row r="4326" spans="4:4" x14ac:dyDescent="0.4">
      <c r="D4326" s="145"/>
    </row>
    <row r="4327" spans="4:4" x14ac:dyDescent="0.4">
      <c r="D4327" s="145"/>
    </row>
    <row r="4328" spans="4:4" x14ac:dyDescent="0.4">
      <c r="D4328" s="145"/>
    </row>
    <row r="4329" spans="4:4" x14ac:dyDescent="0.4">
      <c r="D4329" s="145"/>
    </row>
    <row r="4330" spans="4:4" x14ac:dyDescent="0.4">
      <c r="D4330" s="145"/>
    </row>
    <row r="4331" spans="4:4" x14ac:dyDescent="0.4">
      <c r="D4331" s="145"/>
    </row>
    <row r="4332" spans="4:4" x14ac:dyDescent="0.4">
      <c r="D4332" s="145"/>
    </row>
    <row r="4333" spans="4:4" x14ac:dyDescent="0.4">
      <c r="D4333" s="145"/>
    </row>
    <row r="4334" spans="4:4" x14ac:dyDescent="0.4">
      <c r="D4334" s="145"/>
    </row>
    <row r="4335" spans="4:4" x14ac:dyDescent="0.4">
      <c r="D4335" s="145"/>
    </row>
    <row r="4336" spans="4:4" x14ac:dyDescent="0.4">
      <c r="D4336" s="145"/>
    </row>
    <row r="4337" spans="4:4" x14ac:dyDescent="0.4">
      <c r="D4337" s="145"/>
    </row>
    <row r="4338" spans="4:4" x14ac:dyDescent="0.4">
      <c r="D4338" s="145"/>
    </row>
    <row r="4339" spans="4:4" x14ac:dyDescent="0.4">
      <c r="D4339" s="145"/>
    </row>
    <row r="4340" spans="4:4" x14ac:dyDescent="0.4">
      <c r="D4340" s="145"/>
    </row>
    <row r="4341" spans="4:4" x14ac:dyDescent="0.4">
      <c r="D4341" s="145"/>
    </row>
    <row r="4342" spans="4:4" x14ac:dyDescent="0.4">
      <c r="D4342" s="145"/>
    </row>
    <row r="4343" spans="4:4" x14ac:dyDescent="0.4">
      <c r="D4343" s="145"/>
    </row>
    <row r="4344" spans="4:4" x14ac:dyDescent="0.4">
      <c r="D4344" s="145"/>
    </row>
    <row r="4345" spans="4:4" x14ac:dyDescent="0.4">
      <c r="D4345" s="145"/>
    </row>
    <row r="4346" spans="4:4" x14ac:dyDescent="0.4">
      <c r="D4346" s="145"/>
    </row>
    <row r="4347" spans="4:4" x14ac:dyDescent="0.4">
      <c r="D4347" s="145"/>
    </row>
    <row r="4348" spans="4:4" x14ac:dyDescent="0.4">
      <c r="D4348" s="145"/>
    </row>
    <row r="4349" spans="4:4" x14ac:dyDescent="0.4">
      <c r="D4349" s="145"/>
    </row>
    <row r="4350" spans="4:4" x14ac:dyDescent="0.4">
      <c r="D4350" s="145"/>
    </row>
    <row r="4351" spans="4:4" x14ac:dyDescent="0.4">
      <c r="D4351" s="145"/>
    </row>
    <row r="4352" spans="4:4" x14ac:dyDescent="0.4">
      <c r="D4352" s="145"/>
    </row>
    <row r="4353" spans="4:4" x14ac:dyDescent="0.4">
      <c r="D4353" s="145"/>
    </row>
    <row r="4354" spans="4:4" x14ac:dyDescent="0.4">
      <c r="D4354" s="145"/>
    </row>
    <row r="4355" spans="4:4" x14ac:dyDescent="0.4">
      <c r="D4355" s="145"/>
    </row>
    <row r="4356" spans="4:4" x14ac:dyDescent="0.4">
      <c r="D4356" s="145"/>
    </row>
    <row r="4357" spans="4:4" x14ac:dyDescent="0.4">
      <c r="D4357" s="145"/>
    </row>
    <row r="4358" spans="4:4" x14ac:dyDescent="0.4">
      <c r="D4358" s="145"/>
    </row>
    <row r="4359" spans="4:4" x14ac:dyDescent="0.4">
      <c r="D4359" s="145"/>
    </row>
    <row r="4360" spans="4:4" x14ac:dyDescent="0.4">
      <c r="D4360" s="145"/>
    </row>
    <row r="4361" spans="4:4" x14ac:dyDescent="0.4">
      <c r="D4361" s="145"/>
    </row>
    <row r="4362" spans="4:4" x14ac:dyDescent="0.4">
      <c r="D4362" s="145"/>
    </row>
    <row r="4363" spans="4:4" x14ac:dyDescent="0.4">
      <c r="D4363" s="145"/>
    </row>
    <row r="4364" spans="4:4" x14ac:dyDescent="0.4">
      <c r="D4364" s="145"/>
    </row>
    <row r="4365" spans="4:4" x14ac:dyDescent="0.4">
      <c r="D4365" s="145"/>
    </row>
    <row r="4366" spans="4:4" x14ac:dyDescent="0.4">
      <c r="D4366" s="145"/>
    </row>
    <row r="4367" spans="4:4" x14ac:dyDescent="0.4">
      <c r="D4367" s="145"/>
    </row>
    <row r="4368" spans="4:4" x14ac:dyDescent="0.4">
      <c r="D4368" s="145"/>
    </row>
    <row r="4369" spans="4:4" x14ac:dyDescent="0.4">
      <c r="D4369" s="145"/>
    </row>
    <row r="4370" spans="4:4" x14ac:dyDescent="0.4">
      <c r="D4370" s="145"/>
    </row>
    <row r="4371" spans="4:4" x14ac:dyDescent="0.4">
      <c r="D4371" s="145"/>
    </row>
    <row r="4372" spans="4:4" x14ac:dyDescent="0.4">
      <c r="D4372" s="145"/>
    </row>
    <row r="4373" spans="4:4" x14ac:dyDescent="0.4">
      <c r="D4373" s="145"/>
    </row>
    <row r="4374" spans="4:4" x14ac:dyDescent="0.4">
      <c r="D4374" s="145"/>
    </row>
    <row r="4375" spans="4:4" x14ac:dyDescent="0.4">
      <c r="D4375" s="145"/>
    </row>
    <row r="4376" spans="4:4" x14ac:dyDescent="0.4">
      <c r="D4376" s="145"/>
    </row>
    <row r="4377" spans="4:4" x14ac:dyDescent="0.4">
      <c r="D4377" s="145"/>
    </row>
    <row r="4378" spans="4:4" x14ac:dyDescent="0.4">
      <c r="D4378" s="145"/>
    </row>
    <row r="4379" spans="4:4" x14ac:dyDescent="0.4">
      <c r="D4379" s="145"/>
    </row>
    <row r="4380" spans="4:4" x14ac:dyDescent="0.4">
      <c r="D4380" s="145"/>
    </row>
    <row r="4381" spans="4:4" x14ac:dyDescent="0.4">
      <c r="D4381" s="145"/>
    </row>
    <row r="4382" spans="4:4" x14ac:dyDescent="0.4">
      <c r="D4382" s="145"/>
    </row>
    <row r="4383" spans="4:4" x14ac:dyDescent="0.4">
      <c r="D4383" s="145"/>
    </row>
    <row r="4384" spans="4:4" x14ac:dyDescent="0.4">
      <c r="D4384" s="145"/>
    </row>
    <row r="4385" spans="4:4" x14ac:dyDescent="0.4">
      <c r="D4385" s="145"/>
    </row>
    <row r="4386" spans="4:4" x14ac:dyDescent="0.4">
      <c r="D4386" s="145"/>
    </row>
    <row r="4387" spans="4:4" x14ac:dyDescent="0.4">
      <c r="D4387" s="145"/>
    </row>
    <row r="4388" spans="4:4" x14ac:dyDescent="0.4">
      <c r="D4388" s="145"/>
    </row>
    <row r="4389" spans="4:4" x14ac:dyDescent="0.4">
      <c r="D4389" s="145"/>
    </row>
    <row r="4390" spans="4:4" x14ac:dyDescent="0.4">
      <c r="D4390" s="145"/>
    </row>
    <row r="4391" spans="4:4" x14ac:dyDescent="0.4">
      <c r="D4391" s="145"/>
    </row>
    <row r="4392" spans="4:4" x14ac:dyDescent="0.4">
      <c r="D4392" s="145"/>
    </row>
    <row r="4393" spans="4:4" x14ac:dyDescent="0.4">
      <c r="D4393" s="145"/>
    </row>
    <row r="4394" spans="4:4" x14ac:dyDescent="0.4">
      <c r="D4394" s="145"/>
    </row>
    <row r="4395" spans="4:4" x14ac:dyDescent="0.4">
      <c r="D4395" s="145"/>
    </row>
    <row r="4396" spans="4:4" x14ac:dyDescent="0.4">
      <c r="D4396" s="145"/>
    </row>
    <row r="4397" spans="4:4" x14ac:dyDescent="0.4">
      <c r="D4397" s="145"/>
    </row>
    <row r="4398" spans="4:4" x14ac:dyDescent="0.4">
      <c r="D4398" s="145"/>
    </row>
    <row r="4399" spans="4:4" x14ac:dyDescent="0.4">
      <c r="D4399" s="145"/>
    </row>
    <row r="4400" spans="4:4" x14ac:dyDescent="0.4">
      <c r="D4400" s="145"/>
    </row>
    <row r="4401" spans="4:4" x14ac:dyDescent="0.4">
      <c r="D4401" s="145"/>
    </row>
    <row r="4402" spans="4:4" x14ac:dyDescent="0.4">
      <c r="D4402" s="145"/>
    </row>
    <row r="4403" spans="4:4" x14ac:dyDescent="0.4">
      <c r="D4403" s="145"/>
    </row>
    <row r="4404" spans="4:4" x14ac:dyDescent="0.4">
      <c r="D4404" s="145"/>
    </row>
    <row r="4405" spans="4:4" x14ac:dyDescent="0.4">
      <c r="D4405" s="145"/>
    </row>
    <row r="4406" spans="4:4" x14ac:dyDescent="0.4">
      <c r="D4406" s="145"/>
    </row>
    <row r="4407" spans="4:4" x14ac:dyDescent="0.4">
      <c r="D4407" s="145"/>
    </row>
    <row r="4408" spans="4:4" x14ac:dyDescent="0.4">
      <c r="D4408" s="145"/>
    </row>
    <row r="4409" spans="4:4" x14ac:dyDescent="0.4">
      <c r="D4409" s="145"/>
    </row>
    <row r="4410" spans="4:4" x14ac:dyDescent="0.4">
      <c r="D4410" s="145"/>
    </row>
    <row r="4411" spans="4:4" x14ac:dyDescent="0.4">
      <c r="D4411" s="145"/>
    </row>
    <row r="4412" spans="4:4" x14ac:dyDescent="0.4">
      <c r="D4412" s="145"/>
    </row>
    <row r="4413" spans="4:4" x14ac:dyDescent="0.4">
      <c r="D4413" s="145"/>
    </row>
    <row r="4414" spans="4:4" x14ac:dyDescent="0.4">
      <c r="D4414" s="145"/>
    </row>
    <row r="4415" spans="4:4" x14ac:dyDescent="0.4">
      <c r="D4415" s="145"/>
    </row>
    <row r="4416" spans="4:4" x14ac:dyDescent="0.4">
      <c r="D4416" s="145"/>
    </row>
    <row r="4417" spans="4:4" x14ac:dyDescent="0.4">
      <c r="D4417" s="145"/>
    </row>
    <row r="4418" spans="4:4" x14ac:dyDescent="0.4">
      <c r="D4418" s="145"/>
    </row>
    <row r="4419" spans="4:4" x14ac:dyDescent="0.4">
      <c r="D4419" s="145"/>
    </row>
    <row r="4420" spans="4:4" x14ac:dyDescent="0.4">
      <c r="D4420" s="145"/>
    </row>
    <row r="4421" spans="4:4" x14ac:dyDescent="0.4">
      <c r="D4421" s="145"/>
    </row>
    <row r="4422" spans="4:4" x14ac:dyDescent="0.4">
      <c r="D4422" s="145"/>
    </row>
    <row r="4423" spans="4:4" x14ac:dyDescent="0.4">
      <c r="D4423" s="145"/>
    </row>
    <row r="4424" spans="4:4" x14ac:dyDescent="0.4">
      <c r="D4424" s="145"/>
    </row>
    <row r="4425" spans="4:4" x14ac:dyDescent="0.4">
      <c r="D4425" s="145"/>
    </row>
    <row r="4426" spans="4:4" x14ac:dyDescent="0.4">
      <c r="D4426" s="145"/>
    </row>
    <row r="4427" spans="4:4" x14ac:dyDescent="0.4">
      <c r="D4427" s="145"/>
    </row>
    <row r="4428" spans="4:4" x14ac:dyDescent="0.4">
      <c r="D4428" s="145"/>
    </row>
    <row r="4429" spans="4:4" x14ac:dyDescent="0.4">
      <c r="D4429" s="145"/>
    </row>
    <row r="4430" spans="4:4" x14ac:dyDescent="0.4">
      <c r="D4430" s="145"/>
    </row>
    <row r="4431" spans="4:4" x14ac:dyDescent="0.4">
      <c r="D4431" s="145"/>
    </row>
    <row r="4432" spans="4:4" x14ac:dyDescent="0.4">
      <c r="D4432" s="145"/>
    </row>
    <row r="4433" spans="4:4" x14ac:dyDescent="0.4">
      <c r="D4433" s="145"/>
    </row>
    <row r="4434" spans="4:4" x14ac:dyDescent="0.4">
      <c r="D4434" s="145"/>
    </row>
    <row r="4435" spans="4:4" x14ac:dyDescent="0.4">
      <c r="D4435" s="145"/>
    </row>
    <row r="4436" spans="4:4" x14ac:dyDescent="0.4">
      <c r="D4436" s="145"/>
    </row>
    <row r="4437" spans="4:4" x14ac:dyDescent="0.4">
      <c r="D4437" s="145"/>
    </row>
    <row r="4438" spans="4:4" x14ac:dyDescent="0.4">
      <c r="D4438" s="145"/>
    </row>
    <row r="4439" spans="4:4" x14ac:dyDescent="0.4">
      <c r="D4439" s="145"/>
    </row>
    <row r="4440" spans="4:4" x14ac:dyDescent="0.4">
      <c r="D4440" s="145"/>
    </row>
    <row r="4441" spans="4:4" x14ac:dyDescent="0.4">
      <c r="D4441" s="145"/>
    </row>
    <row r="4442" spans="4:4" x14ac:dyDescent="0.4">
      <c r="D4442" s="145"/>
    </row>
    <row r="4443" spans="4:4" x14ac:dyDescent="0.4">
      <c r="D4443" s="145"/>
    </row>
    <row r="4444" spans="4:4" x14ac:dyDescent="0.4">
      <c r="D4444" s="145"/>
    </row>
    <row r="4445" spans="4:4" x14ac:dyDescent="0.4">
      <c r="D4445" s="145"/>
    </row>
    <row r="4446" spans="4:4" x14ac:dyDescent="0.4">
      <c r="D4446" s="145"/>
    </row>
    <row r="4447" spans="4:4" x14ac:dyDescent="0.4">
      <c r="D4447" s="145"/>
    </row>
    <row r="4448" spans="4:4" x14ac:dyDescent="0.4">
      <c r="D4448" s="145"/>
    </row>
    <row r="4449" spans="4:4" x14ac:dyDescent="0.4">
      <c r="D4449" s="145"/>
    </row>
    <row r="4450" spans="4:4" x14ac:dyDescent="0.4">
      <c r="D4450" s="145"/>
    </row>
    <row r="4451" spans="4:4" x14ac:dyDescent="0.4">
      <c r="D4451" s="145"/>
    </row>
    <row r="4452" spans="4:4" x14ac:dyDescent="0.4">
      <c r="D4452" s="145"/>
    </row>
    <row r="4453" spans="4:4" x14ac:dyDescent="0.4">
      <c r="D4453" s="145"/>
    </row>
    <row r="4454" spans="4:4" x14ac:dyDescent="0.4">
      <c r="D4454" s="145"/>
    </row>
    <row r="4455" spans="4:4" x14ac:dyDescent="0.4">
      <c r="D4455" s="145"/>
    </row>
    <row r="4456" spans="4:4" x14ac:dyDescent="0.4">
      <c r="D4456" s="145"/>
    </row>
    <row r="4457" spans="4:4" x14ac:dyDescent="0.4">
      <c r="D4457" s="145"/>
    </row>
    <row r="4458" spans="4:4" x14ac:dyDescent="0.4">
      <c r="D4458" s="145"/>
    </row>
    <row r="4459" spans="4:4" x14ac:dyDescent="0.4">
      <c r="D4459" s="145"/>
    </row>
    <row r="4460" spans="4:4" x14ac:dyDescent="0.4">
      <c r="D4460" s="145"/>
    </row>
    <row r="4461" spans="4:4" x14ac:dyDescent="0.4">
      <c r="D4461" s="145"/>
    </row>
    <row r="4462" spans="4:4" x14ac:dyDescent="0.4">
      <c r="D4462" s="145"/>
    </row>
    <row r="4463" spans="4:4" x14ac:dyDescent="0.4">
      <c r="D4463" s="145"/>
    </row>
    <row r="4464" spans="4:4" x14ac:dyDescent="0.4">
      <c r="D4464" s="145"/>
    </row>
    <row r="4465" spans="4:4" x14ac:dyDescent="0.4">
      <c r="D4465" s="145"/>
    </row>
    <row r="4466" spans="4:4" x14ac:dyDescent="0.4">
      <c r="D4466" s="145"/>
    </row>
    <row r="4467" spans="4:4" x14ac:dyDescent="0.4">
      <c r="D4467" s="145"/>
    </row>
    <row r="4468" spans="4:4" x14ac:dyDescent="0.4">
      <c r="D4468" s="145"/>
    </row>
    <row r="4469" spans="4:4" x14ac:dyDescent="0.4">
      <c r="D4469" s="145"/>
    </row>
    <row r="4470" spans="4:4" x14ac:dyDescent="0.4">
      <c r="D4470" s="145"/>
    </row>
    <row r="4471" spans="4:4" x14ac:dyDescent="0.4">
      <c r="D4471" s="145"/>
    </row>
    <row r="4472" spans="4:4" x14ac:dyDescent="0.4">
      <c r="D4472" s="145"/>
    </row>
    <row r="4473" spans="4:4" x14ac:dyDescent="0.4">
      <c r="D4473" s="145"/>
    </row>
    <row r="4474" spans="4:4" x14ac:dyDescent="0.4">
      <c r="D4474" s="145"/>
    </row>
    <row r="4475" spans="4:4" x14ac:dyDescent="0.4">
      <c r="D4475" s="145"/>
    </row>
    <row r="4476" spans="4:4" x14ac:dyDescent="0.4">
      <c r="D4476" s="145"/>
    </row>
    <row r="4477" spans="4:4" x14ac:dyDescent="0.4">
      <c r="D4477" s="145"/>
    </row>
    <row r="4478" spans="4:4" x14ac:dyDescent="0.4">
      <c r="D4478" s="145"/>
    </row>
    <row r="4479" spans="4:4" x14ac:dyDescent="0.4">
      <c r="D4479" s="145"/>
    </row>
    <row r="4480" spans="4:4" x14ac:dyDescent="0.4">
      <c r="D4480" s="145"/>
    </row>
    <row r="4481" spans="4:4" x14ac:dyDescent="0.4">
      <c r="D4481" s="145"/>
    </row>
    <row r="4482" spans="4:4" x14ac:dyDescent="0.4">
      <c r="D4482" s="145"/>
    </row>
    <row r="4483" spans="4:4" x14ac:dyDescent="0.4">
      <c r="D4483" s="145"/>
    </row>
    <row r="4484" spans="4:4" x14ac:dyDescent="0.4">
      <c r="D4484" s="145"/>
    </row>
    <row r="4485" spans="4:4" x14ac:dyDescent="0.4">
      <c r="D4485" s="145"/>
    </row>
    <row r="4486" spans="4:4" x14ac:dyDescent="0.4">
      <c r="D4486" s="145"/>
    </row>
    <row r="4487" spans="4:4" x14ac:dyDescent="0.4">
      <c r="D4487" s="145"/>
    </row>
    <row r="4488" spans="4:4" x14ac:dyDescent="0.4">
      <c r="D4488" s="145"/>
    </row>
    <row r="4489" spans="4:4" x14ac:dyDescent="0.4">
      <c r="D4489" s="145"/>
    </row>
    <row r="4490" spans="4:4" x14ac:dyDescent="0.4">
      <c r="D4490" s="145"/>
    </row>
    <row r="4491" spans="4:4" x14ac:dyDescent="0.4">
      <c r="D4491" s="145"/>
    </row>
    <row r="4492" spans="4:4" x14ac:dyDescent="0.4">
      <c r="D4492" s="145"/>
    </row>
    <row r="4493" spans="4:4" x14ac:dyDescent="0.4">
      <c r="D4493" s="145"/>
    </row>
    <row r="4494" spans="4:4" x14ac:dyDescent="0.4">
      <c r="D4494" s="145"/>
    </row>
    <row r="4495" spans="4:4" x14ac:dyDescent="0.4">
      <c r="D4495" s="145"/>
    </row>
    <row r="4496" spans="4:4" x14ac:dyDescent="0.4">
      <c r="D4496" s="145"/>
    </row>
    <row r="4497" spans="4:4" x14ac:dyDescent="0.4">
      <c r="D4497" s="145"/>
    </row>
    <row r="4498" spans="4:4" x14ac:dyDescent="0.4">
      <c r="D4498" s="145"/>
    </row>
    <row r="4499" spans="4:4" x14ac:dyDescent="0.4">
      <c r="D4499" s="145"/>
    </row>
    <row r="4500" spans="4:4" x14ac:dyDescent="0.4">
      <c r="D4500" s="145"/>
    </row>
    <row r="4501" spans="4:4" x14ac:dyDescent="0.4">
      <c r="D4501" s="145"/>
    </row>
    <row r="4502" spans="4:4" x14ac:dyDescent="0.4">
      <c r="D4502" s="145"/>
    </row>
    <row r="4503" spans="4:4" x14ac:dyDescent="0.4">
      <c r="D4503" s="145"/>
    </row>
    <row r="4504" spans="4:4" x14ac:dyDescent="0.4">
      <c r="D4504" s="145"/>
    </row>
    <row r="4505" spans="4:4" x14ac:dyDescent="0.4">
      <c r="D4505" s="145"/>
    </row>
    <row r="4506" spans="4:4" x14ac:dyDescent="0.4">
      <c r="D4506" s="145"/>
    </row>
    <row r="4507" spans="4:4" x14ac:dyDescent="0.4">
      <c r="D4507" s="145"/>
    </row>
    <row r="4508" spans="4:4" x14ac:dyDescent="0.4">
      <c r="D4508" s="145"/>
    </row>
    <row r="4509" spans="4:4" x14ac:dyDescent="0.4">
      <c r="D4509" s="145"/>
    </row>
    <row r="4510" spans="4:4" x14ac:dyDescent="0.4">
      <c r="D4510" s="145"/>
    </row>
    <row r="4511" spans="4:4" x14ac:dyDescent="0.4">
      <c r="D4511" s="145"/>
    </row>
    <row r="4512" spans="4:4" x14ac:dyDescent="0.4">
      <c r="D4512" s="145"/>
    </row>
    <row r="4513" spans="4:4" x14ac:dyDescent="0.4">
      <c r="D4513" s="145"/>
    </row>
    <row r="4514" spans="4:4" x14ac:dyDescent="0.4">
      <c r="D4514" s="145"/>
    </row>
    <row r="4515" spans="4:4" x14ac:dyDescent="0.4">
      <c r="D4515" s="145"/>
    </row>
    <row r="4516" spans="4:4" x14ac:dyDescent="0.4">
      <c r="D4516" s="145"/>
    </row>
    <row r="4517" spans="4:4" x14ac:dyDescent="0.4">
      <c r="D4517" s="145"/>
    </row>
    <row r="4518" spans="4:4" x14ac:dyDescent="0.4">
      <c r="D4518" s="145"/>
    </row>
    <row r="4519" spans="4:4" x14ac:dyDescent="0.4">
      <c r="D4519" s="145"/>
    </row>
    <row r="4520" spans="4:4" x14ac:dyDescent="0.4">
      <c r="D4520" s="145"/>
    </row>
    <row r="4521" spans="4:4" x14ac:dyDescent="0.4">
      <c r="D4521" s="145"/>
    </row>
    <row r="4522" spans="4:4" x14ac:dyDescent="0.4">
      <c r="D4522" s="145"/>
    </row>
    <row r="4523" spans="4:4" x14ac:dyDescent="0.4">
      <c r="D4523" s="145"/>
    </row>
    <row r="4524" spans="4:4" x14ac:dyDescent="0.4">
      <c r="D4524" s="145"/>
    </row>
    <row r="4525" spans="4:4" x14ac:dyDescent="0.4">
      <c r="D4525" s="145"/>
    </row>
    <row r="4526" spans="4:4" x14ac:dyDescent="0.4">
      <c r="D4526" s="145"/>
    </row>
    <row r="4527" spans="4:4" x14ac:dyDescent="0.4">
      <c r="D4527" s="145"/>
    </row>
    <row r="4528" spans="4:4" x14ac:dyDescent="0.4">
      <c r="D4528" s="145"/>
    </row>
    <row r="4529" spans="4:4" x14ac:dyDescent="0.4">
      <c r="D4529" s="145"/>
    </row>
    <row r="4530" spans="4:4" x14ac:dyDescent="0.4">
      <c r="D4530" s="145"/>
    </row>
    <row r="4531" spans="4:4" x14ac:dyDescent="0.4">
      <c r="D4531" s="145"/>
    </row>
    <row r="4532" spans="4:4" x14ac:dyDescent="0.4">
      <c r="D4532" s="145"/>
    </row>
    <row r="4533" spans="4:4" x14ac:dyDescent="0.4">
      <c r="D4533" s="145"/>
    </row>
    <row r="4534" spans="4:4" x14ac:dyDescent="0.4">
      <c r="D4534" s="145"/>
    </row>
    <row r="4535" spans="4:4" x14ac:dyDescent="0.4">
      <c r="D4535" s="145"/>
    </row>
    <row r="4536" spans="4:4" x14ac:dyDescent="0.4">
      <c r="D4536" s="145"/>
    </row>
    <row r="4537" spans="4:4" x14ac:dyDescent="0.4">
      <c r="D4537" s="145"/>
    </row>
    <row r="4538" spans="4:4" x14ac:dyDescent="0.4">
      <c r="D4538" s="145"/>
    </row>
    <row r="4539" spans="4:4" x14ac:dyDescent="0.4">
      <c r="D4539" s="145"/>
    </row>
    <row r="4540" spans="4:4" x14ac:dyDescent="0.4">
      <c r="D4540" s="145"/>
    </row>
    <row r="4541" spans="4:4" x14ac:dyDescent="0.4">
      <c r="D4541" s="145"/>
    </row>
    <row r="4542" spans="4:4" x14ac:dyDescent="0.4">
      <c r="D4542" s="145"/>
    </row>
    <row r="4543" spans="4:4" x14ac:dyDescent="0.4">
      <c r="D4543" s="145"/>
    </row>
    <row r="4544" spans="4:4" x14ac:dyDescent="0.4">
      <c r="D4544" s="145"/>
    </row>
    <row r="4545" spans="4:4" x14ac:dyDescent="0.4">
      <c r="D4545" s="145"/>
    </row>
    <row r="4546" spans="4:4" x14ac:dyDescent="0.4">
      <c r="D4546" s="145"/>
    </row>
    <row r="4547" spans="4:4" x14ac:dyDescent="0.4">
      <c r="D4547" s="145"/>
    </row>
    <row r="4548" spans="4:4" x14ac:dyDescent="0.4">
      <c r="D4548" s="145"/>
    </row>
    <row r="4549" spans="4:4" x14ac:dyDescent="0.4">
      <c r="D4549" s="145"/>
    </row>
    <row r="4550" spans="4:4" x14ac:dyDescent="0.4">
      <c r="D4550" s="145"/>
    </row>
    <row r="4551" spans="4:4" x14ac:dyDescent="0.4">
      <c r="D4551" s="145"/>
    </row>
    <row r="4552" spans="4:4" x14ac:dyDescent="0.4">
      <c r="D4552" s="145"/>
    </row>
    <row r="4553" spans="4:4" x14ac:dyDescent="0.4">
      <c r="D4553" s="145"/>
    </row>
    <row r="4554" spans="4:4" x14ac:dyDescent="0.4">
      <c r="D4554" s="145"/>
    </row>
    <row r="4555" spans="4:4" x14ac:dyDescent="0.4">
      <c r="D4555" s="145"/>
    </row>
    <row r="4556" spans="4:4" x14ac:dyDescent="0.4">
      <c r="D4556" s="145"/>
    </row>
    <row r="4557" spans="4:4" x14ac:dyDescent="0.4">
      <c r="D4557" s="145"/>
    </row>
    <row r="4558" spans="4:4" x14ac:dyDescent="0.4">
      <c r="D4558" s="145"/>
    </row>
    <row r="4559" spans="4:4" x14ac:dyDescent="0.4">
      <c r="D4559" s="145"/>
    </row>
    <row r="4560" spans="4:4" x14ac:dyDescent="0.4">
      <c r="D4560" s="145"/>
    </row>
    <row r="4561" spans="4:4" x14ac:dyDescent="0.4">
      <c r="D4561" s="145"/>
    </row>
    <row r="4562" spans="4:4" x14ac:dyDescent="0.4">
      <c r="D4562" s="145"/>
    </row>
    <row r="4563" spans="4:4" x14ac:dyDescent="0.4">
      <c r="D4563" s="145"/>
    </row>
    <row r="4564" spans="4:4" x14ac:dyDescent="0.4">
      <c r="D4564" s="145"/>
    </row>
    <row r="4565" spans="4:4" x14ac:dyDescent="0.4">
      <c r="D4565" s="145"/>
    </row>
    <row r="4566" spans="4:4" x14ac:dyDescent="0.4">
      <c r="D4566" s="145"/>
    </row>
    <row r="4567" spans="4:4" x14ac:dyDescent="0.4">
      <c r="D4567" s="145"/>
    </row>
    <row r="4568" spans="4:4" x14ac:dyDescent="0.4">
      <c r="D4568" s="145"/>
    </row>
    <row r="4569" spans="4:4" x14ac:dyDescent="0.4">
      <c r="D4569" s="145"/>
    </row>
    <row r="4570" spans="4:4" x14ac:dyDescent="0.4">
      <c r="D4570" s="145"/>
    </row>
    <row r="4571" spans="4:4" x14ac:dyDescent="0.4">
      <c r="D4571" s="145"/>
    </row>
    <row r="4572" spans="4:4" x14ac:dyDescent="0.4">
      <c r="D4572" s="145"/>
    </row>
    <row r="4573" spans="4:4" x14ac:dyDescent="0.4">
      <c r="D4573" s="145"/>
    </row>
    <row r="4574" spans="4:4" x14ac:dyDescent="0.4">
      <c r="D4574" s="145"/>
    </row>
    <row r="4575" spans="4:4" x14ac:dyDescent="0.4">
      <c r="D4575" s="145"/>
    </row>
    <row r="4576" spans="4:4" x14ac:dyDescent="0.4">
      <c r="D4576" s="145"/>
    </row>
    <row r="4577" spans="4:4" x14ac:dyDescent="0.4">
      <c r="D4577" s="145"/>
    </row>
    <row r="4578" spans="4:4" x14ac:dyDescent="0.4">
      <c r="D4578" s="145"/>
    </row>
    <row r="4579" spans="4:4" x14ac:dyDescent="0.4">
      <c r="D4579" s="145"/>
    </row>
    <row r="4580" spans="4:4" x14ac:dyDescent="0.4">
      <c r="D4580" s="145"/>
    </row>
    <row r="4581" spans="4:4" x14ac:dyDescent="0.4">
      <c r="D4581" s="145"/>
    </row>
    <row r="4582" spans="4:4" x14ac:dyDescent="0.4">
      <c r="D4582" s="145"/>
    </row>
    <row r="4583" spans="4:4" x14ac:dyDescent="0.4">
      <c r="D4583" s="145"/>
    </row>
    <row r="4584" spans="4:4" x14ac:dyDescent="0.4">
      <c r="D4584" s="145"/>
    </row>
    <row r="4585" spans="4:4" x14ac:dyDescent="0.4">
      <c r="D4585" s="145"/>
    </row>
    <row r="4586" spans="4:4" x14ac:dyDescent="0.4">
      <c r="D4586" s="145"/>
    </row>
    <row r="4587" spans="4:4" x14ac:dyDescent="0.4">
      <c r="D4587" s="145"/>
    </row>
    <row r="4588" spans="4:4" x14ac:dyDescent="0.4">
      <c r="D4588" s="145"/>
    </row>
    <row r="4589" spans="4:4" x14ac:dyDescent="0.4">
      <c r="D4589" s="145"/>
    </row>
    <row r="4590" spans="4:4" x14ac:dyDescent="0.4">
      <c r="D4590" s="145"/>
    </row>
    <row r="4591" spans="4:4" x14ac:dyDescent="0.4">
      <c r="D4591" s="145"/>
    </row>
    <row r="4592" spans="4:4" x14ac:dyDescent="0.4">
      <c r="D4592" s="145"/>
    </row>
    <row r="4593" spans="4:4" x14ac:dyDescent="0.4">
      <c r="D4593" s="145"/>
    </row>
    <row r="4594" spans="4:4" x14ac:dyDescent="0.4">
      <c r="D4594" s="145"/>
    </row>
    <row r="4595" spans="4:4" x14ac:dyDescent="0.4">
      <c r="D4595" s="145"/>
    </row>
    <row r="4596" spans="4:4" x14ac:dyDescent="0.4">
      <c r="D4596" s="145"/>
    </row>
    <row r="4597" spans="4:4" x14ac:dyDescent="0.4">
      <c r="D4597" s="145"/>
    </row>
    <row r="4598" spans="4:4" x14ac:dyDescent="0.4">
      <c r="D4598" s="145"/>
    </row>
    <row r="4599" spans="4:4" x14ac:dyDescent="0.4">
      <c r="D4599" s="145"/>
    </row>
    <row r="4600" spans="4:4" x14ac:dyDescent="0.4">
      <c r="D4600" s="145"/>
    </row>
    <row r="4601" spans="4:4" x14ac:dyDescent="0.4">
      <c r="D4601" s="145"/>
    </row>
    <row r="4602" spans="4:4" x14ac:dyDescent="0.4">
      <c r="D4602" s="145"/>
    </row>
    <row r="4603" spans="4:4" x14ac:dyDescent="0.4">
      <c r="D4603" s="145"/>
    </row>
    <row r="4604" spans="4:4" x14ac:dyDescent="0.4">
      <c r="D4604" s="145"/>
    </row>
    <row r="4605" spans="4:4" x14ac:dyDescent="0.4">
      <c r="D4605" s="145"/>
    </row>
    <row r="4606" spans="4:4" x14ac:dyDescent="0.4">
      <c r="D4606" s="145"/>
    </row>
    <row r="4607" spans="4:4" x14ac:dyDescent="0.4">
      <c r="D4607" s="145"/>
    </row>
    <row r="4608" spans="4:4" x14ac:dyDescent="0.4">
      <c r="D4608" s="145"/>
    </row>
    <row r="4609" spans="4:4" x14ac:dyDescent="0.4">
      <c r="D4609" s="145"/>
    </row>
    <row r="4610" spans="4:4" x14ac:dyDescent="0.4">
      <c r="D4610" s="145"/>
    </row>
    <row r="4611" spans="4:4" x14ac:dyDescent="0.4">
      <c r="D4611" s="145"/>
    </row>
    <row r="4612" spans="4:4" x14ac:dyDescent="0.4">
      <c r="D4612" s="145"/>
    </row>
    <row r="4613" spans="4:4" x14ac:dyDescent="0.4">
      <c r="D4613" s="145"/>
    </row>
    <row r="4614" spans="4:4" x14ac:dyDescent="0.4">
      <c r="D4614" s="145"/>
    </row>
    <row r="4615" spans="4:4" x14ac:dyDescent="0.4">
      <c r="D4615" s="145"/>
    </row>
    <row r="4616" spans="4:4" x14ac:dyDescent="0.4">
      <c r="D4616" s="145"/>
    </row>
    <row r="4617" spans="4:4" x14ac:dyDescent="0.4">
      <c r="D4617" s="145"/>
    </row>
    <row r="4618" spans="4:4" x14ac:dyDescent="0.4">
      <c r="D4618" s="145"/>
    </row>
    <row r="4619" spans="4:4" x14ac:dyDescent="0.4">
      <c r="D4619" s="145"/>
    </row>
    <row r="4620" spans="4:4" x14ac:dyDescent="0.4">
      <c r="D4620" s="145"/>
    </row>
    <row r="4621" spans="4:4" x14ac:dyDescent="0.4">
      <c r="D4621" s="145"/>
    </row>
    <row r="4622" spans="4:4" x14ac:dyDescent="0.4">
      <c r="D4622" s="145"/>
    </row>
    <row r="4623" spans="4:4" x14ac:dyDescent="0.4">
      <c r="D4623" s="145"/>
    </row>
    <row r="4624" spans="4:4" x14ac:dyDescent="0.4">
      <c r="D4624" s="145"/>
    </row>
    <row r="4625" spans="4:4" x14ac:dyDescent="0.4">
      <c r="D4625" s="145"/>
    </row>
    <row r="4626" spans="4:4" x14ac:dyDescent="0.4">
      <c r="D4626" s="145"/>
    </row>
    <row r="4627" spans="4:4" x14ac:dyDescent="0.4">
      <c r="D4627" s="145"/>
    </row>
    <row r="4628" spans="4:4" x14ac:dyDescent="0.4">
      <c r="D4628" s="145"/>
    </row>
    <row r="4629" spans="4:4" x14ac:dyDescent="0.4">
      <c r="D4629" s="145"/>
    </row>
    <row r="4630" spans="4:4" x14ac:dyDescent="0.4">
      <c r="D4630" s="145"/>
    </row>
    <row r="4631" spans="4:4" x14ac:dyDescent="0.4">
      <c r="D4631" s="145"/>
    </row>
    <row r="4632" spans="4:4" x14ac:dyDescent="0.4">
      <c r="D4632" s="145"/>
    </row>
    <row r="4633" spans="4:4" x14ac:dyDescent="0.4">
      <c r="D4633" s="145"/>
    </row>
    <row r="4634" spans="4:4" x14ac:dyDescent="0.4">
      <c r="D4634" s="145"/>
    </row>
    <row r="4635" spans="4:4" x14ac:dyDescent="0.4">
      <c r="D4635" s="145"/>
    </row>
    <row r="4636" spans="4:4" x14ac:dyDescent="0.4">
      <c r="D4636" s="145"/>
    </row>
    <row r="4637" spans="4:4" x14ac:dyDescent="0.4">
      <c r="D4637" s="145"/>
    </row>
    <row r="4638" spans="4:4" x14ac:dyDescent="0.4">
      <c r="D4638" s="145"/>
    </row>
    <row r="4639" spans="4:4" x14ac:dyDescent="0.4">
      <c r="D4639" s="145"/>
    </row>
    <row r="4640" spans="4:4" x14ac:dyDescent="0.4">
      <c r="D4640" s="145"/>
    </row>
    <row r="4641" spans="4:4" x14ac:dyDescent="0.4">
      <c r="D4641" s="145"/>
    </row>
    <row r="4642" spans="4:4" x14ac:dyDescent="0.4">
      <c r="D4642" s="145"/>
    </row>
    <row r="4643" spans="4:4" x14ac:dyDescent="0.4">
      <c r="D4643" s="145"/>
    </row>
    <row r="4644" spans="4:4" x14ac:dyDescent="0.4">
      <c r="D4644" s="145"/>
    </row>
    <row r="4645" spans="4:4" x14ac:dyDescent="0.4">
      <c r="D4645" s="145"/>
    </row>
    <row r="4646" spans="4:4" x14ac:dyDescent="0.4">
      <c r="D4646" s="145"/>
    </row>
    <row r="4647" spans="4:4" x14ac:dyDescent="0.4">
      <c r="D4647" s="145"/>
    </row>
    <row r="4648" spans="4:4" x14ac:dyDescent="0.4">
      <c r="D4648" s="145"/>
    </row>
    <row r="4649" spans="4:4" x14ac:dyDescent="0.4">
      <c r="D4649" s="145"/>
    </row>
    <row r="4650" spans="4:4" x14ac:dyDescent="0.4">
      <c r="D4650" s="145"/>
    </row>
    <row r="4651" spans="4:4" x14ac:dyDescent="0.4">
      <c r="D4651" s="145"/>
    </row>
    <row r="4652" spans="4:4" x14ac:dyDescent="0.4">
      <c r="D4652" s="145"/>
    </row>
    <row r="4653" spans="4:4" x14ac:dyDescent="0.4">
      <c r="D4653" s="145"/>
    </row>
    <row r="4654" spans="4:4" x14ac:dyDescent="0.4">
      <c r="D4654" s="145"/>
    </row>
    <row r="4655" spans="4:4" x14ac:dyDescent="0.4">
      <c r="D4655" s="145"/>
    </row>
    <row r="4656" spans="4:4" x14ac:dyDescent="0.4">
      <c r="D4656" s="145"/>
    </row>
    <row r="4657" spans="4:4" x14ac:dyDescent="0.4">
      <c r="D4657" s="145"/>
    </row>
    <row r="4658" spans="4:4" x14ac:dyDescent="0.4">
      <c r="D4658" s="145"/>
    </row>
    <row r="4659" spans="4:4" x14ac:dyDescent="0.4">
      <c r="D4659" s="145"/>
    </row>
    <row r="4660" spans="4:4" x14ac:dyDescent="0.4">
      <c r="D4660" s="145"/>
    </row>
    <row r="4661" spans="4:4" x14ac:dyDescent="0.4">
      <c r="D4661" s="145"/>
    </row>
    <row r="4662" spans="4:4" x14ac:dyDescent="0.4">
      <c r="D4662" s="145"/>
    </row>
    <row r="4663" spans="4:4" x14ac:dyDescent="0.4">
      <c r="D4663" s="145"/>
    </row>
    <row r="4664" spans="4:4" x14ac:dyDescent="0.4">
      <c r="D4664" s="145"/>
    </row>
    <row r="4665" spans="4:4" x14ac:dyDescent="0.4">
      <c r="D4665" s="145"/>
    </row>
    <row r="4666" spans="4:4" x14ac:dyDescent="0.4">
      <c r="D4666" s="145"/>
    </row>
    <row r="4667" spans="4:4" x14ac:dyDescent="0.4">
      <c r="D4667" s="145"/>
    </row>
    <row r="4668" spans="4:4" x14ac:dyDescent="0.4">
      <c r="D4668" s="145"/>
    </row>
    <row r="4669" spans="4:4" x14ac:dyDescent="0.4">
      <c r="D4669" s="145"/>
    </row>
    <row r="4670" spans="4:4" x14ac:dyDescent="0.4">
      <c r="D4670" s="145"/>
    </row>
    <row r="4671" spans="4:4" x14ac:dyDescent="0.4">
      <c r="D4671" s="145"/>
    </row>
    <row r="4672" spans="4:4" x14ac:dyDescent="0.4">
      <c r="D4672" s="145"/>
    </row>
    <row r="4673" spans="4:4" x14ac:dyDescent="0.4">
      <c r="D4673" s="145"/>
    </row>
    <row r="4674" spans="4:4" x14ac:dyDescent="0.4">
      <c r="D4674" s="145"/>
    </row>
    <row r="4675" spans="4:4" x14ac:dyDescent="0.4">
      <c r="D4675" s="145"/>
    </row>
    <row r="4676" spans="4:4" x14ac:dyDescent="0.4">
      <c r="D4676" s="145"/>
    </row>
    <row r="4677" spans="4:4" x14ac:dyDescent="0.4">
      <c r="D4677" s="145"/>
    </row>
    <row r="4678" spans="4:4" x14ac:dyDescent="0.4">
      <c r="D4678" s="145"/>
    </row>
    <row r="4679" spans="4:4" x14ac:dyDescent="0.4">
      <c r="D4679" s="145"/>
    </row>
    <row r="4680" spans="4:4" x14ac:dyDescent="0.4">
      <c r="D4680" s="145"/>
    </row>
    <row r="4681" spans="4:4" x14ac:dyDescent="0.4">
      <c r="D4681" s="145"/>
    </row>
    <row r="4682" spans="4:4" x14ac:dyDescent="0.4">
      <c r="D4682" s="145"/>
    </row>
    <row r="4683" spans="4:4" x14ac:dyDescent="0.4">
      <c r="D4683" s="145"/>
    </row>
    <row r="4684" spans="4:4" x14ac:dyDescent="0.4">
      <c r="D4684" s="145"/>
    </row>
    <row r="4685" spans="4:4" x14ac:dyDescent="0.4">
      <c r="D4685" s="145"/>
    </row>
    <row r="4686" spans="4:4" x14ac:dyDescent="0.4">
      <c r="D4686" s="145"/>
    </row>
    <row r="4687" spans="4:4" x14ac:dyDescent="0.4">
      <c r="D4687" s="145"/>
    </row>
    <row r="4688" spans="4:4" x14ac:dyDescent="0.4">
      <c r="D4688" s="145"/>
    </row>
    <row r="4689" spans="4:4" x14ac:dyDescent="0.4">
      <c r="D4689" s="145"/>
    </row>
    <row r="4690" spans="4:4" x14ac:dyDescent="0.4">
      <c r="D4690" s="145"/>
    </row>
    <row r="4691" spans="4:4" x14ac:dyDescent="0.4">
      <c r="D4691" s="145"/>
    </row>
    <row r="4692" spans="4:4" x14ac:dyDescent="0.4">
      <c r="D4692" s="145"/>
    </row>
    <row r="4693" spans="4:4" x14ac:dyDescent="0.4">
      <c r="D4693" s="145"/>
    </row>
    <row r="4694" spans="4:4" x14ac:dyDescent="0.4">
      <c r="D4694" s="145"/>
    </row>
    <row r="4695" spans="4:4" x14ac:dyDescent="0.4">
      <c r="D4695" s="145"/>
    </row>
    <row r="4696" spans="4:4" x14ac:dyDescent="0.4">
      <c r="D4696" s="145"/>
    </row>
    <row r="4697" spans="4:4" x14ac:dyDescent="0.4">
      <c r="D4697" s="145"/>
    </row>
    <row r="4698" spans="4:4" x14ac:dyDescent="0.4">
      <c r="D4698" s="145"/>
    </row>
    <row r="4699" spans="4:4" x14ac:dyDescent="0.4">
      <c r="D4699" s="145"/>
    </row>
    <row r="4700" spans="4:4" x14ac:dyDescent="0.4">
      <c r="D4700" s="145"/>
    </row>
    <row r="4701" spans="4:4" x14ac:dyDescent="0.4">
      <c r="D4701" s="145"/>
    </row>
    <row r="4702" spans="4:4" x14ac:dyDescent="0.4">
      <c r="D4702" s="145"/>
    </row>
    <row r="4703" spans="4:4" x14ac:dyDescent="0.4">
      <c r="D4703" s="145"/>
    </row>
    <row r="4704" spans="4:4" x14ac:dyDescent="0.4">
      <c r="D4704" s="145"/>
    </row>
    <row r="4705" spans="4:4" x14ac:dyDescent="0.4">
      <c r="D4705" s="145"/>
    </row>
    <row r="4706" spans="4:4" x14ac:dyDescent="0.4">
      <c r="D4706" s="145"/>
    </row>
    <row r="4707" spans="4:4" x14ac:dyDescent="0.4">
      <c r="D4707" s="145"/>
    </row>
    <row r="4708" spans="4:4" x14ac:dyDescent="0.4">
      <c r="D4708" s="145"/>
    </row>
    <row r="4709" spans="4:4" x14ac:dyDescent="0.4">
      <c r="D4709" s="145"/>
    </row>
    <row r="4710" spans="4:4" x14ac:dyDescent="0.4">
      <c r="D4710" s="145"/>
    </row>
    <row r="4711" spans="4:4" x14ac:dyDescent="0.4">
      <c r="D4711" s="145"/>
    </row>
    <row r="4712" spans="4:4" x14ac:dyDescent="0.4">
      <c r="D4712" s="145"/>
    </row>
    <row r="4713" spans="4:4" x14ac:dyDescent="0.4">
      <c r="D4713" s="145"/>
    </row>
    <row r="4714" spans="4:4" x14ac:dyDescent="0.4">
      <c r="D4714" s="145"/>
    </row>
    <row r="4715" spans="4:4" x14ac:dyDescent="0.4">
      <c r="D4715" s="145"/>
    </row>
    <row r="4716" spans="4:4" x14ac:dyDescent="0.4">
      <c r="D4716" s="145"/>
    </row>
    <row r="4717" spans="4:4" x14ac:dyDescent="0.4">
      <c r="D4717" s="145"/>
    </row>
    <row r="4718" spans="4:4" x14ac:dyDescent="0.4">
      <c r="D4718" s="145"/>
    </row>
    <row r="4719" spans="4:4" x14ac:dyDescent="0.4">
      <c r="D4719" s="145"/>
    </row>
    <row r="4720" spans="4:4" x14ac:dyDescent="0.4">
      <c r="D4720" s="145"/>
    </row>
    <row r="4721" spans="4:4" x14ac:dyDescent="0.4">
      <c r="D4721" s="145"/>
    </row>
    <row r="4722" spans="4:4" x14ac:dyDescent="0.4">
      <c r="D4722" s="145"/>
    </row>
    <row r="4723" spans="4:4" x14ac:dyDescent="0.4">
      <c r="D4723" s="145"/>
    </row>
    <row r="4724" spans="4:4" x14ac:dyDescent="0.4">
      <c r="D4724" s="145"/>
    </row>
    <row r="4725" spans="4:4" x14ac:dyDescent="0.4">
      <c r="D4725" s="145"/>
    </row>
    <row r="4726" spans="4:4" x14ac:dyDescent="0.4">
      <c r="D4726" s="145"/>
    </row>
    <row r="4727" spans="4:4" x14ac:dyDescent="0.4">
      <c r="D4727" s="145"/>
    </row>
    <row r="4728" spans="4:4" x14ac:dyDescent="0.4">
      <c r="D4728" s="145"/>
    </row>
    <row r="4729" spans="4:4" x14ac:dyDescent="0.4">
      <c r="D4729" s="145"/>
    </row>
    <row r="4730" spans="4:4" x14ac:dyDescent="0.4">
      <c r="D4730" s="145"/>
    </row>
    <row r="4731" spans="4:4" x14ac:dyDescent="0.4">
      <c r="D4731" s="145"/>
    </row>
    <row r="4732" spans="4:4" x14ac:dyDescent="0.4">
      <c r="D4732" s="145"/>
    </row>
    <row r="4733" spans="4:4" x14ac:dyDescent="0.4">
      <c r="D4733" s="145"/>
    </row>
    <row r="4734" spans="4:4" x14ac:dyDescent="0.4">
      <c r="D4734" s="145"/>
    </row>
    <row r="4735" spans="4:4" x14ac:dyDescent="0.4">
      <c r="D4735" s="145"/>
    </row>
    <row r="4736" spans="4:4" x14ac:dyDescent="0.4">
      <c r="D4736" s="145"/>
    </row>
    <row r="4737" spans="4:4" x14ac:dyDescent="0.4">
      <c r="D4737" s="145"/>
    </row>
    <row r="4738" spans="4:4" x14ac:dyDescent="0.4">
      <c r="D4738" s="145"/>
    </row>
    <row r="4739" spans="4:4" x14ac:dyDescent="0.4">
      <c r="D4739" s="145"/>
    </row>
    <row r="4740" spans="4:4" x14ac:dyDescent="0.4">
      <c r="D4740" s="145"/>
    </row>
    <row r="4741" spans="4:4" x14ac:dyDescent="0.4">
      <c r="D4741" s="145"/>
    </row>
    <row r="4742" spans="4:4" x14ac:dyDescent="0.4">
      <c r="D4742" s="145"/>
    </row>
    <row r="4743" spans="4:4" x14ac:dyDescent="0.4">
      <c r="D4743" s="145"/>
    </row>
    <row r="4744" spans="4:4" x14ac:dyDescent="0.4">
      <c r="D4744" s="145"/>
    </row>
    <row r="4745" spans="4:4" x14ac:dyDescent="0.4">
      <c r="D4745" s="145"/>
    </row>
    <row r="4746" spans="4:4" x14ac:dyDescent="0.4">
      <c r="D4746" s="145"/>
    </row>
    <row r="4747" spans="4:4" x14ac:dyDescent="0.4">
      <c r="D4747" s="145"/>
    </row>
    <row r="4748" spans="4:4" x14ac:dyDescent="0.4">
      <c r="D4748" s="145"/>
    </row>
    <row r="4749" spans="4:4" x14ac:dyDescent="0.4">
      <c r="D4749" s="145"/>
    </row>
    <row r="4750" spans="4:4" x14ac:dyDescent="0.4">
      <c r="D4750" s="145"/>
    </row>
    <row r="4751" spans="4:4" x14ac:dyDescent="0.4">
      <c r="D4751" s="145"/>
    </row>
    <row r="4752" spans="4:4" x14ac:dyDescent="0.4">
      <c r="D4752" s="145"/>
    </row>
    <row r="4753" spans="4:4" x14ac:dyDescent="0.4">
      <c r="D4753" s="145"/>
    </row>
    <row r="4754" spans="4:4" x14ac:dyDescent="0.4">
      <c r="D4754" s="145"/>
    </row>
    <row r="4755" spans="4:4" x14ac:dyDescent="0.4">
      <c r="D4755" s="145"/>
    </row>
    <row r="4756" spans="4:4" x14ac:dyDescent="0.4">
      <c r="D4756" s="145"/>
    </row>
    <row r="4757" spans="4:4" x14ac:dyDescent="0.4">
      <c r="D4757" s="145"/>
    </row>
    <row r="4758" spans="4:4" x14ac:dyDescent="0.4">
      <c r="D4758" s="145"/>
    </row>
    <row r="4759" spans="4:4" x14ac:dyDescent="0.4">
      <c r="D4759" s="145"/>
    </row>
    <row r="4760" spans="4:4" x14ac:dyDescent="0.4">
      <c r="D4760" s="145"/>
    </row>
    <row r="4761" spans="4:4" x14ac:dyDescent="0.4">
      <c r="D4761" s="145"/>
    </row>
    <row r="4762" spans="4:4" x14ac:dyDescent="0.4">
      <c r="D4762" s="145"/>
    </row>
    <row r="4763" spans="4:4" x14ac:dyDescent="0.4">
      <c r="D4763" s="145"/>
    </row>
    <row r="4764" spans="4:4" x14ac:dyDescent="0.4">
      <c r="D4764" s="145"/>
    </row>
    <row r="4765" spans="4:4" x14ac:dyDescent="0.4">
      <c r="D4765" s="145"/>
    </row>
    <row r="4766" spans="4:4" x14ac:dyDescent="0.4">
      <c r="D4766" s="145"/>
    </row>
    <row r="4767" spans="4:4" x14ac:dyDescent="0.4">
      <c r="D4767" s="145"/>
    </row>
    <row r="4768" spans="4:4" x14ac:dyDescent="0.4">
      <c r="D4768" s="145"/>
    </row>
    <row r="4769" spans="4:4" x14ac:dyDescent="0.4">
      <c r="D4769" s="145"/>
    </row>
    <row r="4770" spans="4:4" x14ac:dyDescent="0.4">
      <c r="D4770" s="145"/>
    </row>
    <row r="4771" spans="4:4" x14ac:dyDescent="0.4">
      <c r="D4771" s="145"/>
    </row>
    <row r="4772" spans="4:4" x14ac:dyDescent="0.4">
      <c r="D4772" s="145"/>
    </row>
    <row r="4773" spans="4:4" x14ac:dyDescent="0.4">
      <c r="D4773" s="145"/>
    </row>
    <row r="4774" spans="4:4" x14ac:dyDescent="0.4">
      <c r="D4774" s="145"/>
    </row>
    <row r="4775" spans="4:4" x14ac:dyDescent="0.4">
      <c r="D4775" s="145"/>
    </row>
    <row r="4776" spans="4:4" x14ac:dyDescent="0.4">
      <c r="D4776" s="145"/>
    </row>
    <row r="4777" spans="4:4" x14ac:dyDescent="0.4">
      <c r="D4777" s="145"/>
    </row>
    <row r="4778" spans="4:4" x14ac:dyDescent="0.4">
      <c r="D4778" s="145"/>
    </row>
    <row r="4779" spans="4:4" x14ac:dyDescent="0.4">
      <c r="D4779" s="145"/>
    </row>
    <row r="4780" spans="4:4" x14ac:dyDescent="0.4">
      <c r="D4780" s="145"/>
    </row>
    <row r="4781" spans="4:4" x14ac:dyDescent="0.4">
      <c r="D4781" s="145"/>
    </row>
    <row r="4782" spans="4:4" x14ac:dyDescent="0.4">
      <c r="D4782" s="145"/>
    </row>
    <row r="4783" spans="4:4" x14ac:dyDescent="0.4">
      <c r="D4783" s="145"/>
    </row>
    <row r="4784" spans="4:4" x14ac:dyDescent="0.4">
      <c r="D4784" s="145"/>
    </row>
    <row r="4785" spans="4:4" x14ac:dyDescent="0.4">
      <c r="D4785" s="145"/>
    </row>
    <row r="4786" spans="4:4" x14ac:dyDescent="0.4">
      <c r="D4786" s="145"/>
    </row>
    <row r="4787" spans="4:4" x14ac:dyDescent="0.4">
      <c r="D4787" s="145"/>
    </row>
    <row r="4788" spans="4:4" x14ac:dyDescent="0.4">
      <c r="D4788" s="145"/>
    </row>
    <row r="4789" spans="4:4" x14ac:dyDescent="0.4">
      <c r="D4789" s="145"/>
    </row>
    <row r="4790" spans="4:4" x14ac:dyDescent="0.4">
      <c r="D4790" s="145"/>
    </row>
    <row r="4791" spans="4:4" x14ac:dyDescent="0.4">
      <c r="D4791" s="145"/>
    </row>
    <row r="4792" spans="4:4" x14ac:dyDescent="0.4">
      <c r="D4792" s="145"/>
    </row>
    <row r="4793" spans="4:4" x14ac:dyDescent="0.4">
      <c r="D4793" s="145"/>
    </row>
    <row r="4794" spans="4:4" x14ac:dyDescent="0.4">
      <c r="D4794" s="145"/>
    </row>
    <row r="4795" spans="4:4" x14ac:dyDescent="0.4">
      <c r="D4795" s="145"/>
    </row>
    <row r="4796" spans="4:4" x14ac:dyDescent="0.4">
      <c r="D4796" s="145"/>
    </row>
    <row r="4797" spans="4:4" x14ac:dyDescent="0.4">
      <c r="D4797" s="145"/>
    </row>
    <row r="4798" spans="4:4" x14ac:dyDescent="0.4">
      <c r="D4798" s="145"/>
    </row>
    <row r="4799" spans="4:4" x14ac:dyDescent="0.4">
      <c r="D4799" s="145"/>
    </row>
    <row r="4800" spans="4:4" x14ac:dyDescent="0.4">
      <c r="D4800" s="145"/>
    </row>
    <row r="4801" spans="4:4" x14ac:dyDescent="0.4">
      <c r="D4801" s="145"/>
    </row>
    <row r="4802" spans="4:4" x14ac:dyDescent="0.4">
      <c r="D4802" s="145"/>
    </row>
    <row r="4803" spans="4:4" x14ac:dyDescent="0.4">
      <c r="D4803" s="145"/>
    </row>
    <row r="4804" spans="4:4" x14ac:dyDescent="0.4">
      <c r="D4804" s="145"/>
    </row>
    <row r="4805" spans="4:4" x14ac:dyDescent="0.4">
      <c r="D4805" s="145"/>
    </row>
    <row r="4806" spans="4:4" x14ac:dyDescent="0.4">
      <c r="D4806" s="145"/>
    </row>
    <row r="4807" spans="4:4" x14ac:dyDescent="0.4">
      <c r="D4807" s="145"/>
    </row>
    <row r="4808" spans="4:4" x14ac:dyDescent="0.4">
      <c r="D4808" s="145"/>
    </row>
    <row r="4809" spans="4:4" x14ac:dyDescent="0.4">
      <c r="D4809" s="145"/>
    </row>
    <row r="4810" spans="4:4" x14ac:dyDescent="0.4">
      <c r="D4810" s="145"/>
    </row>
    <row r="4811" spans="4:4" x14ac:dyDescent="0.4">
      <c r="D4811" s="145"/>
    </row>
    <row r="4812" spans="4:4" x14ac:dyDescent="0.4">
      <c r="D4812" s="145"/>
    </row>
    <row r="4813" spans="4:4" x14ac:dyDescent="0.4">
      <c r="D4813" s="145"/>
    </row>
    <row r="4814" spans="4:4" x14ac:dyDescent="0.4">
      <c r="D4814" s="145"/>
    </row>
    <row r="4815" spans="4:4" x14ac:dyDescent="0.4">
      <c r="D4815" s="145"/>
    </row>
    <row r="4816" spans="4:4" x14ac:dyDescent="0.4">
      <c r="D4816" s="145"/>
    </row>
    <row r="4817" spans="4:4" x14ac:dyDescent="0.4">
      <c r="D4817" s="145"/>
    </row>
    <row r="4818" spans="4:4" x14ac:dyDescent="0.4">
      <c r="D4818" s="145"/>
    </row>
    <row r="4819" spans="4:4" x14ac:dyDescent="0.4">
      <c r="D4819" s="145"/>
    </row>
    <row r="4820" spans="4:4" x14ac:dyDescent="0.4">
      <c r="D4820" s="145"/>
    </row>
    <row r="4821" spans="4:4" x14ac:dyDescent="0.4">
      <c r="D4821" s="145"/>
    </row>
    <row r="4822" spans="4:4" x14ac:dyDescent="0.4">
      <c r="D4822" s="145"/>
    </row>
    <row r="4823" spans="4:4" x14ac:dyDescent="0.4">
      <c r="D4823" s="145"/>
    </row>
    <row r="4824" spans="4:4" x14ac:dyDescent="0.4">
      <c r="D4824" s="145"/>
    </row>
    <row r="4825" spans="4:4" x14ac:dyDescent="0.4">
      <c r="D4825" s="145"/>
    </row>
    <row r="4826" spans="4:4" x14ac:dyDescent="0.4">
      <c r="D4826" s="145"/>
    </row>
    <row r="4827" spans="4:4" x14ac:dyDescent="0.4">
      <c r="D4827" s="145"/>
    </row>
    <row r="4828" spans="4:4" x14ac:dyDescent="0.4">
      <c r="D4828" s="145"/>
    </row>
    <row r="4829" spans="4:4" x14ac:dyDescent="0.4">
      <c r="D4829" s="145"/>
    </row>
    <row r="4830" spans="4:4" x14ac:dyDescent="0.4">
      <c r="D4830" s="145"/>
    </row>
    <row r="4831" spans="4:4" x14ac:dyDescent="0.4">
      <c r="D4831" s="145"/>
    </row>
    <row r="4832" spans="4:4" x14ac:dyDescent="0.4">
      <c r="D4832" s="145"/>
    </row>
    <row r="4833" spans="4:4" x14ac:dyDescent="0.4">
      <c r="D4833" s="145"/>
    </row>
    <row r="4834" spans="4:4" x14ac:dyDescent="0.4">
      <c r="D4834" s="145"/>
    </row>
    <row r="4835" spans="4:4" x14ac:dyDescent="0.4">
      <c r="D4835" s="145"/>
    </row>
    <row r="4836" spans="4:4" x14ac:dyDescent="0.4">
      <c r="D4836" s="145"/>
    </row>
    <row r="4837" spans="4:4" x14ac:dyDescent="0.4">
      <c r="D4837" s="145"/>
    </row>
    <row r="4838" spans="4:4" x14ac:dyDescent="0.4">
      <c r="D4838" s="145"/>
    </row>
    <row r="4839" spans="4:4" x14ac:dyDescent="0.4">
      <c r="D4839" s="145"/>
    </row>
    <row r="4840" spans="4:4" x14ac:dyDescent="0.4">
      <c r="D4840" s="145"/>
    </row>
    <row r="4841" spans="4:4" x14ac:dyDescent="0.4">
      <c r="D4841" s="145"/>
    </row>
    <row r="4842" spans="4:4" x14ac:dyDescent="0.4">
      <c r="D4842" s="145"/>
    </row>
    <row r="4843" spans="4:4" x14ac:dyDescent="0.4">
      <c r="D4843" s="145"/>
    </row>
    <row r="4844" spans="4:4" x14ac:dyDescent="0.4">
      <c r="D4844" s="145"/>
    </row>
    <row r="4845" spans="4:4" x14ac:dyDescent="0.4">
      <c r="D4845" s="145"/>
    </row>
    <row r="4846" spans="4:4" x14ac:dyDescent="0.4">
      <c r="D4846" s="145"/>
    </row>
    <row r="4847" spans="4:4" x14ac:dyDescent="0.4">
      <c r="D4847" s="145"/>
    </row>
    <row r="4848" spans="4:4" x14ac:dyDescent="0.4">
      <c r="D4848" s="145"/>
    </row>
    <row r="4849" spans="4:4" x14ac:dyDescent="0.4">
      <c r="D4849" s="145"/>
    </row>
    <row r="4850" spans="4:4" x14ac:dyDescent="0.4">
      <c r="D4850" s="145"/>
    </row>
    <row r="4851" spans="4:4" x14ac:dyDescent="0.4">
      <c r="D4851" s="145"/>
    </row>
    <row r="4852" spans="4:4" x14ac:dyDescent="0.4">
      <c r="D4852" s="145"/>
    </row>
    <row r="4853" spans="4:4" x14ac:dyDescent="0.4">
      <c r="D4853" s="145"/>
    </row>
    <row r="4854" spans="4:4" x14ac:dyDescent="0.4">
      <c r="D4854" s="145"/>
    </row>
    <row r="4855" spans="4:4" x14ac:dyDescent="0.4">
      <c r="D4855" s="145"/>
    </row>
    <row r="4856" spans="4:4" x14ac:dyDescent="0.4">
      <c r="D4856" s="145"/>
    </row>
    <row r="4857" spans="4:4" x14ac:dyDescent="0.4">
      <c r="D4857" s="145"/>
    </row>
    <row r="4858" spans="4:4" x14ac:dyDescent="0.4">
      <c r="D4858" s="145"/>
    </row>
    <row r="4859" spans="4:4" x14ac:dyDescent="0.4">
      <c r="D4859" s="145"/>
    </row>
    <row r="4860" spans="4:4" x14ac:dyDescent="0.4">
      <c r="D4860" s="145"/>
    </row>
    <row r="4861" spans="4:4" x14ac:dyDescent="0.4">
      <c r="D4861" s="145"/>
    </row>
    <row r="4862" spans="4:4" x14ac:dyDescent="0.4">
      <c r="D4862" s="145"/>
    </row>
    <row r="4863" spans="4:4" x14ac:dyDescent="0.4">
      <c r="D4863" s="145"/>
    </row>
    <row r="4864" spans="4:4" x14ac:dyDescent="0.4">
      <c r="D4864" s="145"/>
    </row>
    <row r="4865" spans="4:4" x14ac:dyDescent="0.4">
      <c r="D4865" s="145"/>
    </row>
    <row r="4866" spans="4:4" x14ac:dyDescent="0.4">
      <c r="D4866" s="145"/>
    </row>
    <row r="4867" spans="4:4" x14ac:dyDescent="0.4">
      <c r="D4867" s="145"/>
    </row>
    <row r="4868" spans="4:4" x14ac:dyDescent="0.4">
      <c r="D4868" s="145"/>
    </row>
    <row r="4869" spans="4:4" x14ac:dyDescent="0.4">
      <c r="D4869" s="145"/>
    </row>
    <row r="4870" spans="4:4" x14ac:dyDescent="0.4">
      <c r="D4870" s="145"/>
    </row>
    <row r="4871" spans="4:4" x14ac:dyDescent="0.4">
      <c r="D4871" s="145"/>
    </row>
    <row r="4872" spans="4:4" x14ac:dyDescent="0.4">
      <c r="D4872" s="145"/>
    </row>
    <row r="4873" spans="4:4" x14ac:dyDescent="0.4">
      <c r="D4873" s="145"/>
    </row>
    <row r="4874" spans="4:4" x14ac:dyDescent="0.4">
      <c r="D4874" s="145"/>
    </row>
    <row r="4875" spans="4:4" x14ac:dyDescent="0.4">
      <c r="D4875" s="145"/>
    </row>
    <row r="4876" spans="4:4" x14ac:dyDescent="0.4">
      <c r="D4876" s="145"/>
    </row>
    <row r="4877" spans="4:4" x14ac:dyDescent="0.4">
      <c r="D4877" s="145"/>
    </row>
    <row r="4878" spans="4:4" x14ac:dyDescent="0.4">
      <c r="D4878" s="145"/>
    </row>
    <row r="4879" spans="4:4" x14ac:dyDescent="0.4">
      <c r="D4879" s="145"/>
    </row>
    <row r="4880" spans="4:4" x14ac:dyDescent="0.4">
      <c r="D4880" s="145"/>
    </row>
    <row r="4881" spans="4:4" x14ac:dyDescent="0.4">
      <c r="D4881" s="145"/>
    </row>
    <row r="4882" spans="4:4" x14ac:dyDescent="0.4">
      <c r="D4882" s="145"/>
    </row>
    <row r="4883" spans="4:4" x14ac:dyDescent="0.4">
      <c r="D4883" s="145"/>
    </row>
    <row r="4884" spans="4:4" x14ac:dyDescent="0.4">
      <c r="D4884" s="145"/>
    </row>
    <row r="4885" spans="4:4" x14ac:dyDescent="0.4">
      <c r="D4885" s="145"/>
    </row>
    <row r="4886" spans="4:4" x14ac:dyDescent="0.4">
      <c r="D4886" s="145"/>
    </row>
    <row r="4887" spans="4:4" x14ac:dyDescent="0.4">
      <c r="D4887" s="145"/>
    </row>
    <row r="4888" spans="4:4" x14ac:dyDescent="0.4">
      <c r="D4888" s="145"/>
    </row>
    <row r="4889" spans="4:4" x14ac:dyDescent="0.4">
      <c r="D4889" s="145"/>
    </row>
    <row r="4890" spans="4:4" x14ac:dyDescent="0.4">
      <c r="D4890" s="145"/>
    </row>
    <row r="4891" spans="4:4" x14ac:dyDescent="0.4">
      <c r="D4891" s="145"/>
    </row>
    <row r="4892" spans="4:4" x14ac:dyDescent="0.4">
      <c r="D4892" s="145"/>
    </row>
    <row r="4893" spans="4:4" x14ac:dyDescent="0.4">
      <c r="D4893" s="145"/>
    </row>
    <row r="4894" spans="4:4" x14ac:dyDescent="0.4">
      <c r="D4894" s="145"/>
    </row>
    <row r="4895" spans="4:4" x14ac:dyDescent="0.4">
      <c r="D4895" s="145"/>
    </row>
    <row r="4896" spans="4:4" x14ac:dyDescent="0.4">
      <c r="D4896" s="145"/>
    </row>
    <row r="4897" spans="4:4" x14ac:dyDescent="0.4">
      <c r="D4897" s="145"/>
    </row>
    <row r="4898" spans="4:4" x14ac:dyDescent="0.4">
      <c r="D4898" s="145"/>
    </row>
    <row r="4899" spans="4:4" x14ac:dyDescent="0.4">
      <c r="D4899" s="145"/>
    </row>
    <row r="4900" spans="4:4" x14ac:dyDescent="0.4">
      <c r="D4900" s="145"/>
    </row>
    <row r="4901" spans="4:4" x14ac:dyDescent="0.4">
      <c r="D4901" s="145"/>
    </row>
    <row r="4902" spans="4:4" x14ac:dyDescent="0.4">
      <c r="D4902" s="145"/>
    </row>
    <row r="4903" spans="4:4" x14ac:dyDescent="0.4">
      <c r="D4903" s="145"/>
    </row>
    <row r="4904" spans="4:4" x14ac:dyDescent="0.4">
      <c r="D4904" s="145"/>
    </row>
    <row r="4905" spans="4:4" x14ac:dyDescent="0.4">
      <c r="D4905" s="145"/>
    </row>
    <row r="4906" spans="4:4" x14ac:dyDescent="0.4">
      <c r="D4906" s="145"/>
    </row>
    <row r="4907" spans="4:4" x14ac:dyDescent="0.4">
      <c r="D4907" s="145"/>
    </row>
    <row r="4908" spans="4:4" x14ac:dyDescent="0.4">
      <c r="D4908" s="145"/>
    </row>
    <row r="4909" spans="4:4" x14ac:dyDescent="0.4">
      <c r="D4909" s="145"/>
    </row>
    <row r="4910" spans="4:4" x14ac:dyDescent="0.4">
      <c r="D4910" s="145"/>
    </row>
    <row r="4911" spans="4:4" x14ac:dyDescent="0.4">
      <c r="D4911" s="145"/>
    </row>
    <row r="4912" spans="4:4" x14ac:dyDescent="0.4">
      <c r="D4912" s="145"/>
    </row>
    <row r="4913" spans="4:4" x14ac:dyDescent="0.4">
      <c r="D4913" s="145"/>
    </row>
    <row r="4914" spans="4:4" x14ac:dyDescent="0.4">
      <c r="D4914" s="145"/>
    </row>
    <row r="4915" spans="4:4" x14ac:dyDescent="0.4">
      <c r="D4915" s="145"/>
    </row>
    <row r="4916" spans="4:4" x14ac:dyDescent="0.4">
      <c r="D4916" s="145"/>
    </row>
    <row r="4917" spans="4:4" x14ac:dyDescent="0.4">
      <c r="D4917" s="145"/>
    </row>
    <row r="4918" spans="4:4" x14ac:dyDescent="0.4">
      <c r="D4918" s="145"/>
    </row>
    <row r="4919" spans="4:4" x14ac:dyDescent="0.4">
      <c r="D4919" s="145"/>
    </row>
    <row r="4920" spans="4:4" x14ac:dyDescent="0.4">
      <c r="D4920" s="145"/>
    </row>
    <row r="4921" spans="4:4" x14ac:dyDescent="0.4">
      <c r="D4921" s="145"/>
    </row>
    <row r="4922" spans="4:4" x14ac:dyDescent="0.4">
      <c r="D4922" s="145"/>
    </row>
    <row r="4923" spans="4:4" x14ac:dyDescent="0.4">
      <c r="D4923" s="145"/>
    </row>
    <row r="4924" spans="4:4" x14ac:dyDescent="0.4">
      <c r="D4924" s="145"/>
    </row>
    <row r="4925" spans="4:4" x14ac:dyDescent="0.4">
      <c r="D4925" s="145"/>
    </row>
    <row r="4926" spans="4:4" x14ac:dyDescent="0.4">
      <c r="D4926" s="145"/>
    </row>
    <row r="4927" spans="4:4" x14ac:dyDescent="0.4">
      <c r="D4927" s="145"/>
    </row>
    <row r="4928" spans="4:4" x14ac:dyDescent="0.4">
      <c r="D4928" s="145"/>
    </row>
    <row r="4929" spans="4:4" x14ac:dyDescent="0.4">
      <c r="D4929" s="145"/>
    </row>
    <row r="4930" spans="4:4" x14ac:dyDescent="0.4">
      <c r="D4930" s="145"/>
    </row>
    <row r="4931" spans="4:4" x14ac:dyDescent="0.4">
      <c r="D4931" s="145"/>
    </row>
    <row r="4932" spans="4:4" x14ac:dyDescent="0.4">
      <c r="D4932" s="145"/>
    </row>
    <row r="4933" spans="4:4" x14ac:dyDescent="0.4">
      <c r="D4933" s="145"/>
    </row>
    <row r="4934" spans="4:4" x14ac:dyDescent="0.4">
      <c r="D4934" s="145"/>
    </row>
    <row r="4935" spans="4:4" x14ac:dyDescent="0.4">
      <c r="D4935" s="145"/>
    </row>
    <row r="4936" spans="4:4" x14ac:dyDescent="0.4">
      <c r="D4936" s="145"/>
    </row>
    <row r="4937" spans="4:4" x14ac:dyDescent="0.4">
      <c r="D4937" s="145"/>
    </row>
    <row r="4938" spans="4:4" x14ac:dyDescent="0.4">
      <c r="D4938" s="145"/>
    </row>
    <row r="4939" spans="4:4" x14ac:dyDescent="0.4">
      <c r="D4939" s="145"/>
    </row>
    <row r="4940" spans="4:4" x14ac:dyDescent="0.4">
      <c r="D4940" s="145"/>
    </row>
    <row r="4941" spans="4:4" x14ac:dyDescent="0.4">
      <c r="D4941" s="145"/>
    </row>
    <row r="4942" spans="4:4" x14ac:dyDescent="0.4">
      <c r="D4942" s="145"/>
    </row>
    <row r="4943" spans="4:4" x14ac:dyDescent="0.4">
      <c r="D4943" s="145"/>
    </row>
    <row r="4944" spans="4:4" x14ac:dyDescent="0.4">
      <c r="D4944" s="145"/>
    </row>
    <row r="4945" spans="4:4" x14ac:dyDescent="0.4">
      <c r="D4945" s="145"/>
    </row>
    <row r="4946" spans="4:4" x14ac:dyDescent="0.4">
      <c r="D4946" s="145"/>
    </row>
    <row r="4947" spans="4:4" x14ac:dyDescent="0.4">
      <c r="D4947" s="145"/>
    </row>
    <row r="4948" spans="4:4" x14ac:dyDescent="0.4">
      <c r="D4948" s="145"/>
    </row>
    <row r="4949" spans="4:4" x14ac:dyDescent="0.4">
      <c r="D4949" s="145"/>
    </row>
    <row r="4950" spans="4:4" x14ac:dyDescent="0.4">
      <c r="D4950" s="145"/>
    </row>
    <row r="4951" spans="4:4" x14ac:dyDescent="0.4">
      <c r="D4951" s="145"/>
    </row>
    <row r="4952" spans="4:4" x14ac:dyDescent="0.4">
      <c r="D4952" s="145"/>
    </row>
    <row r="4953" spans="4:4" x14ac:dyDescent="0.4">
      <c r="D4953" s="145"/>
    </row>
    <row r="4954" spans="4:4" x14ac:dyDescent="0.4">
      <c r="D4954" s="145"/>
    </row>
    <row r="4955" spans="4:4" x14ac:dyDescent="0.4">
      <c r="D4955" s="145"/>
    </row>
    <row r="4956" spans="4:4" x14ac:dyDescent="0.4">
      <c r="D4956" s="145"/>
    </row>
    <row r="4957" spans="4:4" x14ac:dyDescent="0.4">
      <c r="D4957" s="145"/>
    </row>
    <row r="4958" spans="4:4" x14ac:dyDescent="0.4">
      <c r="D4958" s="145"/>
    </row>
    <row r="4959" spans="4:4" x14ac:dyDescent="0.4">
      <c r="D4959" s="145"/>
    </row>
    <row r="4960" spans="4:4" x14ac:dyDescent="0.4">
      <c r="D4960" s="145"/>
    </row>
    <row r="4961" spans="4:4" x14ac:dyDescent="0.4">
      <c r="D4961" s="145"/>
    </row>
    <row r="4962" spans="4:4" x14ac:dyDescent="0.4">
      <c r="D4962" s="145"/>
    </row>
    <row r="4963" spans="4:4" x14ac:dyDescent="0.4">
      <c r="D4963" s="145"/>
    </row>
    <row r="4964" spans="4:4" x14ac:dyDescent="0.4">
      <c r="D4964" s="145"/>
    </row>
    <row r="4965" spans="4:4" x14ac:dyDescent="0.4">
      <c r="D4965" s="145"/>
    </row>
    <row r="4966" spans="4:4" x14ac:dyDescent="0.4">
      <c r="D4966" s="145"/>
    </row>
    <row r="4967" spans="4:4" x14ac:dyDescent="0.4">
      <c r="D4967" s="145"/>
    </row>
    <row r="4968" spans="4:4" x14ac:dyDescent="0.4">
      <c r="D4968" s="145"/>
    </row>
    <row r="4969" spans="4:4" x14ac:dyDescent="0.4">
      <c r="D4969" s="145"/>
    </row>
    <row r="4970" spans="4:4" x14ac:dyDescent="0.4">
      <c r="D4970" s="145"/>
    </row>
    <row r="4971" spans="4:4" x14ac:dyDescent="0.4">
      <c r="D4971" s="145"/>
    </row>
    <row r="4972" spans="4:4" x14ac:dyDescent="0.4">
      <c r="D4972" s="145"/>
    </row>
    <row r="4973" spans="4:4" x14ac:dyDescent="0.4">
      <c r="D4973" s="145"/>
    </row>
    <row r="4974" spans="4:4" x14ac:dyDescent="0.4">
      <c r="D4974" s="145"/>
    </row>
    <row r="4975" spans="4:4" x14ac:dyDescent="0.4">
      <c r="D4975" s="145"/>
    </row>
    <row r="4976" spans="4:4" x14ac:dyDescent="0.4">
      <c r="D4976" s="145"/>
    </row>
    <row r="4977" spans="4:4" x14ac:dyDescent="0.4">
      <c r="D4977" s="145"/>
    </row>
    <row r="4978" spans="4:4" x14ac:dyDescent="0.4">
      <c r="D4978" s="145"/>
    </row>
    <row r="4979" spans="4:4" x14ac:dyDescent="0.4">
      <c r="D4979" s="145"/>
    </row>
    <row r="4980" spans="4:4" x14ac:dyDescent="0.4">
      <c r="D4980" s="145"/>
    </row>
    <row r="4981" spans="4:4" x14ac:dyDescent="0.4">
      <c r="D4981" s="145"/>
    </row>
    <row r="4982" spans="4:4" x14ac:dyDescent="0.4">
      <c r="D4982" s="145"/>
    </row>
    <row r="4983" spans="4:4" x14ac:dyDescent="0.4">
      <c r="D4983" s="145"/>
    </row>
    <row r="4984" spans="4:4" x14ac:dyDescent="0.4">
      <c r="D4984" s="145"/>
    </row>
    <row r="4985" spans="4:4" x14ac:dyDescent="0.4">
      <c r="D4985" s="145"/>
    </row>
    <row r="4986" spans="4:4" x14ac:dyDescent="0.4">
      <c r="D4986" s="145"/>
    </row>
    <row r="4987" spans="4:4" x14ac:dyDescent="0.4">
      <c r="D4987" s="145"/>
    </row>
    <row r="4988" spans="4:4" x14ac:dyDescent="0.4">
      <c r="D4988" s="145"/>
    </row>
    <row r="4989" spans="4:4" x14ac:dyDescent="0.4">
      <c r="D4989" s="145"/>
    </row>
    <row r="4990" spans="4:4" x14ac:dyDescent="0.4">
      <c r="D4990" s="145"/>
    </row>
    <row r="4991" spans="4:4" x14ac:dyDescent="0.4">
      <c r="D4991" s="145"/>
    </row>
    <row r="4992" spans="4:4" x14ac:dyDescent="0.4">
      <c r="D4992" s="145"/>
    </row>
    <row r="4993" spans="4:4" x14ac:dyDescent="0.4">
      <c r="D4993" s="145"/>
    </row>
    <row r="4994" spans="4:4" x14ac:dyDescent="0.4">
      <c r="D4994" s="145"/>
    </row>
    <row r="4995" spans="4:4" x14ac:dyDescent="0.4">
      <c r="D4995" s="145"/>
    </row>
    <row r="4996" spans="4:4" x14ac:dyDescent="0.4">
      <c r="D4996" s="145"/>
    </row>
    <row r="4997" spans="4:4" x14ac:dyDescent="0.4">
      <c r="D4997" s="145"/>
    </row>
    <row r="4998" spans="4:4" x14ac:dyDescent="0.4">
      <c r="D4998" s="145"/>
    </row>
    <row r="4999" spans="4:4" x14ac:dyDescent="0.4">
      <c r="D4999" s="145"/>
    </row>
    <row r="5000" spans="4:4" x14ac:dyDescent="0.4">
      <c r="D5000" s="145"/>
    </row>
  </sheetData>
  <sheetProtection algorithmName="SHA-512" hashValue="T4geec93QI5nCl0BqZ8Gfq7f89oue9lEfZjTuwgc6CZ/GhoIOFMQQIjWNzV4exXTkEvfZw6SNAIMm4U4W+Sb9w==" saltValue="eteVzFqBTCOEEmxj8ZonTg==" spinCount="100000" sheet="1"/>
  <mergeCells count="52">
    <mergeCell ref="C12:G12"/>
    <mergeCell ref="A1:G1"/>
    <mergeCell ref="C2:G2"/>
    <mergeCell ref="C3:G3"/>
    <mergeCell ref="C4:G4"/>
    <mergeCell ref="C10:G10"/>
    <mergeCell ref="C40:G40"/>
    <mergeCell ref="C14:G14"/>
    <mergeCell ref="C16:G16"/>
    <mergeCell ref="C18:G18"/>
    <mergeCell ref="C19:G19"/>
    <mergeCell ref="C22:G22"/>
    <mergeCell ref="C24:G24"/>
    <mergeCell ref="C25:G25"/>
    <mergeCell ref="C26:G26"/>
    <mergeCell ref="C29:G29"/>
    <mergeCell ref="C31:G31"/>
    <mergeCell ref="C33:G33"/>
    <mergeCell ref="C70:G70"/>
    <mergeCell ref="C43:G43"/>
    <mergeCell ref="C44:G44"/>
    <mergeCell ref="C46:G46"/>
    <mergeCell ref="C48:G48"/>
    <mergeCell ref="C50:G50"/>
    <mergeCell ref="C53:G53"/>
    <mergeCell ref="C56:G56"/>
    <mergeCell ref="C59:G59"/>
    <mergeCell ref="C62:G62"/>
    <mergeCell ref="C65:G65"/>
    <mergeCell ref="C66:G66"/>
    <mergeCell ref="C95:G95"/>
    <mergeCell ref="C73:G73"/>
    <mergeCell ref="C75:G75"/>
    <mergeCell ref="C76:G76"/>
    <mergeCell ref="C79:G79"/>
    <mergeCell ref="C80:G80"/>
    <mergeCell ref="C82:G82"/>
    <mergeCell ref="C84:G84"/>
    <mergeCell ref="C86:G86"/>
    <mergeCell ref="C89:G89"/>
    <mergeCell ref="C92:G92"/>
    <mergeCell ref="C94:G94"/>
    <mergeCell ref="C115:G115"/>
    <mergeCell ref="C117:G117"/>
    <mergeCell ref="C119:G119"/>
    <mergeCell ref="C120:G120"/>
    <mergeCell ref="C101:G101"/>
    <mergeCell ref="C104:G104"/>
    <mergeCell ref="C106:G106"/>
    <mergeCell ref="C107:G107"/>
    <mergeCell ref="C110:G110"/>
    <mergeCell ref="C113:G11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00 9991 Naklady</vt:lpstr>
      <vt:lpstr>SO 01 10170201 Pol</vt:lpstr>
      <vt:lpstr>SO 01 101702021 Pol</vt:lpstr>
      <vt:lpstr>SO 01 101702022 Pol</vt:lpstr>
      <vt:lpstr>SO 01 101702031 Pol</vt:lpstr>
      <vt:lpstr>SO 01 101702032 Pol</vt:lpstr>
      <vt:lpstr>SO 01 101702071 Pol</vt:lpstr>
      <vt:lpstr>SO 01 101702072 Pol</vt:lpstr>
      <vt:lpstr>SO 01 101702073 Pol</vt:lpstr>
      <vt:lpstr>SO 01 101702074 Pol</vt:lpstr>
      <vt:lpstr>SO 01 101702076 Pol</vt:lpstr>
      <vt:lpstr>SO 01 101704041 Pol</vt:lpstr>
      <vt:lpstr>SO 01 101704042 Pol</vt:lpstr>
      <vt:lpstr>SO 01 101704075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9991 Naklady'!Názvy_tisku</vt:lpstr>
      <vt:lpstr>'SO 01 10170201 Pol'!Názvy_tisku</vt:lpstr>
      <vt:lpstr>'SO 01 101702021 Pol'!Názvy_tisku</vt:lpstr>
      <vt:lpstr>'SO 01 101702022 Pol'!Názvy_tisku</vt:lpstr>
      <vt:lpstr>'SO 01 101702031 Pol'!Názvy_tisku</vt:lpstr>
      <vt:lpstr>'SO 01 101702032 Pol'!Názvy_tisku</vt:lpstr>
      <vt:lpstr>'SO 01 101702071 Pol'!Názvy_tisku</vt:lpstr>
      <vt:lpstr>'SO 01 101702072 Pol'!Názvy_tisku</vt:lpstr>
      <vt:lpstr>'SO 01 101702073 Pol'!Názvy_tisku</vt:lpstr>
      <vt:lpstr>'SO 01 101702074 Pol'!Názvy_tisku</vt:lpstr>
      <vt:lpstr>'SO 01 101702076 Pol'!Názvy_tisku</vt:lpstr>
      <vt:lpstr>'SO 01 101704041 Pol'!Názvy_tisku</vt:lpstr>
      <vt:lpstr>'SO 01 101704042 Pol'!Názvy_tisku</vt:lpstr>
      <vt:lpstr>'SO 01 101704075 Pol'!Názvy_tisku</vt:lpstr>
      <vt:lpstr>oadresa</vt:lpstr>
      <vt:lpstr>Stavba!Objednatel</vt:lpstr>
      <vt:lpstr>Stavba!Objekt</vt:lpstr>
      <vt:lpstr>'00 9991 Naklady'!Oblast_tisku</vt:lpstr>
      <vt:lpstr>'SO 01 10170201 Pol'!Oblast_tisku</vt:lpstr>
      <vt:lpstr>'SO 01 101702021 Pol'!Oblast_tisku</vt:lpstr>
      <vt:lpstr>'SO 01 101702022 Pol'!Oblast_tisku</vt:lpstr>
      <vt:lpstr>'SO 01 101702031 Pol'!Oblast_tisku</vt:lpstr>
      <vt:lpstr>'SO 01 101702032 Pol'!Oblast_tisku</vt:lpstr>
      <vt:lpstr>'SO 01 101702071 Pol'!Oblast_tisku</vt:lpstr>
      <vt:lpstr>'SO 01 101702072 Pol'!Oblast_tisku</vt:lpstr>
      <vt:lpstr>'SO 01 101702073 Pol'!Oblast_tisku</vt:lpstr>
      <vt:lpstr>'SO 01 101702074 Pol'!Oblast_tisku</vt:lpstr>
      <vt:lpstr>'SO 01 101702076 Pol'!Oblast_tisku</vt:lpstr>
      <vt:lpstr>'SO 01 101704041 Pol'!Oblast_tisku</vt:lpstr>
      <vt:lpstr>'SO 01 101704042 Pol'!Oblast_tisku</vt:lpstr>
      <vt:lpstr>'SO 01 101704075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Kocour Tomáš</cp:lastModifiedBy>
  <cp:lastPrinted>2014-02-28T09:52:57Z</cp:lastPrinted>
  <dcterms:created xsi:type="dcterms:W3CDTF">2009-04-08T07:15:50Z</dcterms:created>
  <dcterms:modified xsi:type="dcterms:W3CDTF">2018-07-09T21:36:00Z</dcterms:modified>
</cp:coreProperties>
</file>