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G:\Zakázky\2025\Prudič\25-078 Choceň Kaštanová\"/>
    </mc:Choice>
  </mc:AlternateContent>
  <bookViews>
    <workbookView xWindow="0" yWindow="0" windowWidth="0" windowHeight="0"/>
  </bookViews>
  <sheets>
    <sheet name="Rekapitulace stavby" sheetId="1" r:id="rId1"/>
    <sheet name="2025-005 - Ulice Kaštanov..." sheetId="2" r:id="rId2"/>
    <sheet name="Seznam figur" sheetId="3" r:id="rId3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'2025-005 - Ulice Kaštanov...'!$C$124:$K$324</definedName>
    <definedName name="_xlnm.Print_Area" localSheetId="1">'2025-005 - Ulice Kaštanov...'!$C$4:$J$76,'2025-005 - Ulice Kaštanov...'!$C$82:$J$108,'2025-005 - Ulice Kaštanov...'!$C$114:$J$324</definedName>
    <definedName name="_xlnm.Print_Titles" localSheetId="1">'2025-005 - Ulice Kaštanov...'!$124:$124</definedName>
    <definedName name="_xlnm.Print_Area" localSheetId="2">'Seznam figur'!$C$4:$G$74</definedName>
    <definedName name="_xlnm.Print_Titles" localSheetId="2">'Seznam figur'!$9:$9</definedName>
  </definedNames>
  <calcPr/>
</workbook>
</file>

<file path=xl/calcChain.xml><?xml version="1.0" encoding="utf-8"?>
<calcChain xmlns="http://schemas.openxmlformats.org/spreadsheetml/2006/main">
  <c i="3" l="1" r="D7"/>
  <c i="2" r="J35"/>
  <c r="J34"/>
  <c i="1" r="AY95"/>
  <c i="2" r="J33"/>
  <c i="1" r="AX95"/>
  <c i="2" r="BI323"/>
  <c r="BH323"/>
  <c r="BG323"/>
  <c r="BF323"/>
  <c r="T323"/>
  <c r="R323"/>
  <c r="P323"/>
  <c r="BI321"/>
  <c r="BH321"/>
  <c r="BG321"/>
  <c r="BF321"/>
  <c r="T321"/>
  <c r="R321"/>
  <c r="P321"/>
  <c r="BI317"/>
  <c r="BH317"/>
  <c r="BG317"/>
  <c r="BF317"/>
  <c r="T317"/>
  <c r="R317"/>
  <c r="P317"/>
  <c r="BI315"/>
  <c r="BH315"/>
  <c r="BG315"/>
  <c r="BF315"/>
  <c r="T315"/>
  <c r="R315"/>
  <c r="P315"/>
  <c r="BI313"/>
  <c r="BH313"/>
  <c r="BG313"/>
  <c r="BF313"/>
  <c r="T313"/>
  <c r="T312"/>
  <c r="R313"/>
  <c r="R312"/>
  <c r="P313"/>
  <c r="P312"/>
  <c r="BI310"/>
  <c r="BH310"/>
  <c r="BG310"/>
  <c r="BF310"/>
  <c r="T310"/>
  <c r="T309"/>
  <c r="R310"/>
  <c r="R309"/>
  <c r="P310"/>
  <c r="P309"/>
  <c r="BI307"/>
  <c r="BH307"/>
  <c r="BG307"/>
  <c r="BF307"/>
  <c r="T307"/>
  <c r="T306"/>
  <c r="R307"/>
  <c r="R306"/>
  <c r="P307"/>
  <c r="P306"/>
  <c r="BI304"/>
  <c r="BH304"/>
  <c r="BG304"/>
  <c r="BF304"/>
  <c r="T304"/>
  <c r="R304"/>
  <c r="P304"/>
  <c r="BI300"/>
  <c r="BH300"/>
  <c r="BG300"/>
  <c r="BF300"/>
  <c r="T300"/>
  <c r="R300"/>
  <c r="P300"/>
  <c r="BI298"/>
  <c r="BH298"/>
  <c r="BG298"/>
  <c r="BF298"/>
  <c r="T298"/>
  <c r="R298"/>
  <c r="P298"/>
  <c r="BI294"/>
  <c r="BH294"/>
  <c r="BG294"/>
  <c r="BF294"/>
  <c r="T294"/>
  <c r="R294"/>
  <c r="P294"/>
  <c r="BI292"/>
  <c r="BH292"/>
  <c r="BG292"/>
  <c r="BF292"/>
  <c r="T292"/>
  <c r="R292"/>
  <c r="P292"/>
  <c r="BI290"/>
  <c r="BH290"/>
  <c r="BG290"/>
  <c r="BF290"/>
  <c r="T290"/>
  <c r="R290"/>
  <c r="P290"/>
  <c r="BI286"/>
  <c r="BH286"/>
  <c r="BG286"/>
  <c r="BF286"/>
  <c r="T286"/>
  <c r="R286"/>
  <c r="P286"/>
  <c r="BI285"/>
  <c r="BH285"/>
  <c r="BG285"/>
  <c r="BF285"/>
  <c r="T285"/>
  <c r="R285"/>
  <c r="P285"/>
  <c r="BI283"/>
  <c r="BH283"/>
  <c r="BG283"/>
  <c r="BF283"/>
  <c r="T283"/>
  <c r="R283"/>
  <c r="P283"/>
  <c r="BI279"/>
  <c r="BH279"/>
  <c r="BG279"/>
  <c r="BF279"/>
  <c r="T279"/>
  <c r="R279"/>
  <c r="P279"/>
  <c r="BI278"/>
  <c r="BH278"/>
  <c r="BG278"/>
  <c r="BF278"/>
  <c r="T278"/>
  <c r="R278"/>
  <c r="P278"/>
  <c r="BI276"/>
  <c r="BH276"/>
  <c r="BG276"/>
  <c r="BF276"/>
  <c r="T276"/>
  <c r="R276"/>
  <c r="P276"/>
  <c r="BI274"/>
  <c r="BH274"/>
  <c r="BG274"/>
  <c r="BF274"/>
  <c r="T274"/>
  <c r="R274"/>
  <c r="P274"/>
  <c r="BI272"/>
  <c r="BH272"/>
  <c r="BG272"/>
  <c r="BF272"/>
  <c r="T272"/>
  <c r="R272"/>
  <c r="P272"/>
  <c r="BI270"/>
  <c r="BH270"/>
  <c r="BG270"/>
  <c r="BF270"/>
  <c r="T270"/>
  <c r="R270"/>
  <c r="P270"/>
  <c r="BI267"/>
  <c r="BH267"/>
  <c r="BG267"/>
  <c r="BF267"/>
  <c r="T267"/>
  <c r="R267"/>
  <c r="P267"/>
  <c r="BI264"/>
  <c r="BH264"/>
  <c r="BG264"/>
  <c r="BF264"/>
  <c r="T264"/>
  <c r="R264"/>
  <c r="P264"/>
  <c r="BI261"/>
  <c r="BH261"/>
  <c r="BG261"/>
  <c r="BF261"/>
  <c r="T261"/>
  <c r="R261"/>
  <c r="P261"/>
  <c r="BI260"/>
  <c r="BH260"/>
  <c r="BG260"/>
  <c r="BF260"/>
  <c r="T260"/>
  <c r="R260"/>
  <c r="P260"/>
  <c r="BI256"/>
  <c r="BH256"/>
  <c r="BG256"/>
  <c r="BF256"/>
  <c r="T256"/>
  <c r="R256"/>
  <c r="P256"/>
  <c r="BI252"/>
  <c r="BH252"/>
  <c r="BG252"/>
  <c r="BF252"/>
  <c r="T252"/>
  <c r="R252"/>
  <c r="P252"/>
  <c r="BI251"/>
  <c r="BH251"/>
  <c r="BG251"/>
  <c r="BF251"/>
  <c r="T251"/>
  <c r="R251"/>
  <c r="P251"/>
  <c r="BI250"/>
  <c r="BH250"/>
  <c r="BG250"/>
  <c r="BF250"/>
  <c r="T250"/>
  <c r="R250"/>
  <c r="P250"/>
  <c r="BI248"/>
  <c r="BH248"/>
  <c r="BG248"/>
  <c r="BF248"/>
  <c r="T248"/>
  <c r="R248"/>
  <c r="P248"/>
  <c r="BI246"/>
  <c r="BH246"/>
  <c r="BG246"/>
  <c r="BF246"/>
  <c r="T246"/>
  <c r="R246"/>
  <c r="P246"/>
  <c r="BI242"/>
  <c r="BH242"/>
  <c r="BG242"/>
  <c r="BF242"/>
  <c r="T242"/>
  <c r="R242"/>
  <c r="P242"/>
  <c r="BI240"/>
  <c r="BH240"/>
  <c r="BG240"/>
  <c r="BF240"/>
  <c r="T240"/>
  <c r="R240"/>
  <c r="P240"/>
  <c r="BI238"/>
  <c r="BH238"/>
  <c r="BG238"/>
  <c r="BF238"/>
  <c r="T238"/>
  <c r="R238"/>
  <c r="P238"/>
  <c r="BI237"/>
  <c r="BH237"/>
  <c r="BG237"/>
  <c r="BF237"/>
  <c r="T237"/>
  <c r="R237"/>
  <c r="P237"/>
  <c r="BI236"/>
  <c r="BH236"/>
  <c r="BG236"/>
  <c r="BF236"/>
  <c r="T236"/>
  <c r="R236"/>
  <c r="P236"/>
  <c r="BI235"/>
  <c r="BH235"/>
  <c r="BG235"/>
  <c r="BF235"/>
  <c r="T235"/>
  <c r="R235"/>
  <c r="P235"/>
  <c r="BI234"/>
  <c r="BH234"/>
  <c r="BG234"/>
  <c r="BF234"/>
  <c r="T234"/>
  <c r="R234"/>
  <c r="P234"/>
  <c r="BI233"/>
  <c r="BH233"/>
  <c r="BG233"/>
  <c r="BF233"/>
  <c r="T233"/>
  <c r="R233"/>
  <c r="P233"/>
  <c r="BI232"/>
  <c r="BH232"/>
  <c r="BG232"/>
  <c r="BF232"/>
  <c r="T232"/>
  <c r="R232"/>
  <c r="P232"/>
  <c r="BI231"/>
  <c r="BH231"/>
  <c r="BG231"/>
  <c r="BF231"/>
  <c r="T231"/>
  <c r="R231"/>
  <c r="P231"/>
  <c r="BI230"/>
  <c r="BH230"/>
  <c r="BG230"/>
  <c r="BF230"/>
  <c r="T230"/>
  <c r="R230"/>
  <c r="P230"/>
  <c r="BI229"/>
  <c r="BH229"/>
  <c r="BG229"/>
  <c r="BF229"/>
  <c r="T229"/>
  <c r="R229"/>
  <c r="P229"/>
  <c r="BI226"/>
  <c r="BH226"/>
  <c r="BG226"/>
  <c r="BF226"/>
  <c r="T226"/>
  <c r="R226"/>
  <c r="P226"/>
  <c r="BI222"/>
  <c r="BH222"/>
  <c r="BG222"/>
  <c r="BF222"/>
  <c r="T222"/>
  <c r="R222"/>
  <c r="P222"/>
  <c r="BI219"/>
  <c r="BH219"/>
  <c r="BG219"/>
  <c r="BF219"/>
  <c r="T219"/>
  <c r="R219"/>
  <c r="P219"/>
  <c r="BI214"/>
  <c r="BH214"/>
  <c r="BG214"/>
  <c r="BF214"/>
  <c r="T214"/>
  <c r="R214"/>
  <c r="P214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195"/>
  <c r="BH195"/>
  <c r="BG195"/>
  <c r="BF195"/>
  <c r="T195"/>
  <c r="R195"/>
  <c r="P195"/>
  <c r="BI192"/>
  <c r="BH192"/>
  <c r="BG192"/>
  <c r="BF192"/>
  <c r="T192"/>
  <c r="R192"/>
  <c r="P192"/>
  <c r="BI190"/>
  <c r="BH190"/>
  <c r="BG190"/>
  <c r="BF190"/>
  <c r="T190"/>
  <c r="R190"/>
  <c r="P190"/>
  <c r="BI188"/>
  <c r="BH188"/>
  <c r="BG188"/>
  <c r="BF188"/>
  <c r="T188"/>
  <c r="R188"/>
  <c r="P188"/>
  <c r="BI183"/>
  <c r="BH183"/>
  <c r="BG183"/>
  <c r="BF183"/>
  <c r="T183"/>
  <c r="R183"/>
  <c r="P183"/>
  <c r="BI180"/>
  <c r="BH180"/>
  <c r="BG180"/>
  <c r="BF180"/>
  <c r="T180"/>
  <c r="T179"/>
  <c r="R180"/>
  <c r="R179"/>
  <c r="P180"/>
  <c r="P179"/>
  <c r="BI177"/>
  <c r="BH177"/>
  <c r="BG177"/>
  <c r="BF177"/>
  <c r="T177"/>
  <c r="T176"/>
  <c r="R177"/>
  <c r="R176"/>
  <c r="P177"/>
  <c r="P176"/>
  <c r="BI174"/>
  <c r="BH174"/>
  <c r="BG174"/>
  <c r="BF174"/>
  <c r="T174"/>
  <c r="R174"/>
  <c r="P174"/>
  <c r="BI172"/>
  <c r="BH172"/>
  <c r="BG172"/>
  <c r="BF172"/>
  <c r="T172"/>
  <c r="R172"/>
  <c r="P172"/>
  <c r="BI169"/>
  <c r="BH169"/>
  <c r="BG169"/>
  <c r="BF169"/>
  <c r="T169"/>
  <c r="R169"/>
  <c r="P169"/>
  <c r="BI162"/>
  <c r="BH162"/>
  <c r="BG162"/>
  <c r="BF162"/>
  <c r="T162"/>
  <c r="R162"/>
  <c r="P162"/>
  <c r="BI160"/>
  <c r="BH160"/>
  <c r="BG160"/>
  <c r="BF160"/>
  <c r="T160"/>
  <c r="R160"/>
  <c r="P160"/>
  <c r="BI157"/>
  <c r="BH157"/>
  <c r="BG157"/>
  <c r="BF157"/>
  <c r="T157"/>
  <c r="R157"/>
  <c r="P157"/>
  <c r="BI155"/>
  <c r="BH155"/>
  <c r="BG155"/>
  <c r="BF155"/>
  <c r="T155"/>
  <c r="R155"/>
  <c r="P155"/>
  <c r="BI152"/>
  <c r="BH152"/>
  <c r="BG152"/>
  <c r="BF152"/>
  <c r="T152"/>
  <c r="R152"/>
  <c r="P152"/>
  <c r="BI150"/>
  <c r="BH150"/>
  <c r="BG150"/>
  <c r="BF150"/>
  <c r="T150"/>
  <c r="R150"/>
  <c r="P150"/>
  <c r="BI148"/>
  <c r="BH148"/>
  <c r="BG148"/>
  <c r="BF148"/>
  <c r="T148"/>
  <c r="R148"/>
  <c r="P148"/>
  <c r="BI146"/>
  <c r="BH146"/>
  <c r="BG146"/>
  <c r="BF146"/>
  <c r="T146"/>
  <c r="R146"/>
  <c r="P146"/>
  <c r="BI142"/>
  <c r="BH142"/>
  <c r="BG142"/>
  <c r="BF142"/>
  <c r="T142"/>
  <c r="R142"/>
  <c r="P142"/>
  <c r="BI140"/>
  <c r="BH140"/>
  <c r="BG140"/>
  <c r="BF140"/>
  <c r="T140"/>
  <c r="R140"/>
  <c r="P140"/>
  <c r="BI137"/>
  <c r="BH137"/>
  <c r="BG137"/>
  <c r="BF137"/>
  <c r="T137"/>
  <c r="R137"/>
  <c r="P137"/>
  <c r="BI135"/>
  <c r="BH135"/>
  <c r="BG135"/>
  <c r="BF135"/>
  <c r="T135"/>
  <c r="R135"/>
  <c r="P135"/>
  <c r="BI131"/>
  <c r="BH131"/>
  <c r="BG131"/>
  <c r="BF131"/>
  <c r="T131"/>
  <c r="R131"/>
  <c r="P131"/>
  <c r="BI128"/>
  <c r="BH128"/>
  <c r="BG128"/>
  <c r="BF128"/>
  <c r="T128"/>
  <c r="R128"/>
  <c r="P128"/>
  <c r="J122"/>
  <c r="J121"/>
  <c r="F121"/>
  <c r="F119"/>
  <c r="E117"/>
  <c r="J90"/>
  <c r="J89"/>
  <c r="F89"/>
  <c r="F87"/>
  <c r="E85"/>
  <c r="J16"/>
  <c r="E16"/>
  <c r="F90"/>
  <c r="J15"/>
  <c r="J10"/>
  <c r="J119"/>
  <c i="1" r="L90"/>
  <c r="AM90"/>
  <c r="AM89"/>
  <c r="L89"/>
  <c r="AM87"/>
  <c r="L87"/>
  <c r="L85"/>
  <c r="L84"/>
  <c i="2" r="BK307"/>
  <c r="J300"/>
  <c r="J298"/>
  <c r="J292"/>
  <c r="J285"/>
  <c r="BK276"/>
  <c r="BK274"/>
  <c r="J272"/>
  <c r="J252"/>
  <c r="J251"/>
  <c r="J250"/>
  <c r="BK248"/>
  <c r="J246"/>
  <c r="BK242"/>
  <c r="J240"/>
  <c r="BK235"/>
  <c r="BK234"/>
  <c r="BK233"/>
  <c r="BK232"/>
  <c r="BK231"/>
  <c r="BK230"/>
  <c r="J229"/>
  <c r="BK226"/>
  <c r="J222"/>
  <c r="J219"/>
  <c r="J209"/>
  <c r="BK203"/>
  <c r="BK190"/>
  <c r="J188"/>
  <c r="J180"/>
  <c r="J172"/>
  <c r="J160"/>
  <c r="J155"/>
  <c r="BK152"/>
  <c r="BK146"/>
  <c r="BK142"/>
  <c r="BK140"/>
  <c r="J137"/>
  <c r="J128"/>
  <c r="BK292"/>
  <c r="BK286"/>
  <c r="BK272"/>
  <c r="BK260"/>
  <c r="BK256"/>
  <c r="BK252"/>
  <c r="BK238"/>
  <c r="BK237"/>
  <c r="BK236"/>
  <c r="J234"/>
  <c r="J233"/>
  <c r="J231"/>
  <c r="BK214"/>
  <c r="J213"/>
  <c r="BK211"/>
  <c r="BK209"/>
  <c r="J207"/>
  <c r="BK205"/>
  <c r="J203"/>
  <c r="BK195"/>
  <c r="BK188"/>
  <c r="J183"/>
  <c r="BK180"/>
  <c r="BK177"/>
  <c r="BK172"/>
  <c r="J169"/>
  <c r="J157"/>
  <c r="J152"/>
  <c r="BK150"/>
  <c r="J148"/>
  <c r="BK135"/>
  <c r="J131"/>
  <c r="BK128"/>
  <c r="BK323"/>
  <c r="J323"/>
  <c r="J321"/>
  <c r="J317"/>
  <c r="BK315"/>
  <c r="J313"/>
  <c r="BK310"/>
  <c r="BK304"/>
  <c r="BK294"/>
  <c r="J290"/>
  <c r="J283"/>
  <c r="BK279"/>
  <c r="J278"/>
  <c r="J276"/>
  <c r="J274"/>
  <c r="J270"/>
  <c r="BK267"/>
  <c r="BK264"/>
  <c r="BK261"/>
  <c r="J260"/>
  <c r="BK251"/>
  <c r="BK250"/>
  <c r="J248"/>
  <c r="BK246"/>
  <c r="J242"/>
  <c r="BK222"/>
  <c r="BK219"/>
  <c r="J214"/>
  <c r="BK213"/>
  <c r="J195"/>
  <c r="J192"/>
  <c r="J190"/>
  <c r="J174"/>
  <c r="BK169"/>
  <c r="J162"/>
  <c r="BK160"/>
  <c r="BK157"/>
  <c r="BK155"/>
  <c r="J150"/>
  <c r="J142"/>
  <c r="J140"/>
  <c r="J135"/>
  <c r="BK131"/>
  <c i="1" r="AS94"/>
  <c i="2" r="BK321"/>
  <c r="BK317"/>
  <c r="J315"/>
  <c r="BK313"/>
  <c r="J310"/>
  <c r="J307"/>
  <c r="J304"/>
  <c r="BK300"/>
  <c r="BK298"/>
  <c r="J294"/>
  <c r="BK290"/>
  <c r="J286"/>
  <c r="BK285"/>
  <c r="BK283"/>
  <c r="J279"/>
  <c r="BK278"/>
  <c r="BK270"/>
  <c r="J267"/>
  <c r="J264"/>
  <c r="J261"/>
  <c r="J256"/>
  <c r="BK240"/>
  <c r="J238"/>
  <c r="J237"/>
  <c r="J236"/>
  <c r="J235"/>
  <c r="J232"/>
  <c r="J230"/>
  <c r="BK229"/>
  <c r="J226"/>
  <c r="J211"/>
  <c r="BK207"/>
  <c r="J205"/>
  <c r="BK192"/>
  <c r="BK183"/>
  <c r="J177"/>
  <c r="BK174"/>
  <c r="BK162"/>
  <c r="BK148"/>
  <c r="J146"/>
  <c r="BK137"/>
  <c l="1" r="P182"/>
  <c r="T228"/>
  <c r="P239"/>
  <c r="R289"/>
  <c r="P314"/>
  <c r="P308"/>
  <c r="BK127"/>
  <c r="J127"/>
  <c r="J96"/>
  <c r="P127"/>
  <c r="R127"/>
  <c r="T127"/>
  <c r="BK228"/>
  <c r="J228"/>
  <c r="J100"/>
  <c r="BK239"/>
  <c r="J239"/>
  <c r="J101"/>
  <c r="T289"/>
  <c r="R314"/>
  <c r="R308"/>
  <c r="T182"/>
  <c r="R228"/>
  <c r="R239"/>
  <c r="P289"/>
  <c r="BK314"/>
  <c r="J314"/>
  <c r="J107"/>
  <c r="BK182"/>
  <c r="J182"/>
  <c r="J99"/>
  <c r="R182"/>
  <c r="P228"/>
  <c r="T239"/>
  <c r="BK289"/>
  <c r="J289"/>
  <c r="J102"/>
  <c r="T314"/>
  <c r="T308"/>
  <c r="F122"/>
  <c r="BE131"/>
  <c r="BE140"/>
  <c r="BE150"/>
  <c r="BE152"/>
  <c r="BE157"/>
  <c r="BE169"/>
  <c r="BE177"/>
  <c r="BE188"/>
  <c r="BE219"/>
  <c r="BE230"/>
  <c r="BE233"/>
  <c r="BE236"/>
  <c r="BE242"/>
  <c r="BE246"/>
  <c r="BE248"/>
  <c r="BE250"/>
  <c r="BE261"/>
  <c r="BE274"/>
  <c r="BE304"/>
  <c r="BE317"/>
  <c r="BE321"/>
  <c r="BK309"/>
  <c r="BE128"/>
  <c r="BE146"/>
  <c r="BE148"/>
  <c r="BE180"/>
  <c r="BE183"/>
  <c r="BE195"/>
  <c r="BE205"/>
  <c r="BE207"/>
  <c r="BE209"/>
  <c r="BE226"/>
  <c r="BE229"/>
  <c r="BE231"/>
  <c r="BE238"/>
  <c r="BE252"/>
  <c r="BE270"/>
  <c r="BE285"/>
  <c r="BE292"/>
  <c r="BE300"/>
  <c r="BE307"/>
  <c r="BE313"/>
  <c r="BE323"/>
  <c r="BK176"/>
  <c r="J176"/>
  <c r="J97"/>
  <c r="BK179"/>
  <c r="J179"/>
  <c r="J98"/>
  <c r="J87"/>
  <c r="BE137"/>
  <c r="BE142"/>
  <c r="BE155"/>
  <c r="BE160"/>
  <c r="BE172"/>
  <c r="BE190"/>
  <c r="BE214"/>
  <c r="BE222"/>
  <c r="BE232"/>
  <c r="BE235"/>
  <c r="BE237"/>
  <c r="BE240"/>
  <c r="BE267"/>
  <c r="BE272"/>
  <c r="BE283"/>
  <c r="BE294"/>
  <c r="BE298"/>
  <c r="BK306"/>
  <c r="J306"/>
  <c r="J103"/>
  <c r="BK312"/>
  <c r="J312"/>
  <c r="J106"/>
  <c r="BE135"/>
  <c r="BE162"/>
  <c r="BE174"/>
  <c r="BE192"/>
  <c r="BE203"/>
  <c r="BE211"/>
  <c r="BE213"/>
  <c r="BE234"/>
  <c r="BE251"/>
  <c r="BE256"/>
  <c r="BE260"/>
  <c r="BE264"/>
  <c r="BE276"/>
  <c r="BE278"/>
  <c r="BE279"/>
  <c r="BE286"/>
  <c r="BE290"/>
  <c r="BE310"/>
  <c r="BE315"/>
  <c r="F34"/>
  <c i="1" r="BC95"/>
  <c r="BC94"/>
  <c r="AY94"/>
  <c i="2" r="F33"/>
  <c i="1" r="BB95"/>
  <c r="BB94"/>
  <c r="AX94"/>
  <c i="2" r="J32"/>
  <c i="1" r="AW95"/>
  <c i="2" r="F35"/>
  <c i="1" r="BD95"/>
  <c r="BD94"/>
  <c r="W33"/>
  <c i="2" r="F32"/>
  <c i="1" r="BA95"/>
  <c r="BA94"/>
  <c r="W30"/>
  <c i="2" l="1" r="T126"/>
  <c r="T125"/>
  <c r="BK308"/>
  <c r="J308"/>
  <c r="J104"/>
  <c r="P126"/>
  <c r="P125"/>
  <c i="1" r="AU95"/>
  <c i="2" r="R126"/>
  <c r="R125"/>
  <c r="J309"/>
  <c r="J105"/>
  <c r="BK126"/>
  <c r="J126"/>
  <c r="J95"/>
  <c i="1" r="AU94"/>
  <c r="AW94"/>
  <c r="AK30"/>
  <c r="W31"/>
  <c i="2" r="F31"/>
  <c i="1" r="AZ95"/>
  <c r="AZ94"/>
  <c r="AV94"/>
  <c r="AK29"/>
  <c r="W32"/>
  <c i="2" r="J31"/>
  <c i="1" r="AV95"/>
  <c r="AT95"/>
  <c i="2" l="1" r="BK125"/>
  <c r="J125"/>
  <c r="J94"/>
  <c i="1" r="AT94"/>
  <c r="W29"/>
  <c i="2" l="1" r="J28"/>
  <c i="1" r="AG95"/>
  <c r="AG94"/>
  <c r="AK26"/>
  <c r="AK35"/>
  <c l="1" r="AN94"/>
  <c r="AN95"/>
  <c i="2" r="J37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<sst xmlns="http://schemas.openxmlformats.org/spreadsheetml/2006/main">
  <si>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</si>
  <si>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</si>
  <si>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</si>
  <si>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</si>
  <si>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</si>
  <si>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{de4e05b1-3b4d-4f5b-befe-902a5a30ba25}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</si>
  <si>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</si>
  <si>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</si>
  <si>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</si>
  <si>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</si>
  <si>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</si>
  <si>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</si>
  <si>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</si>
  <si>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</si>
  <si>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2025-005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</si>
  <si>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</si>
  <si>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</si>
  <si>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Ulice Kaštanová, Choceň</t>
  </si>
  <si>
    <t>KSO:</t>
  </si>
  <si>
    <t>CC-CZ:</t>
  </si>
  <si>
    <t>Místo:</t>
  </si>
  <si>
    <t>ul. Kaštanová</t>
  </si>
  <si>
    <t>Datum:</t>
  </si>
  <si>
    <t>23. 9. 2025</t>
  </si>
  <si>
    <t>Zadavatel:</t>
  </si>
  <si>
    <t>IČ:</t>
  </si>
  <si>
    <t>Město Choceň</t>
  </si>
  <si>
    <t>DIČ:</t>
  </si>
  <si>
    <t>Uchazeč:</t>
  </si>
  <si>
    <t>Vyplň údaj</t>
  </si>
  <si>
    <t>Projektant:</t>
  </si>
  <si>
    <t>Projekce dopravních staveb</t>
  </si>
  <si>
    <t>True</t>
  </si>
  <si>
    <t>Zpracovatel:</t>
  </si>
  <si>
    <t>Ing. Jan Duben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</si>
  <si>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</si>
  <si>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</si>
  <si>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</si>
  <si>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</si>
  <si>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</si>
  <si>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</si>
  <si>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</si>
  <si>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</si>
  <si>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</si>
  <si>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</si>
  <si>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</si>
  <si>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</si>
  <si>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</si>
  <si>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</si>
  <si>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</si>
  <si>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</si>
  <si>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</si>
  <si>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</si>
  <si>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</si>
  <si>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</si>
  <si>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</si>
  <si>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</si>
  <si>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</si>
  <si>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</si>
  <si>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</si>
  <si>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</si>
  <si>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</si>
  <si>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</si>
  <si>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</si>
  <si>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</si>
  <si>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</si>
  <si>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</si>
  <si>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</si>
  <si>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</si>
  <si>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</si>
  <si>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</si>
  <si>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</si>
  <si>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</si>
  <si>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</si>
  <si>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</si>
  <si>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</si>
  <si>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</si>
  <si>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</si>
  <si>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</si>
  <si>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</si>
  <si>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</si>
  <si>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</si>
  <si>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</si>
  <si>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předl</t>
  </si>
  <si>
    <t>81</t>
  </si>
  <si>
    <t>2</t>
  </si>
  <si>
    <t>odkop</t>
  </si>
  <si>
    <t>336</t>
  </si>
  <si>
    <t>KRYCÍ LIST SOUPISU PRACÍ</t>
  </si>
  <si>
    <t>odvoz</t>
  </si>
  <si>
    <t>zelen</t>
  </si>
  <si>
    <t>90</t>
  </si>
  <si>
    <t>chodník</t>
  </si>
  <si>
    <t>19,5</t>
  </si>
  <si>
    <t>park</t>
  </si>
  <si>
    <t>189</t>
  </si>
  <si>
    <t>obrat</t>
  </si>
  <si>
    <t>304</t>
  </si>
  <si>
    <t>varpas</t>
  </si>
  <si>
    <t>1,8</t>
  </si>
  <si>
    <t>komunikace</t>
  </si>
  <si>
    <t>25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</si>
  <si>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</si>
  <si>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</si>
  <si>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</si>
  <si>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</si>
  <si>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</si>
  <si>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</si>
  <si>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</si>
  <si>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</si>
  <si>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</si>
  <si>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</si>
  <si>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8 - Vedení trubní dálková a přípojná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</si>
  <si>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</si>
  <si>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</si>
  <si>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</si>
  <si>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VRN - Vedlejší rozpočtové náklady</t>
  </si>
  <si>
    <t xml:space="preserve">    VRN3 - Vedlejší náklady</t>
  </si>
  <si>
    <t xml:space="preserve">    VRN7 - Provozní vlivy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</si>
  <si>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</si>
  <si>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</si>
  <si>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</si>
  <si>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</si>
  <si>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</si>
  <si>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</si>
  <si>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</si>
  <si>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</si>
  <si>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</si>
  <si>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</si>
  <si>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</si>
  <si>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</si>
  <si>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</si>
  <si>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</si>
  <si>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</si>
  <si>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</si>
  <si>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</si>
  <si>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</si>
  <si>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</si>
  <si>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11125101R</t>
  </si>
  <si>
    <t>Prořezání větví stromu v obratišti</t>
  </si>
  <si>
    <t>soubor</t>
  </si>
  <si>
    <t>4</t>
  </si>
  <si>
    <t>2103027051</t>
  </si>
  <si>
    <t>VV</t>
  </si>
  <si>
    <t>včetně odvozu a likvidace větví</t>
  </si>
  <si>
    <t>113106142</t>
  </si>
  <si>
    <t>Rozebrání dlažeb z betonových nebo kamenných dlaždic komunikací pro pěší strojně pl přes 50 m2</t>
  </si>
  <si>
    <t>m2</t>
  </si>
  <si>
    <t>187103641</t>
  </si>
  <si>
    <t>"kontrejnerové stání - dlaždice - dle tabulky kubatur" 3,5</t>
  </si>
  <si>
    <t>"přídlažba - dle tabulky kubatur" 115*0,25</t>
  </si>
  <si>
    <t>Součet</t>
  </si>
  <si>
    <t>3</t>
  </si>
  <si>
    <t>113106144</t>
  </si>
  <si>
    <t>Rozebrání dlažeb ze zámkových dlaždic komunikací pro pěší strojně pl přes 50 m2</t>
  </si>
  <si>
    <t>241780533</t>
  </si>
  <si>
    <t>"chodník - předláždění - dle tabulky kubatur" 81</t>
  </si>
  <si>
    <t>113107322</t>
  </si>
  <si>
    <t>Odstranění podkladu z kameniva drceného tl přes 100 do 200 mm strojně pl do 50 m2</t>
  </si>
  <si>
    <t>-821803276</t>
  </si>
  <si>
    <t>P</t>
  </si>
  <si>
    <t>Poznámka k položce:_x000d_
vypočteno z výkresu C.3 Koordinační situace, D.1.1.2a Situace stavby, D.1.1.2b Charakteristické příčné řezy</t>
  </si>
  <si>
    <t>5</t>
  </si>
  <si>
    <t>113202111</t>
  </si>
  <si>
    <t>Vytrhání obrub krajníků obrubníků stojatých</t>
  </si>
  <si>
    <t>m</t>
  </si>
  <si>
    <t>756080143</t>
  </si>
  <si>
    <t>"dle tabulky kubatur" 101</t>
  </si>
  <si>
    <t>6</t>
  </si>
  <si>
    <t>122251104</t>
  </si>
  <si>
    <t>Odkopávky a prokopávky nezapažené v hornině třídy těžitelnosti I skupiny 3 objem do 500 m3 strojně</t>
  </si>
  <si>
    <t>m3</t>
  </si>
  <si>
    <t>-1230022559</t>
  </si>
  <si>
    <t>"odkop dle tabulky kubatur" 337</t>
  </si>
  <si>
    <t>"odpočet vybouraných kcí" -1</t>
  </si>
  <si>
    <t>7</t>
  </si>
  <si>
    <t>162751117</t>
  </si>
  <si>
    <t>Vodorovné přemístění přes 9 000 do 10000 m výkopku/sypaniny z horniny třídy těžitelnosti I skupiny 1 až 3</t>
  </si>
  <si>
    <t>468204570</t>
  </si>
  <si>
    <t>8</t>
  </si>
  <si>
    <t>171201231</t>
  </si>
  <si>
    <t>Poplatek za uložení zeminy a kamení na recyklační skládce (skládkovné) kód odpadu 17 05 04</t>
  </si>
  <si>
    <t>t</t>
  </si>
  <si>
    <t>-1534895467</t>
  </si>
  <si>
    <t>odvoz*2</t>
  </si>
  <si>
    <t>9</t>
  </si>
  <si>
    <t>171251201</t>
  </si>
  <si>
    <t>Uložení sypaniny na skládky nebo meziskládky</t>
  </si>
  <si>
    <t>853953097</t>
  </si>
  <si>
    <t>10</t>
  </si>
  <si>
    <t>181351003</t>
  </si>
  <si>
    <t>Rozprostření ornice tl vrstvy do 200 mm pl do 100 m2 v rovině nebo ve svahu do 1:5 strojně</t>
  </si>
  <si>
    <t>-1694447077</t>
  </si>
  <si>
    <t>"zeleň - dle tabulky kubatur" 90</t>
  </si>
  <si>
    <t>11</t>
  </si>
  <si>
    <t>M</t>
  </si>
  <si>
    <t>10364101</t>
  </si>
  <si>
    <t xml:space="preserve">zemina pro terénní úpravy -  ornice</t>
  </si>
  <si>
    <t>-1808117353</t>
  </si>
  <si>
    <t>"zeleň - dle tabulky kubatur" zelen*0,15*1,8</t>
  </si>
  <si>
    <t>181411131</t>
  </si>
  <si>
    <t>Založení parkového trávníku výsevem plochy do 1000 m2 v rovině a ve svahu do 1:5</t>
  </si>
  <si>
    <t>-2120644554</t>
  </si>
  <si>
    <t>"zeleň - dle tabulky kubatur" zelen</t>
  </si>
  <si>
    <t>13</t>
  </si>
  <si>
    <t>00572410</t>
  </si>
  <si>
    <t>osivo směs travní parková</t>
  </si>
  <si>
    <t>kg</t>
  </si>
  <si>
    <t>1127203015</t>
  </si>
  <si>
    <t>"zeleň - dle tabulky kubatur" zelen*0,03</t>
  </si>
  <si>
    <t>14</t>
  </si>
  <si>
    <t>181951112</t>
  </si>
  <si>
    <t>Úprava pláně v hornině třídy těžitelnosti I skupiny 1 až 3 se zhutněním strojně</t>
  </si>
  <si>
    <t>-472268505</t>
  </si>
  <si>
    <t>"konstrukce asfaltové komunikace - dle tabulky kubatur" 25</t>
  </si>
  <si>
    <t>"parkovací plochy - dle tabulky kubatur" 189</t>
  </si>
  <si>
    <t>"obratiště - dle tabulky kubatur" 304</t>
  </si>
  <si>
    <t>"pochozí plochy - nový chodník - dle tabulky kubatur" 19,5</t>
  </si>
  <si>
    <t>"varovné a signální pásy - dle tabulky kubatur" 1,8</t>
  </si>
  <si>
    <t>15</t>
  </si>
  <si>
    <t>184853511</t>
  </si>
  <si>
    <t>Chemické odplevelení před založením kultury přes 20 m2 postřikem na široko v rovině a svahu do 1:5 strojně</t>
  </si>
  <si>
    <t>1267974984</t>
  </si>
  <si>
    <t>16</t>
  </si>
  <si>
    <t>185851121</t>
  </si>
  <si>
    <t>Dovoz vody pro zálivku rostlin za vzdálenost do 1000 m</t>
  </si>
  <si>
    <t>-889166014</t>
  </si>
  <si>
    <t>"zeleň - dle tabulky kubatur" zelen*5*4/1000</t>
  </si>
  <si>
    <t>17</t>
  </si>
  <si>
    <t>185851129</t>
  </si>
  <si>
    <t>Příplatek k dovozu vody pro zálivku rostlin do 1000 m ZKD 1000 m</t>
  </si>
  <si>
    <t>-1770225063</t>
  </si>
  <si>
    <t>"zeleň - dle tabulky kubatur" zelen*5*4/1000*5</t>
  </si>
  <si>
    <t>Zakládání</t>
  </si>
  <si>
    <t>18</t>
  </si>
  <si>
    <t>212752101</t>
  </si>
  <si>
    <t>Trativod z drenážních trubek korugovaných PE-HD SN 4 perforace 360° včetně lože otevřený výkop DN 100 pro liniové stavby</t>
  </si>
  <si>
    <t>593246592</t>
  </si>
  <si>
    <t>"dle tabulky kubatur" 20</t>
  </si>
  <si>
    <t>Vodorovné konstrukce</t>
  </si>
  <si>
    <t>19</t>
  </si>
  <si>
    <t>452311151</t>
  </si>
  <si>
    <t>Podkladní desky z betonu prostého bez zvýšených nároků na prostředí tř. C 20/25 otevřený výkop</t>
  </si>
  <si>
    <t>1849709050</t>
  </si>
  <si>
    <t>"pod UV" 0,6*0,6*0,15</t>
  </si>
  <si>
    <t>Komunikace pozemní</t>
  </si>
  <si>
    <t>20</t>
  </si>
  <si>
    <t>564851111</t>
  </si>
  <si>
    <t>Podklad ze štěrkodrtě ŠD plochy přes 100 m2 tl 150 mm</t>
  </si>
  <si>
    <t>-85629344</t>
  </si>
  <si>
    <t>"pochozí plochy - nový chodník - dle tabulky kubatur" chodník</t>
  </si>
  <si>
    <t>"varovné a signální pásy - dle tabulky kubatur" varpas</t>
  </si>
  <si>
    <t>"obratiště - dle tabulky kubatur" obrat</t>
  </si>
  <si>
    <t>564861013</t>
  </si>
  <si>
    <t>Podklad ze štěrkodrtě ŠD plochy do 100 m2 tl 220 mm</t>
  </si>
  <si>
    <t>1503072127</t>
  </si>
  <si>
    <t>"konstrukce asfaltové komunikace - dle tabulky kubatur" komunikace</t>
  </si>
  <si>
    <t>22</t>
  </si>
  <si>
    <t>564861111</t>
  </si>
  <si>
    <t>Podklad ze štěrkodrtě ŠD plochy přes 100 m2 tl 200 mm</t>
  </si>
  <si>
    <t>-1657836678</t>
  </si>
  <si>
    <t>"parkovací plochy - dle tabulky kubatur" park</t>
  </si>
  <si>
    <t>23</t>
  </si>
  <si>
    <t>564861114</t>
  </si>
  <si>
    <t>Podklad ze štěrkodrtě ŠD plochy přes 100 m2 tl 230 mm</t>
  </si>
  <si>
    <t>-937432188</t>
  </si>
  <si>
    <t>Vyspádování kvůli odvodnění - 150-300mm</t>
  </si>
  <si>
    <t>24</t>
  </si>
  <si>
    <t>564871111</t>
  </si>
  <si>
    <t>Podklad ze štěrkodrtě ŠD plochy přes 100 m2 tl 250 mm</t>
  </si>
  <si>
    <t>-314164200</t>
  </si>
  <si>
    <t>sanace pláně</t>
  </si>
  <si>
    <t>565145001</t>
  </si>
  <si>
    <t>Asfaltový beton vrstva podkladní ACP 16 + tl 60 mm š do 1,5 m z nemodifikovaného asfaltu</t>
  </si>
  <si>
    <t>942234298</t>
  </si>
  <si>
    <t>26</t>
  </si>
  <si>
    <t>571908112</t>
  </si>
  <si>
    <t>Kryt vymývaným dekoračním kamenivem (kačírkem) tl 300 mm</t>
  </si>
  <si>
    <t>-1159004712</t>
  </si>
  <si>
    <t>"dle tabulky kubatur" 19</t>
  </si>
  <si>
    <t>27</t>
  </si>
  <si>
    <t>573191111</t>
  </si>
  <si>
    <t>Postřik infiltrační kationaktivní emulzí v množství 1 kg/m2</t>
  </si>
  <si>
    <t>276044363</t>
  </si>
  <si>
    <t>28</t>
  </si>
  <si>
    <t>573231108</t>
  </si>
  <si>
    <t>Postřik živičný spojovací ze silniční emulze v množství 0,50 kg/m2</t>
  </si>
  <si>
    <t>385256674</t>
  </si>
  <si>
    <t>29</t>
  </si>
  <si>
    <t>577134011</t>
  </si>
  <si>
    <t>Asfaltový beton vrstva obrusná ACO 11+ tř. I tl 40 mm š do 1,5 m z nemodifikovaného asfaltu</t>
  </si>
  <si>
    <t>348929934</t>
  </si>
  <si>
    <t>30</t>
  </si>
  <si>
    <t>596211112</t>
  </si>
  <si>
    <t>Kladení zámkové dlažby komunikací pro pěší ručně tl 60 mm skupiny A pl přes 100 do 300 m2</t>
  </si>
  <si>
    <t>-1449217223</t>
  </si>
  <si>
    <t>31</t>
  </si>
  <si>
    <t>59245018</t>
  </si>
  <si>
    <t>dlažba skladebná betonová 200x100mm tl 60mm přírodní</t>
  </si>
  <si>
    <t>-2115969744</t>
  </si>
  <si>
    <t>100,5*1,03 'Přepočtené koeficientem množství</t>
  </si>
  <si>
    <t>32</t>
  </si>
  <si>
    <t>59245006</t>
  </si>
  <si>
    <t>dlažba pro nevidomé betonová 200x100mm tl 60mm barevná</t>
  </si>
  <si>
    <t>967608951</t>
  </si>
  <si>
    <t>1,8*1,03 'Přepočtené koeficientem množství</t>
  </si>
  <si>
    <t>33</t>
  </si>
  <si>
    <t>596412111</t>
  </si>
  <si>
    <t>Kladení dlažby z vegetačních tvárnic pozemních komunikací velikosti dlaždic do 0,09 m2 tl 80 mm pl do 25 m2</t>
  </si>
  <si>
    <t>-1414351227</t>
  </si>
  <si>
    <t>34</t>
  </si>
  <si>
    <t>59245038</t>
  </si>
  <si>
    <t>dlažba plošná vegetační betonová 300x160mm tl 80mm přírodní</t>
  </si>
  <si>
    <t>1399912059</t>
  </si>
  <si>
    <t>493*1,03 'Přepočtené koeficientem množství</t>
  </si>
  <si>
    <t>Vedení trubní dálková a přípojná</t>
  </si>
  <si>
    <t>35</t>
  </si>
  <si>
    <t>895941301</t>
  </si>
  <si>
    <t>Osazení vpusti uliční DN 450 z betonových dílců dno s výtokem</t>
  </si>
  <si>
    <t>kus</t>
  </si>
  <si>
    <t>837534110</t>
  </si>
  <si>
    <t>36</t>
  </si>
  <si>
    <t>59223333</t>
  </si>
  <si>
    <t>vpusť uliční DN 450 kaliště s odtokem 150mm 450/370x50mm</t>
  </si>
  <si>
    <t>-272673895</t>
  </si>
  <si>
    <t>37</t>
  </si>
  <si>
    <t>895941313</t>
  </si>
  <si>
    <t>Osazení vpusti uliční DN 450 z betonových dílců skruž horní 295 mm</t>
  </si>
  <si>
    <t>-1613890889</t>
  </si>
  <si>
    <t>38</t>
  </si>
  <si>
    <t>59223857</t>
  </si>
  <si>
    <t>skruž betonová horní pro uliční vpusť 450x295x50mm</t>
  </si>
  <si>
    <t>-1131462707</t>
  </si>
  <si>
    <t>39</t>
  </si>
  <si>
    <t>895941322</t>
  </si>
  <si>
    <t>Osazení vpusti uliční DN 450 z betonových dílců skruž středová 295 mm</t>
  </si>
  <si>
    <t>424083643</t>
  </si>
  <si>
    <t>40</t>
  </si>
  <si>
    <t>59223862</t>
  </si>
  <si>
    <t>skruž betonová středová pro uliční vpusť 450x295x50mm</t>
  </si>
  <si>
    <t>136614130</t>
  </si>
  <si>
    <t>41</t>
  </si>
  <si>
    <t>899133212</t>
  </si>
  <si>
    <t>Výměna (výšková úprava) vtokové mříže uliční vpusti s použitím plastových vyrovnávacích prvků</t>
  </si>
  <si>
    <t>1430206472</t>
  </si>
  <si>
    <t>42</t>
  </si>
  <si>
    <t>899204112</t>
  </si>
  <si>
    <t>Osazení mříží litinových včetně rámů a košů na bahno pro třídu zatížení D400, E600</t>
  </si>
  <si>
    <t>703716243</t>
  </si>
  <si>
    <t>43</t>
  </si>
  <si>
    <t>55242320</t>
  </si>
  <si>
    <t>mříž vtoková litinová plochá 500x500mm</t>
  </si>
  <si>
    <t>1262071027</t>
  </si>
  <si>
    <t>44</t>
  </si>
  <si>
    <t>59223875</t>
  </si>
  <si>
    <t>koš nízký pro uliční vpusti žárově Pz plech pro rám 500/500mm</t>
  </si>
  <si>
    <t>1127860856</t>
  </si>
  <si>
    <t>Ostatní konstrukce a práce, bourání</t>
  </si>
  <si>
    <t>45</t>
  </si>
  <si>
    <t>914111111</t>
  </si>
  <si>
    <t>Montáž svislé dopravní značky do velikosti 1 m2 objímkami na sloupek nebo konzolu</t>
  </si>
  <si>
    <t>-160520925</t>
  </si>
  <si>
    <t>Poznámka k položce:_x000d_
vypočteno z výkresu C.3 Koordinační situace</t>
  </si>
  <si>
    <t>46</t>
  </si>
  <si>
    <t>40445619</t>
  </si>
  <si>
    <t>zákazové, příkazové dopravní značky B1-B34, C1-15 500mm</t>
  </si>
  <si>
    <t>-1992357209</t>
  </si>
  <si>
    <t>"B2" 1</t>
  </si>
  <si>
    <t>"C4a" 2</t>
  </si>
  <si>
    <t>47</t>
  </si>
  <si>
    <t>40445625</t>
  </si>
  <si>
    <t>informativní značky provozní IP8, IP9, IP11-IP13 500x700mm</t>
  </si>
  <si>
    <t>42285228</t>
  </si>
  <si>
    <t>"IP12" 1</t>
  </si>
  <si>
    <t>48</t>
  </si>
  <si>
    <t>914511111</t>
  </si>
  <si>
    <t>Montáž sloupku dopravních značek délky do 3,5 m s betonovým základem</t>
  </si>
  <si>
    <t>1097432174</t>
  </si>
  <si>
    <t>"nové SDZ - dle tabulky kubatur" 4</t>
  </si>
  <si>
    <t>49</t>
  </si>
  <si>
    <t>40445225</t>
  </si>
  <si>
    <t>sloupek pro dopravní značku Zn D 60mm v 3,5m</t>
  </si>
  <si>
    <t>1249197795</t>
  </si>
  <si>
    <t>50</t>
  </si>
  <si>
    <t>40445253</t>
  </si>
  <si>
    <t>víčko plastové na sloupek D 60mm</t>
  </si>
  <si>
    <t>-356609738</t>
  </si>
  <si>
    <t>51</t>
  </si>
  <si>
    <t>915111111</t>
  </si>
  <si>
    <t>Vodorovné dopravní značení dělící čáry souvislé š 125 mm základní bílá barva</t>
  </si>
  <si>
    <t>-859622793</t>
  </si>
  <si>
    <t>"dle tabulky kubatur - V10c" 124,9</t>
  </si>
  <si>
    <t>"dle tabulky kubatur - značení na zatravňovací dlažbě" 43</t>
  </si>
  <si>
    <t>52</t>
  </si>
  <si>
    <t>915131111</t>
  </si>
  <si>
    <t>Vodorovné dopravní značení přechody pro chodce, šipky, symboly základní bílá barva</t>
  </si>
  <si>
    <t>1043998471</t>
  </si>
  <si>
    <t>"dle tabulky kubatur - invalida" 6</t>
  </si>
  <si>
    <t>"dle tabulky kubatur - V13a" 49</t>
  </si>
  <si>
    <t>53</t>
  </si>
  <si>
    <t>916131213</t>
  </si>
  <si>
    <t>Osazení silničního obrubníku betonového stojatého s boční opěrou do lože z betonu prostého</t>
  </si>
  <si>
    <t>-353293395</t>
  </si>
  <si>
    <t>54</t>
  </si>
  <si>
    <t>59217031</t>
  </si>
  <si>
    <t>obrubník silniční betonový 1000x150x250mm</t>
  </si>
  <si>
    <t>1037412428</t>
  </si>
  <si>
    <t>"dle tabulky kubatur" 110</t>
  </si>
  <si>
    <t>110*1,02 'Přepočtené koeficientem množství</t>
  </si>
  <si>
    <t>55</t>
  </si>
  <si>
    <t>59217029</t>
  </si>
  <si>
    <t>obrubník silniční betonový nájezdový 1000x150x150mm</t>
  </si>
  <si>
    <t>1203759648</t>
  </si>
  <si>
    <t>"dle tabulky kubatur" 9</t>
  </si>
  <si>
    <t>9*1,02 'Přepočtené koeficientem množství</t>
  </si>
  <si>
    <t>56</t>
  </si>
  <si>
    <t>59217030</t>
  </si>
  <si>
    <t>obrubník silniční betonový přechodový 1000x150x150-250mm</t>
  </si>
  <si>
    <t>-1119800649</t>
  </si>
  <si>
    <t>"dle tabulky kubatur" 3</t>
  </si>
  <si>
    <t>3*1,02 'Přepočtené koeficientem množství</t>
  </si>
  <si>
    <t>57</t>
  </si>
  <si>
    <t>916132113</t>
  </si>
  <si>
    <t>Osazení obruby z betonové přídlažby s boční opěrou do lože z betonu prostého</t>
  </si>
  <si>
    <t>-1052494306</t>
  </si>
  <si>
    <t>"dle tabulky kubatur" 105</t>
  </si>
  <si>
    <t>58</t>
  </si>
  <si>
    <t>59218002</t>
  </si>
  <si>
    <t>krajník betonový silniční 500x250x100mm</t>
  </si>
  <si>
    <t>2147387973</t>
  </si>
  <si>
    <t>105*1,02 'Přepočtené koeficientem množství</t>
  </si>
  <si>
    <t>59</t>
  </si>
  <si>
    <t>916231213</t>
  </si>
  <si>
    <t>Osazení chodníkového obrubníku betonového stojatého s boční opěrou do lože z betonu prostého</t>
  </si>
  <si>
    <t>1042254151</t>
  </si>
  <si>
    <t>"dle tabulky kubatur" 69</t>
  </si>
  <si>
    <t>60</t>
  </si>
  <si>
    <t>59217016</t>
  </si>
  <si>
    <t>obrubník betonový chodníkový 1000x80x250mm</t>
  </si>
  <si>
    <t>476863051</t>
  </si>
  <si>
    <t>69*1,02 'Přepočtené koeficientem množství</t>
  </si>
  <si>
    <t>61</t>
  </si>
  <si>
    <t>91678111R</t>
  </si>
  <si>
    <t>Příčné prahy v místě VDZ V13a</t>
  </si>
  <si>
    <t>-1577997311</t>
  </si>
  <si>
    <t>62</t>
  </si>
  <si>
    <t>919732211</t>
  </si>
  <si>
    <t>Styčná spára napojení nového živičného povrchu na stávající za tepla š 15 mm hl 25 mm s prořezáním</t>
  </si>
  <si>
    <t>65100839</t>
  </si>
  <si>
    <t>"podél nové přídlažby - dle tabulky kubatur" 105</t>
  </si>
  <si>
    <t>"napojení - dle tabulky kubatur" 6</t>
  </si>
  <si>
    <t>63</t>
  </si>
  <si>
    <t>919735112</t>
  </si>
  <si>
    <t>Řezání stávajícího živičného krytu hl přes 50 do 100 mm</t>
  </si>
  <si>
    <t>1544707085</t>
  </si>
  <si>
    <t>"dle tabulky kubatur" 108</t>
  </si>
  <si>
    <t>64</t>
  </si>
  <si>
    <t>96600111R</t>
  </si>
  <si>
    <t>Odstranění stávající konstrukce věšáku na prádlo</t>
  </si>
  <si>
    <t>184206669</t>
  </si>
  <si>
    <t>65</t>
  </si>
  <si>
    <t>999000R01</t>
  </si>
  <si>
    <t>Přeložení kabelu Cetin</t>
  </si>
  <si>
    <t>-1422764992</t>
  </si>
  <si>
    <t xml:space="preserve">včetně chráničky D 110 </t>
  </si>
  <si>
    <t>"dle tabulky kubatur" 26</t>
  </si>
  <si>
    <t>997</t>
  </si>
  <si>
    <t>Doprava suti a vybouraných hmot</t>
  </si>
  <si>
    <t>66</t>
  </si>
  <si>
    <t>997221551</t>
  </si>
  <si>
    <t>Vodorovná doprava suti ze sypkých materiálů do 1 km</t>
  </si>
  <si>
    <t>-1576549965</t>
  </si>
  <si>
    <t>"vybourané podkladní vrstvy" 1,015</t>
  </si>
  <si>
    <t>67</t>
  </si>
  <si>
    <t>997221559</t>
  </si>
  <si>
    <t>Příplatek ZKD 1 km u vodorovné dopravy suti ze sypkých materiálů</t>
  </si>
  <si>
    <t>-1744158672</t>
  </si>
  <si>
    <t>1,015*10 'Přepočtené koeficientem množství</t>
  </si>
  <si>
    <t>68</t>
  </si>
  <si>
    <t>997221561</t>
  </si>
  <si>
    <t>Vodorovná doprava suti z kusových materiálů do 1 km</t>
  </si>
  <si>
    <t>1690494669</t>
  </si>
  <si>
    <t>"vybouraná dlažba" 8,224+21,06</t>
  </si>
  <si>
    <t>"vybourané obruby" 20,705</t>
  </si>
  <si>
    <t>69</t>
  </si>
  <si>
    <t>997221569</t>
  </si>
  <si>
    <t>Příplatek ZKD 1 km u vodorovné dopravy suti z kusových materiálů</t>
  </si>
  <si>
    <t>-573110657</t>
  </si>
  <si>
    <t>49,989*10 'Přepočtené koeficientem množství</t>
  </si>
  <si>
    <t>70</t>
  </si>
  <si>
    <t>997221861</t>
  </si>
  <si>
    <t>Poplatek za uložení na recyklační skládce (skládkovné) stavebního odpadu z prostého betonu pod kódem 17 01 01</t>
  </si>
  <si>
    <t>-166642463</t>
  </si>
  <si>
    <t>71</t>
  </si>
  <si>
    <t>997221873</t>
  </si>
  <si>
    <t>Poplatek za uložení na recyklační skládce (skládkovné) stavebního odpadu zeminy a kamení zatříděného do Katalogu odpadů pod kódem 17 05 04</t>
  </si>
  <si>
    <t>-1036986096</t>
  </si>
  <si>
    <t>998</t>
  </si>
  <si>
    <t>Přesun hmot</t>
  </si>
  <si>
    <t>72</t>
  </si>
  <si>
    <t>998223011</t>
  </si>
  <si>
    <t>Přesun hmot pro pozemní komunikace s krytem dlážděným</t>
  </si>
  <si>
    <t>517169078</t>
  </si>
  <si>
    <t>VRN</t>
  </si>
  <si>
    <t>Vedlejší rozpočtové náklady</t>
  </si>
  <si>
    <t>VRN3</t>
  </si>
  <si>
    <t>Vedlejší náklady</t>
  </si>
  <si>
    <t>73</t>
  </si>
  <si>
    <t>031002000</t>
  </si>
  <si>
    <t>Zařízení staveniště</t>
  </si>
  <si>
    <t>1024</t>
  </si>
  <si>
    <t>-259448585</t>
  </si>
  <si>
    <t xml:space="preserve">Poznámka k položce:_x000d_
Zřízení zařízení staveniště, jeho připojení na sítě, oplocení prostoru  a jejich následné odstranění. Zajištění přístupu k jednotlivým úsekům stavby za účelem provádění a uvedení do původního stavu po ukončení stavby, náhrada za dočasné zábory ploch. Zřízení a odstranění dočasných komunikací, sjezdů, nájezdů, lávek přes výkopy. Zajištění výkopů zábradlím. Zřízení čistících zón před výjezdem z obvodu staveniště. Zajištění bezpečnosti práce a ochrany životního prostředí. Náklady na vyhotovení návrhu dočasného dopravního značení, jeho projednání s dotčenými orgány a organizacemi. Dodání dopravních značek, jejich rozmístění a přemísťování a jejich údržba v průběhu výstavby</t>
  </si>
  <si>
    <t>VRN7</t>
  </si>
  <si>
    <t>Provozní vlivy</t>
  </si>
  <si>
    <t>74</t>
  </si>
  <si>
    <t>07210300R</t>
  </si>
  <si>
    <t>Zajištění zvláštního užívání komunikace včetně zajištění dopravního značení</t>
  </si>
  <si>
    <t>Kč</t>
  </si>
  <si>
    <t>330885478</t>
  </si>
  <si>
    <t>VRN9</t>
  </si>
  <si>
    <t>Ostatní náklady</t>
  </si>
  <si>
    <t>75</t>
  </si>
  <si>
    <t>090001000</t>
  </si>
  <si>
    <t xml:space="preserve">Geodetické vytýčení před zahájením realizace 
a během stavebních prací </t>
  </si>
  <si>
    <t>-316617569</t>
  </si>
  <si>
    <t>Poznámka k položce:_x000d_
cesta dl. 2016 m_x000d_
vytyčení osy stavby, profilů v příčných řezech, veškerých stavebních objektů (propustky , výhybny, sjezdy …), další body dle potřeby stavby a to včetně opakovaného vytýčení poškozených bodů v průběhu stavby</t>
  </si>
  <si>
    <t>76</t>
  </si>
  <si>
    <t>091003000</t>
  </si>
  <si>
    <t xml:space="preserve">Geodetické práce po výstavbě </t>
  </si>
  <si>
    <t>-1463176705</t>
  </si>
  <si>
    <t>Poznámka k položce:_x000d_
Předávání dat do Informačního systému digitální technické mapy (IS DTM)_x000d_
_x000d_
Dodavatel je povinen v souladu se zákonem č. 200/1994 Sb., o zeměměřictví, ve znění pozdějších předpisů, a zákonem č. 47/2020 Sb., o právu na digitální technickou mapu, včetně prováděcích vyhlášek č. 393/2020 Sb., č. 186/2023 Sb. a č. 140/2024 Sb., zajistit následující:_x000d_
_x000d_
1. Polohopis ZPS (zaměření skutečného provedení stavby):_x000d_
Dodavatel zajistí vyhotovení a předání kompletního polohopisu ZPS do Informačního systému digitální technické mapy Pardubického kraje (IS DTM PAK) prostřednictvím portálu https://pak.krajdtm.cz/portal-pak/, a to v souladu s požadavky vyhlášky na obsah a formát předávaných dat. Splnění této povinnosti bude prokázáno předáním akceptačního protokolu potvrzeného příslušným správcem IS DTM PAK._x000d_
2. Technická a dopravní infrastruktura (TI/DI) v majetku města Choceň:_x000d_
V případě, že stavba zasahuje do dopravní či technické infrastruktury ve vlastnictví města Choceň, je dodavatel povinen zajistit zpracování a předání dat o dotčených objektech a zařízeních TI/DI správci/editorovi dat TI/DI města, tj. společnosti GEOVAP, spol. s r. o., a to prostřednictvím portálu https://dtmcr.technickamapa.cz. Splnění této povinnosti bude prokázáno předáním akceptačního protokolu potvrzeného správcem/editorem dat TI/DI města._x000d_
Dodavatel je povinen při plnění výše uvedených povinností respektovat obsahové a technické požadavky stanovené v § 2, § 3 a § 6 vyhlášky č. 393/2020 Sb., ve znění pozdějších předpisů. _x000d_
Dodavatel nese plnou odpovědnost za to, že předaná data splňují požadovanou přesnost a kvalitu.</t>
  </si>
  <si>
    <t>skutečné zaměření stavby a vypracování geometrického plánu, případně Digitální technické mapy včetně jejich ověření a zadání do katastru nemovitostí</t>
  </si>
  <si>
    <t>77</t>
  </si>
  <si>
    <t>091204000</t>
  </si>
  <si>
    <t>Dokumentace skutečného provedení stavby</t>
  </si>
  <si>
    <t>-1832343123</t>
  </si>
  <si>
    <t>Poznámka k položce:_x000d_
Dokumentace skutečného provedení stavby (DSPS), součástí dokladů při předání dokončeného díla budou rovněž veškeré atesty, prohlášení o shodě, certifikáty na použité materiály a výrobky a protokoly o výsledcích zkoušek, ohlášení archeologům. _x000d_
Předání objednateli, ověřené autorizovanou osobou (dopravní stavby - autorizovaný inženýr; _x000d_
autorizovaný technik/stavitel), 3x tištěné paré + 1x paré v elektronické podobě na CD</t>
  </si>
  <si>
    <t>78</t>
  </si>
  <si>
    <t>091404000</t>
  </si>
  <si>
    <t xml:space="preserve">Zkoušky, atesty a revize podle ČSN a případných jiných právních nebo technických předpisů
</t>
  </si>
  <si>
    <t>-556121906</t>
  </si>
  <si>
    <t>Poznámka k položce:_x000d_
Zajištění všech ostatních nezybytných zkoušek, atestů a revizí podle ČSN a případných jiných právních nebo technických předpisů platných v době provádění a předání díla, kterými bude prokázáno dosažení předepsané kvality a předepsaných technických parametrů díla: Statická zatěžovací zkouška na upravené zemní pláni a na vrstvách štěrkodrtí 3 x 4 = 12 ks</t>
  </si>
  <si>
    <t>SEZNAM FIGUR</t>
  </si>
  <si>
    <t>Výměra</t>
  </si>
  <si>
    <t>Použití figury: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</si>
</sst>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9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5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22" xfId="0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8" fillId="0" borderId="16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/>
    </xf>
    <xf numFmtId="167" fontId="38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3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calcChain" Target="calcChain.xml" /><Relationship Id="rId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32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34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32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36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37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38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39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40</v>
      </c>
      <c r="E29" s="47"/>
      <c r="F29" s="32" t="s">
        <v>41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42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43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44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45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46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47</v>
      </c>
      <c r="U35" s="54"/>
      <c r="V35" s="54"/>
      <c r="W35" s="54"/>
      <c r="X35" s="56" t="s">
        <v>48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49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50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51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52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51</v>
      </c>
      <c r="AI60" s="42"/>
      <c r="AJ60" s="42"/>
      <c r="AK60" s="42"/>
      <c r="AL60" s="42"/>
      <c r="AM60" s="64" t="s">
        <v>52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53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54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51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52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51</v>
      </c>
      <c r="AI75" s="42"/>
      <c r="AJ75" s="42"/>
      <c r="AK75" s="42"/>
      <c r="AL75" s="42"/>
      <c r="AM75" s="64" t="s">
        <v>52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55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2025-005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>Ulice Kaštanová, Choceň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ul. Kaštanová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23. 9. 2025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Město Choceň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>Projekce dopravních staveb</v>
      </c>
      <c r="AN89" s="71"/>
      <c r="AO89" s="71"/>
      <c r="AP89" s="71"/>
      <c r="AQ89" s="40"/>
      <c r="AR89" s="44"/>
      <c r="AS89" s="81" t="s">
        <v>56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33</v>
      </c>
      <c r="AJ90" s="40"/>
      <c r="AK90" s="40"/>
      <c r="AL90" s="40"/>
      <c r="AM90" s="80" t="str">
        <f>IF(E20="","",E20)</f>
        <v>Ing. Jan Duben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57</v>
      </c>
      <c r="D92" s="94"/>
      <c r="E92" s="94"/>
      <c r="F92" s="94"/>
      <c r="G92" s="94"/>
      <c r="H92" s="95"/>
      <c r="I92" s="96" t="s">
        <v>58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59</v>
      </c>
      <c r="AH92" s="94"/>
      <c r="AI92" s="94"/>
      <c r="AJ92" s="94"/>
      <c r="AK92" s="94"/>
      <c r="AL92" s="94"/>
      <c r="AM92" s="94"/>
      <c r="AN92" s="96" t="s">
        <v>60</v>
      </c>
      <c r="AO92" s="94"/>
      <c r="AP92" s="98"/>
      <c r="AQ92" s="99" t="s">
        <v>61</v>
      </c>
      <c r="AR92" s="44"/>
      <c r="AS92" s="100" t="s">
        <v>62</v>
      </c>
      <c r="AT92" s="101" t="s">
        <v>63</v>
      </c>
      <c r="AU92" s="101" t="s">
        <v>64</v>
      </c>
      <c r="AV92" s="101" t="s">
        <v>65</v>
      </c>
      <c r="AW92" s="101" t="s">
        <v>66</v>
      </c>
      <c r="AX92" s="101" t="s">
        <v>67</v>
      </c>
      <c r="AY92" s="101" t="s">
        <v>68</v>
      </c>
      <c r="AZ92" s="101" t="s">
        <v>69</v>
      </c>
      <c r="BA92" s="101" t="s">
        <v>70</v>
      </c>
      <c r="BB92" s="101" t="s">
        <v>71</v>
      </c>
      <c r="BC92" s="101" t="s">
        <v>72</v>
      </c>
      <c r="BD92" s="102" t="s">
        <v>73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74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ROUND(AS95,2)</f>
        <v>0</v>
      </c>
      <c r="AT94" s="114">
        <f>ROUND(SUM(AV94:AW94),2)</f>
        <v>0</v>
      </c>
      <c r="AU94" s="115">
        <f>ROUND(AU95,5)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ROUND(AZ95,2)</f>
        <v>0</v>
      </c>
      <c r="BA94" s="114">
        <f>ROUND(BA95,2)</f>
        <v>0</v>
      </c>
      <c r="BB94" s="114">
        <f>ROUND(BB95,2)</f>
        <v>0</v>
      </c>
      <c r="BC94" s="114">
        <f>ROUND(BC95,2)</f>
        <v>0</v>
      </c>
      <c r="BD94" s="116">
        <f>ROUND(BD95,2)</f>
        <v>0</v>
      </c>
      <c r="BE94" s="6"/>
      <c r="BS94" s="117" t="s">
        <v>75</v>
      </c>
      <c r="BT94" s="117" t="s">
        <v>76</v>
      </c>
      <c r="BV94" s="117" t="s">
        <v>77</v>
      </c>
      <c r="BW94" s="117" t="s">
        <v>5</v>
      </c>
      <c r="BX94" s="117" t="s">
        <v>78</v>
      </c>
      <c r="CL94" s="117" t="s">
        <v>1</v>
      </c>
    </row>
    <row r="95" s="7" customFormat="1" ht="24.75" customHeight="1">
      <c r="A95" s="118" t="s">
        <v>79</v>
      </c>
      <c r="B95" s="119"/>
      <c r="C95" s="120"/>
      <c r="D95" s="121" t="s">
        <v>14</v>
      </c>
      <c r="E95" s="121"/>
      <c r="F95" s="121"/>
      <c r="G95" s="121"/>
      <c r="H95" s="121"/>
      <c r="I95" s="122"/>
      <c r="J95" s="121" t="s">
        <v>17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'2025-005 - Ulice Kaštanov...'!J28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80</v>
      </c>
      <c r="AR95" s="125"/>
      <c r="AS95" s="126">
        <v>0</v>
      </c>
      <c r="AT95" s="127">
        <f>ROUND(SUM(AV95:AW95),2)</f>
        <v>0</v>
      </c>
      <c r="AU95" s="128">
        <f>'2025-005 - Ulice Kaštanov...'!P125</f>
        <v>0</v>
      </c>
      <c r="AV95" s="127">
        <f>'2025-005 - Ulice Kaštanov...'!J31</f>
        <v>0</v>
      </c>
      <c r="AW95" s="127">
        <f>'2025-005 - Ulice Kaštanov...'!J32</f>
        <v>0</v>
      </c>
      <c r="AX95" s="127">
        <f>'2025-005 - Ulice Kaštanov...'!J33</f>
        <v>0</v>
      </c>
      <c r="AY95" s="127">
        <f>'2025-005 - Ulice Kaštanov...'!J34</f>
        <v>0</v>
      </c>
      <c r="AZ95" s="127">
        <f>'2025-005 - Ulice Kaštanov...'!F31</f>
        <v>0</v>
      </c>
      <c r="BA95" s="127">
        <f>'2025-005 - Ulice Kaštanov...'!F32</f>
        <v>0</v>
      </c>
      <c r="BB95" s="127">
        <f>'2025-005 - Ulice Kaštanov...'!F33</f>
        <v>0</v>
      </c>
      <c r="BC95" s="127">
        <f>'2025-005 - Ulice Kaštanov...'!F34</f>
        <v>0</v>
      </c>
      <c r="BD95" s="129">
        <f>'2025-005 - Ulice Kaštanov...'!F35</f>
        <v>0</v>
      </c>
      <c r="BE95" s="7"/>
      <c r="BT95" s="130" t="s">
        <v>81</v>
      </c>
      <c r="BU95" s="130" t="s">
        <v>82</v>
      </c>
      <c r="BV95" s="130" t="s">
        <v>77</v>
      </c>
      <c r="BW95" s="130" t="s">
        <v>5</v>
      </c>
      <c r="BX95" s="130" t="s">
        <v>78</v>
      </c>
      <c r="CL95" s="130" t="s">
        <v>1</v>
      </c>
    </row>
    <row r="96" s="2" customFormat="1" ht="30" customHeight="1">
      <c r="A96" s="38"/>
      <c r="B96" s="39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4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="2" customFormat="1" ht="6.96" customHeight="1">
      <c r="A97" s="38"/>
      <c r="B97" s="66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44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</sheetData>
  <sheetProtection sheet="1" formatColumns="0" formatRows="0" objects="1" scenarios="1" spinCount="100000" saltValue="0rWzR0ytET+IGzcxQTwRZkhDQZlJXz3wcGVwIVm/EJoQyo3+8RAiqQgPCnDYVJJxFAeunzBNIJyTMIKgNUgcpw==" hashValue="QzMH2LoFUdMkMhchTNd/3CPwT2PgU/R5OusnYVlGcN62nKRgOstZu8ywXdmkF0PAv9+q7eIbCEn02Bv6QcfDtQ==" algorithmName="SHA-512" password="CC35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2025-005 - Ulice Kaštanov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5</v>
      </c>
      <c r="AZ2" s="131" t="s">
        <v>83</v>
      </c>
      <c r="BA2" s="131" t="s">
        <v>1</v>
      </c>
      <c r="BB2" s="131" t="s">
        <v>1</v>
      </c>
      <c r="BC2" s="131" t="s">
        <v>84</v>
      </c>
      <c r="BD2" s="131" t="s">
        <v>85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0"/>
      <c r="AT3" s="17" t="s">
        <v>85</v>
      </c>
      <c r="AZ3" s="131" t="s">
        <v>86</v>
      </c>
      <c r="BA3" s="131" t="s">
        <v>1</v>
      </c>
      <c r="BB3" s="131" t="s">
        <v>1</v>
      </c>
      <c r="BC3" s="131" t="s">
        <v>87</v>
      </c>
      <c r="BD3" s="131" t="s">
        <v>85</v>
      </c>
    </row>
    <row r="4" s="1" customFormat="1" ht="24.96" customHeight="1">
      <c r="B4" s="20"/>
      <c r="D4" s="134" t="s">
        <v>88</v>
      </c>
      <c r="L4" s="20"/>
      <c r="M4" s="135" t="s">
        <v>10</v>
      </c>
      <c r="AT4" s="17" t="s">
        <v>4</v>
      </c>
      <c r="AZ4" s="131" t="s">
        <v>89</v>
      </c>
      <c r="BA4" s="131" t="s">
        <v>1</v>
      </c>
      <c r="BB4" s="131" t="s">
        <v>1</v>
      </c>
      <c r="BC4" s="131" t="s">
        <v>87</v>
      </c>
      <c r="BD4" s="131" t="s">
        <v>85</v>
      </c>
    </row>
    <row r="5" s="1" customFormat="1" ht="6.96" customHeight="1">
      <c r="B5" s="20"/>
      <c r="L5" s="20"/>
      <c r="AZ5" s="131" t="s">
        <v>90</v>
      </c>
      <c r="BA5" s="131" t="s">
        <v>1</v>
      </c>
      <c r="BB5" s="131" t="s">
        <v>1</v>
      </c>
      <c r="BC5" s="131" t="s">
        <v>91</v>
      </c>
      <c r="BD5" s="131" t="s">
        <v>85</v>
      </c>
    </row>
    <row r="6" s="2" customFormat="1" ht="12" customHeight="1">
      <c r="A6" s="38"/>
      <c r="B6" s="44"/>
      <c r="C6" s="38"/>
      <c r="D6" s="136" t="s">
        <v>16</v>
      </c>
      <c r="E6" s="38"/>
      <c r="F6" s="38"/>
      <c r="G6" s="38"/>
      <c r="H6" s="38"/>
      <c r="I6" s="38"/>
      <c r="J6" s="38"/>
      <c r="K6" s="38"/>
      <c r="L6" s="63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Z6" s="131" t="s">
        <v>92</v>
      </c>
      <c r="BA6" s="131" t="s">
        <v>1</v>
      </c>
      <c r="BB6" s="131" t="s">
        <v>1</v>
      </c>
      <c r="BC6" s="131" t="s">
        <v>93</v>
      </c>
      <c r="BD6" s="131" t="s">
        <v>85</v>
      </c>
    </row>
    <row r="7" s="2" customFormat="1" ht="16.5" customHeight="1">
      <c r="A7" s="38"/>
      <c r="B7" s="44"/>
      <c r="C7" s="38"/>
      <c r="D7" s="38"/>
      <c r="E7" s="137" t="s">
        <v>17</v>
      </c>
      <c r="F7" s="38"/>
      <c r="G7" s="38"/>
      <c r="H7" s="38"/>
      <c r="I7" s="38"/>
      <c r="J7" s="38"/>
      <c r="K7" s="38"/>
      <c r="L7" s="63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Z7" s="131" t="s">
        <v>94</v>
      </c>
      <c r="BA7" s="131" t="s">
        <v>1</v>
      </c>
      <c r="BB7" s="131" t="s">
        <v>1</v>
      </c>
      <c r="BC7" s="131" t="s">
        <v>95</v>
      </c>
      <c r="BD7" s="131" t="s">
        <v>85</v>
      </c>
    </row>
    <row r="8" s="2" customFormat="1">
      <c r="A8" s="38"/>
      <c r="B8" s="44"/>
      <c r="C8" s="38"/>
      <c r="D8" s="38"/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Z8" s="131" t="s">
        <v>96</v>
      </c>
      <c r="BA8" s="131" t="s">
        <v>1</v>
      </c>
      <c r="BB8" s="131" t="s">
        <v>1</v>
      </c>
      <c r="BC8" s="131" t="s">
        <v>97</v>
      </c>
      <c r="BD8" s="131" t="s">
        <v>85</v>
      </c>
    </row>
    <row r="9" s="2" customFormat="1" ht="12" customHeight="1">
      <c r="A9" s="38"/>
      <c r="B9" s="44"/>
      <c r="C9" s="38"/>
      <c r="D9" s="136" t="s">
        <v>18</v>
      </c>
      <c r="E9" s="38"/>
      <c r="F9" s="138" t="s">
        <v>1</v>
      </c>
      <c r="G9" s="38"/>
      <c r="H9" s="38"/>
      <c r="I9" s="136" t="s">
        <v>19</v>
      </c>
      <c r="J9" s="138" t="s">
        <v>1</v>
      </c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Z9" s="131" t="s">
        <v>98</v>
      </c>
      <c r="BA9" s="131" t="s">
        <v>1</v>
      </c>
      <c r="BB9" s="131" t="s">
        <v>1</v>
      </c>
      <c r="BC9" s="131" t="s">
        <v>99</v>
      </c>
      <c r="BD9" s="131" t="s">
        <v>85</v>
      </c>
    </row>
    <row r="10" s="2" customFormat="1" ht="12" customHeight="1">
      <c r="A10" s="38"/>
      <c r="B10" s="44"/>
      <c r="C10" s="38"/>
      <c r="D10" s="136" t="s">
        <v>20</v>
      </c>
      <c r="E10" s="38"/>
      <c r="F10" s="138" t="s">
        <v>21</v>
      </c>
      <c r="G10" s="38"/>
      <c r="H10" s="38"/>
      <c r="I10" s="136" t="s">
        <v>22</v>
      </c>
      <c r="J10" s="139" t="str">
        <f>'Rekapitulace stavby'!AN8</f>
        <v>23. 9. 2025</v>
      </c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Z10" s="131" t="s">
        <v>100</v>
      </c>
      <c r="BA10" s="131" t="s">
        <v>1</v>
      </c>
      <c r="BB10" s="131" t="s">
        <v>1</v>
      </c>
      <c r="BC10" s="131" t="s">
        <v>101</v>
      </c>
      <c r="BD10" s="131" t="s">
        <v>85</v>
      </c>
    </row>
    <row r="11" s="2" customFormat="1" ht="10.8" customHeight="1">
      <c r="A11" s="38"/>
      <c r="B11" s="44"/>
      <c r="C11" s="38"/>
      <c r="D11" s="38"/>
      <c r="E11" s="38"/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36" t="s">
        <v>24</v>
      </c>
      <c r="E12" s="38"/>
      <c r="F12" s="38"/>
      <c r="G12" s="38"/>
      <c r="H12" s="38"/>
      <c r="I12" s="136" t="s">
        <v>25</v>
      </c>
      <c r="J12" s="138" t="s">
        <v>1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8" customHeight="1">
      <c r="A13" s="38"/>
      <c r="B13" s="44"/>
      <c r="C13" s="38"/>
      <c r="D13" s="38"/>
      <c r="E13" s="138" t="s">
        <v>26</v>
      </c>
      <c r="F13" s="38"/>
      <c r="G13" s="38"/>
      <c r="H13" s="38"/>
      <c r="I13" s="136" t="s">
        <v>27</v>
      </c>
      <c r="J13" s="138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6.96" customHeight="1">
      <c r="A14" s="38"/>
      <c r="B14" s="44"/>
      <c r="C14" s="38"/>
      <c r="D14" s="38"/>
      <c r="E14" s="38"/>
      <c r="F14" s="38"/>
      <c r="G14" s="38"/>
      <c r="H14" s="38"/>
      <c r="I14" s="38"/>
      <c r="J14" s="38"/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2" customHeight="1">
      <c r="A15" s="38"/>
      <c r="B15" s="44"/>
      <c r="C15" s="38"/>
      <c r="D15" s="136" t="s">
        <v>28</v>
      </c>
      <c r="E15" s="38"/>
      <c r="F15" s="38"/>
      <c r="G15" s="38"/>
      <c r="H15" s="38"/>
      <c r="I15" s="136" t="s">
        <v>25</v>
      </c>
      <c r="J15" s="33" t="str">
        <f>'Rekapitulace stavby'!AN13</f>
        <v>Vyplň údaj</v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8" customHeight="1">
      <c r="A16" s="38"/>
      <c r="B16" s="44"/>
      <c r="C16" s="38"/>
      <c r="D16" s="38"/>
      <c r="E16" s="33" t="str">
        <f>'Rekapitulace stavby'!E14</f>
        <v>Vyplň údaj</v>
      </c>
      <c r="F16" s="138"/>
      <c r="G16" s="138"/>
      <c r="H16" s="138"/>
      <c r="I16" s="136" t="s">
        <v>27</v>
      </c>
      <c r="J16" s="33" t="str">
        <f>'Rekapitulace stavby'!AN14</f>
        <v>Vyplň údaj</v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6.96" customHeight="1">
      <c r="A17" s="38"/>
      <c r="B17" s="44"/>
      <c r="C17" s="38"/>
      <c r="D17" s="38"/>
      <c r="E17" s="38"/>
      <c r="F17" s="38"/>
      <c r="G17" s="38"/>
      <c r="H17" s="38"/>
      <c r="I17" s="38"/>
      <c r="J17" s="38"/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2" customHeight="1">
      <c r="A18" s="38"/>
      <c r="B18" s="44"/>
      <c r="C18" s="38"/>
      <c r="D18" s="136" t="s">
        <v>30</v>
      </c>
      <c r="E18" s="38"/>
      <c r="F18" s="38"/>
      <c r="G18" s="38"/>
      <c r="H18" s="38"/>
      <c r="I18" s="136" t="s">
        <v>25</v>
      </c>
      <c r="J18" s="138" t="s">
        <v>1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8" customHeight="1">
      <c r="A19" s="38"/>
      <c r="B19" s="44"/>
      <c r="C19" s="38"/>
      <c r="D19" s="38"/>
      <c r="E19" s="138" t="s">
        <v>31</v>
      </c>
      <c r="F19" s="38"/>
      <c r="G19" s="38"/>
      <c r="H19" s="38"/>
      <c r="I19" s="136" t="s">
        <v>27</v>
      </c>
      <c r="J19" s="138" t="s">
        <v>1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6.96" customHeight="1">
      <c r="A20" s="38"/>
      <c r="B20" s="44"/>
      <c r="C20" s="38"/>
      <c r="D20" s="38"/>
      <c r="E20" s="38"/>
      <c r="F20" s="38"/>
      <c r="G20" s="38"/>
      <c r="H20" s="38"/>
      <c r="I20" s="38"/>
      <c r="J20" s="38"/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2" customHeight="1">
      <c r="A21" s="38"/>
      <c r="B21" s="44"/>
      <c r="C21" s="38"/>
      <c r="D21" s="136" t="s">
        <v>33</v>
      </c>
      <c r="E21" s="38"/>
      <c r="F21" s="38"/>
      <c r="G21" s="38"/>
      <c r="H21" s="38"/>
      <c r="I21" s="136" t="s">
        <v>25</v>
      </c>
      <c r="J21" s="138" t="s">
        <v>1</v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8" customHeight="1">
      <c r="A22" s="38"/>
      <c r="B22" s="44"/>
      <c r="C22" s="38"/>
      <c r="D22" s="38"/>
      <c r="E22" s="138" t="s">
        <v>34</v>
      </c>
      <c r="F22" s="38"/>
      <c r="G22" s="38"/>
      <c r="H22" s="38"/>
      <c r="I22" s="136" t="s">
        <v>27</v>
      </c>
      <c r="J22" s="138" t="s">
        <v>1</v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6.96" customHeight="1">
      <c r="A23" s="38"/>
      <c r="B23" s="44"/>
      <c r="C23" s="38"/>
      <c r="D23" s="38"/>
      <c r="E23" s="38"/>
      <c r="F23" s="38"/>
      <c r="G23" s="38"/>
      <c r="H23" s="38"/>
      <c r="I23" s="38"/>
      <c r="J23" s="38"/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2" customHeight="1">
      <c r="A24" s="38"/>
      <c r="B24" s="44"/>
      <c r="C24" s="38"/>
      <c r="D24" s="136" t="s">
        <v>35</v>
      </c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8" customFormat="1" ht="16.5" customHeight="1">
      <c r="A25" s="140"/>
      <c r="B25" s="141"/>
      <c r="C25" s="140"/>
      <c r="D25" s="140"/>
      <c r="E25" s="142" t="s">
        <v>1</v>
      </c>
      <c r="F25" s="142"/>
      <c r="G25" s="142"/>
      <c r="H25" s="142"/>
      <c r="I25" s="140"/>
      <c r="J25" s="140"/>
      <c r="K25" s="140"/>
      <c r="L25" s="143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</row>
    <row r="26" s="2" customFormat="1" ht="6.96" customHeight="1">
      <c r="A26" s="38"/>
      <c r="B26" s="44"/>
      <c r="C26" s="38"/>
      <c r="D26" s="38"/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144"/>
      <c r="E27" s="144"/>
      <c r="F27" s="144"/>
      <c r="G27" s="144"/>
      <c r="H27" s="144"/>
      <c r="I27" s="144"/>
      <c r="J27" s="144"/>
      <c r="K27" s="144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25.44" customHeight="1">
      <c r="A28" s="38"/>
      <c r="B28" s="44"/>
      <c r="C28" s="38"/>
      <c r="D28" s="145" t="s">
        <v>36</v>
      </c>
      <c r="E28" s="38"/>
      <c r="F28" s="38"/>
      <c r="G28" s="38"/>
      <c r="H28" s="38"/>
      <c r="I28" s="38"/>
      <c r="J28" s="146">
        <f>ROUND(J125, 2)</f>
        <v>0</v>
      </c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4"/>
      <c r="E29" s="144"/>
      <c r="F29" s="144"/>
      <c r="G29" s="144"/>
      <c r="H29" s="144"/>
      <c r="I29" s="144"/>
      <c r="J29" s="144"/>
      <c r="K29" s="144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14.4" customHeight="1">
      <c r="A30" s="38"/>
      <c r="B30" s="44"/>
      <c r="C30" s="38"/>
      <c r="D30" s="38"/>
      <c r="E30" s="38"/>
      <c r="F30" s="147" t="s">
        <v>38</v>
      </c>
      <c r="G30" s="38"/>
      <c r="H30" s="38"/>
      <c r="I30" s="147" t="s">
        <v>37</v>
      </c>
      <c r="J30" s="147" t="s">
        <v>39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14.4" customHeight="1">
      <c r="A31" s="38"/>
      <c r="B31" s="44"/>
      <c r="C31" s="38"/>
      <c r="D31" s="148" t="s">
        <v>40</v>
      </c>
      <c r="E31" s="136" t="s">
        <v>41</v>
      </c>
      <c r="F31" s="149">
        <f>ROUND((SUM(BE125:BE324)),  2)</f>
        <v>0</v>
      </c>
      <c r="G31" s="38"/>
      <c r="H31" s="38"/>
      <c r="I31" s="150">
        <v>0.20999999999999999</v>
      </c>
      <c r="J31" s="149">
        <f>ROUND(((SUM(BE125:BE324))*I31),  2)</f>
        <v>0</v>
      </c>
      <c r="K31" s="3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136" t="s">
        <v>42</v>
      </c>
      <c r="F32" s="149">
        <f>ROUND((SUM(BF125:BF324)),  2)</f>
        <v>0</v>
      </c>
      <c r="G32" s="38"/>
      <c r="H32" s="38"/>
      <c r="I32" s="150">
        <v>0.12</v>
      </c>
      <c r="J32" s="149">
        <f>ROUND(((SUM(BF125:BF324))*I32), 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hidden="1" s="2" customFormat="1" ht="14.4" customHeight="1">
      <c r="A33" s="38"/>
      <c r="B33" s="44"/>
      <c r="C33" s="38"/>
      <c r="D33" s="38"/>
      <c r="E33" s="136" t="s">
        <v>43</v>
      </c>
      <c r="F33" s="149">
        <f>ROUND((SUM(BG125:BG324)),  2)</f>
        <v>0</v>
      </c>
      <c r="G33" s="38"/>
      <c r="H33" s="38"/>
      <c r="I33" s="150">
        <v>0.20999999999999999</v>
      </c>
      <c r="J33" s="149">
        <f>0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hidden="1" s="2" customFormat="1" ht="14.4" customHeight="1">
      <c r="A34" s="38"/>
      <c r="B34" s="44"/>
      <c r="C34" s="38"/>
      <c r="D34" s="38"/>
      <c r="E34" s="136" t="s">
        <v>44</v>
      </c>
      <c r="F34" s="149">
        <f>ROUND((SUM(BH125:BH324)),  2)</f>
        <v>0</v>
      </c>
      <c r="G34" s="38"/>
      <c r="H34" s="38"/>
      <c r="I34" s="150">
        <v>0.12</v>
      </c>
      <c r="J34" s="149">
        <f>0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6" t="s">
        <v>45</v>
      </c>
      <c r="F35" s="149">
        <f>ROUND((SUM(BI125:BI324)),  2)</f>
        <v>0</v>
      </c>
      <c r="G35" s="38"/>
      <c r="H35" s="38"/>
      <c r="I35" s="150">
        <v>0</v>
      </c>
      <c r="J35" s="149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6.96" customHeight="1">
      <c r="A36" s="38"/>
      <c r="B36" s="44"/>
      <c r="C36" s="38"/>
      <c r="D36" s="38"/>
      <c r="E36" s="38"/>
      <c r="F36" s="38"/>
      <c r="G36" s="38"/>
      <c r="H36" s="38"/>
      <c r="I36" s="38"/>
      <c r="J36" s="38"/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s="2" customFormat="1" ht="25.44" customHeight="1">
      <c r="A37" s="38"/>
      <c r="B37" s="44"/>
      <c r="C37" s="151"/>
      <c r="D37" s="152" t="s">
        <v>46</v>
      </c>
      <c r="E37" s="153"/>
      <c r="F37" s="153"/>
      <c r="G37" s="154" t="s">
        <v>47</v>
      </c>
      <c r="H37" s="155" t="s">
        <v>48</v>
      </c>
      <c r="I37" s="153"/>
      <c r="J37" s="156">
        <f>SUM(J28:J35)</f>
        <v>0</v>
      </c>
      <c r="K37" s="157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14.4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1" customFormat="1" ht="14.4" customHeight="1">
      <c r="B39" s="20"/>
      <c r="L39" s="20"/>
    </row>
    <row r="40" s="1" customFormat="1" ht="14.4" customHeight="1">
      <c r="B40" s="20"/>
      <c r="L40" s="20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58" t="s">
        <v>49</v>
      </c>
      <c r="E50" s="159"/>
      <c r="F50" s="159"/>
      <c r="G50" s="158" t="s">
        <v>50</v>
      </c>
      <c r="H50" s="159"/>
      <c r="I50" s="159"/>
      <c r="J50" s="159"/>
      <c r="K50" s="159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60" t="s">
        <v>51</v>
      </c>
      <c r="E61" s="161"/>
      <c r="F61" s="162" t="s">
        <v>52</v>
      </c>
      <c r="G61" s="160" t="s">
        <v>51</v>
      </c>
      <c r="H61" s="161"/>
      <c r="I61" s="161"/>
      <c r="J61" s="163" t="s">
        <v>52</v>
      </c>
      <c r="K61" s="161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58" t="s">
        <v>53</v>
      </c>
      <c r="E65" s="164"/>
      <c r="F65" s="164"/>
      <c r="G65" s="158" t="s">
        <v>54</v>
      </c>
      <c r="H65" s="164"/>
      <c r="I65" s="164"/>
      <c r="J65" s="164"/>
      <c r="K65" s="164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60" t="s">
        <v>51</v>
      </c>
      <c r="E76" s="161"/>
      <c r="F76" s="162" t="s">
        <v>52</v>
      </c>
      <c r="G76" s="160" t="s">
        <v>51</v>
      </c>
      <c r="H76" s="161"/>
      <c r="I76" s="161"/>
      <c r="J76" s="163" t="s">
        <v>52</v>
      </c>
      <c r="K76" s="161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65"/>
      <c r="C77" s="166"/>
      <c r="D77" s="166"/>
      <c r="E77" s="166"/>
      <c r="F77" s="166"/>
      <c r="G77" s="166"/>
      <c r="H77" s="166"/>
      <c r="I77" s="166"/>
      <c r="J77" s="166"/>
      <c r="K77" s="166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67"/>
      <c r="C81" s="168"/>
      <c r="D81" s="168"/>
      <c r="E81" s="168"/>
      <c r="F81" s="168"/>
      <c r="G81" s="168"/>
      <c r="H81" s="168"/>
      <c r="I81" s="168"/>
      <c r="J81" s="168"/>
      <c r="K81" s="168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102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76" t="str">
        <f>E7</f>
        <v>Ulice Kaštanová, Choceň</v>
      </c>
      <c r="F85" s="40"/>
      <c r="G85" s="40"/>
      <c r="H85" s="40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2" customHeight="1">
      <c r="A87" s="38"/>
      <c r="B87" s="39"/>
      <c r="C87" s="32" t="s">
        <v>20</v>
      </c>
      <c r="D87" s="40"/>
      <c r="E87" s="40"/>
      <c r="F87" s="27" t="str">
        <f>F10</f>
        <v>ul. Kaštanová</v>
      </c>
      <c r="G87" s="40"/>
      <c r="H87" s="40"/>
      <c r="I87" s="32" t="s">
        <v>22</v>
      </c>
      <c r="J87" s="79" t="str">
        <f>IF(J10="","",J10)</f>
        <v>23. 9. 2025</v>
      </c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25.65" customHeight="1">
      <c r="A89" s="38"/>
      <c r="B89" s="39"/>
      <c r="C89" s="32" t="s">
        <v>24</v>
      </c>
      <c r="D89" s="40"/>
      <c r="E89" s="40"/>
      <c r="F89" s="27" t="str">
        <f>E13</f>
        <v>Město Choceň</v>
      </c>
      <c r="G89" s="40"/>
      <c r="H89" s="40"/>
      <c r="I89" s="32" t="s">
        <v>30</v>
      </c>
      <c r="J89" s="36" t="str">
        <f>E19</f>
        <v>Projekce dopravních staveb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15.15" customHeight="1">
      <c r="A90" s="38"/>
      <c r="B90" s="39"/>
      <c r="C90" s="32" t="s">
        <v>28</v>
      </c>
      <c r="D90" s="40"/>
      <c r="E90" s="40"/>
      <c r="F90" s="27" t="str">
        <f>IF(E16="","",E16)</f>
        <v>Vyplň údaj</v>
      </c>
      <c r="G90" s="40"/>
      <c r="H90" s="40"/>
      <c r="I90" s="32" t="s">
        <v>33</v>
      </c>
      <c r="J90" s="36" t="str">
        <f>E22</f>
        <v>Ing. Jan Duben</v>
      </c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0.32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29.28" customHeight="1">
      <c r="A92" s="38"/>
      <c r="B92" s="39"/>
      <c r="C92" s="169" t="s">
        <v>103</v>
      </c>
      <c r="D92" s="170"/>
      <c r="E92" s="170"/>
      <c r="F92" s="170"/>
      <c r="G92" s="170"/>
      <c r="H92" s="170"/>
      <c r="I92" s="170"/>
      <c r="J92" s="171" t="s">
        <v>104</v>
      </c>
      <c r="K92" s="17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2.8" customHeight="1">
      <c r="A94" s="38"/>
      <c r="B94" s="39"/>
      <c r="C94" s="172" t="s">
        <v>105</v>
      </c>
      <c r="D94" s="40"/>
      <c r="E94" s="40"/>
      <c r="F94" s="40"/>
      <c r="G94" s="40"/>
      <c r="H94" s="40"/>
      <c r="I94" s="40"/>
      <c r="J94" s="110">
        <f>J125</f>
        <v>0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U94" s="17" t="s">
        <v>106</v>
      </c>
    </row>
    <row r="95" s="9" customFormat="1" ht="24.96" customHeight="1">
      <c r="A95" s="9"/>
      <c r="B95" s="173"/>
      <c r="C95" s="174"/>
      <c r="D95" s="175" t="s">
        <v>107</v>
      </c>
      <c r="E95" s="176"/>
      <c r="F95" s="176"/>
      <c r="G95" s="176"/>
      <c r="H95" s="176"/>
      <c r="I95" s="176"/>
      <c r="J95" s="177">
        <f>J126</f>
        <v>0</v>
      </c>
      <c r="K95" s="174"/>
      <c r="L95" s="178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79"/>
      <c r="C96" s="180"/>
      <c r="D96" s="181" t="s">
        <v>108</v>
      </c>
      <c r="E96" s="182"/>
      <c r="F96" s="182"/>
      <c r="G96" s="182"/>
      <c r="H96" s="182"/>
      <c r="I96" s="182"/>
      <c r="J96" s="183">
        <f>J127</f>
        <v>0</v>
      </c>
      <c r="K96" s="180"/>
      <c r="L96" s="184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79"/>
      <c r="C97" s="180"/>
      <c r="D97" s="181" t="s">
        <v>109</v>
      </c>
      <c r="E97" s="182"/>
      <c r="F97" s="182"/>
      <c r="G97" s="182"/>
      <c r="H97" s="182"/>
      <c r="I97" s="182"/>
      <c r="J97" s="183">
        <f>J176</f>
        <v>0</v>
      </c>
      <c r="K97" s="180"/>
      <c r="L97" s="184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79"/>
      <c r="C98" s="180"/>
      <c r="D98" s="181" t="s">
        <v>110</v>
      </c>
      <c r="E98" s="182"/>
      <c r="F98" s="182"/>
      <c r="G98" s="182"/>
      <c r="H98" s="182"/>
      <c r="I98" s="182"/>
      <c r="J98" s="183">
        <f>J179</f>
        <v>0</v>
      </c>
      <c r="K98" s="180"/>
      <c r="L98" s="184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9"/>
      <c r="C99" s="180"/>
      <c r="D99" s="181" t="s">
        <v>111</v>
      </c>
      <c r="E99" s="182"/>
      <c r="F99" s="182"/>
      <c r="G99" s="182"/>
      <c r="H99" s="182"/>
      <c r="I99" s="182"/>
      <c r="J99" s="183">
        <f>J182</f>
        <v>0</v>
      </c>
      <c r="K99" s="180"/>
      <c r="L99" s="184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9"/>
      <c r="C100" s="180"/>
      <c r="D100" s="181" t="s">
        <v>112</v>
      </c>
      <c r="E100" s="182"/>
      <c r="F100" s="182"/>
      <c r="G100" s="182"/>
      <c r="H100" s="182"/>
      <c r="I100" s="182"/>
      <c r="J100" s="183">
        <f>J228</f>
        <v>0</v>
      </c>
      <c r="K100" s="180"/>
      <c r="L100" s="184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9"/>
      <c r="C101" s="180"/>
      <c r="D101" s="181" t="s">
        <v>113</v>
      </c>
      <c r="E101" s="182"/>
      <c r="F101" s="182"/>
      <c r="G101" s="182"/>
      <c r="H101" s="182"/>
      <c r="I101" s="182"/>
      <c r="J101" s="183">
        <f>J239</f>
        <v>0</v>
      </c>
      <c r="K101" s="180"/>
      <c r="L101" s="184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79"/>
      <c r="C102" s="180"/>
      <c r="D102" s="181" t="s">
        <v>114</v>
      </c>
      <c r="E102" s="182"/>
      <c r="F102" s="182"/>
      <c r="G102" s="182"/>
      <c r="H102" s="182"/>
      <c r="I102" s="182"/>
      <c r="J102" s="183">
        <f>J289</f>
        <v>0</v>
      </c>
      <c r="K102" s="180"/>
      <c r="L102" s="184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79"/>
      <c r="C103" s="180"/>
      <c r="D103" s="181" t="s">
        <v>115</v>
      </c>
      <c r="E103" s="182"/>
      <c r="F103" s="182"/>
      <c r="G103" s="182"/>
      <c r="H103" s="182"/>
      <c r="I103" s="182"/>
      <c r="J103" s="183">
        <f>J306</f>
        <v>0</v>
      </c>
      <c r="K103" s="180"/>
      <c r="L103" s="184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73"/>
      <c r="C104" s="174"/>
      <c r="D104" s="175" t="s">
        <v>116</v>
      </c>
      <c r="E104" s="176"/>
      <c r="F104" s="176"/>
      <c r="G104" s="176"/>
      <c r="H104" s="176"/>
      <c r="I104" s="176"/>
      <c r="J104" s="177">
        <f>J308</f>
        <v>0</v>
      </c>
      <c r="K104" s="174"/>
      <c r="L104" s="178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79"/>
      <c r="C105" s="180"/>
      <c r="D105" s="181" t="s">
        <v>117</v>
      </c>
      <c r="E105" s="182"/>
      <c r="F105" s="182"/>
      <c r="G105" s="182"/>
      <c r="H105" s="182"/>
      <c r="I105" s="182"/>
      <c r="J105" s="183">
        <f>J309</f>
        <v>0</v>
      </c>
      <c r="K105" s="180"/>
      <c r="L105" s="184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79"/>
      <c r="C106" s="180"/>
      <c r="D106" s="181" t="s">
        <v>118</v>
      </c>
      <c r="E106" s="182"/>
      <c r="F106" s="182"/>
      <c r="G106" s="182"/>
      <c r="H106" s="182"/>
      <c r="I106" s="182"/>
      <c r="J106" s="183">
        <f>J312</f>
        <v>0</v>
      </c>
      <c r="K106" s="180"/>
      <c r="L106" s="184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79"/>
      <c r="C107" s="180"/>
      <c r="D107" s="181" t="s">
        <v>119</v>
      </c>
      <c r="E107" s="182"/>
      <c r="F107" s="182"/>
      <c r="G107" s="182"/>
      <c r="H107" s="182"/>
      <c r="I107" s="182"/>
      <c r="J107" s="183">
        <f>J314</f>
        <v>0</v>
      </c>
      <c r="K107" s="180"/>
      <c r="L107" s="184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2" customFormat="1" ht="21.84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66"/>
      <c r="C109" s="67"/>
      <c r="D109" s="67"/>
      <c r="E109" s="67"/>
      <c r="F109" s="67"/>
      <c r="G109" s="67"/>
      <c r="H109" s="67"/>
      <c r="I109" s="67"/>
      <c r="J109" s="67"/>
      <c r="K109" s="67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3" s="2" customFormat="1" ht="6.96" customHeight="1">
      <c r="A113" s="38"/>
      <c r="B113" s="68"/>
      <c r="C113" s="69"/>
      <c r="D113" s="69"/>
      <c r="E113" s="69"/>
      <c r="F113" s="69"/>
      <c r="G113" s="69"/>
      <c r="H113" s="69"/>
      <c r="I113" s="69"/>
      <c r="J113" s="69"/>
      <c r="K113" s="69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4.96" customHeight="1">
      <c r="A114" s="38"/>
      <c r="B114" s="39"/>
      <c r="C114" s="23" t="s">
        <v>120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16</v>
      </c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40"/>
      <c r="D117" s="40"/>
      <c r="E117" s="76" t="str">
        <f>E7</f>
        <v>Ulice Kaštanová, Choceň</v>
      </c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40"/>
      <c r="E119" s="40"/>
      <c r="F119" s="27" t="str">
        <f>F10</f>
        <v>ul. Kaštanová</v>
      </c>
      <c r="G119" s="40"/>
      <c r="H119" s="40"/>
      <c r="I119" s="32" t="s">
        <v>22</v>
      </c>
      <c r="J119" s="79" t="str">
        <f>IF(J10="","",J10)</f>
        <v>23. 9. 2025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25.65" customHeight="1">
      <c r="A121" s="38"/>
      <c r="B121" s="39"/>
      <c r="C121" s="32" t="s">
        <v>24</v>
      </c>
      <c r="D121" s="40"/>
      <c r="E121" s="40"/>
      <c r="F121" s="27" t="str">
        <f>E13</f>
        <v>Město Choceň</v>
      </c>
      <c r="G121" s="40"/>
      <c r="H121" s="40"/>
      <c r="I121" s="32" t="s">
        <v>30</v>
      </c>
      <c r="J121" s="36" t="str">
        <f>E19</f>
        <v>Projekce dopravních staveb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40"/>
      <c r="E122" s="40"/>
      <c r="F122" s="27" t="str">
        <f>IF(E16="","",E16)</f>
        <v>Vyplň údaj</v>
      </c>
      <c r="G122" s="40"/>
      <c r="H122" s="40"/>
      <c r="I122" s="32" t="s">
        <v>33</v>
      </c>
      <c r="J122" s="36" t="str">
        <f>E22</f>
        <v>Ing. Jan Duben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1" customFormat="1" ht="29.28" customHeight="1">
      <c r="A124" s="185"/>
      <c r="B124" s="186"/>
      <c r="C124" s="187" t="s">
        <v>121</v>
      </c>
      <c r="D124" s="188" t="s">
        <v>61</v>
      </c>
      <c r="E124" s="188" t="s">
        <v>57</v>
      </c>
      <c r="F124" s="188" t="s">
        <v>58</v>
      </c>
      <c r="G124" s="188" t="s">
        <v>122</v>
      </c>
      <c r="H124" s="188" t="s">
        <v>123</v>
      </c>
      <c r="I124" s="188" t="s">
        <v>124</v>
      </c>
      <c r="J124" s="189" t="s">
        <v>104</v>
      </c>
      <c r="K124" s="190" t="s">
        <v>125</v>
      </c>
      <c r="L124" s="191"/>
      <c r="M124" s="100" t="s">
        <v>1</v>
      </c>
      <c r="N124" s="101" t="s">
        <v>40</v>
      </c>
      <c r="O124" s="101" t="s">
        <v>126</v>
      </c>
      <c r="P124" s="101" t="s">
        <v>127</v>
      </c>
      <c r="Q124" s="101" t="s">
        <v>128</v>
      </c>
      <c r="R124" s="101" t="s">
        <v>129</v>
      </c>
      <c r="S124" s="101" t="s">
        <v>130</v>
      </c>
      <c r="T124" s="102" t="s">
        <v>131</v>
      </c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</row>
    <row r="125" s="2" customFormat="1" ht="22.8" customHeight="1">
      <c r="A125" s="38"/>
      <c r="B125" s="39"/>
      <c r="C125" s="107" t="s">
        <v>132</v>
      </c>
      <c r="D125" s="40"/>
      <c r="E125" s="40"/>
      <c r="F125" s="40"/>
      <c r="G125" s="40"/>
      <c r="H125" s="40"/>
      <c r="I125" s="40"/>
      <c r="J125" s="192">
        <f>BK125</f>
        <v>0</v>
      </c>
      <c r="K125" s="40"/>
      <c r="L125" s="44"/>
      <c r="M125" s="103"/>
      <c r="N125" s="193"/>
      <c r="O125" s="104"/>
      <c r="P125" s="194">
        <f>P126+P308</f>
        <v>0</v>
      </c>
      <c r="Q125" s="104"/>
      <c r="R125" s="194">
        <f>R126+R308</f>
        <v>259.57788420000003</v>
      </c>
      <c r="S125" s="104"/>
      <c r="T125" s="195">
        <f>T126+T308</f>
        <v>51.303750000000001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75</v>
      </c>
      <c r="AU125" s="17" t="s">
        <v>106</v>
      </c>
      <c r="BK125" s="196">
        <f>BK126+BK308</f>
        <v>0</v>
      </c>
    </row>
    <row r="126" s="12" customFormat="1" ht="25.92" customHeight="1">
      <c r="A126" s="12"/>
      <c r="B126" s="197"/>
      <c r="C126" s="198"/>
      <c r="D126" s="199" t="s">
        <v>75</v>
      </c>
      <c r="E126" s="200" t="s">
        <v>133</v>
      </c>
      <c r="F126" s="200" t="s">
        <v>134</v>
      </c>
      <c r="G126" s="198"/>
      <c r="H126" s="198"/>
      <c r="I126" s="201"/>
      <c r="J126" s="202">
        <f>BK126</f>
        <v>0</v>
      </c>
      <c r="K126" s="198"/>
      <c r="L126" s="203"/>
      <c r="M126" s="204"/>
      <c r="N126" s="205"/>
      <c r="O126" s="205"/>
      <c r="P126" s="206">
        <f>P127+P176+P179+P182+P228+P239+P289+P306</f>
        <v>0</v>
      </c>
      <c r="Q126" s="205"/>
      <c r="R126" s="206">
        <f>R127+R176+R179+R182+R228+R239+R289+R306</f>
        <v>259.57788420000003</v>
      </c>
      <c r="S126" s="205"/>
      <c r="T126" s="207">
        <f>T127+T176+T179+T182+T228+T239+T289+T306</f>
        <v>51.303750000000001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08" t="s">
        <v>81</v>
      </c>
      <c r="AT126" s="209" t="s">
        <v>75</v>
      </c>
      <c r="AU126" s="209" t="s">
        <v>76</v>
      </c>
      <c r="AY126" s="208" t="s">
        <v>135</v>
      </c>
      <c r="BK126" s="210">
        <f>BK127+BK176+BK179+BK182+BK228+BK239+BK289+BK306</f>
        <v>0</v>
      </c>
    </row>
    <row r="127" s="12" customFormat="1" ht="22.8" customHeight="1">
      <c r="A127" s="12"/>
      <c r="B127" s="197"/>
      <c r="C127" s="198"/>
      <c r="D127" s="199" t="s">
        <v>75</v>
      </c>
      <c r="E127" s="211" t="s">
        <v>81</v>
      </c>
      <c r="F127" s="211" t="s">
        <v>136</v>
      </c>
      <c r="G127" s="198"/>
      <c r="H127" s="198"/>
      <c r="I127" s="201"/>
      <c r="J127" s="212">
        <f>BK127</f>
        <v>0</v>
      </c>
      <c r="K127" s="198"/>
      <c r="L127" s="203"/>
      <c r="M127" s="204"/>
      <c r="N127" s="205"/>
      <c r="O127" s="205"/>
      <c r="P127" s="206">
        <f>SUM(P128:P175)</f>
        <v>0</v>
      </c>
      <c r="Q127" s="205"/>
      <c r="R127" s="206">
        <f>SUM(R128:R175)</f>
        <v>24.302700000000002</v>
      </c>
      <c r="S127" s="205"/>
      <c r="T127" s="207">
        <f>SUM(T128:T175)</f>
        <v>51.003750000000004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08" t="s">
        <v>81</v>
      </c>
      <c r="AT127" s="209" t="s">
        <v>75</v>
      </c>
      <c r="AU127" s="209" t="s">
        <v>81</v>
      </c>
      <c r="AY127" s="208" t="s">
        <v>135</v>
      </c>
      <c r="BK127" s="210">
        <f>SUM(BK128:BK175)</f>
        <v>0</v>
      </c>
    </row>
    <row r="128" s="2" customFormat="1" ht="16.5" customHeight="1">
      <c r="A128" s="38"/>
      <c r="B128" s="39"/>
      <c r="C128" s="213" t="s">
        <v>81</v>
      </c>
      <c r="D128" s="213" t="s">
        <v>137</v>
      </c>
      <c r="E128" s="214" t="s">
        <v>138</v>
      </c>
      <c r="F128" s="215" t="s">
        <v>139</v>
      </c>
      <c r="G128" s="216" t="s">
        <v>140</v>
      </c>
      <c r="H128" s="217">
        <v>1</v>
      </c>
      <c r="I128" s="218"/>
      <c r="J128" s="219">
        <f>ROUND(I128*H128,2)</f>
        <v>0</v>
      </c>
      <c r="K128" s="220"/>
      <c r="L128" s="44"/>
      <c r="M128" s="221" t="s">
        <v>1</v>
      </c>
      <c r="N128" s="222" t="s">
        <v>41</v>
      </c>
      <c r="O128" s="91"/>
      <c r="P128" s="223">
        <f>O128*H128</f>
        <v>0</v>
      </c>
      <c r="Q128" s="223">
        <v>0</v>
      </c>
      <c r="R128" s="223">
        <f>Q128*H128</f>
        <v>0</v>
      </c>
      <c r="S128" s="223">
        <v>0</v>
      </c>
      <c r="T128" s="224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25" t="s">
        <v>141</v>
      </c>
      <c r="AT128" s="225" t="s">
        <v>137</v>
      </c>
      <c r="AU128" s="225" t="s">
        <v>85</v>
      </c>
      <c r="AY128" s="17" t="s">
        <v>135</v>
      </c>
      <c r="BE128" s="226">
        <f>IF(N128="základní",J128,0)</f>
        <v>0</v>
      </c>
      <c r="BF128" s="226">
        <f>IF(N128="snížená",J128,0)</f>
        <v>0</v>
      </c>
      <c r="BG128" s="226">
        <f>IF(N128="zákl. přenesená",J128,0)</f>
        <v>0</v>
      </c>
      <c r="BH128" s="226">
        <f>IF(N128="sníž. přenesená",J128,0)</f>
        <v>0</v>
      </c>
      <c r="BI128" s="226">
        <f>IF(N128="nulová",J128,0)</f>
        <v>0</v>
      </c>
      <c r="BJ128" s="17" t="s">
        <v>81</v>
      </c>
      <c r="BK128" s="226">
        <f>ROUND(I128*H128,2)</f>
        <v>0</v>
      </c>
      <c r="BL128" s="17" t="s">
        <v>141</v>
      </c>
      <c r="BM128" s="225" t="s">
        <v>142</v>
      </c>
    </row>
    <row r="129" s="13" customFormat="1">
      <c r="A129" s="13"/>
      <c r="B129" s="227"/>
      <c r="C129" s="228"/>
      <c r="D129" s="229" t="s">
        <v>143</v>
      </c>
      <c r="E129" s="230" t="s">
        <v>1</v>
      </c>
      <c r="F129" s="231" t="s">
        <v>144</v>
      </c>
      <c r="G129" s="228"/>
      <c r="H129" s="230" t="s">
        <v>1</v>
      </c>
      <c r="I129" s="232"/>
      <c r="J129" s="228"/>
      <c r="K129" s="228"/>
      <c r="L129" s="233"/>
      <c r="M129" s="234"/>
      <c r="N129" s="235"/>
      <c r="O129" s="235"/>
      <c r="P129" s="235"/>
      <c r="Q129" s="235"/>
      <c r="R129" s="235"/>
      <c r="S129" s="235"/>
      <c r="T129" s="236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37" t="s">
        <v>143</v>
      </c>
      <c r="AU129" s="237" t="s">
        <v>85</v>
      </c>
      <c r="AV129" s="13" t="s">
        <v>81</v>
      </c>
      <c r="AW129" s="13" t="s">
        <v>32</v>
      </c>
      <c r="AX129" s="13" t="s">
        <v>76</v>
      </c>
      <c r="AY129" s="237" t="s">
        <v>135</v>
      </c>
    </row>
    <row r="130" s="14" customFormat="1">
      <c r="A130" s="14"/>
      <c r="B130" s="238"/>
      <c r="C130" s="239"/>
      <c r="D130" s="229" t="s">
        <v>143</v>
      </c>
      <c r="E130" s="240" t="s">
        <v>1</v>
      </c>
      <c r="F130" s="241" t="s">
        <v>81</v>
      </c>
      <c r="G130" s="239"/>
      <c r="H130" s="242">
        <v>1</v>
      </c>
      <c r="I130" s="243"/>
      <c r="J130" s="239"/>
      <c r="K130" s="239"/>
      <c r="L130" s="244"/>
      <c r="M130" s="245"/>
      <c r="N130" s="246"/>
      <c r="O130" s="246"/>
      <c r="P130" s="246"/>
      <c r="Q130" s="246"/>
      <c r="R130" s="246"/>
      <c r="S130" s="246"/>
      <c r="T130" s="247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48" t="s">
        <v>143</v>
      </c>
      <c r="AU130" s="248" t="s">
        <v>85</v>
      </c>
      <c r="AV130" s="14" t="s">
        <v>85</v>
      </c>
      <c r="AW130" s="14" t="s">
        <v>32</v>
      </c>
      <c r="AX130" s="14" t="s">
        <v>81</v>
      </c>
      <c r="AY130" s="248" t="s">
        <v>135</v>
      </c>
    </row>
    <row r="131" s="2" customFormat="1" ht="33" customHeight="1">
      <c r="A131" s="38"/>
      <c r="B131" s="39"/>
      <c r="C131" s="213" t="s">
        <v>85</v>
      </c>
      <c r="D131" s="213" t="s">
        <v>137</v>
      </c>
      <c r="E131" s="214" t="s">
        <v>145</v>
      </c>
      <c r="F131" s="215" t="s">
        <v>146</v>
      </c>
      <c r="G131" s="216" t="s">
        <v>147</v>
      </c>
      <c r="H131" s="217">
        <v>32.25</v>
      </c>
      <c r="I131" s="218"/>
      <c r="J131" s="219">
        <f>ROUND(I131*H131,2)</f>
        <v>0</v>
      </c>
      <c r="K131" s="220"/>
      <c r="L131" s="44"/>
      <c r="M131" s="221" t="s">
        <v>1</v>
      </c>
      <c r="N131" s="222" t="s">
        <v>41</v>
      </c>
      <c r="O131" s="91"/>
      <c r="P131" s="223">
        <f>O131*H131</f>
        <v>0</v>
      </c>
      <c r="Q131" s="223">
        <v>0</v>
      </c>
      <c r="R131" s="223">
        <f>Q131*H131</f>
        <v>0</v>
      </c>
      <c r="S131" s="223">
        <v>0.255</v>
      </c>
      <c r="T131" s="224">
        <f>S131*H131</f>
        <v>8.2237500000000008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25" t="s">
        <v>141</v>
      </c>
      <c r="AT131" s="225" t="s">
        <v>137</v>
      </c>
      <c r="AU131" s="225" t="s">
        <v>85</v>
      </c>
      <c r="AY131" s="17" t="s">
        <v>135</v>
      </c>
      <c r="BE131" s="226">
        <f>IF(N131="základní",J131,0)</f>
        <v>0</v>
      </c>
      <c r="BF131" s="226">
        <f>IF(N131="snížená",J131,0)</f>
        <v>0</v>
      </c>
      <c r="BG131" s="226">
        <f>IF(N131="zákl. přenesená",J131,0)</f>
        <v>0</v>
      </c>
      <c r="BH131" s="226">
        <f>IF(N131="sníž. přenesená",J131,0)</f>
        <v>0</v>
      </c>
      <c r="BI131" s="226">
        <f>IF(N131="nulová",J131,0)</f>
        <v>0</v>
      </c>
      <c r="BJ131" s="17" t="s">
        <v>81</v>
      </c>
      <c r="BK131" s="226">
        <f>ROUND(I131*H131,2)</f>
        <v>0</v>
      </c>
      <c r="BL131" s="17" t="s">
        <v>141</v>
      </c>
      <c r="BM131" s="225" t="s">
        <v>148</v>
      </c>
    </row>
    <row r="132" s="14" customFormat="1">
      <c r="A132" s="14"/>
      <c r="B132" s="238"/>
      <c r="C132" s="239"/>
      <c r="D132" s="229" t="s">
        <v>143</v>
      </c>
      <c r="E132" s="240" t="s">
        <v>1</v>
      </c>
      <c r="F132" s="241" t="s">
        <v>149</v>
      </c>
      <c r="G132" s="239"/>
      <c r="H132" s="242">
        <v>3.5</v>
      </c>
      <c r="I132" s="243"/>
      <c r="J132" s="239"/>
      <c r="K132" s="239"/>
      <c r="L132" s="244"/>
      <c r="M132" s="245"/>
      <c r="N132" s="246"/>
      <c r="O132" s="246"/>
      <c r="P132" s="246"/>
      <c r="Q132" s="246"/>
      <c r="R132" s="246"/>
      <c r="S132" s="246"/>
      <c r="T132" s="247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48" t="s">
        <v>143</v>
      </c>
      <c r="AU132" s="248" t="s">
        <v>85</v>
      </c>
      <c r="AV132" s="14" t="s">
        <v>85</v>
      </c>
      <c r="AW132" s="14" t="s">
        <v>32</v>
      </c>
      <c r="AX132" s="14" t="s">
        <v>76</v>
      </c>
      <c r="AY132" s="248" t="s">
        <v>135</v>
      </c>
    </row>
    <row r="133" s="14" customFormat="1">
      <c r="A133" s="14"/>
      <c r="B133" s="238"/>
      <c r="C133" s="239"/>
      <c r="D133" s="229" t="s">
        <v>143</v>
      </c>
      <c r="E133" s="240" t="s">
        <v>1</v>
      </c>
      <c r="F133" s="241" t="s">
        <v>150</v>
      </c>
      <c r="G133" s="239"/>
      <c r="H133" s="242">
        <v>28.75</v>
      </c>
      <c r="I133" s="243"/>
      <c r="J133" s="239"/>
      <c r="K133" s="239"/>
      <c r="L133" s="244"/>
      <c r="M133" s="245"/>
      <c r="N133" s="246"/>
      <c r="O133" s="246"/>
      <c r="P133" s="246"/>
      <c r="Q133" s="246"/>
      <c r="R133" s="246"/>
      <c r="S133" s="246"/>
      <c r="T133" s="247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48" t="s">
        <v>143</v>
      </c>
      <c r="AU133" s="248" t="s">
        <v>85</v>
      </c>
      <c r="AV133" s="14" t="s">
        <v>85</v>
      </c>
      <c r="AW133" s="14" t="s">
        <v>32</v>
      </c>
      <c r="AX133" s="14" t="s">
        <v>76</v>
      </c>
      <c r="AY133" s="248" t="s">
        <v>135</v>
      </c>
    </row>
    <row r="134" s="15" customFormat="1">
      <c r="A134" s="15"/>
      <c r="B134" s="249"/>
      <c r="C134" s="250"/>
      <c r="D134" s="229" t="s">
        <v>143</v>
      </c>
      <c r="E134" s="251" t="s">
        <v>1</v>
      </c>
      <c r="F134" s="252" t="s">
        <v>151</v>
      </c>
      <c r="G134" s="250"/>
      <c r="H134" s="253">
        <v>32.25</v>
      </c>
      <c r="I134" s="254"/>
      <c r="J134" s="250"/>
      <c r="K134" s="250"/>
      <c r="L134" s="255"/>
      <c r="M134" s="256"/>
      <c r="N134" s="257"/>
      <c r="O134" s="257"/>
      <c r="P134" s="257"/>
      <c r="Q134" s="257"/>
      <c r="R134" s="257"/>
      <c r="S134" s="257"/>
      <c r="T134" s="258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T134" s="259" t="s">
        <v>143</v>
      </c>
      <c r="AU134" s="259" t="s">
        <v>85</v>
      </c>
      <c r="AV134" s="15" t="s">
        <v>141</v>
      </c>
      <c r="AW134" s="15" t="s">
        <v>32</v>
      </c>
      <c r="AX134" s="15" t="s">
        <v>81</v>
      </c>
      <c r="AY134" s="259" t="s">
        <v>135</v>
      </c>
    </row>
    <row r="135" s="2" customFormat="1" ht="24.15" customHeight="1">
      <c r="A135" s="38"/>
      <c r="B135" s="39"/>
      <c r="C135" s="213" t="s">
        <v>152</v>
      </c>
      <c r="D135" s="213" t="s">
        <v>137</v>
      </c>
      <c r="E135" s="214" t="s">
        <v>153</v>
      </c>
      <c r="F135" s="215" t="s">
        <v>154</v>
      </c>
      <c r="G135" s="216" t="s">
        <v>147</v>
      </c>
      <c r="H135" s="217">
        <v>81</v>
      </c>
      <c r="I135" s="218"/>
      <c r="J135" s="219">
        <f>ROUND(I135*H135,2)</f>
        <v>0</v>
      </c>
      <c r="K135" s="220"/>
      <c r="L135" s="44"/>
      <c r="M135" s="221" t="s">
        <v>1</v>
      </c>
      <c r="N135" s="222" t="s">
        <v>41</v>
      </c>
      <c r="O135" s="91"/>
      <c r="P135" s="223">
        <f>O135*H135</f>
        <v>0</v>
      </c>
      <c r="Q135" s="223">
        <v>0</v>
      </c>
      <c r="R135" s="223">
        <f>Q135*H135</f>
        <v>0</v>
      </c>
      <c r="S135" s="223">
        <v>0.26000000000000001</v>
      </c>
      <c r="T135" s="224">
        <f>S135*H135</f>
        <v>21.060000000000002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25" t="s">
        <v>141</v>
      </c>
      <c r="AT135" s="225" t="s">
        <v>137</v>
      </c>
      <c r="AU135" s="225" t="s">
        <v>85</v>
      </c>
      <c r="AY135" s="17" t="s">
        <v>135</v>
      </c>
      <c r="BE135" s="226">
        <f>IF(N135="základní",J135,0)</f>
        <v>0</v>
      </c>
      <c r="BF135" s="226">
        <f>IF(N135="snížená",J135,0)</f>
        <v>0</v>
      </c>
      <c r="BG135" s="226">
        <f>IF(N135="zákl. přenesená",J135,0)</f>
        <v>0</v>
      </c>
      <c r="BH135" s="226">
        <f>IF(N135="sníž. přenesená",J135,0)</f>
        <v>0</v>
      </c>
      <c r="BI135" s="226">
        <f>IF(N135="nulová",J135,0)</f>
        <v>0</v>
      </c>
      <c r="BJ135" s="17" t="s">
        <v>81</v>
      </c>
      <c r="BK135" s="226">
        <f>ROUND(I135*H135,2)</f>
        <v>0</v>
      </c>
      <c r="BL135" s="17" t="s">
        <v>141</v>
      </c>
      <c r="BM135" s="225" t="s">
        <v>155</v>
      </c>
    </row>
    <row r="136" s="14" customFormat="1">
      <c r="A136" s="14"/>
      <c r="B136" s="238"/>
      <c r="C136" s="239"/>
      <c r="D136" s="229" t="s">
        <v>143</v>
      </c>
      <c r="E136" s="240" t="s">
        <v>83</v>
      </c>
      <c r="F136" s="241" t="s">
        <v>156</v>
      </c>
      <c r="G136" s="239"/>
      <c r="H136" s="242">
        <v>81</v>
      </c>
      <c r="I136" s="243"/>
      <c r="J136" s="239"/>
      <c r="K136" s="239"/>
      <c r="L136" s="244"/>
      <c r="M136" s="245"/>
      <c r="N136" s="246"/>
      <c r="O136" s="246"/>
      <c r="P136" s="246"/>
      <c r="Q136" s="246"/>
      <c r="R136" s="246"/>
      <c r="S136" s="246"/>
      <c r="T136" s="247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48" t="s">
        <v>143</v>
      </c>
      <c r="AU136" s="248" t="s">
        <v>85</v>
      </c>
      <c r="AV136" s="14" t="s">
        <v>85</v>
      </c>
      <c r="AW136" s="14" t="s">
        <v>32</v>
      </c>
      <c r="AX136" s="14" t="s">
        <v>81</v>
      </c>
      <c r="AY136" s="248" t="s">
        <v>135</v>
      </c>
    </row>
    <row r="137" s="2" customFormat="1" ht="24.15" customHeight="1">
      <c r="A137" s="38"/>
      <c r="B137" s="39"/>
      <c r="C137" s="213" t="s">
        <v>141</v>
      </c>
      <c r="D137" s="213" t="s">
        <v>137</v>
      </c>
      <c r="E137" s="214" t="s">
        <v>157</v>
      </c>
      <c r="F137" s="215" t="s">
        <v>158</v>
      </c>
      <c r="G137" s="216" t="s">
        <v>147</v>
      </c>
      <c r="H137" s="217">
        <v>3.5</v>
      </c>
      <c r="I137" s="218"/>
      <c r="J137" s="219">
        <f>ROUND(I137*H137,2)</f>
        <v>0</v>
      </c>
      <c r="K137" s="220"/>
      <c r="L137" s="44"/>
      <c r="M137" s="221" t="s">
        <v>1</v>
      </c>
      <c r="N137" s="222" t="s">
        <v>41</v>
      </c>
      <c r="O137" s="91"/>
      <c r="P137" s="223">
        <f>O137*H137</f>
        <v>0</v>
      </c>
      <c r="Q137" s="223">
        <v>0</v>
      </c>
      <c r="R137" s="223">
        <f>Q137*H137</f>
        <v>0</v>
      </c>
      <c r="S137" s="223">
        <v>0.28999999999999998</v>
      </c>
      <c r="T137" s="224">
        <f>S137*H137</f>
        <v>1.0149999999999999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25" t="s">
        <v>141</v>
      </c>
      <c r="AT137" s="225" t="s">
        <v>137</v>
      </c>
      <c r="AU137" s="225" t="s">
        <v>85</v>
      </c>
      <c r="AY137" s="17" t="s">
        <v>135</v>
      </c>
      <c r="BE137" s="226">
        <f>IF(N137="základní",J137,0)</f>
        <v>0</v>
      </c>
      <c r="BF137" s="226">
        <f>IF(N137="snížená",J137,0)</f>
        <v>0</v>
      </c>
      <c r="BG137" s="226">
        <f>IF(N137="zákl. přenesená",J137,0)</f>
        <v>0</v>
      </c>
      <c r="BH137" s="226">
        <f>IF(N137="sníž. přenesená",J137,0)</f>
        <v>0</v>
      </c>
      <c r="BI137" s="226">
        <f>IF(N137="nulová",J137,0)</f>
        <v>0</v>
      </c>
      <c r="BJ137" s="17" t="s">
        <v>81</v>
      </c>
      <c r="BK137" s="226">
        <f>ROUND(I137*H137,2)</f>
        <v>0</v>
      </c>
      <c r="BL137" s="17" t="s">
        <v>141</v>
      </c>
      <c r="BM137" s="225" t="s">
        <v>159</v>
      </c>
    </row>
    <row r="138" s="2" customFormat="1">
      <c r="A138" s="38"/>
      <c r="B138" s="39"/>
      <c r="C138" s="40"/>
      <c r="D138" s="229" t="s">
        <v>160</v>
      </c>
      <c r="E138" s="40"/>
      <c r="F138" s="260" t="s">
        <v>161</v>
      </c>
      <c r="G138" s="40"/>
      <c r="H138" s="40"/>
      <c r="I138" s="261"/>
      <c r="J138" s="40"/>
      <c r="K138" s="40"/>
      <c r="L138" s="44"/>
      <c r="M138" s="262"/>
      <c r="N138" s="263"/>
      <c r="O138" s="91"/>
      <c r="P138" s="91"/>
      <c r="Q138" s="91"/>
      <c r="R138" s="91"/>
      <c r="S138" s="91"/>
      <c r="T138" s="92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160</v>
      </c>
      <c r="AU138" s="17" t="s">
        <v>85</v>
      </c>
    </row>
    <row r="139" s="14" customFormat="1">
      <c r="A139" s="14"/>
      <c r="B139" s="238"/>
      <c r="C139" s="239"/>
      <c r="D139" s="229" t="s">
        <v>143</v>
      </c>
      <c r="E139" s="240" t="s">
        <v>1</v>
      </c>
      <c r="F139" s="241" t="s">
        <v>149</v>
      </c>
      <c r="G139" s="239"/>
      <c r="H139" s="242">
        <v>3.5</v>
      </c>
      <c r="I139" s="243"/>
      <c r="J139" s="239"/>
      <c r="K139" s="239"/>
      <c r="L139" s="244"/>
      <c r="M139" s="245"/>
      <c r="N139" s="246"/>
      <c r="O139" s="246"/>
      <c r="P139" s="246"/>
      <c r="Q139" s="246"/>
      <c r="R139" s="246"/>
      <c r="S139" s="246"/>
      <c r="T139" s="247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48" t="s">
        <v>143</v>
      </c>
      <c r="AU139" s="248" t="s">
        <v>85</v>
      </c>
      <c r="AV139" s="14" t="s">
        <v>85</v>
      </c>
      <c r="AW139" s="14" t="s">
        <v>32</v>
      </c>
      <c r="AX139" s="14" t="s">
        <v>81</v>
      </c>
      <c r="AY139" s="248" t="s">
        <v>135</v>
      </c>
    </row>
    <row r="140" s="2" customFormat="1" ht="16.5" customHeight="1">
      <c r="A140" s="38"/>
      <c r="B140" s="39"/>
      <c r="C140" s="213" t="s">
        <v>162</v>
      </c>
      <c r="D140" s="213" t="s">
        <v>137</v>
      </c>
      <c r="E140" s="214" t="s">
        <v>163</v>
      </c>
      <c r="F140" s="215" t="s">
        <v>164</v>
      </c>
      <c r="G140" s="216" t="s">
        <v>165</v>
      </c>
      <c r="H140" s="217">
        <v>101</v>
      </c>
      <c r="I140" s="218"/>
      <c r="J140" s="219">
        <f>ROUND(I140*H140,2)</f>
        <v>0</v>
      </c>
      <c r="K140" s="220"/>
      <c r="L140" s="44"/>
      <c r="M140" s="221" t="s">
        <v>1</v>
      </c>
      <c r="N140" s="222" t="s">
        <v>41</v>
      </c>
      <c r="O140" s="91"/>
      <c r="P140" s="223">
        <f>O140*H140</f>
        <v>0</v>
      </c>
      <c r="Q140" s="223">
        <v>0</v>
      </c>
      <c r="R140" s="223">
        <f>Q140*H140</f>
        <v>0</v>
      </c>
      <c r="S140" s="223">
        <v>0.20499999999999999</v>
      </c>
      <c r="T140" s="224">
        <f>S140*H140</f>
        <v>20.704999999999998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25" t="s">
        <v>141</v>
      </c>
      <c r="AT140" s="225" t="s">
        <v>137</v>
      </c>
      <c r="AU140" s="225" t="s">
        <v>85</v>
      </c>
      <c r="AY140" s="17" t="s">
        <v>135</v>
      </c>
      <c r="BE140" s="226">
        <f>IF(N140="základní",J140,0)</f>
        <v>0</v>
      </c>
      <c r="BF140" s="226">
        <f>IF(N140="snížená",J140,0)</f>
        <v>0</v>
      </c>
      <c r="BG140" s="226">
        <f>IF(N140="zákl. přenesená",J140,0)</f>
        <v>0</v>
      </c>
      <c r="BH140" s="226">
        <f>IF(N140="sníž. přenesená",J140,0)</f>
        <v>0</v>
      </c>
      <c r="BI140" s="226">
        <f>IF(N140="nulová",J140,0)</f>
        <v>0</v>
      </c>
      <c r="BJ140" s="17" t="s">
        <v>81</v>
      </c>
      <c r="BK140" s="226">
        <f>ROUND(I140*H140,2)</f>
        <v>0</v>
      </c>
      <c r="BL140" s="17" t="s">
        <v>141</v>
      </c>
      <c r="BM140" s="225" t="s">
        <v>166</v>
      </c>
    </row>
    <row r="141" s="14" customFormat="1">
      <c r="A141" s="14"/>
      <c r="B141" s="238"/>
      <c r="C141" s="239"/>
      <c r="D141" s="229" t="s">
        <v>143</v>
      </c>
      <c r="E141" s="240" t="s">
        <v>1</v>
      </c>
      <c r="F141" s="241" t="s">
        <v>167</v>
      </c>
      <c r="G141" s="239"/>
      <c r="H141" s="242">
        <v>101</v>
      </c>
      <c r="I141" s="243"/>
      <c r="J141" s="239"/>
      <c r="K141" s="239"/>
      <c r="L141" s="244"/>
      <c r="M141" s="245"/>
      <c r="N141" s="246"/>
      <c r="O141" s="246"/>
      <c r="P141" s="246"/>
      <c r="Q141" s="246"/>
      <c r="R141" s="246"/>
      <c r="S141" s="246"/>
      <c r="T141" s="247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48" t="s">
        <v>143</v>
      </c>
      <c r="AU141" s="248" t="s">
        <v>85</v>
      </c>
      <c r="AV141" s="14" t="s">
        <v>85</v>
      </c>
      <c r="AW141" s="14" t="s">
        <v>32</v>
      </c>
      <c r="AX141" s="14" t="s">
        <v>81</v>
      </c>
      <c r="AY141" s="248" t="s">
        <v>135</v>
      </c>
    </row>
    <row r="142" s="2" customFormat="1" ht="33" customHeight="1">
      <c r="A142" s="38"/>
      <c r="B142" s="39"/>
      <c r="C142" s="213" t="s">
        <v>168</v>
      </c>
      <c r="D142" s="213" t="s">
        <v>137</v>
      </c>
      <c r="E142" s="214" t="s">
        <v>169</v>
      </c>
      <c r="F142" s="215" t="s">
        <v>170</v>
      </c>
      <c r="G142" s="216" t="s">
        <v>171</v>
      </c>
      <c r="H142" s="217">
        <v>336</v>
      </c>
      <c r="I142" s="218"/>
      <c r="J142" s="219">
        <f>ROUND(I142*H142,2)</f>
        <v>0</v>
      </c>
      <c r="K142" s="220"/>
      <c r="L142" s="44"/>
      <c r="M142" s="221" t="s">
        <v>1</v>
      </c>
      <c r="N142" s="222" t="s">
        <v>41</v>
      </c>
      <c r="O142" s="91"/>
      <c r="P142" s="223">
        <f>O142*H142</f>
        <v>0</v>
      </c>
      <c r="Q142" s="223">
        <v>0</v>
      </c>
      <c r="R142" s="223">
        <f>Q142*H142</f>
        <v>0</v>
      </c>
      <c r="S142" s="223">
        <v>0</v>
      </c>
      <c r="T142" s="224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25" t="s">
        <v>141</v>
      </c>
      <c r="AT142" s="225" t="s">
        <v>137</v>
      </c>
      <c r="AU142" s="225" t="s">
        <v>85</v>
      </c>
      <c r="AY142" s="17" t="s">
        <v>135</v>
      </c>
      <c r="BE142" s="226">
        <f>IF(N142="základní",J142,0)</f>
        <v>0</v>
      </c>
      <c r="BF142" s="226">
        <f>IF(N142="snížená",J142,0)</f>
        <v>0</v>
      </c>
      <c r="BG142" s="226">
        <f>IF(N142="zákl. přenesená",J142,0)</f>
        <v>0</v>
      </c>
      <c r="BH142" s="226">
        <f>IF(N142="sníž. přenesená",J142,0)</f>
        <v>0</v>
      </c>
      <c r="BI142" s="226">
        <f>IF(N142="nulová",J142,0)</f>
        <v>0</v>
      </c>
      <c r="BJ142" s="17" t="s">
        <v>81</v>
      </c>
      <c r="BK142" s="226">
        <f>ROUND(I142*H142,2)</f>
        <v>0</v>
      </c>
      <c r="BL142" s="17" t="s">
        <v>141</v>
      </c>
      <c r="BM142" s="225" t="s">
        <v>172</v>
      </c>
    </row>
    <row r="143" s="14" customFormat="1">
      <c r="A143" s="14"/>
      <c r="B143" s="238"/>
      <c r="C143" s="239"/>
      <c r="D143" s="229" t="s">
        <v>143</v>
      </c>
      <c r="E143" s="240" t="s">
        <v>1</v>
      </c>
      <c r="F143" s="241" t="s">
        <v>173</v>
      </c>
      <c r="G143" s="239"/>
      <c r="H143" s="242">
        <v>337</v>
      </c>
      <c r="I143" s="243"/>
      <c r="J143" s="239"/>
      <c r="K143" s="239"/>
      <c r="L143" s="244"/>
      <c r="M143" s="245"/>
      <c r="N143" s="246"/>
      <c r="O143" s="246"/>
      <c r="P143" s="246"/>
      <c r="Q143" s="246"/>
      <c r="R143" s="246"/>
      <c r="S143" s="246"/>
      <c r="T143" s="247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48" t="s">
        <v>143</v>
      </c>
      <c r="AU143" s="248" t="s">
        <v>85</v>
      </c>
      <c r="AV143" s="14" t="s">
        <v>85</v>
      </c>
      <c r="AW143" s="14" t="s">
        <v>32</v>
      </c>
      <c r="AX143" s="14" t="s">
        <v>76</v>
      </c>
      <c r="AY143" s="248" t="s">
        <v>135</v>
      </c>
    </row>
    <row r="144" s="14" customFormat="1">
      <c r="A144" s="14"/>
      <c r="B144" s="238"/>
      <c r="C144" s="239"/>
      <c r="D144" s="229" t="s">
        <v>143</v>
      </c>
      <c r="E144" s="240" t="s">
        <v>1</v>
      </c>
      <c r="F144" s="241" t="s">
        <v>174</v>
      </c>
      <c r="G144" s="239"/>
      <c r="H144" s="242">
        <v>-1</v>
      </c>
      <c r="I144" s="243"/>
      <c r="J144" s="239"/>
      <c r="K144" s="239"/>
      <c r="L144" s="244"/>
      <c r="M144" s="245"/>
      <c r="N144" s="246"/>
      <c r="O144" s="246"/>
      <c r="P144" s="246"/>
      <c r="Q144" s="246"/>
      <c r="R144" s="246"/>
      <c r="S144" s="246"/>
      <c r="T144" s="247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8" t="s">
        <v>143</v>
      </c>
      <c r="AU144" s="248" t="s">
        <v>85</v>
      </c>
      <c r="AV144" s="14" t="s">
        <v>85</v>
      </c>
      <c r="AW144" s="14" t="s">
        <v>32</v>
      </c>
      <c r="AX144" s="14" t="s">
        <v>76</v>
      </c>
      <c r="AY144" s="248" t="s">
        <v>135</v>
      </c>
    </row>
    <row r="145" s="15" customFormat="1">
      <c r="A145" s="15"/>
      <c r="B145" s="249"/>
      <c r="C145" s="250"/>
      <c r="D145" s="229" t="s">
        <v>143</v>
      </c>
      <c r="E145" s="251" t="s">
        <v>86</v>
      </c>
      <c r="F145" s="252" t="s">
        <v>151</v>
      </c>
      <c r="G145" s="250"/>
      <c r="H145" s="253">
        <v>336</v>
      </c>
      <c r="I145" s="254"/>
      <c r="J145" s="250"/>
      <c r="K145" s="250"/>
      <c r="L145" s="255"/>
      <c r="M145" s="256"/>
      <c r="N145" s="257"/>
      <c r="O145" s="257"/>
      <c r="P145" s="257"/>
      <c r="Q145" s="257"/>
      <c r="R145" s="257"/>
      <c r="S145" s="257"/>
      <c r="T145" s="258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59" t="s">
        <v>143</v>
      </c>
      <c r="AU145" s="259" t="s">
        <v>85</v>
      </c>
      <c r="AV145" s="15" t="s">
        <v>141</v>
      </c>
      <c r="AW145" s="15" t="s">
        <v>32</v>
      </c>
      <c r="AX145" s="15" t="s">
        <v>81</v>
      </c>
      <c r="AY145" s="259" t="s">
        <v>135</v>
      </c>
    </row>
    <row r="146" s="2" customFormat="1" ht="37.8" customHeight="1">
      <c r="A146" s="38"/>
      <c r="B146" s="39"/>
      <c r="C146" s="213" t="s">
        <v>175</v>
      </c>
      <c r="D146" s="213" t="s">
        <v>137</v>
      </c>
      <c r="E146" s="214" t="s">
        <v>176</v>
      </c>
      <c r="F146" s="215" t="s">
        <v>177</v>
      </c>
      <c r="G146" s="216" t="s">
        <v>171</v>
      </c>
      <c r="H146" s="217">
        <v>336</v>
      </c>
      <c r="I146" s="218"/>
      <c r="J146" s="219">
        <f>ROUND(I146*H146,2)</f>
        <v>0</v>
      </c>
      <c r="K146" s="220"/>
      <c r="L146" s="44"/>
      <c r="M146" s="221" t="s">
        <v>1</v>
      </c>
      <c r="N146" s="222" t="s">
        <v>41</v>
      </c>
      <c r="O146" s="91"/>
      <c r="P146" s="223">
        <f>O146*H146</f>
        <v>0</v>
      </c>
      <c r="Q146" s="223">
        <v>0</v>
      </c>
      <c r="R146" s="223">
        <f>Q146*H146</f>
        <v>0</v>
      </c>
      <c r="S146" s="223">
        <v>0</v>
      </c>
      <c r="T146" s="224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25" t="s">
        <v>141</v>
      </c>
      <c r="AT146" s="225" t="s">
        <v>137</v>
      </c>
      <c r="AU146" s="225" t="s">
        <v>85</v>
      </c>
      <c r="AY146" s="17" t="s">
        <v>135</v>
      </c>
      <c r="BE146" s="226">
        <f>IF(N146="základní",J146,0)</f>
        <v>0</v>
      </c>
      <c r="BF146" s="226">
        <f>IF(N146="snížená",J146,0)</f>
        <v>0</v>
      </c>
      <c r="BG146" s="226">
        <f>IF(N146="zákl. přenesená",J146,0)</f>
        <v>0</v>
      </c>
      <c r="BH146" s="226">
        <f>IF(N146="sníž. přenesená",J146,0)</f>
        <v>0</v>
      </c>
      <c r="BI146" s="226">
        <f>IF(N146="nulová",J146,0)</f>
        <v>0</v>
      </c>
      <c r="BJ146" s="17" t="s">
        <v>81</v>
      </c>
      <c r="BK146" s="226">
        <f>ROUND(I146*H146,2)</f>
        <v>0</v>
      </c>
      <c r="BL146" s="17" t="s">
        <v>141</v>
      </c>
      <c r="BM146" s="225" t="s">
        <v>178</v>
      </c>
    </row>
    <row r="147" s="14" customFormat="1">
      <c r="A147" s="14"/>
      <c r="B147" s="238"/>
      <c r="C147" s="239"/>
      <c r="D147" s="229" t="s">
        <v>143</v>
      </c>
      <c r="E147" s="240" t="s">
        <v>89</v>
      </c>
      <c r="F147" s="241" t="s">
        <v>86</v>
      </c>
      <c r="G147" s="239"/>
      <c r="H147" s="242">
        <v>336</v>
      </c>
      <c r="I147" s="243"/>
      <c r="J147" s="239"/>
      <c r="K147" s="239"/>
      <c r="L147" s="244"/>
      <c r="M147" s="245"/>
      <c r="N147" s="246"/>
      <c r="O147" s="246"/>
      <c r="P147" s="246"/>
      <c r="Q147" s="246"/>
      <c r="R147" s="246"/>
      <c r="S147" s="246"/>
      <c r="T147" s="247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48" t="s">
        <v>143</v>
      </c>
      <c r="AU147" s="248" t="s">
        <v>85</v>
      </c>
      <c r="AV147" s="14" t="s">
        <v>85</v>
      </c>
      <c r="AW147" s="14" t="s">
        <v>32</v>
      </c>
      <c r="AX147" s="14" t="s">
        <v>81</v>
      </c>
      <c r="AY147" s="248" t="s">
        <v>135</v>
      </c>
    </row>
    <row r="148" s="2" customFormat="1" ht="33" customHeight="1">
      <c r="A148" s="38"/>
      <c r="B148" s="39"/>
      <c r="C148" s="213" t="s">
        <v>179</v>
      </c>
      <c r="D148" s="213" t="s">
        <v>137</v>
      </c>
      <c r="E148" s="214" t="s">
        <v>180</v>
      </c>
      <c r="F148" s="215" t="s">
        <v>181</v>
      </c>
      <c r="G148" s="216" t="s">
        <v>182</v>
      </c>
      <c r="H148" s="217">
        <v>672</v>
      </c>
      <c r="I148" s="218"/>
      <c r="J148" s="219">
        <f>ROUND(I148*H148,2)</f>
        <v>0</v>
      </c>
      <c r="K148" s="220"/>
      <c r="L148" s="44"/>
      <c r="M148" s="221" t="s">
        <v>1</v>
      </c>
      <c r="N148" s="222" t="s">
        <v>41</v>
      </c>
      <c r="O148" s="91"/>
      <c r="P148" s="223">
        <f>O148*H148</f>
        <v>0</v>
      </c>
      <c r="Q148" s="223">
        <v>0</v>
      </c>
      <c r="R148" s="223">
        <f>Q148*H148</f>
        <v>0</v>
      </c>
      <c r="S148" s="223">
        <v>0</v>
      </c>
      <c r="T148" s="224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25" t="s">
        <v>141</v>
      </c>
      <c r="AT148" s="225" t="s">
        <v>137</v>
      </c>
      <c r="AU148" s="225" t="s">
        <v>85</v>
      </c>
      <c r="AY148" s="17" t="s">
        <v>135</v>
      </c>
      <c r="BE148" s="226">
        <f>IF(N148="základní",J148,0)</f>
        <v>0</v>
      </c>
      <c r="BF148" s="226">
        <f>IF(N148="snížená",J148,0)</f>
        <v>0</v>
      </c>
      <c r="BG148" s="226">
        <f>IF(N148="zákl. přenesená",J148,0)</f>
        <v>0</v>
      </c>
      <c r="BH148" s="226">
        <f>IF(N148="sníž. přenesená",J148,0)</f>
        <v>0</v>
      </c>
      <c r="BI148" s="226">
        <f>IF(N148="nulová",J148,0)</f>
        <v>0</v>
      </c>
      <c r="BJ148" s="17" t="s">
        <v>81</v>
      </c>
      <c r="BK148" s="226">
        <f>ROUND(I148*H148,2)</f>
        <v>0</v>
      </c>
      <c r="BL148" s="17" t="s">
        <v>141</v>
      </c>
      <c r="BM148" s="225" t="s">
        <v>183</v>
      </c>
    </row>
    <row r="149" s="14" customFormat="1">
      <c r="A149" s="14"/>
      <c r="B149" s="238"/>
      <c r="C149" s="239"/>
      <c r="D149" s="229" t="s">
        <v>143</v>
      </c>
      <c r="E149" s="240" t="s">
        <v>1</v>
      </c>
      <c r="F149" s="241" t="s">
        <v>184</v>
      </c>
      <c r="G149" s="239"/>
      <c r="H149" s="242">
        <v>672</v>
      </c>
      <c r="I149" s="243"/>
      <c r="J149" s="239"/>
      <c r="K149" s="239"/>
      <c r="L149" s="244"/>
      <c r="M149" s="245"/>
      <c r="N149" s="246"/>
      <c r="O149" s="246"/>
      <c r="P149" s="246"/>
      <c r="Q149" s="246"/>
      <c r="R149" s="246"/>
      <c r="S149" s="246"/>
      <c r="T149" s="247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48" t="s">
        <v>143</v>
      </c>
      <c r="AU149" s="248" t="s">
        <v>85</v>
      </c>
      <c r="AV149" s="14" t="s">
        <v>85</v>
      </c>
      <c r="AW149" s="14" t="s">
        <v>32</v>
      </c>
      <c r="AX149" s="14" t="s">
        <v>81</v>
      </c>
      <c r="AY149" s="248" t="s">
        <v>135</v>
      </c>
    </row>
    <row r="150" s="2" customFormat="1" ht="16.5" customHeight="1">
      <c r="A150" s="38"/>
      <c r="B150" s="39"/>
      <c r="C150" s="213" t="s">
        <v>185</v>
      </c>
      <c r="D150" s="213" t="s">
        <v>137</v>
      </c>
      <c r="E150" s="214" t="s">
        <v>186</v>
      </c>
      <c r="F150" s="215" t="s">
        <v>187</v>
      </c>
      <c r="G150" s="216" t="s">
        <v>171</v>
      </c>
      <c r="H150" s="217">
        <v>336</v>
      </c>
      <c r="I150" s="218"/>
      <c r="J150" s="219">
        <f>ROUND(I150*H150,2)</f>
        <v>0</v>
      </c>
      <c r="K150" s="220"/>
      <c r="L150" s="44"/>
      <c r="M150" s="221" t="s">
        <v>1</v>
      </c>
      <c r="N150" s="222" t="s">
        <v>41</v>
      </c>
      <c r="O150" s="91"/>
      <c r="P150" s="223">
        <f>O150*H150</f>
        <v>0</v>
      </c>
      <c r="Q150" s="223">
        <v>0</v>
      </c>
      <c r="R150" s="223">
        <f>Q150*H150</f>
        <v>0</v>
      </c>
      <c r="S150" s="223">
        <v>0</v>
      </c>
      <c r="T150" s="224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25" t="s">
        <v>141</v>
      </c>
      <c r="AT150" s="225" t="s">
        <v>137</v>
      </c>
      <c r="AU150" s="225" t="s">
        <v>85</v>
      </c>
      <c r="AY150" s="17" t="s">
        <v>135</v>
      </c>
      <c r="BE150" s="226">
        <f>IF(N150="základní",J150,0)</f>
        <v>0</v>
      </c>
      <c r="BF150" s="226">
        <f>IF(N150="snížená",J150,0)</f>
        <v>0</v>
      </c>
      <c r="BG150" s="226">
        <f>IF(N150="zákl. přenesená",J150,0)</f>
        <v>0</v>
      </c>
      <c r="BH150" s="226">
        <f>IF(N150="sníž. přenesená",J150,0)</f>
        <v>0</v>
      </c>
      <c r="BI150" s="226">
        <f>IF(N150="nulová",J150,0)</f>
        <v>0</v>
      </c>
      <c r="BJ150" s="17" t="s">
        <v>81</v>
      </c>
      <c r="BK150" s="226">
        <f>ROUND(I150*H150,2)</f>
        <v>0</v>
      </c>
      <c r="BL150" s="17" t="s">
        <v>141</v>
      </c>
      <c r="BM150" s="225" t="s">
        <v>188</v>
      </c>
    </row>
    <row r="151" s="14" customFormat="1">
      <c r="A151" s="14"/>
      <c r="B151" s="238"/>
      <c r="C151" s="239"/>
      <c r="D151" s="229" t="s">
        <v>143</v>
      </c>
      <c r="E151" s="240" t="s">
        <v>1</v>
      </c>
      <c r="F151" s="241" t="s">
        <v>89</v>
      </c>
      <c r="G151" s="239"/>
      <c r="H151" s="242">
        <v>336</v>
      </c>
      <c r="I151" s="243"/>
      <c r="J151" s="239"/>
      <c r="K151" s="239"/>
      <c r="L151" s="244"/>
      <c r="M151" s="245"/>
      <c r="N151" s="246"/>
      <c r="O151" s="246"/>
      <c r="P151" s="246"/>
      <c r="Q151" s="246"/>
      <c r="R151" s="246"/>
      <c r="S151" s="246"/>
      <c r="T151" s="247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48" t="s">
        <v>143</v>
      </c>
      <c r="AU151" s="248" t="s">
        <v>85</v>
      </c>
      <c r="AV151" s="14" t="s">
        <v>85</v>
      </c>
      <c r="AW151" s="14" t="s">
        <v>32</v>
      </c>
      <c r="AX151" s="14" t="s">
        <v>81</v>
      </c>
      <c r="AY151" s="248" t="s">
        <v>135</v>
      </c>
    </row>
    <row r="152" s="2" customFormat="1" ht="24.15" customHeight="1">
      <c r="A152" s="38"/>
      <c r="B152" s="39"/>
      <c r="C152" s="213" t="s">
        <v>189</v>
      </c>
      <c r="D152" s="213" t="s">
        <v>137</v>
      </c>
      <c r="E152" s="214" t="s">
        <v>190</v>
      </c>
      <c r="F152" s="215" t="s">
        <v>191</v>
      </c>
      <c r="G152" s="216" t="s">
        <v>147</v>
      </c>
      <c r="H152" s="217">
        <v>90</v>
      </c>
      <c r="I152" s="218"/>
      <c r="J152" s="219">
        <f>ROUND(I152*H152,2)</f>
        <v>0</v>
      </c>
      <c r="K152" s="220"/>
      <c r="L152" s="44"/>
      <c r="M152" s="221" t="s">
        <v>1</v>
      </c>
      <c r="N152" s="222" t="s">
        <v>41</v>
      </c>
      <c r="O152" s="91"/>
      <c r="P152" s="223">
        <f>O152*H152</f>
        <v>0</v>
      </c>
      <c r="Q152" s="223">
        <v>0</v>
      </c>
      <c r="R152" s="223">
        <f>Q152*H152</f>
        <v>0</v>
      </c>
      <c r="S152" s="223">
        <v>0</v>
      </c>
      <c r="T152" s="224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25" t="s">
        <v>141</v>
      </c>
      <c r="AT152" s="225" t="s">
        <v>137</v>
      </c>
      <c r="AU152" s="225" t="s">
        <v>85</v>
      </c>
      <c r="AY152" s="17" t="s">
        <v>135</v>
      </c>
      <c r="BE152" s="226">
        <f>IF(N152="základní",J152,0)</f>
        <v>0</v>
      </c>
      <c r="BF152" s="226">
        <f>IF(N152="snížená",J152,0)</f>
        <v>0</v>
      </c>
      <c r="BG152" s="226">
        <f>IF(N152="zákl. přenesená",J152,0)</f>
        <v>0</v>
      </c>
      <c r="BH152" s="226">
        <f>IF(N152="sníž. přenesená",J152,0)</f>
        <v>0</v>
      </c>
      <c r="BI152" s="226">
        <f>IF(N152="nulová",J152,0)</f>
        <v>0</v>
      </c>
      <c r="BJ152" s="17" t="s">
        <v>81</v>
      </c>
      <c r="BK152" s="226">
        <f>ROUND(I152*H152,2)</f>
        <v>0</v>
      </c>
      <c r="BL152" s="17" t="s">
        <v>141</v>
      </c>
      <c r="BM152" s="225" t="s">
        <v>192</v>
      </c>
    </row>
    <row r="153" s="2" customFormat="1">
      <c r="A153" s="38"/>
      <c r="B153" s="39"/>
      <c r="C153" s="40"/>
      <c r="D153" s="229" t="s">
        <v>160</v>
      </c>
      <c r="E153" s="40"/>
      <c r="F153" s="260" t="s">
        <v>161</v>
      </c>
      <c r="G153" s="40"/>
      <c r="H153" s="40"/>
      <c r="I153" s="261"/>
      <c r="J153" s="40"/>
      <c r="K153" s="40"/>
      <c r="L153" s="44"/>
      <c r="M153" s="262"/>
      <c r="N153" s="263"/>
      <c r="O153" s="91"/>
      <c r="P153" s="91"/>
      <c r="Q153" s="91"/>
      <c r="R153" s="91"/>
      <c r="S153" s="91"/>
      <c r="T153" s="92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160</v>
      </c>
      <c r="AU153" s="17" t="s">
        <v>85</v>
      </c>
    </row>
    <row r="154" s="14" customFormat="1">
      <c r="A154" s="14"/>
      <c r="B154" s="238"/>
      <c r="C154" s="239"/>
      <c r="D154" s="229" t="s">
        <v>143</v>
      </c>
      <c r="E154" s="240" t="s">
        <v>90</v>
      </c>
      <c r="F154" s="241" t="s">
        <v>193</v>
      </c>
      <c r="G154" s="239"/>
      <c r="H154" s="242">
        <v>90</v>
      </c>
      <c r="I154" s="243"/>
      <c r="J154" s="239"/>
      <c r="K154" s="239"/>
      <c r="L154" s="244"/>
      <c r="M154" s="245"/>
      <c r="N154" s="246"/>
      <c r="O154" s="246"/>
      <c r="P154" s="246"/>
      <c r="Q154" s="246"/>
      <c r="R154" s="246"/>
      <c r="S154" s="246"/>
      <c r="T154" s="247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48" t="s">
        <v>143</v>
      </c>
      <c r="AU154" s="248" t="s">
        <v>85</v>
      </c>
      <c r="AV154" s="14" t="s">
        <v>85</v>
      </c>
      <c r="AW154" s="14" t="s">
        <v>32</v>
      </c>
      <c r="AX154" s="14" t="s">
        <v>81</v>
      </c>
      <c r="AY154" s="248" t="s">
        <v>135</v>
      </c>
    </row>
    <row r="155" s="2" customFormat="1" ht="16.5" customHeight="1">
      <c r="A155" s="38"/>
      <c r="B155" s="39"/>
      <c r="C155" s="264" t="s">
        <v>194</v>
      </c>
      <c r="D155" s="264" t="s">
        <v>195</v>
      </c>
      <c r="E155" s="265" t="s">
        <v>196</v>
      </c>
      <c r="F155" s="266" t="s">
        <v>197</v>
      </c>
      <c r="G155" s="267" t="s">
        <v>182</v>
      </c>
      <c r="H155" s="268">
        <v>24.300000000000001</v>
      </c>
      <c r="I155" s="269"/>
      <c r="J155" s="270">
        <f>ROUND(I155*H155,2)</f>
        <v>0</v>
      </c>
      <c r="K155" s="271"/>
      <c r="L155" s="272"/>
      <c r="M155" s="273" t="s">
        <v>1</v>
      </c>
      <c r="N155" s="274" t="s">
        <v>41</v>
      </c>
      <c r="O155" s="91"/>
      <c r="P155" s="223">
        <f>O155*H155</f>
        <v>0</v>
      </c>
      <c r="Q155" s="223">
        <v>1</v>
      </c>
      <c r="R155" s="223">
        <f>Q155*H155</f>
        <v>24.300000000000001</v>
      </c>
      <c r="S155" s="223">
        <v>0</v>
      </c>
      <c r="T155" s="224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25" t="s">
        <v>179</v>
      </c>
      <c r="AT155" s="225" t="s">
        <v>195</v>
      </c>
      <c r="AU155" s="225" t="s">
        <v>85</v>
      </c>
      <c r="AY155" s="17" t="s">
        <v>135</v>
      </c>
      <c r="BE155" s="226">
        <f>IF(N155="základní",J155,0)</f>
        <v>0</v>
      </c>
      <c r="BF155" s="226">
        <f>IF(N155="snížená",J155,0)</f>
        <v>0</v>
      </c>
      <c r="BG155" s="226">
        <f>IF(N155="zákl. přenesená",J155,0)</f>
        <v>0</v>
      </c>
      <c r="BH155" s="226">
        <f>IF(N155="sníž. přenesená",J155,0)</f>
        <v>0</v>
      </c>
      <c r="BI155" s="226">
        <f>IF(N155="nulová",J155,0)</f>
        <v>0</v>
      </c>
      <c r="BJ155" s="17" t="s">
        <v>81</v>
      </c>
      <c r="BK155" s="226">
        <f>ROUND(I155*H155,2)</f>
        <v>0</v>
      </c>
      <c r="BL155" s="17" t="s">
        <v>141</v>
      </c>
      <c r="BM155" s="225" t="s">
        <v>198</v>
      </c>
    </row>
    <row r="156" s="14" customFormat="1">
      <c r="A156" s="14"/>
      <c r="B156" s="238"/>
      <c r="C156" s="239"/>
      <c r="D156" s="229" t="s">
        <v>143</v>
      </c>
      <c r="E156" s="240" t="s">
        <v>1</v>
      </c>
      <c r="F156" s="241" t="s">
        <v>199</v>
      </c>
      <c r="G156" s="239"/>
      <c r="H156" s="242">
        <v>24.300000000000001</v>
      </c>
      <c r="I156" s="243"/>
      <c r="J156" s="239"/>
      <c r="K156" s="239"/>
      <c r="L156" s="244"/>
      <c r="M156" s="245"/>
      <c r="N156" s="246"/>
      <c r="O156" s="246"/>
      <c r="P156" s="246"/>
      <c r="Q156" s="246"/>
      <c r="R156" s="246"/>
      <c r="S156" s="246"/>
      <c r="T156" s="247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48" t="s">
        <v>143</v>
      </c>
      <c r="AU156" s="248" t="s">
        <v>85</v>
      </c>
      <c r="AV156" s="14" t="s">
        <v>85</v>
      </c>
      <c r="AW156" s="14" t="s">
        <v>32</v>
      </c>
      <c r="AX156" s="14" t="s">
        <v>81</v>
      </c>
      <c r="AY156" s="248" t="s">
        <v>135</v>
      </c>
    </row>
    <row r="157" s="2" customFormat="1" ht="24.15" customHeight="1">
      <c r="A157" s="38"/>
      <c r="B157" s="39"/>
      <c r="C157" s="213" t="s">
        <v>8</v>
      </c>
      <c r="D157" s="213" t="s">
        <v>137</v>
      </c>
      <c r="E157" s="214" t="s">
        <v>200</v>
      </c>
      <c r="F157" s="215" t="s">
        <v>201</v>
      </c>
      <c r="G157" s="216" t="s">
        <v>147</v>
      </c>
      <c r="H157" s="217">
        <v>90</v>
      </c>
      <c r="I157" s="218"/>
      <c r="J157" s="219">
        <f>ROUND(I157*H157,2)</f>
        <v>0</v>
      </c>
      <c r="K157" s="220"/>
      <c r="L157" s="44"/>
      <c r="M157" s="221" t="s">
        <v>1</v>
      </c>
      <c r="N157" s="222" t="s">
        <v>41</v>
      </c>
      <c r="O157" s="91"/>
      <c r="P157" s="223">
        <f>O157*H157</f>
        <v>0</v>
      </c>
      <c r="Q157" s="223">
        <v>0</v>
      </c>
      <c r="R157" s="223">
        <f>Q157*H157</f>
        <v>0</v>
      </c>
      <c r="S157" s="223">
        <v>0</v>
      </c>
      <c r="T157" s="224">
        <f>S157*H157</f>
        <v>0</v>
      </c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R157" s="225" t="s">
        <v>141</v>
      </c>
      <c r="AT157" s="225" t="s">
        <v>137</v>
      </c>
      <c r="AU157" s="225" t="s">
        <v>85</v>
      </c>
      <c r="AY157" s="17" t="s">
        <v>135</v>
      </c>
      <c r="BE157" s="226">
        <f>IF(N157="základní",J157,0)</f>
        <v>0</v>
      </c>
      <c r="BF157" s="226">
        <f>IF(N157="snížená",J157,0)</f>
        <v>0</v>
      </c>
      <c r="BG157" s="226">
        <f>IF(N157="zákl. přenesená",J157,0)</f>
        <v>0</v>
      </c>
      <c r="BH157" s="226">
        <f>IF(N157="sníž. přenesená",J157,0)</f>
        <v>0</v>
      </c>
      <c r="BI157" s="226">
        <f>IF(N157="nulová",J157,0)</f>
        <v>0</v>
      </c>
      <c r="BJ157" s="17" t="s">
        <v>81</v>
      </c>
      <c r="BK157" s="226">
        <f>ROUND(I157*H157,2)</f>
        <v>0</v>
      </c>
      <c r="BL157" s="17" t="s">
        <v>141</v>
      </c>
      <c r="BM157" s="225" t="s">
        <v>202</v>
      </c>
    </row>
    <row r="158" s="2" customFormat="1">
      <c r="A158" s="38"/>
      <c r="B158" s="39"/>
      <c r="C158" s="40"/>
      <c r="D158" s="229" t="s">
        <v>160</v>
      </c>
      <c r="E158" s="40"/>
      <c r="F158" s="260" t="s">
        <v>161</v>
      </c>
      <c r="G158" s="40"/>
      <c r="H158" s="40"/>
      <c r="I158" s="261"/>
      <c r="J158" s="40"/>
      <c r="K158" s="40"/>
      <c r="L158" s="44"/>
      <c r="M158" s="262"/>
      <c r="N158" s="263"/>
      <c r="O158" s="91"/>
      <c r="P158" s="91"/>
      <c r="Q158" s="91"/>
      <c r="R158" s="91"/>
      <c r="S158" s="91"/>
      <c r="T158" s="92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T158" s="17" t="s">
        <v>160</v>
      </c>
      <c r="AU158" s="17" t="s">
        <v>85</v>
      </c>
    </row>
    <row r="159" s="14" customFormat="1">
      <c r="A159" s="14"/>
      <c r="B159" s="238"/>
      <c r="C159" s="239"/>
      <c r="D159" s="229" t="s">
        <v>143</v>
      </c>
      <c r="E159" s="240" t="s">
        <v>1</v>
      </c>
      <c r="F159" s="241" t="s">
        <v>203</v>
      </c>
      <c r="G159" s="239"/>
      <c r="H159" s="242">
        <v>90</v>
      </c>
      <c r="I159" s="243"/>
      <c r="J159" s="239"/>
      <c r="K159" s="239"/>
      <c r="L159" s="244"/>
      <c r="M159" s="245"/>
      <c r="N159" s="246"/>
      <c r="O159" s="246"/>
      <c r="P159" s="246"/>
      <c r="Q159" s="246"/>
      <c r="R159" s="246"/>
      <c r="S159" s="246"/>
      <c r="T159" s="247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48" t="s">
        <v>143</v>
      </c>
      <c r="AU159" s="248" t="s">
        <v>85</v>
      </c>
      <c r="AV159" s="14" t="s">
        <v>85</v>
      </c>
      <c r="AW159" s="14" t="s">
        <v>32</v>
      </c>
      <c r="AX159" s="14" t="s">
        <v>81</v>
      </c>
      <c r="AY159" s="248" t="s">
        <v>135</v>
      </c>
    </row>
    <row r="160" s="2" customFormat="1" ht="16.5" customHeight="1">
      <c r="A160" s="38"/>
      <c r="B160" s="39"/>
      <c r="C160" s="264" t="s">
        <v>204</v>
      </c>
      <c r="D160" s="264" t="s">
        <v>195</v>
      </c>
      <c r="E160" s="265" t="s">
        <v>205</v>
      </c>
      <c r="F160" s="266" t="s">
        <v>206</v>
      </c>
      <c r="G160" s="267" t="s">
        <v>207</v>
      </c>
      <c r="H160" s="268">
        <v>2.7000000000000002</v>
      </c>
      <c r="I160" s="269"/>
      <c r="J160" s="270">
        <f>ROUND(I160*H160,2)</f>
        <v>0</v>
      </c>
      <c r="K160" s="271"/>
      <c r="L160" s="272"/>
      <c r="M160" s="273" t="s">
        <v>1</v>
      </c>
      <c r="N160" s="274" t="s">
        <v>41</v>
      </c>
      <c r="O160" s="91"/>
      <c r="P160" s="223">
        <f>O160*H160</f>
        <v>0</v>
      </c>
      <c r="Q160" s="223">
        <v>0.001</v>
      </c>
      <c r="R160" s="223">
        <f>Q160*H160</f>
        <v>0.0027000000000000001</v>
      </c>
      <c r="S160" s="223">
        <v>0</v>
      </c>
      <c r="T160" s="224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25" t="s">
        <v>179</v>
      </c>
      <c r="AT160" s="225" t="s">
        <v>195</v>
      </c>
      <c r="AU160" s="225" t="s">
        <v>85</v>
      </c>
      <c r="AY160" s="17" t="s">
        <v>135</v>
      </c>
      <c r="BE160" s="226">
        <f>IF(N160="základní",J160,0)</f>
        <v>0</v>
      </c>
      <c r="BF160" s="226">
        <f>IF(N160="snížená",J160,0)</f>
        <v>0</v>
      </c>
      <c r="BG160" s="226">
        <f>IF(N160="zákl. přenesená",J160,0)</f>
        <v>0</v>
      </c>
      <c r="BH160" s="226">
        <f>IF(N160="sníž. přenesená",J160,0)</f>
        <v>0</v>
      </c>
      <c r="BI160" s="226">
        <f>IF(N160="nulová",J160,0)</f>
        <v>0</v>
      </c>
      <c r="BJ160" s="17" t="s">
        <v>81</v>
      </c>
      <c r="BK160" s="226">
        <f>ROUND(I160*H160,2)</f>
        <v>0</v>
      </c>
      <c r="BL160" s="17" t="s">
        <v>141</v>
      </c>
      <c r="BM160" s="225" t="s">
        <v>208</v>
      </c>
    </row>
    <row r="161" s="14" customFormat="1">
      <c r="A161" s="14"/>
      <c r="B161" s="238"/>
      <c r="C161" s="239"/>
      <c r="D161" s="229" t="s">
        <v>143</v>
      </c>
      <c r="E161" s="240" t="s">
        <v>1</v>
      </c>
      <c r="F161" s="241" t="s">
        <v>209</v>
      </c>
      <c r="G161" s="239"/>
      <c r="H161" s="242">
        <v>2.7000000000000002</v>
      </c>
      <c r="I161" s="243"/>
      <c r="J161" s="239"/>
      <c r="K161" s="239"/>
      <c r="L161" s="244"/>
      <c r="M161" s="245"/>
      <c r="N161" s="246"/>
      <c r="O161" s="246"/>
      <c r="P161" s="246"/>
      <c r="Q161" s="246"/>
      <c r="R161" s="246"/>
      <c r="S161" s="246"/>
      <c r="T161" s="247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48" t="s">
        <v>143</v>
      </c>
      <c r="AU161" s="248" t="s">
        <v>85</v>
      </c>
      <c r="AV161" s="14" t="s">
        <v>85</v>
      </c>
      <c r="AW161" s="14" t="s">
        <v>32</v>
      </c>
      <c r="AX161" s="14" t="s">
        <v>81</v>
      </c>
      <c r="AY161" s="248" t="s">
        <v>135</v>
      </c>
    </row>
    <row r="162" s="2" customFormat="1" ht="24.15" customHeight="1">
      <c r="A162" s="38"/>
      <c r="B162" s="39"/>
      <c r="C162" s="213" t="s">
        <v>210</v>
      </c>
      <c r="D162" s="213" t="s">
        <v>137</v>
      </c>
      <c r="E162" s="214" t="s">
        <v>211</v>
      </c>
      <c r="F162" s="215" t="s">
        <v>212</v>
      </c>
      <c r="G162" s="216" t="s">
        <v>147</v>
      </c>
      <c r="H162" s="217">
        <v>539.29999999999995</v>
      </c>
      <c r="I162" s="218"/>
      <c r="J162" s="219">
        <f>ROUND(I162*H162,2)</f>
        <v>0</v>
      </c>
      <c r="K162" s="220"/>
      <c r="L162" s="44"/>
      <c r="M162" s="221" t="s">
        <v>1</v>
      </c>
      <c r="N162" s="222" t="s">
        <v>41</v>
      </c>
      <c r="O162" s="91"/>
      <c r="P162" s="223">
        <f>O162*H162</f>
        <v>0</v>
      </c>
      <c r="Q162" s="223">
        <v>0</v>
      </c>
      <c r="R162" s="223">
        <f>Q162*H162</f>
        <v>0</v>
      </c>
      <c r="S162" s="223">
        <v>0</v>
      </c>
      <c r="T162" s="224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25" t="s">
        <v>141</v>
      </c>
      <c r="AT162" s="225" t="s">
        <v>137</v>
      </c>
      <c r="AU162" s="225" t="s">
        <v>85</v>
      </c>
      <c r="AY162" s="17" t="s">
        <v>135</v>
      </c>
      <c r="BE162" s="226">
        <f>IF(N162="základní",J162,0)</f>
        <v>0</v>
      </c>
      <c r="BF162" s="226">
        <f>IF(N162="snížená",J162,0)</f>
        <v>0</v>
      </c>
      <c r="BG162" s="226">
        <f>IF(N162="zákl. přenesená",J162,0)</f>
        <v>0</v>
      </c>
      <c r="BH162" s="226">
        <f>IF(N162="sníž. přenesená",J162,0)</f>
        <v>0</v>
      </c>
      <c r="BI162" s="226">
        <f>IF(N162="nulová",J162,0)</f>
        <v>0</v>
      </c>
      <c r="BJ162" s="17" t="s">
        <v>81</v>
      </c>
      <c r="BK162" s="226">
        <f>ROUND(I162*H162,2)</f>
        <v>0</v>
      </c>
      <c r="BL162" s="17" t="s">
        <v>141</v>
      </c>
      <c r="BM162" s="225" t="s">
        <v>213</v>
      </c>
    </row>
    <row r="163" s="14" customFormat="1">
      <c r="A163" s="14"/>
      <c r="B163" s="238"/>
      <c r="C163" s="239"/>
      <c r="D163" s="229" t="s">
        <v>143</v>
      </c>
      <c r="E163" s="240" t="s">
        <v>100</v>
      </c>
      <c r="F163" s="241" t="s">
        <v>214</v>
      </c>
      <c r="G163" s="239"/>
      <c r="H163" s="242">
        <v>25</v>
      </c>
      <c r="I163" s="243"/>
      <c r="J163" s="239"/>
      <c r="K163" s="239"/>
      <c r="L163" s="244"/>
      <c r="M163" s="245"/>
      <c r="N163" s="246"/>
      <c r="O163" s="246"/>
      <c r="P163" s="246"/>
      <c r="Q163" s="246"/>
      <c r="R163" s="246"/>
      <c r="S163" s="246"/>
      <c r="T163" s="247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48" t="s">
        <v>143</v>
      </c>
      <c r="AU163" s="248" t="s">
        <v>85</v>
      </c>
      <c r="AV163" s="14" t="s">
        <v>85</v>
      </c>
      <c r="AW163" s="14" t="s">
        <v>32</v>
      </c>
      <c r="AX163" s="14" t="s">
        <v>76</v>
      </c>
      <c r="AY163" s="248" t="s">
        <v>135</v>
      </c>
    </row>
    <row r="164" s="14" customFormat="1">
      <c r="A164" s="14"/>
      <c r="B164" s="238"/>
      <c r="C164" s="239"/>
      <c r="D164" s="229" t="s">
        <v>143</v>
      </c>
      <c r="E164" s="240" t="s">
        <v>94</v>
      </c>
      <c r="F164" s="241" t="s">
        <v>215</v>
      </c>
      <c r="G164" s="239"/>
      <c r="H164" s="242">
        <v>189</v>
      </c>
      <c r="I164" s="243"/>
      <c r="J164" s="239"/>
      <c r="K164" s="239"/>
      <c r="L164" s="244"/>
      <c r="M164" s="245"/>
      <c r="N164" s="246"/>
      <c r="O164" s="246"/>
      <c r="P164" s="246"/>
      <c r="Q164" s="246"/>
      <c r="R164" s="246"/>
      <c r="S164" s="246"/>
      <c r="T164" s="247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48" t="s">
        <v>143</v>
      </c>
      <c r="AU164" s="248" t="s">
        <v>85</v>
      </c>
      <c r="AV164" s="14" t="s">
        <v>85</v>
      </c>
      <c r="AW164" s="14" t="s">
        <v>32</v>
      </c>
      <c r="AX164" s="14" t="s">
        <v>76</v>
      </c>
      <c r="AY164" s="248" t="s">
        <v>135</v>
      </c>
    </row>
    <row r="165" s="14" customFormat="1">
      <c r="A165" s="14"/>
      <c r="B165" s="238"/>
      <c r="C165" s="239"/>
      <c r="D165" s="229" t="s">
        <v>143</v>
      </c>
      <c r="E165" s="240" t="s">
        <v>96</v>
      </c>
      <c r="F165" s="241" t="s">
        <v>216</v>
      </c>
      <c r="G165" s="239"/>
      <c r="H165" s="242">
        <v>304</v>
      </c>
      <c r="I165" s="243"/>
      <c r="J165" s="239"/>
      <c r="K165" s="239"/>
      <c r="L165" s="244"/>
      <c r="M165" s="245"/>
      <c r="N165" s="246"/>
      <c r="O165" s="246"/>
      <c r="P165" s="246"/>
      <c r="Q165" s="246"/>
      <c r="R165" s="246"/>
      <c r="S165" s="246"/>
      <c r="T165" s="247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48" t="s">
        <v>143</v>
      </c>
      <c r="AU165" s="248" t="s">
        <v>85</v>
      </c>
      <c r="AV165" s="14" t="s">
        <v>85</v>
      </c>
      <c r="AW165" s="14" t="s">
        <v>32</v>
      </c>
      <c r="AX165" s="14" t="s">
        <v>76</v>
      </c>
      <c r="AY165" s="248" t="s">
        <v>135</v>
      </c>
    </row>
    <row r="166" s="14" customFormat="1">
      <c r="A166" s="14"/>
      <c r="B166" s="238"/>
      <c r="C166" s="239"/>
      <c r="D166" s="229" t="s">
        <v>143</v>
      </c>
      <c r="E166" s="240" t="s">
        <v>92</v>
      </c>
      <c r="F166" s="241" t="s">
        <v>217</v>
      </c>
      <c r="G166" s="239"/>
      <c r="H166" s="242">
        <v>19.5</v>
      </c>
      <c r="I166" s="243"/>
      <c r="J166" s="239"/>
      <c r="K166" s="239"/>
      <c r="L166" s="244"/>
      <c r="M166" s="245"/>
      <c r="N166" s="246"/>
      <c r="O166" s="246"/>
      <c r="P166" s="246"/>
      <c r="Q166" s="246"/>
      <c r="R166" s="246"/>
      <c r="S166" s="246"/>
      <c r="T166" s="247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48" t="s">
        <v>143</v>
      </c>
      <c r="AU166" s="248" t="s">
        <v>85</v>
      </c>
      <c r="AV166" s="14" t="s">
        <v>85</v>
      </c>
      <c r="AW166" s="14" t="s">
        <v>32</v>
      </c>
      <c r="AX166" s="14" t="s">
        <v>76</v>
      </c>
      <c r="AY166" s="248" t="s">
        <v>135</v>
      </c>
    </row>
    <row r="167" s="14" customFormat="1">
      <c r="A167" s="14"/>
      <c r="B167" s="238"/>
      <c r="C167" s="239"/>
      <c r="D167" s="229" t="s">
        <v>143</v>
      </c>
      <c r="E167" s="240" t="s">
        <v>98</v>
      </c>
      <c r="F167" s="241" t="s">
        <v>218</v>
      </c>
      <c r="G167" s="239"/>
      <c r="H167" s="242">
        <v>1.8</v>
      </c>
      <c r="I167" s="243"/>
      <c r="J167" s="239"/>
      <c r="K167" s="239"/>
      <c r="L167" s="244"/>
      <c r="M167" s="245"/>
      <c r="N167" s="246"/>
      <c r="O167" s="246"/>
      <c r="P167" s="246"/>
      <c r="Q167" s="246"/>
      <c r="R167" s="246"/>
      <c r="S167" s="246"/>
      <c r="T167" s="247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48" t="s">
        <v>143</v>
      </c>
      <c r="AU167" s="248" t="s">
        <v>85</v>
      </c>
      <c r="AV167" s="14" t="s">
        <v>85</v>
      </c>
      <c r="AW167" s="14" t="s">
        <v>32</v>
      </c>
      <c r="AX167" s="14" t="s">
        <v>76</v>
      </c>
      <c r="AY167" s="248" t="s">
        <v>135</v>
      </c>
    </row>
    <row r="168" s="15" customFormat="1">
      <c r="A168" s="15"/>
      <c r="B168" s="249"/>
      <c r="C168" s="250"/>
      <c r="D168" s="229" t="s">
        <v>143</v>
      </c>
      <c r="E168" s="251" t="s">
        <v>1</v>
      </c>
      <c r="F168" s="252" t="s">
        <v>151</v>
      </c>
      <c r="G168" s="250"/>
      <c r="H168" s="253">
        <v>539.29999999999995</v>
      </c>
      <c r="I168" s="254"/>
      <c r="J168" s="250"/>
      <c r="K168" s="250"/>
      <c r="L168" s="255"/>
      <c r="M168" s="256"/>
      <c r="N168" s="257"/>
      <c r="O168" s="257"/>
      <c r="P168" s="257"/>
      <c r="Q168" s="257"/>
      <c r="R168" s="257"/>
      <c r="S168" s="257"/>
      <c r="T168" s="258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T168" s="259" t="s">
        <v>143</v>
      </c>
      <c r="AU168" s="259" t="s">
        <v>85</v>
      </c>
      <c r="AV168" s="15" t="s">
        <v>141</v>
      </c>
      <c r="AW168" s="15" t="s">
        <v>32</v>
      </c>
      <c r="AX168" s="15" t="s">
        <v>81</v>
      </c>
      <c r="AY168" s="259" t="s">
        <v>135</v>
      </c>
    </row>
    <row r="169" s="2" customFormat="1" ht="33" customHeight="1">
      <c r="A169" s="38"/>
      <c r="B169" s="39"/>
      <c r="C169" s="213" t="s">
        <v>219</v>
      </c>
      <c r="D169" s="213" t="s">
        <v>137</v>
      </c>
      <c r="E169" s="214" t="s">
        <v>220</v>
      </c>
      <c r="F169" s="215" t="s">
        <v>221</v>
      </c>
      <c r="G169" s="216" t="s">
        <v>147</v>
      </c>
      <c r="H169" s="217">
        <v>90</v>
      </c>
      <c r="I169" s="218"/>
      <c r="J169" s="219">
        <f>ROUND(I169*H169,2)</f>
        <v>0</v>
      </c>
      <c r="K169" s="220"/>
      <c r="L169" s="44"/>
      <c r="M169" s="221" t="s">
        <v>1</v>
      </c>
      <c r="N169" s="222" t="s">
        <v>41</v>
      </c>
      <c r="O169" s="91"/>
      <c r="P169" s="223">
        <f>O169*H169</f>
        <v>0</v>
      </c>
      <c r="Q169" s="223">
        <v>0</v>
      </c>
      <c r="R169" s="223">
        <f>Q169*H169</f>
        <v>0</v>
      </c>
      <c r="S169" s="223">
        <v>0</v>
      </c>
      <c r="T169" s="224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25" t="s">
        <v>141</v>
      </c>
      <c r="AT169" s="225" t="s">
        <v>137</v>
      </c>
      <c r="AU169" s="225" t="s">
        <v>85</v>
      </c>
      <c r="AY169" s="17" t="s">
        <v>135</v>
      </c>
      <c r="BE169" s="226">
        <f>IF(N169="základní",J169,0)</f>
        <v>0</v>
      </c>
      <c r="BF169" s="226">
        <f>IF(N169="snížená",J169,0)</f>
        <v>0</v>
      </c>
      <c r="BG169" s="226">
        <f>IF(N169="zákl. přenesená",J169,0)</f>
        <v>0</v>
      </c>
      <c r="BH169" s="226">
        <f>IF(N169="sníž. přenesená",J169,0)</f>
        <v>0</v>
      </c>
      <c r="BI169" s="226">
        <f>IF(N169="nulová",J169,0)</f>
        <v>0</v>
      </c>
      <c r="BJ169" s="17" t="s">
        <v>81</v>
      </c>
      <c r="BK169" s="226">
        <f>ROUND(I169*H169,2)</f>
        <v>0</v>
      </c>
      <c r="BL169" s="17" t="s">
        <v>141</v>
      </c>
      <c r="BM169" s="225" t="s">
        <v>222</v>
      </c>
    </row>
    <row r="170" s="2" customFormat="1">
      <c r="A170" s="38"/>
      <c r="B170" s="39"/>
      <c r="C170" s="40"/>
      <c r="D170" s="229" t="s">
        <v>160</v>
      </c>
      <c r="E170" s="40"/>
      <c r="F170" s="260" t="s">
        <v>161</v>
      </c>
      <c r="G170" s="40"/>
      <c r="H170" s="40"/>
      <c r="I170" s="261"/>
      <c r="J170" s="40"/>
      <c r="K170" s="40"/>
      <c r="L170" s="44"/>
      <c r="M170" s="262"/>
      <c r="N170" s="263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160</v>
      </c>
      <c r="AU170" s="17" t="s">
        <v>85</v>
      </c>
    </row>
    <row r="171" s="14" customFormat="1">
      <c r="A171" s="14"/>
      <c r="B171" s="238"/>
      <c r="C171" s="239"/>
      <c r="D171" s="229" t="s">
        <v>143</v>
      </c>
      <c r="E171" s="240" t="s">
        <v>1</v>
      </c>
      <c r="F171" s="241" t="s">
        <v>203</v>
      </c>
      <c r="G171" s="239"/>
      <c r="H171" s="242">
        <v>90</v>
      </c>
      <c r="I171" s="243"/>
      <c r="J171" s="239"/>
      <c r="K171" s="239"/>
      <c r="L171" s="244"/>
      <c r="M171" s="245"/>
      <c r="N171" s="246"/>
      <c r="O171" s="246"/>
      <c r="P171" s="246"/>
      <c r="Q171" s="246"/>
      <c r="R171" s="246"/>
      <c r="S171" s="246"/>
      <c r="T171" s="247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48" t="s">
        <v>143</v>
      </c>
      <c r="AU171" s="248" t="s">
        <v>85</v>
      </c>
      <c r="AV171" s="14" t="s">
        <v>85</v>
      </c>
      <c r="AW171" s="14" t="s">
        <v>32</v>
      </c>
      <c r="AX171" s="14" t="s">
        <v>81</v>
      </c>
      <c r="AY171" s="248" t="s">
        <v>135</v>
      </c>
    </row>
    <row r="172" s="2" customFormat="1" ht="21.75" customHeight="1">
      <c r="A172" s="38"/>
      <c r="B172" s="39"/>
      <c r="C172" s="213" t="s">
        <v>223</v>
      </c>
      <c r="D172" s="213" t="s">
        <v>137</v>
      </c>
      <c r="E172" s="214" t="s">
        <v>224</v>
      </c>
      <c r="F172" s="215" t="s">
        <v>225</v>
      </c>
      <c r="G172" s="216" t="s">
        <v>171</v>
      </c>
      <c r="H172" s="217">
        <v>1.8</v>
      </c>
      <c r="I172" s="218"/>
      <c r="J172" s="219">
        <f>ROUND(I172*H172,2)</f>
        <v>0</v>
      </c>
      <c r="K172" s="220"/>
      <c r="L172" s="44"/>
      <c r="M172" s="221" t="s">
        <v>1</v>
      </c>
      <c r="N172" s="222" t="s">
        <v>41</v>
      </c>
      <c r="O172" s="91"/>
      <c r="P172" s="223">
        <f>O172*H172</f>
        <v>0</v>
      </c>
      <c r="Q172" s="223">
        <v>0</v>
      </c>
      <c r="R172" s="223">
        <f>Q172*H172</f>
        <v>0</v>
      </c>
      <c r="S172" s="223">
        <v>0</v>
      </c>
      <c r="T172" s="224">
        <f>S172*H172</f>
        <v>0</v>
      </c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R172" s="225" t="s">
        <v>141</v>
      </c>
      <c r="AT172" s="225" t="s">
        <v>137</v>
      </c>
      <c r="AU172" s="225" t="s">
        <v>85</v>
      </c>
      <c r="AY172" s="17" t="s">
        <v>135</v>
      </c>
      <c r="BE172" s="226">
        <f>IF(N172="základní",J172,0)</f>
        <v>0</v>
      </c>
      <c r="BF172" s="226">
        <f>IF(N172="snížená",J172,0)</f>
        <v>0</v>
      </c>
      <c r="BG172" s="226">
        <f>IF(N172="zákl. přenesená",J172,0)</f>
        <v>0</v>
      </c>
      <c r="BH172" s="226">
        <f>IF(N172="sníž. přenesená",J172,0)</f>
        <v>0</v>
      </c>
      <c r="BI172" s="226">
        <f>IF(N172="nulová",J172,0)</f>
        <v>0</v>
      </c>
      <c r="BJ172" s="17" t="s">
        <v>81</v>
      </c>
      <c r="BK172" s="226">
        <f>ROUND(I172*H172,2)</f>
        <v>0</v>
      </c>
      <c r="BL172" s="17" t="s">
        <v>141</v>
      </c>
      <c r="BM172" s="225" t="s">
        <v>226</v>
      </c>
    </row>
    <row r="173" s="14" customFormat="1">
      <c r="A173" s="14"/>
      <c r="B173" s="238"/>
      <c r="C173" s="239"/>
      <c r="D173" s="229" t="s">
        <v>143</v>
      </c>
      <c r="E173" s="240" t="s">
        <v>1</v>
      </c>
      <c r="F173" s="241" t="s">
        <v>227</v>
      </c>
      <c r="G173" s="239"/>
      <c r="H173" s="242">
        <v>1.8</v>
      </c>
      <c r="I173" s="243"/>
      <c r="J173" s="239"/>
      <c r="K173" s="239"/>
      <c r="L173" s="244"/>
      <c r="M173" s="245"/>
      <c r="N173" s="246"/>
      <c r="O173" s="246"/>
      <c r="P173" s="246"/>
      <c r="Q173" s="246"/>
      <c r="R173" s="246"/>
      <c r="S173" s="246"/>
      <c r="T173" s="247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48" t="s">
        <v>143</v>
      </c>
      <c r="AU173" s="248" t="s">
        <v>85</v>
      </c>
      <c r="AV173" s="14" t="s">
        <v>85</v>
      </c>
      <c r="AW173" s="14" t="s">
        <v>32</v>
      </c>
      <c r="AX173" s="14" t="s">
        <v>81</v>
      </c>
      <c r="AY173" s="248" t="s">
        <v>135</v>
      </c>
    </row>
    <row r="174" s="2" customFormat="1" ht="24.15" customHeight="1">
      <c r="A174" s="38"/>
      <c r="B174" s="39"/>
      <c r="C174" s="213" t="s">
        <v>228</v>
      </c>
      <c r="D174" s="213" t="s">
        <v>137</v>
      </c>
      <c r="E174" s="214" t="s">
        <v>229</v>
      </c>
      <c r="F174" s="215" t="s">
        <v>230</v>
      </c>
      <c r="G174" s="216" t="s">
        <v>171</v>
      </c>
      <c r="H174" s="217">
        <v>9</v>
      </c>
      <c r="I174" s="218"/>
      <c r="J174" s="219">
        <f>ROUND(I174*H174,2)</f>
        <v>0</v>
      </c>
      <c r="K174" s="220"/>
      <c r="L174" s="44"/>
      <c r="M174" s="221" t="s">
        <v>1</v>
      </c>
      <c r="N174" s="222" t="s">
        <v>41</v>
      </c>
      <c r="O174" s="91"/>
      <c r="P174" s="223">
        <f>O174*H174</f>
        <v>0</v>
      </c>
      <c r="Q174" s="223">
        <v>0</v>
      </c>
      <c r="R174" s="223">
        <f>Q174*H174</f>
        <v>0</v>
      </c>
      <c r="S174" s="223">
        <v>0</v>
      </c>
      <c r="T174" s="224">
        <f>S174*H174</f>
        <v>0</v>
      </c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R174" s="225" t="s">
        <v>141</v>
      </c>
      <c r="AT174" s="225" t="s">
        <v>137</v>
      </c>
      <c r="AU174" s="225" t="s">
        <v>85</v>
      </c>
      <c r="AY174" s="17" t="s">
        <v>135</v>
      </c>
      <c r="BE174" s="226">
        <f>IF(N174="základní",J174,0)</f>
        <v>0</v>
      </c>
      <c r="BF174" s="226">
        <f>IF(N174="snížená",J174,0)</f>
        <v>0</v>
      </c>
      <c r="BG174" s="226">
        <f>IF(N174="zákl. přenesená",J174,0)</f>
        <v>0</v>
      </c>
      <c r="BH174" s="226">
        <f>IF(N174="sníž. přenesená",J174,0)</f>
        <v>0</v>
      </c>
      <c r="BI174" s="226">
        <f>IF(N174="nulová",J174,0)</f>
        <v>0</v>
      </c>
      <c r="BJ174" s="17" t="s">
        <v>81</v>
      </c>
      <c r="BK174" s="226">
        <f>ROUND(I174*H174,2)</f>
        <v>0</v>
      </c>
      <c r="BL174" s="17" t="s">
        <v>141</v>
      </c>
      <c r="BM174" s="225" t="s">
        <v>231</v>
      </c>
    </row>
    <row r="175" s="14" customFormat="1">
      <c r="A175" s="14"/>
      <c r="B175" s="238"/>
      <c r="C175" s="239"/>
      <c r="D175" s="229" t="s">
        <v>143</v>
      </c>
      <c r="E175" s="240" t="s">
        <v>1</v>
      </c>
      <c r="F175" s="241" t="s">
        <v>232</v>
      </c>
      <c r="G175" s="239"/>
      <c r="H175" s="242">
        <v>9</v>
      </c>
      <c r="I175" s="243"/>
      <c r="J175" s="239"/>
      <c r="K175" s="239"/>
      <c r="L175" s="244"/>
      <c r="M175" s="245"/>
      <c r="N175" s="246"/>
      <c r="O175" s="246"/>
      <c r="P175" s="246"/>
      <c r="Q175" s="246"/>
      <c r="R175" s="246"/>
      <c r="S175" s="246"/>
      <c r="T175" s="247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48" t="s">
        <v>143</v>
      </c>
      <c r="AU175" s="248" t="s">
        <v>85</v>
      </c>
      <c r="AV175" s="14" t="s">
        <v>85</v>
      </c>
      <c r="AW175" s="14" t="s">
        <v>32</v>
      </c>
      <c r="AX175" s="14" t="s">
        <v>81</v>
      </c>
      <c r="AY175" s="248" t="s">
        <v>135</v>
      </c>
    </row>
    <row r="176" s="12" customFormat="1" ht="22.8" customHeight="1">
      <c r="A176" s="12"/>
      <c r="B176" s="197"/>
      <c r="C176" s="198"/>
      <c r="D176" s="199" t="s">
        <v>75</v>
      </c>
      <c r="E176" s="211" t="s">
        <v>85</v>
      </c>
      <c r="F176" s="211" t="s">
        <v>233</v>
      </c>
      <c r="G176" s="198"/>
      <c r="H176" s="198"/>
      <c r="I176" s="201"/>
      <c r="J176" s="212">
        <f>BK176</f>
        <v>0</v>
      </c>
      <c r="K176" s="198"/>
      <c r="L176" s="203"/>
      <c r="M176" s="204"/>
      <c r="N176" s="205"/>
      <c r="O176" s="205"/>
      <c r="P176" s="206">
        <f>SUM(P177:P178)</f>
        <v>0</v>
      </c>
      <c r="Q176" s="205"/>
      <c r="R176" s="206">
        <f>SUM(R177:R178)</f>
        <v>4.0937999999999999</v>
      </c>
      <c r="S176" s="205"/>
      <c r="T176" s="207">
        <f>SUM(T177:T178)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08" t="s">
        <v>81</v>
      </c>
      <c r="AT176" s="209" t="s">
        <v>75</v>
      </c>
      <c r="AU176" s="209" t="s">
        <v>81</v>
      </c>
      <c r="AY176" s="208" t="s">
        <v>135</v>
      </c>
      <c r="BK176" s="210">
        <f>SUM(BK177:BK178)</f>
        <v>0</v>
      </c>
    </row>
    <row r="177" s="2" customFormat="1" ht="37.8" customHeight="1">
      <c r="A177" s="38"/>
      <c r="B177" s="39"/>
      <c r="C177" s="213" t="s">
        <v>234</v>
      </c>
      <c r="D177" s="213" t="s">
        <v>137</v>
      </c>
      <c r="E177" s="214" t="s">
        <v>235</v>
      </c>
      <c r="F177" s="215" t="s">
        <v>236</v>
      </c>
      <c r="G177" s="216" t="s">
        <v>165</v>
      </c>
      <c r="H177" s="217">
        <v>20</v>
      </c>
      <c r="I177" s="218"/>
      <c r="J177" s="219">
        <f>ROUND(I177*H177,2)</f>
        <v>0</v>
      </c>
      <c r="K177" s="220"/>
      <c r="L177" s="44"/>
      <c r="M177" s="221" t="s">
        <v>1</v>
      </c>
      <c r="N177" s="222" t="s">
        <v>41</v>
      </c>
      <c r="O177" s="91"/>
      <c r="P177" s="223">
        <f>O177*H177</f>
        <v>0</v>
      </c>
      <c r="Q177" s="223">
        <v>0.20469000000000001</v>
      </c>
      <c r="R177" s="223">
        <f>Q177*H177</f>
        <v>4.0937999999999999</v>
      </c>
      <c r="S177" s="223">
        <v>0</v>
      </c>
      <c r="T177" s="224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25" t="s">
        <v>141</v>
      </c>
      <c r="AT177" s="225" t="s">
        <v>137</v>
      </c>
      <c r="AU177" s="225" t="s">
        <v>85</v>
      </c>
      <c r="AY177" s="17" t="s">
        <v>135</v>
      </c>
      <c r="BE177" s="226">
        <f>IF(N177="základní",J177,0)</f>
        <v>0</v>
      </c>
      <c r="BF177" s="226">
        <f>IF(N177="snížená",J177,0)</f>
        <v>0</v>
      </c>
      <c r="BG177" s="226">
        <f>IF(N177="zákl. přenesená",J177,0)</f>
        <v>0</v>
      </c>
      <c r="BH177" s="226">
        <f>IF(N177="sníž. přenesená",J177,0)</f>
        <v>0</v>
      </c>
      <c r="BI177" s="226">
        <f>IF(N177="nulová",J177,0)</f>
        <v>0</v>
      </c>
      <c r="BJ177" s="17" t="s">
        <v>81</v>
      </c>
      <c r="BK177" s="226">
        <f>ROUND(I177*H177,2)</f>
        <v>0</v>
      </c>
      <c r="BL177" s="17" t="s">
        <v>141</v>
      </c>
      <c r="BM177" s="225" t="s">
        <v>237</v>
      </c>
    </row>
    <row r="178" s="14" customFormat="1">
      <c r="A178" s="14"/>
      <c r="B178" s="238"/>
      <c r="C178" s="239"/>
      <c r="D178" s="229" t="s">
        <v>143</v>
      </c>
      <c r="E178" s="240" t="s">
        <v>1</v>
      </c>
      <c r="F178" s="241" t="s">
        <v>238</v>
      </c>
      <c r="G178" s="239"/>
      <c r="H178" s="242">
        <v>20</v>
      </c>
      <c r="I178" s="243"/>
      <c r="J178" s="239"/>
      <c r="K178" s="239"/>
      <c r="L178" s="244"/>
      <c r="M178" s="245"/>
      <c r="N178" s="246"/>
      <c r="O178" s="246"/>
      <c r="P178" s="246"/>
      <c r="Q178" s="246"/>
      <c r="R178" s="246"/>
      <c r="S178" s="246"/>
      <c r="T178" s="247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48" t="s">
        <v>143</v>
      </c>
      <c r="AU178" s="248" t="s">
        <v>85</v>
      </c>
      <c r="AV178" s="14" t="s">
        <v>85</v>
      </c>
      <c r="AW178" s="14" t="s">
        <v>32</v>
      </c>
      <c r="AX178" s="14" t="s">
        <v>81</v>
      </c>
      <c r="AY178" s="248" t="s">
        <v>135</v>
      </c>
    </row>
    <row r="179" s="12" customFormat="1" ht="22.8" customHeight="1">
      <c r="A179" s="12"/>
      <c r="B179" s="197"/>
      <c r="C179" s="198"/>
      <c r="D179" s="199" t="s">
        <v>75</v>
      </c>
      <c r="E179" s="211" t="s">
        <v>141</v>
      </c>
      <c r="F179" s="211" t="s">
        <v>239</v>
      </c>
      <c r="G179" s="198"/>
      <c r="H179" s="198"/>
      <c r="I179" s="201"/>
      <c r="J179" s="212">
        <f>BK179</f>
        <v>0</v>
      </c>
      <c r="K179" s="198"/>
      <c r="L179" s="203"/>
      <c r="M179" s="204"/>
      <c r="N179" s="205"/>
      <c r="O179" s="205"/>
      <c r="P179" s="206">
        <f>SUM(P180:P181)</f>
        <v>0</v>
      </c>
      <c r="Q179" s="205"/>
      <c r="R179" s="206">
        <f>SUM(R180:R181)</f>
        <v>0</v>
      </c>
      <c r="S179" s="205"/>
      <c r="T179" s="207">
        <f>SUM(T180:T181)</f>
        <v>0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08" t="s">
        <v>81</v>
      </c>
      <c r="AT179" s="209" t="s">
        <v>75</v>
      </c>
      <c r="AU179" s="209" t="s">
        <v>81</v>
      </c>
      <c r="AY179" s="208" t="s">
        <v>135</v>
      </c>
      <c r="BK179" s="210">
        <f>SUM(BK180:BK181)</f>
        <v>0</v>
      </c>
    </row>
    <row r="180" s="2" customFormat="1" ht="33" customHeight="1">
      <c r="A180" s="38"/>
      <c r="B180" s="39"/>
      <c r="C180" s="213" t="s">
        <v>240</v>
      </c>
      <c r="D180" s="213" t="s">
        <v>137</v>
      </c>
      <c r="E180" s="214" t="s">
        <v>241</v>
      </c>
      <c r="F180" s="215" t="s">
        <v>242</v>
      </c>
      <c r="G180" s="216" t="s">
        <v>171</v>
      </c>
      <c r="H180" s="217">
        <v>0.053999999999999999</v>
      </c>
      <c r="I180" s="218"/>
      <c r="J180" s="219">
        <f>ROUND(I180*H180,2)</f>
        <v>0</v>
      </c>
      <c r="K180" s="220"/>
      <c r="L180" s="44"/>
      <c r="M180" s="221" t="s">
        <v>1</v>
      </c>
      <c r="N180" s="222" t="s">
        <v>41</v>
      </c>
      <c r="O180" s="91"/>
      <c r="P180" s="223">
        <f>O180*H180</f>
        <v>0</v>
      </c>
      <c r="Q180" s="223">
        <v>0</v>
      </c>
      <c r="R180" s="223">
        <f>Q180*H180</f>
        <v>0</v>
      </c>
      <c r="S180" s="223">
        <v>0</v>
      </c>
      <c r="T180" s="224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25" t="s">
        <v>141</v>
      </c>
      <c r="AT180" s="225" t="s">
        <v>137</v>
      </c>
      <c r="AU180" s="225" t="s">
        <v>85</v>
      </c>
      <c r="AY180" s="17" t="s">
        <v>135</v>
      </c>
      <c r="BE180" s="226">
        <f>IF(N180="základní",J180,0)</f>
        <v>0</v>
      </c>
      <c r="BF180" s="226">
        <f>IF(N180="snížená",J180,0)</f>
        <v>0</v>
      </c>
      <c r="BG180" s="226">
        <f>IF(N180="zákl. přenesená",J180,0)</f>
        <v>0</v>
      </c>
      <c r="BH180" s="226">
        <f>IF(N180="sníž. přenesená",J180,0)</f>
        <v>0</v>
      </c>
      <c r="BI180" s="226">
        <f>IF(N180="nulová",J180,0)</f>
        <v>0</v>
      </c>
      <c r="BJ180" s="17" t="s">
        <v>81</v>
      </c>
      <c r="BK180" s="226">
        <f>ROUND(I180*H180,2)</f>
        <v>0</v>
      </c>
      <c r="BL180" s="17" t="s">
        <v>141</v>
      </c>
      <c r="BM180" s="225" t="s">
        <v>243</v>
      </c>
    </row>
    <row r="181" s="14" customFormat="1">
      <c r="A181" s="14"/>
      <c r="B181" s="238"/>
      <c r="C181" s="239"/>
      <c r="D181" s="229" t="s">
        <v>143</v>
      </c>
      <c r="E181" s="240" t="s">
        <v>1</v>
      </c>
      <c r="F181" s="241" t="s">
        <v>244</v>
      </c>
      <c r="G181" s="239"/>
      <c r="H181" s="242">
        <v>0.053999999999999999</v>
      </c>
      <c r="I181" s="243"/>
      <c r="J181" s="239"/>
      <c r="K181" s="239"/>
      <c r="L181" s="244"/>
      <c r="M181" s="245"/>
      <c r="N181" s="246"/>
      <c r="O181" s="246"/>
      <c r="P181" s="246"/>
      <c r="Q181" s="246"/>
      <c r="R181" s="246"/>
      <c r="S181" s="246"/>
      <c r="T181" s="247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48" t="s">
        <v>143</v>
      </c>
      <c r="AU181" s="248" t="s">
        <v>85</v>
      </c>
      <c r="AV181" s="14" t="s">
        <v>85</v>
      </c>
      <c r="AW181" s="14" t="s">
        <v>32</v>
      </c>
      <c r="AX181" s="14" t="s">
        <v>81</v>
      </c>
      <c r="AY181" s="248" t="s">
        <v>135</v>
      </c>
    </row>
    <row r="182" s="12" customFormat="1" ht="22.8" customHeight="1">
      <c r="A182" s="12"/>
      <c r="B182" s="197"/>
      <c r="C182" s="198"/>
      <c r="D182" s="199" t="s">
        <v>75</v>
      </c>
      <c r="E182" s="211" t="s">
        <v>162</v>
      </c>
      <c r="F182" s="211" t="s">
        <v>245</v>
      </c>
      <c r="G182" s="198"/>
      <c r="H182" s="198"/>
      <c r="I182" s="201"/>
      <c r="J182" s="212">
        <f>BK182</f>
        <v>0</v>
      </c>
      <c r="K182" s="198"/>
      <c r="L182" s="203"/>
      <c r="M182" s="204"/>
      <c r="N182" s="205"/>
      <c r="O182" s="205"/>
      <c r="P182" s="206">
        <f>SUM(P183:P227)</f>
        <v>0</v>
      </c>
      <c r="Q182" s="205"/>
      <c r="R182" s="206">
        <f>SUM(R183:R227)</f>
        <v>163.71467000000001</v>
      </c>
      <c r="S182" s="205"/>
      <c r="T182" s="207">
        <f>SUM(T183:T227)</f>
        <v>0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08" t="s">
        <v>81</v>
      </c>
      <c r="AT182" s="209" t="s">
        <v>75</v>
      </c>
      <c r="AU182" s="209" t="s">
        <v>81</v>
      </c>
      <c r="AY182" s="208" t="s">
        <v>135</v>
      </c>
      <c r="BK182" s="210">
        <f>SUM(BK183:BK227)</f>
        <v>0</v>
      </c>
    </row>
    <row r="183" s="2" customFormat="1" ht="24.15" customHeight="1">
      <c r="A183" s="38"/>
      <c r="B183" s="39"/>
      <c r="C183" s="213" t="s">
        <v>246</v>
      </c>
      <c r="D183" s="213" t="s">
        <v>137</v>
      </c>
      <c r="E183" s="214" t="s">
        <v>247</v>
      </c>
      <c r="F183" s="215" t="s">
        <v>248</v>
      </c>
      <c r="G183" s="216" t="s">
        <v>147</v>
      </c>
      <c r="H183" s="217">
        <v>325.30000000000001</v>
      </c>
      <c r="I183" s="218"/>
      <c r="J183" s="219">
        <f>ROUND(I183*H183,2)</f>
        <v>0</v>
      </c>
      <c r="K183" s="220"/>
      <c r="L183" s="44"/>
      <c r="M183" s="221" t="s">
        <v>1</v>
      </c>
      <c r="N183" s="222" t="s">
        <v>41</v>
      </c>
      <c r="O183" s="91"/>
      <c r="P183" s="223">
        <f>O183*H183</f>
        <v>0</v>
      </c>
      <c r="Q183" s="223">
        <v>0</v>
      </c>
      <c r="R183" s="223">
        <f>Q183*H183</f>
        <v>0</v>
      </c>
      <c r="S183" s="223">
        <v>0</v>
      </c>
      <c r="T183" s="224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25" t="s">
        <v>141</v>
      </c>
      <c r="AT183" s="225" t="s">
        <v>137</v>
      </c>
      <c r="AU183" s="225" t="s">
        <v>85</v>
      </c>
      <c r="AY183" s="17" t="s">
        <v>135</v>
      </c>
      <c r="BE183" s="226">
        <f>IF(N183="základní",J183,0)</f>
        <v>0</v>
      </c>
      <c r="BF183" s="226">
        <f>IF(N183="snížená",J183,0)</f>
        <v>0</v>
      </c>
      <c r="BG183" s="226">
        <f>IF(N183="zákl. přenesená",J183,0)</f>
        <v>0</v>
      </c>
      <c r="BH183" s="226">
        <f>IF(N183="sníž. přenesená",J183,0)</f>
        <v>0</v>
      </c>
      <c r="BI183" s="226">
        <f>IF(N183="nulová",J183,0)</f>
        <v>0</v>
      </c>
      <c r="BJ183" s="17" t="s">
        <v>81</v>
      </c>
      <c r="BK183" s="226">
        <f>ROUND(I183*H183,2)</f>
        <v>0</v>
      </c>
      <c r="BL183" s="17" t="s">
        <v>141</v>
      </c>
      <c r="BM183" s="225" t="s">
        <v>249</v>
      </c>
    </row>
    <row r="184" s="14" customFormat="1">
      <c r="A184" s="14"/>
      <c r="B184" s="238"/>
      <c r="C184" s="239"/>
      <c r="D184" s="229" t="s">
        <v>143</v>
      </c>
      <c r="E184" s="240" t="s">
        <v>1</v>
      </c>
      <c r="F184" s="241" t="s">
        <v>250</v>
      </c>
      <c r="G184" s="239"/>
      <c r="H184" s="242">
        <v>19.5</v>
      </c>
      <c r="I184" s="243"/>
      <c r="J184" s="239"/>
      <c r="K184" s="239"/>
      <c r="L184" s="244"/>
      <c r="M184" s="245"/>
      <c r="N184" s="246"/>
      <c r="O184" s="246"/>
      <c r="P184" s="246"/>
      <c r="Q184" s="246"/>
      <c r="R184" s="246"/>
      <c r="S184" s="246"/>
      <c r="T184" s="247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48" t="s">
        <v>143</v>
      </c>
      <c r="AU184" s="248" t="s">
        <v>85</v>
      </c>
      <c r="AV184" s="14" t="s">
        <v>85</v>
      </c>
      <c r="AW184" s="14" t="s">
        <v>32</v>
      </c>
      <c r="AX184" s="14" t="s">
        <v>76</v>
      </c>
      <c r="AY184" s="248" t="s">
        <v>135</v>
      </c>
    </row>
    <row r="185" s="14" customFormat="1">
      <c r="A185" s="14"/>
      <c r="B185" s="238"/>
      <c r="C185" s="239"/>
      <c r="D185" s="229" t="s">
        <v>143</v>
      </c>
      <c r="E185" s="240" t="s">
        <v>1</v>
      </c>
      <c r="F185" s="241" t="s">
        <v>251</v>
      </c>
      <c r="G185" s="239"/>
      <c r="H185" s="242">
        <v>1.8</v>
      </c>
      <c r="I185" s="243"/>
      <c r="J185" s="239"/>
      <c r="K185" s="239"/>
      <c r="L185" s="244"/>
      <c r="M185" s="245"/>
      <c r="N185" s="246"/>
      <c r="O185" s="246"/>
      <c r="P185" s="246"/>
      <c r="Q185" s="246"/>
      <c r="R185" s="246"/>
      <c r="S185" s="246"/>
      <c r="T185" s="247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48" t="s">
        <v>143</v>
      </c>
      <c r="AU185" s="248" t="s">
        <v>85</v>
      </c>
      <c r="AV185" s="14" t="s">
        <v>85</v>
      </c>
      <c r="AW185" s="14" t="s">
        <v>32</v>
      </c>
      <c r="AX185" s="14" t="s">
        <v>76</v>
      </c>
      <c r="AY185" s="248" t="s">
        <v>135</v>
      </c>
    </row>
    <row r="186" s="14" customFormat="1">
      <c r="A186" s="14"/>
      <c r="B186" s="238"/>
      <c r="C186" s="239"/>
      <c r="D186" s="229" t="s">
        <v>143</v>
      </c>
      <c r="E186" s="240" t="s">
        <v>1</v>
      </c>
      <c r="F186" s="241" t="s">
        <v>252</v>
      </c>
      <c r="G186" s="239"/>
      <c r="H186" s="242">
        <v>304</v>
      </c>
      <c r="I186" s="243"/>
      <c r="J186" s="239"/>
      <c r="K186" s="239"/>
      <c r="L186" s="244"/>
      <c r="M186" s="245"/>
      <c r="N186" s="246"/>
      <c r="O186" s="246"/>
      <c r="P186" s="246"/>
      <c r="Q186" s="246"/>
      <c r="R186" s="246"/>
      <c r="S186" s="246"/>
      <c r="T186" s="247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48" t="s">
        <v>143</v>
      </c>
      <c r="AU186" s="248" t="s">
        <v>85</v>
      </c>
      <c r="AV186" s="14" t="s">
        <v>85</v>
      </c>
      <c r="AW186" s="14" t="s">
        <v>32</v>
      </c>
      <c r="AX186" s="14" t="s">
        <v>76</v>
      </c>
      <c r="AY186" s="248" t="s">
        <v>135</v>
      </c>
    </row>
    <row r="187" s="15" customFormat="1">
      <c r="A187" s="15"/>
      <c r="B187" s="249"/>
      <c r="C187" s="250"/>
      <c r="D187" s="229" t="s">
        <v>143</v>
      </c>
      <c r="E187" s="251" t="s">
        <v>1</v>
      </c>
      <c r="F187" s="252" t="s">
        <v>151</v>
      </c>
      <c r="G187" s="250"/>
      <c r="H187" s="253">
        <v>325.30000000000001</v>
      </c>
      <c r="I187" s="254"/>
      <c r="J187" s="250"/>
      <c r="K187" s="250"/>
      <c r="L187" s="255"/>
      <c r="M187" s="256"/>
      <c r="N187" s="257"/>
      <c r="O187" s="257"/>
      <c r="P187" s="257"/>
      <c r="Q187" s="257"/>
      <c r="R187" s="257"/>
      <c r="S187" s="257"/>
      <c r="T187" s="258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59" t="s">
        <v>143</v>
      </c>
      <c r="AU187" s="259" t="s">
        <v>85</v>
      </c>
      <c r="AV187" s="15" t="s">
        <v>141</v>
      </c>
      <c r="AW187" s="15" t="s">
        <v>32</v>
      </c>
      <c r="AX187" s="15" t="s">
        <v>81</v>
      </c>
      <c r="AY187" s="259" t="s">
        <v>135</v>
      </c>
    </row>
    <row r="188" s="2" customFormat="1" ht="21.75" customHeight="1">
      <c r="A188" s="38"/>
      <c r="B188" s="39"/>
      <c r="C188" s="213" t="s">
        <v>7</v>
      </c>
      <c r="D188" s="213" t="s">
        <v>137</v>
      </c>
      <c r="E188" s="214" t="s">
        <v>253</v>
      </c>
      <c r="F188" s="215" t="s">
        <v>254</v>
      </c>
      <c r="G188" s="216" t="s">
        <v>147</v>
      </c>
      <c r="H188" s="217">
        <v>25</v>
      </c>
      <c r="I188" s="218"/>
      <c r="J188" s="219">
        <f>ROUND(I188*H188,2)</f>
        <v>0</v>
      </c>
      <c r="K188" s="220"/>
      <c r="L188" s="44"/>
      <c r="M188" s="221" t="s">
        <v>1</v>
      </c>
      <c r="N188" s="222" t="s">
        <v>41</v>
      </c>
      <c r="O188" s="91"/>
      <c r="P188" s="223">
        <f>O188*H188</f>
        <v>0</v>
      </c>
      <c r="Q188" s="223">
        <v>0</v>
      </c>
      <c r="R188" s="223">
        <f>Q188*H188</f>
        <v>0</v>
      </c>
      <c r="S188" s="223">
        <v>0</v>
      </c>
      <c r="T188" s="224">
        <f>S188*H188</f>
        <v>0</v>
      </c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R188" s="225" t="s">
        <v>141</v>
      </c>
      <c r="AT188" s="225" t="s">
        <v>137</v>
      </c>
      <c r="AU188" s="225" t="s">
        <v>85</v>
      </c>
      <c r="AY188" s="17" t="s">
        <v>135</v>
      </c>
      <c r="BE188" s="226">
        <f>IF(N188="základní",J188,0)</f>
        <v>0</v>
      </c>
      <c r="BF188" s="226">
        <f>IF(N188="snížená",J188,0)</f>
        <v>0</v>
      </c>
      <c r="BG188" s="226">
        <f>IF(N188="zákl. přenesená",J188,0)</f>
        <v>0</v>
      </c>
      <c r="BH188" s="226">
        <f>IF(N188="sníž. přenesená",J188,0)</f>
        <v>0</v>
      </c>
      <c r="BI188" s="226">
        <f>IF(N188="nulová",J188,0)</f>
        <v>0</v>
      </c>
      <c r="BJ188" s="17" t="s">
        <v>81</v>
      </c>
      <c r="BK188" s="226">
        <f>ROUND(I188*H188,2)</f>
        <v>0</v>
      </c>
      <c r="BL188" s="17" t="s">
        <v>141</v>
      </c>
      <c r="BM188" s="225" t="s">
        <v>255</v>
      </c>
    </row>
    <row r="189" s="14" customFormat="1">
      <c r="A189" s="14"/>
      <c r="B189" s="238"/>
      <c r="C189" s="239"/>
      <c r="D189" s="229" t="s">
        <v>143</v>
      </c>
      <c r="E189" s="240" t="s">
        <v>1</v>
      </c>
      <c r="F189" s="241" t="s">
        <v>256</v>
      </c>
      <c r="G189" s="239"/>
      <c r="H189" s="242">
        <v>25</v>
      </c>
      <c r="I189" s="243"/>
      <c r="J189" s="239"/>
      <c r="K189" s="239"/>
      <c r="L189" s="244"/>
      <c r="M189" s="245"/>
      <c r="N189" s="246"/>
      <c r="O189" s="246"/>
      <c r="P189" s="246"/>
      <c r="Q189" s="246"/>
      <c r="R189" s="246"/>
      <c r="S189" s="246"/>
      <c r="T189" s="247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48" t="s">
        <v>143</v>
      </c>
      <c r="AU189" s="248" t="s">
        <v>85</v>
      </c>
      <c r="AV189" s="14" t="s">
        <v>85</v>
      </c>
      <c r="AW189" s="14" t="s">
        <v>32</v>
      </c>
      <c r="AX189" s="14" t="s">
        <v>81</v>
      </c>
      <c r="AY189" s="248" t="s">
        <v>135</v>
      </c>
    </row>
    <row r="190" s="2" customFormat="1" ht="24.15" customHeight="1">
      <c r="A190" s="38"/>
      <c r="B190" s="39"/>
      <c r="C190" s="213" t="s">
        <v>257</v>
      </c>
      <c r="D190" s="213" t="s">
        <v>137</v>
      </c>
      <c r="E190" s="214" t="s">
        <v>258</v>
      </c>
      <c r="F190" s="215" t="s">
        <v>259</v>
      </c>
      <c r="G190" s="216" t="s">
        <v>147</v>
      </c>
      <c r="H190" s="217">
        <v>189</v>
      </c>
      <c r="I190" s="218"/>
      <c r="J190" s="219">
        <f>ROUND(I190*H190,2)</f>
        <v>0</v>
      </c>
      <c r="K190" s="220"/>
      <c r="L190" s="44"/>
      <c r="M190" s="221" t="s">
        <v>1</v>
      </c>
      <c r="N190" s="222" t="s">
        <v>41</v>
      </c>
      <c r="O190" s="91"/>
      <c r="P190" s="223">
        <f>O190*H190</f>
        <v>0</v>
      </c>
      <c r="Q190" s="223">
        <v>0</v>
      </c>
      <c r="R190" s="223">
        <f>Q190*H190</f>
        <v>0</v>
      </c>
      <c r="S190" s="223">
        <v>0</v>
      </c>
      <c r="T190" s="224">
        <f>S190*H190</f>
        <v>0</v>
      </c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R190" s="225" t="s">
        <v>141</v>
      </c>
      <c r="AT190" s="225" t="s">
        <v>137</v>
      </c>
      <c r="AU190" s="225" t="s">
        <v>85</v>
      </c>
      <c r="AY190" s="17" t="s">
        <v>135</v>
      </c>
      <c r="BE190" s="226">
        <f>IF(N190="základní",J190,0)</f>
        <v>0</v>
      </c>
      <c r="BF190" s="226">
        <f>IF(N190="snížená",J190,0)</f>
        <v>0</v>
      </c>
      <c r="BG190" s="226">
        <f>IF(N190="zákl. přenesená",J190,0)</f>
        <v>0</v>
      </c>
      <c r="BH190" s="226">
        <f>IF(N190="sníž. přenesená",J190,0)</f>
        <v>0</v>
      </c>
      <c r="BI190" s="226">
        <f>IF(N190="nulová",J190,0)</f>
        <v>0</v>
      </c>
      <c r="BJ190" s="17" t="s">
        <v>81</v>
      </c>
      <c r="BK190" s="226">
        <f>ROUND(I190*H190,2)</f>
        <v>0</v>
      </c>
      <c r="BL190" s="17" t="s">
        <v>141</v>
      </c>
      <c r="BM190" s="225" t="s">
        <v>260</v>
      </c>
    </row>
    <row r="191" s="14" customFormat="1">
      <c r="A191" s="14"/>
      <c r="B191" s="238"/>
      <c r="C191" s="239"/>
      <c r="D191" s="229" t="s">
        <v>143</v>
      </c>
      <c r="E191" s="240" t="s">
        <v>1</v>
      </c>
      <c r="F191" s="241" t="s">
        <v>261</v>
      </c>
      <c r="G191" s="239"/>
      <c r="H191" s="242">
        <v>189</v>
      </c>
      <c r="I191" s="243"/>
      <c r="J191" s="239"/>
      <c r="K191" s="239"/>
      <c r="L191" s="244"/>
      <c r="M191" s="245"/>
      <c r="N191" s="246"/>
      <c r="O191" s="246"/>
      <c r="P191" s="246"/>
      <c r="Q191" s="246"/>
      <c r="R191" s="246"/>
      <c r="S191" s="246"/>
      <c r="T191" s="247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48" t="s">
        <v>143</v>
      </c>
      <c r="AU191" s="248" t="s">
        <v>85</v>
      </c>
      <c r="AV191" s="14" t="s">
        <v>85</v>
      </c>
      <c r="AW191" s="14" t="s">
        <v>32</v>
      </c>
      <c r="AX191" s="14" t="s">
        <v>81</v>
      </c>
      <c r="AY191" s="248" t="s">
        <v>135</v>
      </c>
    </row>
    <row r="192" s="2" customFormat="1" ht="24.15" customHeight="1">
      <c r="A192" s="38"/>
      <c r="B192" s="39"/>
      <c r="C192" s="213" t="s">
        <v>262</v>
      </c>
      <c r="D192" s="213" t="s">
        <v>137</v>
      </c>
      <c r="E192" s="214" t="s">
        <v>263</v>
      </c>
      <c r="F192" s="215" t="s">
        <v>264</v>
      </c>
      <c r="G192" s="216" t="s">
        <v>147</v>
      </c>
      <c r="H192" s="217">
        <v>304</v>
      </c>
      <c r="I192" s="218"/>
      <c r="J192" s="219">
        <f>ROUND(I192*H192,2)</f>
        <v>0</v>
      </c>
      <c r="K192" s="220"/>
      <c r="L192" s="44"/>
      <c r="M192" s="221" t="s">
        <v>1</v>
      </c>
      <c r="N192" s="222" t="s">
        <v>41</v>
      </c>
      <c r="O192" s="91"/>
      <c r="P192" s="223">
        <f>O192*H192</f>
        <v>0</v>
      </c>
      <c r="Q192" s="223">
        <v>0</v>
      </c>
      <c r="R192" s="223">
        <f>Q192*H192</f>
        <v>0</v>
      </c>
      <c r="S192" s="223">
        <v>0</v>
      </c>
      <c r="T192" s="224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25" t="s">
        <v>141</v>
      </c>
      <c r="AT192" s="225" t="s">
        <v>137</v>
      </c>
      <c r="AU192" s="225" t="s">
        <v>85</v>
      </c>
      <c r="AY192" s="17" t="s">
        <v>135</v>
      </c>
      <c r="BE192" s="226">
        <f>IF(N192="základní",J192,0)</f>
        <v>0</v>
      </c>
      <c r="BF192" s="226">
        <f>IF(N192="snížená",J192,0)</f>
        <v>0</v>
      </c>
      <c r="BG192" s="226">
        <f>IF(N192="zákl. přenesená",J192,0)</f>
        <v>0</v>
      </c>
      <c r="BH192" s="226">
        <f>IF(N192="sníž. přenesená",J192,0)</f>
        <v>0</v>
      </c>
      <c r="BI192" s="226">
        <f>IF(N192="nulová",J192,0)</f>
        <v>0</v>
      </c>
      <c r="BJ192" s="17" t="s">
        <v>81</v>
      </c>
      <c r="BK192" s="226">
        <f>ROUND(I192*H192,2)</f>
        <v>0</v>
      </c>
      <c r="BL192" s="17" t="s">
        <v>141</v>
      </c>
      <c r="BM192" s="225" t="s">
        <v>265</v>
      </c>
    </row>
    <row r="193" s="13" customFormat="1">
      <c r="A193" s="13"/>
      <c r="B193" s="227"/>
      <c r="C193" s="228"/>
      <c r="D193" s="229" t="s">
        <v>143</v>
      </c>
      <c r="E193" s="230" t="s">
        <v>1</v>
      </c>
      <c r="F193" s="231" t="s">
        <v>266</v>
      </c>
      <c r="G193" s="228"/>
      <c r="H193" s="230" t="s">
        <v>1</v>
      </c>
      <c r="I193" s="232"/>
      <c r="J193" s="228"/>
      <c r="K193" s="228"/>
      <c r="L193" s="233"/>
      <c r="M193" s="234"/>
      <c r="N193" s="235"/>
      <c r="O193" s="235"/>
      <c r="P193" s="235"/>
      <c r="Q193" s="235"/>
      <c r="R193" s="235"/>
      <c r="S193" s="235"/>
      <c r="T193" s="236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7" t="s">
        <v>143</v>
      </c>
      <c r="AU193" s="237" t="s">
        <v>85</v>
      </c>
      <c r="AV193" s="13" t="s">
        <v>81</v>
      </c>
      <c r="AW193" s="13" t="s">
        <v>32</v>
      </c>
      <c r="AX193" s="13" t="s">
        <v>76</v>
      </c>
      <c r="AY193" s="237" t="s">
        <v>135</v>
      </c>
    </row>
    <row r="194" s="14" customFormat="1">
      <c r="A194" s="14"/>
      <c r="B194" s="238"/>
      <c r="C194" s="239"/>
      <c r="D194" s="229" t="s">
        <v>143</v>
      </c>
      <c r="E194" s="240" t="s">
        <v>1</v>
      </c>
      <c r="F194" s="241" t="s">
        <v>252</v>
      </c>
      <c r="G194" s="239"/>
      <c r="H194" s="242">
        <v>304</v>
      </c>
      <c r="I194" s="243"/>
      <c r="J194" s="239"/>
      <c r="K194" s="239"/>
      <c r="L194" s="244"/>
      <c r="M194" s="245"/>
      <c r="N194" s="246"/>
      <c r="O194" s="246"/>
      <c r="P194" s="246"/>
      <c r="Q194" s="246"/>
      <c r="R194" s="246"/>
      <c r="S194" s="246"/>
      <c r="T194" s="247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48" t="s">
        <v>143</v>
      </c>
      <c r="AU194" s="248" t="s">
        <v>85</v>
      </c>
      <c r="AV194" s="14" t="s">
        <v>85</v>
      </c>
      <c r="AW194" s="14" t="s">
        <v>32</v>
      </c>
      <c r="AX194" s="14" t="s">
        <v>81</v>
      </c>
      <c r="AY194" s="248" t="s">
        <v>135</v>
      </c>
    </row>
    <row r="195" s="2" customFormat="1" ht="24.15" customHeight="1">
      <c r="A195" s="38"/>
      <c r="B195" s="39"/>
      <c r="C195" s="213" t="s">
        <v>267</v>
      </c>
      <c r="D195" s="213" t="s">
        <v>137</v>
      </c>
      <c r="E195" s="214" t="s">
        <v>268</v>
      </c>
      <c r="F195" s="215" t="s">
        <v>269</v>
      </c>
      <c r="G195" s="216" t="s">
        <v>147</v>
      </c>
      <c r="H195" s="217">
        <v>539.29999999999995</v>
      </c>
      <c r="I195" s="218"/>
      <c r="J195" s="219">
        <f>ROUND(I195*H195,2)</f>
        <v>0</v>
      </c>
      <c r="K195" s="220"/>
      <c r="L195" s="44"/>
      <c r="M195" s="221" t="s">
        <v>1</v>
      </c>
      <c r="N195" s="222" t="s">
        <v>41</v>
      </c>
      <c r="O195" s="91"/>
      <c r="P195" s="223">
        <f>O195*H195</f>
        <v>0</v>
      </c>
      <c r="Q195" s="223">
        <v>0</v>
      </c>
      <c r="R195" s="223">
        <f>Q195*H195</f>
        <v>0</v>
      </c>
      <c r="S195" s="223">
        <v>0</v>
      </c>
      <c r="T195" s="224">
        <f>S195*H195</f>
        <v>0</v>
      </c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R195" s="225" t="s">
        <v>141</v>
      </c>
      <c r="AT195" s="225" t="s">
        <v>137</v>
      </c>
      <c r="AU195" s="225" t="s">
        <v>85</v>
      </c>
      <c r="AY195" s="17" t="s">
        <v>135</v>
      </c>
      <c r="BE195" s="226">
        <f>IF(N195="základní",J195,0)</f>
        <v>0</v>
      </c>
      <c r="BF195" s="226">
        <f>IF(N195="snížená",J195,0)</f>
        <v>0</v>
      </c>
      <c r="BG195" s="226">
        <f>IF(N195="zákl. přenesená",J195,0)</f>
        <v>0</v>
      </c>
      <c r="BH195" s="226">
        <f>IF(N195="sníž. přenesená",J195,0)</f>
        <v>0</v>
      </c>
      <c r="BI195" s="226">
        <f>IF(N195="nulová",J195,0)</f>
        <v>0</v>
      </c>
      <c r="BJ195" s="17" t="s">
        <v>81</v>
      </c>
      <c r="BK195" s="226">
        <f>ROUND(I195*H195,2)</f>
        <v>0</v>
      </c>
      <c r="BL195" s="17" t="s">
        <v>141</v>
      </c>
      <c r="BM195" s="225" t="s">
        <v>270</v>
      </c>
    </row>
    <row r="196" s="13" customFormat="1">
      <c r="A196" s="13"/>
      <c r="B196" s="227"/>
      <c r="C196" s="228"/>
      <c r="D196" s="229" t="s">
        <v>143</v>
      </c>
      <c r="E196" s="230" t="s">
        <v>1</v>
      </c>
      <c r="F196" s="231" t="s">
        <v>271</v>
      </c>
      <c r="G196" s="228"/>
      <c r="H196" s="230" t="s">
        <v>1</v>
      </c>
      <c r="I196" s="232"/>
      <c r="J196" s="228"/>
      <c r="K196" s="228"/>
      <c r="L196" s="233"/>
      <c r="M196" s="234"/>
      <c r="N196" s="235"/>
      <c r="O196" s="235"/>
      <c r="P196" s="235"/>
      <c r="Q196" s="235"/>
      <c r="R196" s="235"/>
      <c r="S196" s="235"/>
      <c r="T196" s="236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7" t="s">
        <v>143</v>
      </c>
      <c r="AU196" s="237" t="s">
        <v>85</v>
      </c>
      <c r="AV196" s="13" t="s">
        <v>81</v>
      </c>
      <c r="AW196" s="13" t="s">
        <v>32</v>
      </c>
      <c r="AX196" s="13" t="s">
        <v>76</v>
      </c>
      <c r="AY196" s="237" t="s">
        <v>135</v>
      </c>
    </row>
    <row r="197" s="14" customFormat="1">
      <c r="A197" s="14"/>
      <c r="B197" s="238"/>
      <c r="C197" s="239"/>
      <c r="D197" s="229" t="s">
        <v>143</v>
      </c>
      <c r="E197" s="240" t="s">
        <v>1</v>
      </c>
      <c r="F197" s="241" t="s">
        <v>256</v>
      </c>
      <c r="G197" s="239"/>
      <c r="H197" s="242">
        <v>25</v>
      </c>
      <c r="I197" s="243"/>
      <c r="J197" s="239"/>
      <c r="K197" s="239"/>
      <c r="L197" s="244"/>
      <c r="M197" s="245"/>
      <c r="N197" s="246"/>
      <c r="O197" s="246"/>
      <c r="P197" s="246"/>
      <c r="Q197" s="246"/>
      <c r="R197" s="246"/>
      <c r="S197" s="246"/>
      <c r="T197" s="247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48" t="s">
        <v>143</v>
      </c>
      <c r="AU197" s="248" t="s">
        <v>85</v>
      </c>
      <c r="AV197" s="14" t="s">
        <v>85</v>
      </c>
      <c r="AW197" s="14" t="s">
        <v>32</v>
      </c>
      <c r="AX197" s="14" t="s">
        <v>76</v>
      </c>
      <c r="AY197" s="248" t="s">
        <v>135</v>
      </c>
    </row>
    <row r="198" s="14" customFormat="1">
      <c r="A198" s="14"/>
      <c r="B198" s="238"/>
      <c r="C198" s="239"/>
      <c r="D198" s="229" t="s">
        <v>143</v>
      </c>
      <c r="E198" s="240" t="s">
        <v>1</v>
      </c>
      <c r="F198" s="241" t="s">
        <v>261</v>
      </c>
      <c r="G198" s="239"/>
      <c r="H198" s="242">
        <v>189</v>
      </c>
      <c r="I198" s="243"/>
      <c r="J198" s="239"/>
      <c r="K198" s="239"/>
      <c r="L198" s="244"/>
      <c r="M198" s="245"/>
      <c r="N198" s="246"/>
      <c r="O198" s="246"/>
      <c r="P198" s="246"/>
      <c r="Q198" s="246"/>
      <c r="R198" s="246"/>
      <c r="S198" s="246"/>
      <c r="T198" s="247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48" t="s">
        <v>143</v>
      </c>
      <c r="AU198" s="248" t="s">
        <v>85</v>
      </c>
      <c r="AV198" s="14" t="s">
        <v>85</v>
      </c>
      <c r="AW198" s="14" t="s">
        <v>32</v>
      </c>
      <c r="AX198" s="14" t="s">
        <v>76</v>
      </c>
      <c r="AY198" s="248" t="s">
        <v>135</v>
      </c>
    </row>
    <row r="199" s="14" customFormat="1">
      <c r="A199" s="14"/>
      <c r="B199" s="238"/>
      <c r="C199" s="239"/>
      <c r="D199" s="229" t="s">
        <v>143</v>
      </c>
      <c r="E199" s="240" t="s">
        <v>1</v>
      </c>
      <c r="F199" s="241" t="s">
        <v>252</v>
      </c>
      <c r="G199" s="239"/>
      <c r="H199" s="242">
        <v>304</v>
      </c>
      <c r="I199" s="243"/>
      <c r="J199" s="239"/>
      <c r="K199" s="239"/>
      <c r="L199" s="244"/>
      <c r="M199" s="245"/>
      <c r="N199" s="246"/>
      <c r="O199" s="246"/>
      <c r="P199" s="246"/>
      <c r="Q199" s="246"/>
      <c r="R199" s="246"/>
      <c r="S199" s="246"/>
      <c r="T199" s="247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48" t="s">
        <v>143</v>
      </c>
      <c r="AU199" s="248" t="s">
        <v>85</v>
      </c>
      <c r="AV199" s="14" t="s">
        <v>85</v>
      </c>
      <c r="AW199" s="14" t="s">
        <v>32</v>
      </c>
      <c r="AX199" s="14" t="s">
        <v>76</v>
      </c>
      <c r="AY199" s="248" t="s">
        <v>135</v>
      </c>
    </row>
    <row r="200" s="14" customFormat="1">
      <c r="A200" s="14"/>
      <c r="B200" s="238"/>
      <c r="C200" s="239"/>
      <c r="D200" s="229" t="s">
        <v>143</v>
      </c>
      <c r="E200" s="240" t="s">
        <v>1</v>
      </c>
      <c r="F200" s="241" t="s">
        <v>250</v>
      </c>
      <c r="G200" s="239"/>
      <c r="H200" s="242">
        <v>19.5</v>
      </c>
      <c r="I200" s="243"/>
      <c r="J200" s="239"/>
      <c r="K200" s="239"/>
      <c r="L200" s="244"/>
      <c r="M200" s="245"/>
      <c r="N200" s="246"/>
      <c r="O200" s="246"/>
      <c r="P200" s="246"/>
      <c r="Q200" s="246"/>
      <c r="R200" s="246"/>
      <c r="S200" s="246"/>
      <c r="T200" s="247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48" t="s">
        <v>143</v>
      </c>
      <c r="AU200" s="248" t="s">
        <v>85</v>
      </c>
      <c r="AV200" s="14" t="s">
        <v>85</v>
      </c>
      <c r="AW200" s="14" t="s">
        <v>32</v>
      </c>
      <c r="AX200" s="14" t="s">
        <v>76</v>
      </c>
      <c r="AY200" s="248" t="s">
        <v>135</v>
      </c>
    </row>
    <row r="201" s="14" customFormat="1">
      <c r="A201" s="14"/>
      <c r="B201" s="238"/>
      <c r="C201" s="239"/>
      <c r="D201" s="229" t="s">
        <v>143</v>
      </c>
      <c r="E201" s="240" t="s">
        <v>1</v>
      </c>
      <c r="F201" s="241" t="s">
        <v>251</v>
      </c>
      <c r="G201" s="239"/>
      <c r="H201" s="242">
        <v>1.8</v>
      </c>
      <c r="I201" s="243"/>
      <c r="J201" s="239"/>
      <c r="K201" s="239"/>
      <c r="L201" s="244"/>
      <c r="M201" s="245"/>
      <c r="N201" s="246"/>
      <c r="O201" s="246"/>
      <c r="P201" s="246"/>
      <c r="Q201" s="246"/>
      <c r="R201" s="246"/>
      <c r="S201" s="246"/>
      <c r="T201" s="247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48" t="s">
        <v>143</v>
      </c>
      <c r="AU201" s="248" t="s">
        <v>85</v>
      </c>
      <c r="AV201" s="14" t="s">
        <v>85</v>
      </c>
      <c r="AW201" s="14" t="s">
        <v>32</v>
      </c>
      <c r="AX201" s="14" t="s">
        <v>76</v>
      </c>
      <c r="AY201" s="248" t="s">
        <v>135</v>
      </c>
    </row>
    <row r="202" s="15" customFormat="1">
      <c r="A202" s="15"/>
      <c r="B202" s="249"/>
      <c r="C202" s="250"/>
      <c r="D202" s="229" t="s">
        <v>143</v>
      </c>
      <c r="E202" s="251" t="s">
        <v>1</v>
      </c>
      <c r="F202" s="252" t="s">
        <v>151</v>
      </c>
      <c r="G202" s="250"/>
      <c r="H202" s="253">
        <v>539.29999999999995</v>
      </c>
      <c r="I202" s="254"/>
      <c r="J202" s="250"/>
      <c r="K202" s="250"/>
      <c r="L202" s="255"/>
      <c r="M202" s="256"/>
      <c r="N202" s="257"/>
      <c r="O202" s="257"/>
      <c r="P202" s="257"/>
      <c r="Q202" s="257"/>
      <c r="R202" s="257"/>
      <c r="S202" s="257"/>
      <c r="T202" s="258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T202" s="259" t="s">
        <v>143</v>
      </c>
      <c r="AU202" s="259" t="s">
        <v>85</v>
      </c>
      <c r="AV202" s="15" t="s">
        <v>141</v>
      </c>
      <c r="AW202" s="15" t="s">
        <v>32</v>
      </c>
      <c r="AX202" s="15" t="s">
        <v>81</v>
      </c>
      <c r="AY202" s="259" t="s">
        <v>135</v>
      </c>
    </row>
    <row r="203" s="2" customFormat="1" ht="24.15" customHeight="1">
      <c r="A203" s="38"/>
      <c r="B203" s="39"/>
      <c r="C203" s="213" t="s">
        <v>101</v>
      </c>
      <c r="D203" s="213" t="s">
        <v>137</v>
      </c>
      <c r="E203" s="214" t="s">
        <v>272</v>
      </c>
      <c r="F203" s="215" t="s">
        <v>273</v>
      </c>
      <c r="G203" s="216" t="s">
        <v>147</v>
      </c>
      <c r="H203" s="217">
        <v>25</v>
      </c>
      <c r="I203" s="218"/>
      <c r="J203" s="219">
        <f>ROUND(I203*H203,2)</f>
        <v>0</v>
      </c>
      <c r="K203" s="220"/>
      <c r="L203" s="44"/>
      <c r="M203" s="221" t="s">
        <v>1</v>
      </c>
      <c r="N203" s="222" t="s">
        <v>41</v>
      </c>
      <c r="O203" s="91"/>
      <c r="P203" s="223">
        <f>O203*H203</f>
        <v>0</v>
      </c>
      <c r="Q203" s="223">
        <v>0</v>
      </c>
      <c r="R203" s="223">
        <f>Q203*H203</f>
        <v>0</v>
      </c>
      <c r="S203" s="223">
        <v>0</v>
      </c>
      <c r="T203" s="224">
        <f>S203*H203</f>
        <v>0</v>
      </c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R203" s="225" t="s">
        <v>141</v>
      </c>
      <c r="AT203" s="225" t="s">
        <v>137</v>
      </c>
      <c r="AU203" s="225" t="s">
        <v>85</v>
      </c>
      <c r="AY203" s="17" t="s">
        <v>135</v>
      </c>
      <c r="BE203" s="226">
        <f>IF(N203="základní",J203,0)</f>
        <v>0</v>
      </c>
      <c r="BF203" s="226">
        <f>IF(N203="snížená",J203,0)</f>
        <v>0</v>
      </c>
      <c r="BG203" s="226">
        <f>IF(N203="zákl. přenesená",J203,0)</f>
        <v>0</v>
      </c>
      <c r="BH203" s="226">
        <f>IF(N203="sníž. přenesená",J203,0)</f>
        <v>0</v>
      </c>
      <c r="BI203" s="226">
        <f>IF(N203="nulová",J203,0)</f>
        <v>0</v>
      </c>
      <c r="BJ203" s="17" t="s">
        <v>81</v>
      </c>
      <c r="BK203" s="226">
        <f>ROUND(I203*H203,2)</f>
        <v>0</v>
      </c>
      <c r="BL203" s="17" t="s">
        <v>141</v>
      </c>
      <c r="BM203" s="225" t="s">
        <v>274</v>
      </c>
    </row>
    <row r="204" s="14" customFormat="1">
      <c r="A204" s="14"/>
      <c r="B204" s="238"/>
      <c r="C204" s="239"/>
      <c r="D204" s="229" t="s">
        <v>143</v>
      </c>
      <c r="E204" s="240" t="s">
        <v>1</v>
      </c>
      <c r="F204" s="241" t="s">
        <v>256</v>
      </c>
      <c r="G204" s="239"/>
      <c r="H204" s="242">
        <v>25</v>
      </c>
      <c r="I204" s="243"/>
      <c r="J204" s="239"/>
      <c r="K204" s="239"/>
      <c r="L204" s="244"/>
      <c r="M204" s="245"/>
      <c r="N204" s="246"/>
      <c r="O204" s="246"/>
      <c r="P204" s="246"/>
      <c r="Q204" s="246"/>
      <c r="R204" s="246"/>
      <c r="S204" s="246"/>
      <c r="T204" s="247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48" t="s">
        <v>143</v>
      </c>
      <c r="AU204" s="248" t="s">
        <v>85</v>
      </c>
      <c r="AV204" s="14" t="s">
        <v>85</v>
      </c>
      <c r="AW204" s="14" t="s">
        <v>32</v>
      </c>
      <c r="AX204" s="14" t="s">
        <v>81</v>
      </c>
      <c r="AY204" s="248" t="s">
        <v>135</v>
      </c>
    </row>
    <row r="205" s="2" customFormat="1" ht="24.15" customHeight="1">
      <c r="A205" s="38"/>
      <c r="B205" s="39"/>
      <c r="C205" s="213" t="s">
        <v>275</v>
      </c>
      <c r="D205" s="213" t="s">
        <v>137</v>
      </c>
      <c r="E205" s="214" t="s">
        <v>276</v>
      </c>
      <c r="F205" s="215" t="s">
        <v>277</v>
      </c>
      <c r="G205" s="216" t="s">
        <v>147</v>
      </c>
      <c r="H205" s="217">
        <v>19</v>
      </c>
      <c r="I205" s="218"/>
      <c r="J205" s="219">
        <f>ROUND(I205*H205,2)</f>
        <v>0</v>
      </c>
      <c r="K205" s="220"/>
      <c r="L205" s="44"/>
      <c r="M205" s="221" t="s">
        <v>1</v>
      </c>
      <c r="N205" s="222" t="s">
        <v>41</v>
      </c>
      <c r="O205" s="91"/>
      <c r="P205" s="223">
        <f>O205*H205</f>
        <v>0</v>
      </c>
      <c r="Q205" s="223">
        <v>0.61199999999999999</v>
      </c>
      <c r="R205" s="223">
        <f>Q205*H205</f>
        <v>11.628</v>
      </c>
      <c r="S205" s="223">
        <v>0</v>
      </c>
      <c r="T205" s="224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25" t="s">
        <v>141</v>
      </c>
      <c r="AT205" s="225" t="s">
        <v>137</v>
      </c>
      <c r="AU205" s="225" t="s">
        <v>85</v>
      </c>
      <c r="AY205" s="17" t="s">
        <v>135</v>
      </c>
      <c r="BE205" s="226">
        <f>IF(N205="základní",J205,0)</f>
        <v>0</v>
      </c>
      <c r="BF205" s="226">
        <f>IF(N205="snížená",J205,0)</f>
        <v>0</v>
      </c>
      <c r="BG205" s="226">
        <f>IF(N205="zákl. přenesená",J205,0)</f>
        <v>0</v>
      </c>
      <c r="BH205" s="226">
        <f>IF(N205="sníž. přenesená",J205,0)</f>
        <v>0</v>
      </c>
      <c r="BI205" s="226">
        <f>IF(N205="nulová",J205,0)</f>
        <v>0</v>
      </c>
      <c r="BJ205" s="17" t="s">
        <v>81</v>
      </c>
      <c r="BK205" s="226">
        <f>ROUND(I205*H205,2)</f>
        <v>0</v>
      </c>
      <c r="BL205" s="17" t="s">
        <v>141</v>
      </c>
      <c r="BM205" s="225" t="s">
        <v>278</v>
      </c>
    </row>
    <row r="206" s="14" customFormat="1">
      <c r="A206" s="14"/>
      <c r="B206" s="238"/>
      <c r="C206" s="239"/>
      <c r="D206" s="229" t="s">
        <v>143</v>
      </c>
      <c r="E206" s="240" t="s">
        <v>1</v>
      </c>
      <c r="F206" s="241" t="s">
        <v>279</v>
      </c>
      <c r="G206" s="239"/>
      <c r="H206" s="242">
        <v>19</v>
      </c>
      <c r="I206" s="243"/>
      <c r="J206" s="239"/>
      <c r="K206" s="239"/>
      <c r="L206" s="244"/>
      <c r="M206" s="245"/>
      <c r="N206" s="246"/>
      <c r="O206" s="246"/>
      <c r="P206" s="246"/>
      <c r="Q206" s="246"/>
      <c r="R206" s="246"/>
      <c r="S206" s="246"/>
      <c r="T206" s="247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48" t="s">
        <v>143</v>
      </c>
      <c r="AU206" s="248" t="s">
        <v>85</v>
      </c>
      <c r="AV206" s="14" t="s">
        <v>85</v>
      </c>
      <c r="AW206" s="14" t="s">
        <v>32</v>
      </c>
      <c r="AX206" s="14" t="s">
        <v>81</v>
      </c>
      <c r="AY206" s="248" t="s">
        <v>135</v>
      </c>
    </row>
    <row r="207" s="2" customFormat="1" ht="24.15" customHeight="1">
      <c r="A207" s="38"/>
      <c r="B207" s="39"/>
      <c r="C207" s="213" t="s">
        <v>280</v>
      </c>
      <c r="D207" s="213" t="s">
        <v>137</v>
      </c>
      <c r="E207" s="214" t="s">
        <v>281</v>
      </c>
      <c r="F207" s="215" t="s">
        <v>282</v>
      </c>
      <c r="G207" s="216" t="s">
        <v>147</v>
      </c>
      <c r="H207" s="217">
        <v>25</v>
      </c>
      <c r="I207" s="218"/>
      <c r="J207" s="219">
        <f>ROUND(I207*H207,2)</f>
        <v>0</v>
      </c>
      <c r="K207" s="220"/>
      <c r="L207" s="44"/>
      <c r="M207" s="221" t="s">
        <v>1</v>
      </c>
      <c r="N207" s="222" t="s">
        <v>41</v>
      </c>
      <c r="O207" s="91"/>
      <c r="P207" s="223">
        <f>O207*H207</f>
        <v>0</v>
      </c>
      <c r="Q207" s="223">
        <v>0</v>
      </c>
      <c r="R207" s="223">
        <f>Q207*H207</f>
        <v>0</v>
      </c>
      <c r="S207" s="223">
        <v>0</v>
      </c>
      <c r="T207" s="224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25" t="s">
        <v>141</v>
      </c>
      <c r="AT207" s="225" t="s">
        <v>137</v>
      </c>
      <c r="AU207" s="225" t="s">
        <v>85</v>
      </c>
      <c r="AY207" s="17" t="s">
        <v>135</v>
      </c>
      <c r="BE207" s="226">
        <f>IF(N207="základní",J207,0)</f>
        <v>0</v>
      </c>
      <c r="BF207" s="226">
        <f>IF(N207="snížená",J207,0)</f>
        <v>0</v>
      </c>
      <c r="BG207" s="226">
        <f>IF(N207="zákl. přenesená",J207,0)</f>
        <v>0</v>
      </c>
      <c r="BH207" s="226">
        <f>IF(N207="sníž. přenesená",J207,0)</f>
        <v>0</v>
      </c>
      <c r="BI207" s="226">
        <f>IF(N207="nulová",J207,0)</f>
        <v>0</v>
      </c>
      <c r="BJ207" s="17" t="s">
        <v>81</v>
      </c>
      <c r="BK207" s="226">
        <f>ROUND(I207*H207,2)</f>
        <v>0</v>
      </c>
      <c r="BL207" s="17" t="s">
        <v>141</v>
      </c>
      <c r="BM207" s="225" t="s">
        <v>283</v>
      </c>
    </row>
    <row r="208" s="14" customFormat="1">
      <c r="A208" s="14"/>
      <c r="B208" s="238"/>
      <c r="C208" s="239"/>
      <c r="D208" s="229" t="s">
        <v>143</v>
      </c>
      <c r="E208" s="240" t="s">
        <v>1</v>
      </c>
      <c r="F208" s="241" t="s">
        <v>256</v>
      </c>
      <c r="G208" s="239"/>
      <c r="H208" s="242">
        <v>25</v>
      </c>
      <c r="I208" s="243"/>
      <c r="J208" s="239"/>
      <c r="K208" s="239"/>
      <c r="L208" s="244"/>
      <c r="M208" s="245"/>
      <c r="N208" s="246"/>
      <c r="O208" s="246"/>
      <c r="P208" s="246"/>
      <c r="Q208" s="246"/>
      <c r="R208" s="246"/>
      <c r="S208" s="246"/>
      <c r="T208" s="247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48" t="s">
        <v>143</v>
      </c>
      <c r="AU208" s="248" t="s">
        <v>85</v>
      </c>
      <c r="AV208" s="14" t="s">
        <v>85</v>
      </c>
      <c r="AW208" s="14" t="s">
        <v>32</v>
      </c>
      <c r="AX208" s="14" t="s">
        <v>81</v>
      </c>
      <c r="AY208" s="248" t="s">
        <v>135</v>
      </c>
    </row>
    <row r="209" s="2" customFormat="1" ht="24.15" customHeight="1">
      <c r="A209" s="38"/>
      <c r="B209" s="39"/>
      <c r="C209" s="213" t="s">
        <v>284</v>
      </c>
      <c r="D209" s="213" t="s">
        <v>137</v>
      </c>
      <c r="E209" s="214" t="s">
        <v>285</v>
      </c>
      <c r="F209" s="215" t="s">
        <v>286</v>
      </c>
      <c r="G209" s="216" t="s">
        <v>147</v>
      </c>
      <c r="H209" s="217">
        <v>25</v>
      </c>
      <c r="I209" s="218"/>
      <c r="J209" s="219">
        <f>ROUND(I209*H209,2)</f>
        <v>0</v>
      </c>
      <c r="K209" s="220"/>
      <c r="L209" s="44"/>
      <c r="M209" s="221" t="s">
        <v>1</v>
      </c>
      <c r="N209" s="222" t="s">
        <v>41</v>
      </c>
      <c r="O209" s="91"/>
      <c r="P209" s="223">
        <f>O209*H209</f>
        <v>0</v>
      </c>
      <c r="Q209" s="223">
        <v>0</v>
      </c>
      <c r="R209" s="223">
        <f>Q209*H209</f>
        <v>0</v>
      </c>
      <c r="S209" s="223">
        <v>0</v>
      </c>
      <c r="T209" s="224">
        <f>S209*H209</f>
        <v>0</v>
      </c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R209" s="225" t="s">
        <v>141</v>
      </c>
      <c r="AT209" s="225" t="s">
        <v>137</v>
      </c>
      <c r="AU209" s="225" t="s">
        <v>85</v>
      </c>
      <c r="AY209" s="17" t="s">
        <v>135</v>
      </c>
      <c r="BE209" s="226">
        <f>IF(N209="základní",J209,0)</f>
        <v>0</v>
      </c>
      <c r="BF209" s="226">
        <f>IF(N209="snížená",J209,0)</f>
        <v>0</v>
      </c>
      <c r="BG209" s="226">
        <f>IF(N209="zákl. přenesená",J209,0)</f>
        <v>0</v>
      </c>
      <c r="BH209" s="226">
        <f>IF(N209="sníž. přenesená",J209,0)</f>
        <v>0</v>
      </c>
      <c r="BI209" s="226">
        <f>IF(N209="nulová",J209,0)</f>
        <v>0</v>
      </c>
      <c r="BJ209" s="17" t="s">
        <v>81</v>
      </c>
      <c r="BK209" s="226">
        <f>ROUND(I209*H209,2)</f>
        <v>0</v>
      </c>
      <c r="BL209" s="17" t="s">
        <v>141</v>
      </c>
      <c r="BM209" s="225" t="s">
        <v>287</v>
      </c>
    </row>
    <row r="210" s="14" customFormat="1">
      <c r="A210" s="14"/>
      <c r="B210" s="238"/>
      <c r="C210" s="239"/>
      <c r="D210" s="229" t="s">
        <v>143</v>
      </c>
      <c r="E210" s="240" t="s">
        <v>1</v>
      </c>
      <c r="F210" s="241" t="s">
        <v>256</v>
      </c>
      <c r="G210" s="239"/>
      <c r="H210" s="242">
        <v>25</v>
      </c>
      <c r="I210" s="243"/>
      <c r="J210" s="239"/>
      <c r="K210" s="239"/>
      <c r="L210" s="244"/>
      <c r="M210" s="245"/>
      <c r="N210" s="246"/>
      <c r="O210" s="246"/>
      <c r="P210" s="246"/>
      <c r="Q210" s="246"/>
      <c r="R210" s="246"/>
      <c r="S210" s="246"/>
      <c r="T210" s="247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48" t="s">
        <v>143</v>
      </c>
      <c r="AU210" s="248" t="s">
        <v>85</v>
      </c>
      <c r="AV210" s="14" t="s">
        <v>85</v>
      </c>
      <c r="AW210" s="14" t="s">
        <v>32</v>
      </c>
      <c r="AX210" s="14" t="s">
        <v>81</v>
      </c>
      <c r="AY210" s="248" t="s">
        <v>135</v>
      </c>
    </row>
    <row r="211" s="2" customFormat="1" ht="24.15" customHeight="1">
      <c r="A211" s="38"/>
      <c r="B211" s="39"/>
      <c r="C211" s="213" t="s">
        <v>288</v>
      </c>
      <c r="D211" s="213" t="s">
        <v>137</v>
      </c>
      <c r="E211" s="214" t="s">
        <v>289</v>
      </c>
      <c r="F211" s="215" t="s">
        <v>290</v>
      </c>
      <c r="G211" s="216" t="s">
        <v>147</v>
      </c>
      <c r="H211" s="217">
        <v>25</v>
      </c>
      <c r="I211" s="218"/>
      <c r="J211" s="219">
        <f>ROUND(I211*H211,2)</f>
        <v>0</v>
      </c>
      <c r="K211" s="220"/>
      <c r="L211" s="44"/>
      <c r="M211" s="221" t="s">
        <v>1</v>
      </c>
      <c r="N211" s="222" t="s">
        <v>41</v>
      </c>
      <c r="O211" s="91"/>
      <c r="P211" s="223">
        <f>O211*H211</f>
        <v>0</v>
      </c>
      <c r="Q211" s="223">
        <v>0</v>
      </c>
      <c r="R211" s="223">
        <f>Q211*H211</f>
        <v>0</v>
      </c>
      <c r="S211" s="223">
        <v>0</v>
      </c>
      <c r="T211" s="224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25" t="s">
        <v>141</v>
      </c>
      <c r="AT211" s="225" t="s">
        <v>137</v>
      </c>
      <c r="AU211" s="225" t="s">
        <v>85</v>
      </c>
      <c r="AY211" s="17" t="s">
        <v>135</v>
      </c>
      <c r="BE211" s="226">
        <f>IF(N211="základní",J211,0)</f>
        <v>0</v>
      </c>
      <c r="BF211" s="226">
        <f>IF(N211="snížená",J211,0)</f>
        <v>0</v>
      </c>
      <c r="BG211" s="226">
        <f>IF(N211="zákl. přenesená",J211,0)</f>
        <v>0</v>
      </c>
      <c r="BH211" s="226">
        <f>IF(N211="sníž. přenesená",J211,0)</f>
        <v>0</v>
      </c>
      <c r="BI211" s="226">
        <f>IF(N211="nulová",J211,0)</f>
        <v>0</v>
      </c>
      <c r="BJ211" s="17" t="s">
        <v>81</v>
      </c>
      <c r="BK211" s="226">
        <f>ROUND(I211*H211,2)</f>
        <v>0</v>
      </c>
      <c r="BL211" s="17" t="s">
        <v>141</v>
      </c>
      <c r="BM211" s="225" t="s">
        <v>291</v>
      </c>
    </row>
    <row r="212" s="14" customFormat="1">
      <c r="A212" s="14"/>
      <c r="B212" s="238"/>
      <c r="C212" s="239"/>
      <c r="D212" s="229" t="s">
        <v>143</v>
      </c>
      <c r="E212" s="240" t="s">
        <v>1</v>
      </c>
      <c r="F212" s="241" t="s">
        <v>256</v>
      </c>
      <c r="G212" s="239"/>
      <c r="H212" s="242">
        <v>25</v>
      </c>
      <c r="I212" s="243"/>
      <c r="J212" s="239"/>
      <c r="K212" s="239"/>
      <c r="L212" s="244"/>
      <c r="M212" s="245"/>
      <c r="N212" s="246"/>
      <c r="O212" s="246"/>
      <c r="P212" s="246"/>
      <c r="Q212" s="246"/>
      <c r="R212" s="246"/>
      <c r="S212" s="246"/>
      <c r="T212" s="247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48" t="s">
        <v>143</v>
      </c>
      <c r="AU212" s="248" t="s">
        <v>85</v>
      </c>
      <c r="AV212" s="14" t="s">
        <v>85</v>
      </c>
      <c r="AW212" s="14" t="s">
        <v>32</v>
      </c>
      <c r="AX212" s="14" t="s">
        <v>81</v>
      </c>
      <c r="AY212" s="248" t="s">
        <v>135</v>
      </c>
    </row>
    <row r="213" s="2" customFormat="1" ht="33" customHeight="1">
      <c r="A213" s="38"/>
      <c r="B213" s="39"/>
      <c r="C213" s="213" t="s">
        <v>292</v>
      </c>
      <c r="D213" s="213" t="s">
        <v>137</v>
      </c>
      <c r="E213" s="214" t="s">
        <v>293</v>
      </c>
      <c r="F213" s="215" t="s">
        <v>294</v>
      </c>
      <c r="G213" s="216" t="s">
        <v>147</v>
      </c>
      <c r="H213" s="217">
        <v>102.3</v>
      </c>
      <c r="I213" s="218"/>
      <c r="J213" s="219">
        <f>ROUND(I213*H213,2)</f>
        <v>0</v>
      </c>
      <c r="K213" s="220"/>
      <c r="L213" s="44"/>
      <c r="M213" s="221" t="s">
        <v>1</v>
      </c>
      <c r="N213" s="222" t="s">
        <v>41</v>
      </c>
      <c r="O213" s="91"/>
      <c r="P213" s="223">
        <f>O213*H213</f>
        <v>0</v>
      </c>
      <c r="Q213" s="223">
        <v>0.089219999999999994</v>
      </c>
      <c r="R213" s="223">
        <f>Q213*H213</f>
        <v>9.1272059999999993</v>
      </c>
      <c r="S213" s="223">
        <v>0</v>
      </c>
      <c r="T213" s="224">
        <f>S213*H213</f>
        <v>0</v>
      </c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R213" s="225" t="s">
        <v>141</v>
      </c>
      <c r="AT213" s="225" t="s">
        <v>137</v>
      </c>
      <c r="AU213" s="225" t="s">
        <v>85</v>
      </c>
      <c r="AY213" s="17" t="s">
        <v>135</v>
      </c>
      <c r="BE213" s="226">
        <f>IF(N213="základní",J213,0)</f>
        <v>0</v>
      </c>
      <c r="BF213" s="226">
        <f>IF(N213="snížená",J213,0)</f>
        <v>0</v>
      </c>
      <c r="BG213" s="226">
        <f>IF(N213="zákl. přenesená",J213,0)</f>
        <v>0</v>
      </c>
      <c r="BH213" s="226">
        <f>IF(N213="sníž. přenesená",J213,0)</f>
        <v>0</v>
      </c>
      <c r="BI213" s="226">
        <f>IF(N213="nulová",J213,0)</f>
        <v>0</v>
      </c>
      <c r="BJ213" s="17" t="s">
        <v>81</v>
      </c>
      <c r="BK213" s="226">
        <f>ROUND(I213*H213,2)</f>
        <v>0</v>
      </c>
      <c r="BL213" s="17" t="s">
        <v>141</v>
      </c>
      <c r="BM213" s="225" t="s">
        <v>295</v>
      </c>
    </row>
    <row r="214" s="2" customFormat="1" ht="24.15" customHeight="1">
      <c r="A214" s="38"/>
      <c r="B214" s="39"/>
      <c r="C214" s="264" t="s">
        <v>296</v>
      </c>
      <c r="D214" s="264" t="s">
        <v>195</v>
      </c>
      <c r="E214" s="265" t="s">
        <v>297</v>
      </c>
      <c r="F214" s="266" t="s">
        <v>298</v>
      </c>
      <c r="G214" s="267" t="s">
        <v>147</v>
      </c>
      <c r="H214" s="268">
        <v>103.515</v>
      </c>
      <c r="I214" s="269"/>
      <c r="J214" s="270">
        <f>ROUND(I214*H214,2)</f>
        <v>0</v>
      </c>
      <c r="K214" s="271"/>
      <c r="L214" s="272"/>
      <c r="M214" s="273" t="s">
        <v>1</v>
      </c>
      <c r="N214" s="274" t="s">
        <v>41</v>
      </c>
      <c r="O214" s="91"/>
      <c r="P214" s="223">
        <f>O214*H214</f>
        <v>0</v>
      </c>
      <c r="Q214" s="223">
        <v>0.13200000000000001</v>
      </c>
      <c r="R214" s="223">
        <f>Q214*H214</f>
        <v>13.663980000000001</v>
      </c>
      <c r="S214" s="223">
        <v>0</v>
      </c>
      <c r="T214" s="224">
        <f>S214*H214</f>
        <v>0</v>
      </c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R214" s="225" t="s">
        <v>179</v>
      </c>
      <c r="AT214" s="225" t="s">
        <v>195</v>
      </c>
      <c r="AU214" s="225" t="s">
        <v>85</v>
      </c>
      <c r="AY214" s="17" t="s">
        <v>135</v>
      </c>
      <c r="BE214" s="226">
        <f>IF(N214="základní",J214,0)</f>
        <v>0</v>
      </c>
      <c r="BF214" s="226">
        <f>IF(N214="snížená",J214,0)</f>
        <v>0</v>
      </c>
      <c r="BG214" s="226">
        <f>IF(N214="zákl. přenesená",J214,0)</f>
        <v>0</v>
      </c>
      <c r="BH214" s="226">
        <f>IF(N214="sníž. přenesená",J214,0)</f>
        <v>0</v>
      </c>
      <c r="BI214" s="226">
        <f>IF(N214="nulová",J214,0)</f>
        <v>0</v>
      </c>
      <c r="BJ214" s="17" t="s">
        <v>81</v>
      </c>
      <c r="BK214" s="226">
        <f>ROUND(I214*H214,2)</f>
        <v>0</v>
      </c>
      <c r="BL214" s="17" t="s">
        <v>141</v>
      </c>
      <c r="BM214" s="225" t="s">
        <v>299</v>
      </c>
    </row>
    <row r="215" s="14" customFormat="1">
      <c r="A215" s="14"/>
      <c r="B215" s="238"/>
      <c r="C215" s="239"/>
      <c r="D215" s="229" t="s">
        <v>143</v>
      </c>
      <c r="E215" s="240" t="s">
        <v>1</v>
      </c>
      <c r="F215" s="241" t="s">
        <v>250</v>
      </c>
      <c r="G215" s="239"/>
      <c r="H215" s="242">
        <v>19.5</v>
      </c>
      <c r="I215" s="243"/>
      <c r="J215" s="239"/>
      <c r="K215" s="239"/>
      <c r="L215" s="244"/>
      <c r="M215" s="245"/>
      <c r="N215" s="246"/>
      <c r="O215" s="246"/>
      <c r="P215" s="246"/>
      <c r="Q215" s="246"/>
      <c r="R215" s="246"/>
      <c r="S215" s="246"/>
      <c r="T215" s="247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48" t="s">
        <v>143</v>
      </c>
      <c r="AU215" s="248" t="s">
        <v>85</v>
      </c>
      <c r="AV215" s="14" t="s">
        <v>85</v>
      </c>
      <c r="AW215" s="14" t="s">
        <v>32</v>
      </c>
      <c r="AX215" s="14" t="s">
        <v>76</v>
      </c>
      <c r="AY215" s="248" t="s">
        <v>135</v>
      </c>
    </row>
    <row r="216" s="14" customFormat="1">
      <c r="A216" s="14"/>
      <c r="B216" s="238"/>
      <c r="C216" s="239"/>
      <c r="D216" s="229" t="s">
        <v>143</v>
      </c>
      <c r="E216" s="240" t="s">
        <v>1</v>
      </c>
      <c r="F216" s="241" t="s">
        <v>156</v>
      </c>
      <c r="G216" s="239"/>
      <c r="H216" s="242">
        <v>81</v>
      </c>
      <c r="I216" s="243"/>
      <c r="J216" s="239"/>
      <c r="K216" s="239"/>
      <c r="L216" s="244"/>
      <c r="M216" s="245"/>
      <c r="N216" s="246"/>
      <c r="O216" s="246"/>
      <c r="P216" s="246"/>
      <c r="Q216" s="246"/>
      <c r="R216" s="246"/>
      <c r="S216" s="246"/>
      <c r="T216" s="247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48" t="s">
        <v>143</v>
      </c>
      <c r="AU216" s="248" t="s">
        <v>85</v>
      </c>
      <c r="AV216" s="14" t="s">
        <v>85</v>
      </c>
      <c r="AW216" s="14" t="s">
        <v>32</v>
      </c>
      <c r="AX216" s="14" t="s">
        <v>76</v>
      </c>
      <c r="AY216" s="248" t="s">
        <v>135</v>
      </c>
    </row>
    <row r="217" s="15" customFormat="1">
      <c r="A217" s="15"/>
      <c r="B217" s="249"/>
      <c r="C217" s="250"/>
      <c r="D217" s="229" t="s">
        <v>143</v>
      </c>
      <c r="E217" s="251" t="s">
        <v>1</v>
      </c>
      <c r="F217" s="252" t="s">
        <v>151</v>
      </c>
      <c r="G217" s="250"/>
      <c r="H217" s="253">
        <v>100.5</v>
      </c>
      <c r="I217" s="254"/>
      <c r="J217" s="250"/>
      <c r="K217" s="250"/>
      <c r="L217" s="255"/>
      <c r="M217" s="256"/>
      <c r="N217" s="257"/>
      <c r="O217" s="257"/>
      <c r="P217" s="257"/>
      <c r="Q217" s="257"/>
      <c r="R217" s="257"/>
      <c r="S217" s="257"/>
      <c r="T217" s="258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T217" s="259" t="s">
        <v>143</v>
      </c>
      <c r="AU217" s="259" t="s">
        <v>85</v>
      </c>
      <c r="AV217" s="15" t="s">
        <v>141</v>
      </c>
      <c r="AW217" s="15" t="s">
        <v>32</v>
      </c>
      <c r="AX217" s="15" t="s">
        <v>81</v>
      </c>
      <c r="AY217" s="259" t="s">
        <v>135</v>
      </c>
    </row>
    <row r="218" s="14" customFormat="1">
      <c r="A218" s="14"/>
      <c r="B218" s="238"/>
      <c r="C218" s="239"/>
      <c r="D218" s="229" t="s">
        <v>143</v>
      </c>
      <c r="E218" s="239"/>
      <c r="F218" s="241" t="s">
        <v>300</v>
      </c>
      <c r="G218" s="239"/>
      <c r="H218" s="242">
        <v>103.515</v>
      </c>
      <c r="I218" s="243"/>
      <c r="J218" s="239"/>
      <c r="K218" s="239"/>
      <c r="L218" s="244"/>
      <c r="M218" s="245"/>
      <c r="N218" s="246"/>
      <c r="O218" s="246"/>
      <c r="P218" s="246"/>
      <c r="Q218" s="246"/>
      <c r="R218" s="246"/>
      <c r="S218" s="246"/>
      <c r="T218" s="247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48" t="s">
        <v>143</v>
      </c>
      <c r="AU218" s="248" t="s">
        <v>85</v>
      </c>
      <c r="AV218" s="14" t="s">
        <v>85</v>
      </c>
      <c r="AW218" s="14" t="s">
        <v>4</v>
      </c>
      <c r="AX218" s="14" t="s">
        <v>81</v>
      </c>
      <c r="AY218" s="248" t="s">
        <v>135</v>
      </c>
    </row>
    <row r="219" s="2" customFormat="1" ht="24.15" customHeight="1">
      <c r="A219" s="38"/>
      <c r="B219" s="39"/>
      <c r="C219" s="264" t="s">
        <v>301</v>
      </c>
      <c r="D219" s="264" t="s">
        <v>195</v>
      </c>
      <c r="E219" s="265" t="s">
        <v>302</v>
      </c>
      <c r="F219" s="266" t="s">
        <v>303</v>
      </c>
      <c r="G219" s="267" t="s">
        <v>147</v>
      </c>
      <c r="H219" s="268">
        <v>1.8540000000000001</v>
      </c>
      <c r="I219" s="269"/>
      <c r="J219" s="270">
        <f>ROUND(I219*H219,2)</f>
        <v>0</v>
      </c>
      <c r="K219" s="271"/>
      <c r="L219" s="272"/>
      <c r="M219" s="273" t="s">
        <v>1</v>
      </c>
      <c r="N219" s="274" t="s">
        <v>41</v>
      </c>
      <c r="O219" s="91"/>
      <c r="P219" s="223">
        <f>O219*H219</f>
        <v>0</v>
      </c>
      <c r="Q219" s="223">
        <v>0.13100000000000001</v>
      </c>
      <c r="R219" s="223">
        <f>Q219*H219</f>
        <v>0.24287400000000003</v>
      </c>
      <c r="S219" s="223">
        <v>0</v>
      </c>
      <c r="T219" s="224">
        <f>S219*H219</f>
        <v>0</v>
      </c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R219" s="225" t="s">
        <v>179</v>
      </c>
      <c r="AT219" s="225" t="s">
        <v>195</v>
      </c>
      <c r="AU219" s="225" t="s">
        <v>85</v>
      </c>
      <c r="AY219" s="17" t="s">
        <v>135</v>
      </c>
      <c r="BE219" s="226">
        <f>IF(N219="základní",J219,0)</f>
        <v>0</v>
      </c>
      <c r="BF219" s="226">
        <f>IF(N219="snížená",J219,0)</f>
        <v>0</v>
      </c>
      <c r="BG219" s="226">
        <f>IF(N219="zákl. přenesená",J219,0)</f>
        <v>0</v>
      </c>
      <c r="BH219" s="226">
        <f>IF(N219="sníž. přenesená",J219,0)</f>
        <v>0</v>
      </c>
      <c r="BI219" s="226">
        <f>IF(N219="nulová",J219,0)</f>
        <v>0</v>
      </c>
      <c r="BJ219" s="17" t="s">
        <v>81</v>
      </c>
      <c r="BK219" s="226">
        <f>ROUND(I219*H219,2)</f>
        <v>0</v>
      </c>
      <c r="BL219" s="17" t="s">
        <v>141</v>
      </c>
      <c r="BM219" s="225" t="s">
        <v>304</v>
      </c>
    </row>
    <row r="220" s="14" customFormat="1">
      <c r="A220" s="14"/>
      <c r="B220" s="238"/>
      <c r="C220" s="239"/>
      <c r="D220" s="229" t="s">
        <v>143</v>
      </c>
      <c r="E220" s="240" t="s">
        <v>1</v>
      </c>
      <c r="F220" s="241" t="s">
        <v>251</v>
      </c>
      <c r="G220" s="239"/>
      <c r="H220" s="242">
        <v>1.8</v>
      </c>
      <c r="I220" s="243"/>
      <c r="J220" s="239"/>
      <c r="K220" s="239"/>
      <c r="L220" s="244"/>
      <c r="M220" s="245"/>
      <c r="N220" s="246"/>
      <c r="O220" s="246"/>
      <c r="P220" s="246"/>
      <c r="Q220" s="246"/>
      <c r="R220" s="246"/>
      <c r="S220" s="246"/>
      <c r="T220" s="247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48" t="s">
        <v>143</v>
      </c>
      <c r="AU220" s="248" t="s">
        <v>85</v>
      </c>
      <c r="AV220" s="14" t="s">
        <v>85</v>
      </c>
      <c r="AW220" s="14" t="s">
        <v>32</v>
      </c>
      <c r="AX220" s="14" t="s">
        <v>81</v>
      </c>
      <c r="AY220" s="248" t="s">
        <v>135</v>
      </c>
    </row>
    <row r="221" s="14" customFormat="1">
      <c r="A221" s="14"/>
      <c r="B221" s="238"/>
      <c r="C221" s="239"/>
      <c r="D221" s="229" t="s">
        <v>143</v>
      </c>
      <c r="E221" s="239"/>
      <c r="F221" s="241" t="s">
        <v>305</v>
      </c>
      <c r="G221" s="239"/>
      <c r="H221" s="242">
        <v>1.8540000000000001</v>
      </c>
      <c r="I221" s="243"/>
      <c r="J221" s="239"/>
      <c r="K221" s="239"/>
      <c r="L221" s="244"/>
      <c r="M221" s="245"/>
      <c r="N221" s="246"/>
      <c r="O221" s="246"/>
      <c r="P221" s="246"/>
      <c r="Q221" s="246"/>
      <c r="R221" s="246"/>
      <c r="S221" s="246"/>
      <c r="T221" s="247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48" t="s">
        <v>143</v>
      </c>
      <c r="AU221" s="248" t="s">
        <v>85</v>
      </c>
      <c r="AV221" s="14" t="s">
        <v>85</v>
      </c>
      <c r="AW221" s="14" t="s">
        <v>4</v>
      </c>
      <c r="AX221" s="14" t="s">
        <v>81</v>
      </c>
      <c r="AY221" s="248" t="s">
        <v>135</v>
      </c>
    </row>
    <row r="222" s="2" customFormat="1" ht="37.8" customHeight="1">
      <c r="A222" s="38"/>
      <c r="B222" s="39"/>
      <c r="C222" s="213" t="s">
        <v>306</v>
      </c>
      <c r="D222" s="213" t="s">
        <v>137</v>
      </c>
      <c r="E222" s="214" t="s">
        <v>307</v>
      </c>
      <c r="F222" s="215" t="s">
        <v>308</v>
      </c>
      <c r="G222" s="216" t="s">
        <v>147</v>
      </c>
      <c r="H222" s="217">
        <v>493</v>
      </c>
      <c r="I222" s="218"/>
      <c r="J222" s="219">
        <f>ROUND(I222*H222,2)</f>
        <v>0</v>
      </c>
      <c r="K222" s="220"/>
      <c r="L222" s="44"/>
      <c r="M222" s="221" t="s">
        <v>1</v>
      </c>
      <c r="N222" s="222" t="s">
        <v>41</v>
      </c>
      <c r="O222" s="91"/>
      <c r="P222" s="223">
        <f>O222*H222</f>
        <v>0</v>
      </c>
      <c r="Q222" s="223">
        <v>0.098000000000000004</v>
      </c>
      <c r="R222" s="223">
        <f>Q222*H222</f>
        <v>48.314</v>
      </c>
      <c r="S222" s="223">
        <v>0</v>
      </c>
      <c r="T222" s="224">
        <f>S222*H222</f>
        <v>0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25" t="s">
        <v>141</v>
      </c>
      <c r="AT222" s="225" t="s">
        <v>137</v>
      </c>
      <c r="AU222" s="225" t="s">
        <v>85</v>
      </c>
      <c r="AY222" s="17" t="s">
        <v>135</v>
      </c>
      <c r="BE222" s="226">
        <f>IF(N222="základní",J222,0)</f>
        <v>0</v>
      </c>
      <c r="BF222" s="226">
        <f>IF(N222="snížená",J222,0)</f>
        <v>0</v>
      </c>
      <c r="BG222" s="226">
        <f>IF(N222="zákl. přenesená",J222,0)</f>
        <v>0</v>
      </c>
      <c r="BH222" s="226">
        <f>IF(N222="sníž. přenesená",J222,0)</f>
        <v>0</v>
      </c>
      <c r="BI222" s="226">
        <f>IF(N222="nulová",J222,0)</f>
        <v>0</v>
      </c>
      <c r="BJ222" s="17" t="s">
        <v>81</v>
      </c>
      <c r="BK222" s="226">
        <f>ROUND(I222*H222,2)</f>
        <v>0</v>
      </c>
      <c r="BL222" s="17" t="s">
        <v>141</v>
      </c>
      <c r="BM222" s="225" t="s">
        <v>309</v>
      </c>
    </row>
    <row r="223" s="14" customFormat="1">
      <c r="A223" s="14"/>
      <c r="B223" s="238"/>
      <c r="C223" s="239"/>
      <c r="D223" s="229" t="s">
        <v>143</v>
      </c>
      <c r="E223" s="240" t="s">
        <v>1</v>
      </c>
      <c r="F223" s="241" t="s">
        <v>261</v>
      </c>
      <c r="G223" s="239"/>
      <c r="H223" s="242">
        <v>189</v>
      </c>
      <c r="I223" s="243"/>
      <c r="J223" s="239"/>
      <c r="K223" s="239"/>
      <c r="L223" s="244"/>
      <c r="M223" s="245"/>
      <c r="N223" s="246"/>
      <c r="O223" s="246"/>
      <c r="P223" s="246"/>
      <c r="Q223" s="246"/>
      <c r="R223" s="246"/>
      <c r="S223" s="246"/>
      <c r="T223" s="247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48" t="s">
        <v>143</v>
      </c>
      <c r="AU223" s="248" t="s">
        <v>85</v>
      </c>
      <c r="AV223" s="14" t="s">
        <v>85</v>
      </c>
      <c r="AW223" s="14" t="s">
        <v>32</v>
      </c>
      <c r="AX223" s="14" t="s">
        <v>76</v>
      </c>
      <c r="AY223" s="248" t="s">
        <v>135</v>
      </c>
    </row>
    <row r="224" s="14" customFormat="1">
      <c r="A224" s="14"/>
      <c r="B224" s="238"/>
      <c r="C224" s="239"/>
      <c r="D224" s="229" t="s">
        <v>143</v>
      </c>
      <c r="E224" s="240" t="s">
        <v>1</v>
      </c>
      <c r="F224" s="241" t="s">
        <v>252</v>
      </c>
      <c r="G224" s="239"/>
      <c r="H224" s="242">
        <v>304</v>
      </c>
      <c r="I224" s="243"/>
      <c r="J224" s="239"/>
      <c r="K224" s="239"/>
      <c r="L224" s="244"/>
      <c r="M224" s="245"/>
      <c r="N224" s="246"/>
      <c r="O224" s="246"/>
      <c r="P224" s="246"/>
      <c r="Q224" s="246"/>
      <c r="R224" s="246"/>
      <c r="S224" s="246"/>
      <c r="T224" s="247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48" t="s">
        <v>143</v>
      </c>
      <c r="AU224" s="248" t="s">
        <v>85</v>
      </c>
      <c r="AV224" s="14" t="s">
        <v>85</v>
      </c>
      <c r="AW224" s="14" t="s">
        <v>32</v>
      </c>
      <c r="AX224" s="14" t="s">
        <v>76</v>
      </c>
      <c r="AY224" s="248" t="s">
        <v>135</v>
      </c>
    </row>
    <row r="225" s="15" customFormat="1">
      <c r="A225" s="15"/>
      <c r="B225" s="249"/>
      <c r="C225" s="250"/>
      <c r="D225" s="229" t="s">
        <v>143</v>
      </c>
      <c r="E225" s="251" t="s">
        <v>1</v>
      </c>
      <c r="F225" s="252" t="s">
        <v>151</v>
      </c>
      <c r="G225" s="250"/>
      <c r="H225" s="253">
        <v>493</v>
      </c>
      <c r="I225" s="254"/>
      <c r="J225" s="250"/>
      <c r="K225" s="250"/>
      <c r="L225" s="255"/>
      <c r="M225" s="256"/>
      <c r="N225" s="257"/>
      <c r="O225" s="257"/>
      <c r="P225" s="257"/>
      <c r="Q225" s="257"/>
      <c r="R225" s="257"/>
      <c r="S225" s="257"/>
      <c r="T225" s="258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T225" s="259" t="s">
        <v>143</v>
      </c>
      <c r="AU225" s="259" t="s">
        <v>85</v>
      </c>
      <c r="AV225" s="15" t="s">
        <v>141</v>
      </c>
      <c r="AW225" s="15" t="s">
        <v>32</v>
      </c>
      <c r="AX225" s="15" t="s">
        <v>81</v>
      </c>
      <c r="AY225" s="259" t="s">
        <v>135</v>
      </c>
    </row>
    <row r="226" s="2" customFormat="1" ht="24.15" customHeight="1">
      <c r="A226" s="38"/>
      <c r="B226" s="39"/>
      <c r="C226" s="264" t="s">
        <v>310</v>
      </c>
      <c r="D226" s="264" t="s">
        <v>195</v>
      </c>
      <c r="E226" s="265" t="s">
        <v>311</v>
      </c>
      <c r="F226" s="266" t="s">
        <v>312</v>
      </c>
      <c r="G226" s="267" t="s">
        <v>147</v>
      </c>
      <c r="H226" s="268">
        <v>507.79000000000002</v>
      </c>
      <c r="I226" s="269"/>
      <c r="J226" s="270">
        <f>ROUND(I226*H226,2)</f>
        <v>0</v>
      </c>
      <c r="K226" s="271"/>
      <c r="L226" s="272"/>
      <c r="M226" s="273" t="s">
        <v>1</v>
      </c>
      <c r="N226" s="274" t="s">
        <v>41</v>
      </c>
      <c r="O226" s="91"/>
      <c r="P226" s="223">
        <f>O226*H226</f>
        <v>0</v>
      </c>
      <c r="Q226" s="223">
        <v>0.159</v>
      </c>
      <c r="R226" s="223">
        <f>Q226*H226</f>
        <v>80.738610000000008</v>
      </c>
      <c r="S226" s="223">
        <v>0</v>
      </c>
      <c r="T226" s="224">
        <f>S226*H226</f>
        <v>0</v>
      </c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R226" s="225" t="s">
        <v>179</v>
      </c>
      <c r="AT226" s="225" t="s">
        <v>195</v>
      </c>
      <c r="AU226" s="225" t="s">
        <v>85</v>
      </c>
      <c r="AY226" s="17" t="s">
        <v>135</v>
      </c>
      <c r="BE226" s="226">
        <f>IF(N226="základní",J226,0)</f>
        <v>0</v>
      </c>
      <c r="BF226" s="226">
        <f>IF(N226="snížená",J226,0)</f>
        <v>0</v>
      </c>
      <c r="BG226" s="226">
        <f>IF(N226="zákl. přenesená",J226,0)</f>
        <v>0</v>
      </c>
      <c r="BH226" s="226">
        <f>IF(N226="sníž. přenesená",J226,0)</f>
        <v>0</v>
      </c>
      <c r="BI226" s="226">
        <f>IF(N226="nulová",J226,0)</f>
        <v>0</v>
      </c>
      <c r="BJ226" s="17" t="s">
        <v>81</v>
      </c>
      <c r="BK226" s="226">
        <f>ROUND(I226*H226,2)</f>
        <v>0</v>
      </c>
      <c r="BL226" s="17" t="s">
        <v>141</v>
      </c>
      <c r="BM226" s="225" t="s">
        <v>313</v>
      </c>
    </row>
    <row r="227" s="14" customFormat="1">
      <c r="A227" s="14"/>
      <c r="B227" s="238"/>
      <c r="C227" s="239"/>
      <c r="D227" s="229" t="s">
        <v>143</v>
      </c>
      <c r="E227" s="239"/>
      <c r="F227" s="241" t="s">
        <v>314</v>
      </c>
      <c r="G227" s="239"/>
      <c r="H227" s="242">
        <v>507.79000000000002</v>
      </c>
      <c r="I227" s="243"/>
      <c r="J227" s="239"/>
      <c r="K227" s="239"/>
      <c r="L227" s="244"/>
      <c r="M227" s="245"/>
      <c r="N227" s="246"/>
      <c r="O227" s="246"/>
      <c r="P227" s="246"/>
      <c r="Q227" s="246"/>
      <c r="R227" s="246"/>
      <c r="S227" s="246"/>
      <c r="T227" s="247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48" t="s">
        <v>143</v>
      </c>
      <c r="AU227" s="248" t="s">
        <v>85</v>
      </c>
      <c r="AV227" s="14" t="s">
        <v>85</v>
      </c>
      <c r="AW227" s="14" t="s">
        <v>4</v>
      </c>
      <c r="AX227" s="14" t="s">
        <v>81</v>
      </c>
      <c r="AY227" s="248" t="s">
        <v>135</v>
      </c>
    </row>
    <row r="228" s="12" customFormat="1" ht="22.8" customHeight="1">
      <c r="A228" s="12"/>
      <c r="B228" s="197"/>
      <c r="C228" s="198"/>
      <c r="D228" s="199" t="s">
        <v>75</v>
      </c>
      <c r="E228" s="211" t="s">
        <v>179</v>
      </c>
      <c r="F228" s="211" t="s">
        <v>315</v>
      </c>
      <c r="G228" s="198"/>
      <c r="H228" s="198"/>
      <c r="I228" s="201"/>
      <c r="J228" s="212">
        <f>BK228</f>
        <v>0</v>
      </c>
      <c r="K228" s="198"/>
      <c r="L228" s="203"/>
      <c r="M228" s="204"/>
      <c r="N228" s="205"/>
      <c r="O228" s="205"/>
      <c r="P228" s="206">
        <f>SUM(P229:P238)</f>
        <v>0</v>
      </c>
      <c r="Q228" s="205"/>
      <c r="R228" s="206">
        <f>SUM(R229:R238)</f>
        <v>1.11883</v>
      </c>
      <c r="S228" s="205"/>
      <c r="T228" s="207">
        <f>SUM(T229:T238)</f>
        <v>0.29999999999999999</v>
      </c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R228" s="208" t="s">
        <v>81</v>
      </c>
      <c r="AT228" s="209" t="s">
        <v>75</v>
      </c>
      <c r="AU228" s="209" t="s">
        <v>81</v>
      </c>
      <c r="AY228" s="208" t="s">
        <v>135</v>
      </c>
      <c r="BK228" s="210">
        <f>SUM(BK229:BK238)</f>
        <v>0</v>
      </c>
    </row>
    <row r="229" s="2" customFormat="1" ht="24.15" customHeight="1">
      <c r="A229" s="38"/>
      <c r="B229" s="39"/>
      <c r="C229" s="213" t="s">
        <v>316</v>
      </c>
      <c r="D229" s="213" t="s">
        <v>137</v>
      </c>
      <c r="E229" s="214" t="s">
        <v>317</v>
      </c>
      <c r="F229" s="215" t="s">
        <v>318</v>
      </c>
      <c r="G229" s="216" t="s">
        <v>319</v>
      </c>
      <c r="H229" s="217">
        <v>1</v>
      </c>
      <c r="I229" s="218"/>
      <c r="J229" s="219">
        <f>ROUND(I229*H229,2)</f>
        <v>0</v>
      </c>
      <c r="K229" s="220"/>
      <c r="L229" s="44"/>
      <c r="M229" s="221" t="s">
        <v>1</v>
      </c>
      <c r="N229" s="222" t="s">
        <v>41</v>
      </c>
      <c r="O229" s="91"/>
      <c r="P229" s="223">
        <f>O229*H229</f>
        <v>0</v>
      </c>
      <c r="Q229" s="223">
        <v>0.12422</v>
      </c>
      <c r="R229" s="223">
        <f>Q229*H229</f>
        <v>0.12422</v>
      </c>
      <c r="S229" s="223">
        <v>0</v>
      </c>
      <c r="T229" s="224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25" t="s">
        <v>141</v>
      </c>
      <c r="AT229" s="225" t="s">
        <v>137</v>
      </c>
      <c r="AU229" s="225" t="s">
        <v>85</v>
      </c>
      <c r="AY229" s="17" t="s">
        <v>135</v>
      </c>
      <c r="BE229" s="226">
        <f>IF(N229="základní",J229,0)</f>
        <v>0</v>
      </c>
      <c r="BF229" s="226">
        <f>IF(N229="snížená",J229,0)</f>
        <v>0</v>
      </c>
      <c r="BG229" s="226">
        <f>IF(N229="zákl. přenesená",J229,0)</f>
        <v>0</v>
      </c>
      <c r="BH229" s="226">
        <f>IF(N229="sníž. přenesená",J229,0)</f>
        <v>0</v>
      </c>
      <c r="BI229" s="226">
        <f>IF(N229="nulová",J229,0)</f>
        <v>0</v>
      </c>
      <c r="BJ229" s="17" t="s">
        <v>81</v>
      </c>
      <c r="BK229" s="226">
        <f>ROUND(I229*H229,2)</f>
        <v>0</v>
      </c>
      <c r="BL229" s="17" t="s">
        <v>141</v>
      </c>
      <c r="BM229" s="225" t="s">
        <v>320</v>
      </c>
    </row>
    <row r="230" s="2" customFormat="1" ht="24.15" customHeight="1">
      <c r="A230" s="38"/>
      <c r="B230" s="39"/>
      <c r="C230" s="264" t="s">
        <v>321</v>
      </c>
      <c r="D230" s="264" t="s">
        <v>195</v>
      </c>
      <c r="E230" s="265" t="s">
        <v>322</v>
      </c>
      <c r="F230" s="266" t="s">
        <v>323</v>
      </c>
      <c r="G230" s="267" t="s">
        <v>319</v>
      </c>
      <c r="H230" s="268">
        <v>1</v>
      </c>
      <c r="I230" s="269"/>
      <c r="J230" s="270">
        <f>ROUND(I230*H230,2)</f>
        <v>0</v>
      </c>
      <c r="K230" s="271"/>
      <c r="L230" s="272"/>
      <c r="M230" s="273" t="s">
        <v>1</v>
      </c>
      <c r="N230" s="274" t="s">
        <v>41</v>
      </c>
      <c r="O230" s="91"/>
      <c r="P230" s="223">
        <f>O230*H230</f>
        <v>0</v>
      </c>
      <c r="Q230" s="223">
        <v>0.078</v>
      </c>
      <c r="R230" s="223">
        <f>Q230*H230</f>
        <v>0.078</v>
      </c>
      <c r="S230" s="223">
        <v>0</v>
      </c>
      <c r="T230" s="224">
        <f>S230*H230</f>
        <v>0</v>
      </c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R230" s="225" t="s">
        <v>179</v>
      </c>
      <c r="AT230" s="225" t="s">
        <v>195</v>
      </c>
      <c r="AU230" s="225" t="s">
        <v>85</v>
      </c>
      <c r="AY230" s="17" t="s">
        <v>135</v>
      </c>
      <c r="BE230" s="226">
        <f>IF(N230="základní",J230,0)</f>
        <v>0</v>
      </c>
      <c r="BF230" s="226">
        <f>IF(N230="snížená",J230,0)</f>
        <v>0</v>
      </c>
      <c r="BG230" s="226">
        <f>IF(N230="zákl. přenesená",J230,0)</f>
        <v>0</v>
      </c>
      <c r="BH230" s="226">
        <f>IF(N230="sníž. přenesená",J230,0)</f>
        <v>0</v>
      </c>
      <c r="BI230" s="226">
        <f>IF(N230="nulová",J230,0)</f>
        <v>0</v>
      </c>
      <c r="BJ230" s="17" t="s">
        <v>81</v>
      </c>
      <c r="BK230" s="226">
        <f>ROUND(I230*H230,2)</f>
        <v>0</v>
      </c>
      <c r="BL230" s="17" t="s">
        <v>141</v>
      </c>
      <c r="BM230" s="225" t="s">
        <v>324</v>
      </c>
    </row>
    <row r="231" s="2" customFormat="1" ht="24.15" customHeight="1">
      <c r="A231" s="38"/>
      <c r="B231" s="39"/>
      <c r="C231" s="213" t="s">
        <v>325</v>
      </c>
      <c r="D231" s="213" t="s">
        <v>137</v>
      </c>
      <c r="E231" s="214" t="s">
        <v>326</v>
      </c>
      <c r="F231" s="215" t="s">
        <v>327</v>
      </c>
      <c r="G231" s="216" t="s">
        <v>319</v>
      </c>
      <c r="H231" s="217">
        <v>1</v>
      </c>
      <c r="I231" s="218"/>
      <c r="J231" s="219">
        <f>ROUND(I231*H231,2)</f>
        <v>0</v>
      </c>
      <c r="K231" s="220"/>
      <c r="L231" s="44"/>
      <c r="M231" s="221" t="s">
        <v>1</v>
      </c>
      <c r="N231" s="222" t="s">
        <v>41</v>
      </c>
      <c r="O231" s="91"/>
      <c r="P231" s="223">
        <f>O231*H231</f>
        <v>0</v>
      </c>
      <c r="Q231" s="223">
        <v>0.02972</v>
      </c>
      <c r="R231" s="223">
        <f>Q231*H231</f>
        <v>0.02972</v>
      </c>
      <c r="S231" s="223">
        <v>0</v>
      </c>
      <c r="T231" s="224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25" t="s">
        <v>141</v>
      </c>
      <c r="AT231" s="225" t="s">
        <v>137</v>
      </c>
      <c r="AU231" s="225" t="s">
        <v>85</v>
      </c>
      <c r="AY231" s="17" t="s">
        <v>135</v>
      </c>
      <c r="BE231" s="226">
        <f>IF(N231="základní",J231,0)</f>
        <v>0</v>
      </c>
      <c r="BF231" s="226">
        <f>IF(N231="snížená",J231,0)</f>
        <v>0</v>
      </c>
      <c r="BG231" s="226">
        <f>IF(N231="zákl. přenesená",J231,0)</f>
        <v>0</v>
      </c>
      <c r="BH231" s="226">
        <f>IF(N231="sníž. přenesená",J231,0)</f>
        <v>0</v>
      </c>
      <c r="BI231" s="226">
        <f>IF(N231="nulová",J231,0)</f>
        <v>0</v>
      </c>
      <c r="BJ231" s="17" t="s">
        <v>81</v>
      </c>
      <c r="BK231" s="226">
        <f>ROUND(I231*H231,2)</f>
        <v>0</v>
      </c>
      <c r="BL231" s="17" t="s">
        <v>141</v>
      </c>
      <c r="BM231" s="225" t="s">
        <v>328</v>
      </c>
    </row>
    <row r="232" s="2" customFormat="1" ht="21.75" customHeight="1">
      <c r="A232" s="38"/>
      <c r="B232" s="39"/>
      <c r="C232" s="264" t="s">
        <v>329</v>
      </c>
      <c r="D232" s="264" t="s">
        <v>195</v>
      </c>
      <c r="E232" s="265" t="s">
        <v>330</v>
      </c>
      <c r="F232" s="266" t="s">
        <v>331</v>
      </c>
      <c r="G232" s="267" t="s">
        <v>319</v>
      </c>
      <c r="H232" s="268">
        <v>1</v>
      </c>
      <c r="I232" s="269"/>
      <c r="J232" s="270">
        <f>ROUND(I232*H232,2)</f>
        <v>0</v>
      </c>
      <c r="K232" s="271"/>
      <c r="L232" s="272"/>
      <c r="M232" s="273" t="s">
        <v>1</v>
      </c>
      <c r="N232" s="274" t="s">
        <v>41</v>
      </c>
      <c r="O232" s="91"/>
      <c r="P232" s="223">
        <f>O232*H232</f>
        <v>0</v>
      </c>
      <c r="Q232" s="223">
        <v>0.058000000000000003</v>
      </c>
      <c r="R232" s="223">
        <f>Q232*H232</f>
        <v>0.058000000000000003</v>
      </c>
      <c r="S232" s="223">
        <v>0</v>
      </c>
      <c r="T232" s="224">
        <f>S232*H232</f>
        <v>0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25" t="s">
        <v>179</v>
      </c>
      <c r="AT232" s="225" t="s">
        <v>195</v>
      </c>
      <c r="AU232" s="225" t="s">
        <v>85</v>
      </c>
      <c r="AY232" s="17" t="s">
        <v>135</v>
      </c>
      <c r="BE232" s="226">
        <f>IF(N232="základní",J232,0)</f>
        <v>0</v>
      </c>
      <c r="BF232" s="226">
        <f>IF(N232="snížená",J232,0)</f>
        <v>0</v>
      </c>
      <c r="BG232" s="226">
        <f>IF(N232="zákl. přenesená",J232,0)</f>
        <v>0</v>
      </c>
      <c r="BH232" s="226">
        <f>IF(N232="sníž. přenesená",J232,0)</f>
        <v>0</v>
      </c>
      <c r="BI232" s="226">
        <f>IF(N232="nulová",J232,0)</f>
        <v>0</v>
      </c>
      <c r="BJ232" s="17" t="s">
        <v>81</v>
      </c>
      <c r="BK232" s="226">
        <f>ROUND(I232*H232,2)</f>
        <v>0</v>
      </c>
      <c r="BL232" s="17" t="s">
        <v>141</v>
      </c>
      <c r="BM232" s="225" t="s">
        <v>332</v>
      </c>
    </row>
    <row r="233" s="2" customFormat="1" ht="24.15" customHeight="1">
      <c r="A233" s="38"/>
      <c r="B233" s="39"/>
      <c r="C233" s="213" t="s">
        <v>333</v>
      </c>
      <c r="D233" s="213" t="s">
        <v>137</v>
      </c>
      <c r="E233" s="214" t="s">
        <v>334</v>
      </c>
      <c r="F233" s="215" t="s">
        <v>335</v>
      </c>
      <c r="G233" s="216" t="s">
        <v>319</v>
      </c>
      <c r="H233" s="217">
        <v>1</v>
      </c>
      <c r="I233" s="218"/>
      <c r="J233" s="219">
        <f>ROUND(I233*H233,2)</f>
        <v>0</v>
      </c>
      <c r="K233" s="220"/>
      <c r="L233" s="44"/>
      <c r="M233" s="221" t="s">
        <v>1</v>
      </c>
      <c r="N233" s="222" t="s">
        <v>41</v>
      </c>
      <c r="O233" s="91"/>
      <c r="P233" s="223">
        <f>O233*H233</f>
        <v>0</v>
      </c>
      <c r="Q233" s="223">
        <v>0.02972</v>
      </c>
      <c r="R233" s="223">
        <f>Q233*H233</f>
        <v>0.02972</v>
      </c>
      <c r="S233" s="223">
        <v>0</v>
      </c>
      <c r="T233" s="224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25" t="s">
        <v>141</v>
      </c>
      <c r="AT233" s="225" t="s">
        <v>137</v>
      </c>
      <c r="AU233" s="225" t="s">
        <v>85</v>
      </c>
      <c r="AY233" s="17" t="s">
        <v>135</v>
      </c>
      <c r="BE233" s="226">
        <f>IF(N233="základní",J233,0)</f>
        <v>0</v>
      </c>
      <c r="BF233" s="226">
        <f>IF(N233="snížená",J233,0)</f>
        <v>0</v>
      </c>
      <c r="BG233" s="226">
        <f>IF(N233="zákl. přenesená",J233,0)</f>
        <v>0</v>
      </c>
      <c r="BH233" s="226">
        <f>IF(N233="sníž. přenesená",J233,0)</f>
        <v>0</v>
      </c>
      <c r="BI233" s="226">
        <f>IF(N233="nulová",J233,0)</f>
        <v>0</v>
      </c>
      <c r="BJ233" s="17" t="s">
        <v>81</v>
      </c>
      <c r="BK233" s="226">
        <f>ROUND(I233*H233,2)</f>
        <v>0</v>
      </c>
      <c r="BL233" s="17" t="s">
        <v>141</v>
      </c>
      <c r="BM233" s="225" t="s">
        <v>336</v>
      </c>
    </row>
    <row r="234" s="2" customFormat="1" ht="24.15" customHeight="1">
      <c r="A234" s="38"/>
      <c r="B234" s="39"/>
      <c r="C234" s="264" t="s">
        <v>337</v>
      </c>
      <c r="D234" s="264" t="s">
        <v>195</v>
      </c>
      <c r="E234" s="265" t="s">
        <v>338</v>
      </c>
      <c r="F234" s="266" t="s">
        <v>339</v>
      </c>
      <c r="G234" s="267" t="s">
        <v>319</v>
      </c>
      <c r="H234" s="268">
        <v>1</v>
      </c>
      <c r="I234" s="269"/>
      <c r="J234" s="270">
        <f>ROUND(I234*H234,2)</f>
        <v>0</v>
      </c>
      <c r="K234" s="271"/>
      <c r="L234" s="272"/>
      <c r="M234" s="273" t="s">
        <v>1</v>
      </c>
      <c r="N234" s="274" t="s">
        <v>41</v>
      </c>
      <c r="O234" s="91"/>
      <c r="P234" s="223">
        <f>O234*H234</f>
        <v>0</v>
      </c>
      <c r="Q234" s="223">
        <v>0.057000000000000002</v>
      </c>
      <c r="R234" s="223">
        <f>Q234*H234</f>
        <v>0.057000000000000002</v>
      </c>
      <c r="S234" s="223">
        <v>0</v>
      </c>
      <c r="T234" s="224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25" t="s">
        <v>179</v>
      </c>
      <c r="AT234" s="225" t="s">
        <v>195</v>
      </c>
      <c r="AU234" s="225" t="s">
        <v>85</v>
      </c>
      <c r="AY234" s="17" t="s">
        <v>135</v>
      </c>
      <c r="BE234" s="226">
        <f>IF(N234="základní",J234,0)</f>
        <v>0</v>
      </c>
      <c r="BF234" s="226">
        <f>IF(N234="snížená",J234,0)</f>
        <v>0</v>
      </c>
      <c r="BG234" s="226">
        <f>IF(N234="zákl. přenesená",J234,0)</f>
        <v>0</v>
      </c>
      <c r="BH234" s="226">
        <f>IF(N234="sníž. přenesená",J234,0)</f>
        <v>0</v>
      </c>
      <c r="BI234" s="226">
        <f>IF(N234="nulová",J234,0)</f>
        <v>0</v>
      </c>
      <c r="BJ234" s="17" t="s">
        <v>81</v>
      </c>
      <c r="BK234" s="226">
        <f>ROUND(I234*H234,2)</f>
        <v>0</v>
      </c>
      <c r="BL234" s="17" t="s">
        <v>141</v>
      </c>
      <c r="BM234" s="225" t="s">
        <v>340</v>
      </c>
    </row>
    <row r="235" s="2" customFormat="1" ht="24.15" customHeight="1">
      <c r="A235" s="38"/>
      <c r="B235" s="39"/>
      <c r="C235" s="213" t="s">
        <v>341</v>
      </c>
      <c r="D235" s="213" t="s">
        <v>137</v>
      </c>
      <c r="E235" s="214" t="s">
        <v>342</v>
      </c>
      <c r="F235" s="215" t="s">
        <v>343</v>
      </c>
      <c r="G235" s="216" t="s">
        <v>319</v>
      </c>
      <c r="H235" s="217">
        <v>1</v>
      </c>
      <c r="I235" s="218"/>
      <c r="J235" s="219">
        <f>ROUND(I235*H235,2)</f>
        <v>0</v>
      </c>
      <c r="K235" s="220"/>
      <c r="L235" s="44"/>
      <c r="M235" s="221" t="s">
        <v>1</v>
      </c>
      <c r="N235" s="222" t="s">
        <v>41</v>
      </c>
      <c r="O235" s="91"/>
      <c r="P235" s="223">
        <f>O235*H235</f>
        <v>0</v>
      </c>
      <c r="Q235" s="223">
        <v>0.47022999999999998</v>
      </c>
      <c r="R235" s="223">
        <f>Q235*H235</f>
        <v>0.47022999999999998</v>
      </c>
      <c r="S235" s="223">
        <v>0.29999999999999999</v>
      </c>
      <c r="T235" s="224">
        <f>S235*H235</f>
        <v>0.29999999999999999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225" t="s">
        <v>141</v>
      </c>
      <c r="AT235" s="225" t="s">
        <v>137</v>
      </c>
      <c r="AU235" s="225" t="s">
        <v>85</v>
      </c>
      <c r="AY235" s="17" t="s">
        <v>135</v>
      </c>
      <c r="BE235" s="226">
        <f>IF(N235="základní",J235,0)</f>
        <v>0</v>
      </c>
      <c r="BF235" s="226">
        <f>IF(N235="snížená",J235,0)</f>
        <v>0</v>
      </c>
      <c r="BG235" s="226">
        <f>IF(N235="zákl. přenesená",J235,0)</f>
        <v>0</v>
      </c>
      <c r="BH235" s="226">
        <f>IF(N235="sníž. přenesená",J235,0)</f>
        <v>0</v>
      </c>
      <c r="BI235" s="226">
        <f>IF(N235="nulová",J235,0)</f>
        <v>0</v>
      </c>
      <c r="BJ235" s="17" t="s">
        <v>81</v>
      </c>
      <c r="BK235" s="226">
        <f>ROUND(I235*H235,2)</f>
        <v>0</v>
      </c>
      <c r="BL235" s="17" t="s">
        <v>141</v>
      </c>
      <c r="BM235" s="225" t="s">
        <v>344</v>
      </c>
    </row>
    <row r="236" s="2" customFormat="1" ht="24.15" customHeight="1">
      <c r="A236" s="38"/>
      <c r="B236" s="39"/>
      <c r="C236" s="213" t="s">
        <v>345</v>
      </c>
      <c r="D236" s="213" t="s">
        <v>137</v>
      </c>
      <c r="E236" s="214" t="s">
        <v>346</v>
      </c>
      <c r="F236" s="215" t="s">
        <v>347</v>
      </c>
      <c r="G236" s="216" t="s">
        <v>319</v>
      </c>
      <c r="H236" s="217">
        <v>1</v>
      </c>
      <c r="I236" s="218"/>
      <c r="J236" s="219">
        <f>ROUND(I236*H236,2)</f>
        <v>0</v>
      </c>
      <c r="K236" s="220"/>
      <c r="L236" s="44"/>
      <c r="M236" s="221" t="s">
        <v>1</v>
      </c>
      <c r="N236" s="222" t="s">
        <v>41</v>
      </c>
      <c r="O236" s="91"/>
      <c r="P236" s="223">
        <f>O236*H236</f>
        <v>0</v>
      </c>
      <c r="Q236" s="223">
        <v>0.21734000000000001</v>
      </c>
      <c r="R236" s="223">
        <f>Q236*H236</f>
        <v>0.21734000000000001</v>
      </c>
      <c r="S236" s="223">
        <v>0</v>
      </c>
      <c r="T236" s="224">
        <f>S236*H236</f>
        <v>0</v>
      </c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R236" s="225" t="s">
        <v>141</v>
      </c>
      <c r="AT236" s="225" t="s">
        <v>137</v>
      </c>
      <c r="AU236" s="225" t="s">
        <v>85</v>
      </c>
      <c r="AY236" s="17" t="s">
        <v>135</v>
      </c>
      <c r="BE236" s="226">
        <f>IF(N236="základní",J236,0)</f>
        <v>0</v>
      </c>
      <c r="BF236" s="226">
        <f>IF(N236="snížená",J236,0)</f>
        <v>0</v>
      </c>
      <c r="BG236" s="226">
        <f>IF(N236="zákl. přenesená",J236,0)</f>
        <v>0</v>
      </c>
      <c r="BH236" s="226">
        <f>IF(N236="sníž. přenesená",J236,0)</f>
        <v>0</v>
      </c>
      <c r="BI236" s="226">
        <f>IF(N236="nulová",J236,0)</f>
        <v>0</v>
      </c>
      <c r="BJ236" s="17" t="s">
        <v>81</v>
      </c>
      <c r="BK236" s="226">
        <f>ROUND(I236*H236,2)</f>
        <v>0</v>
      </c>
      <c r="BL236" s="17" t="s">
        <v>141</v>
      </c>
      <c r="BM236" s="225" t="s">
        <v>348</v>
      </c>
    </row>
    <row r="237" s="2" customFormat="1" ht="16.5" customHeight="1">
      <c r="A237" s="38"/>
      <c r="B237" s="39"/>
      <c r="C237" s="264" t="s">
        <v>349</v>
      </c>
      <c r="D237" s="264" t="s">
        <v>195</v>
      </c>
      <c r="E237" s="265" t="s">
        <v>350</v>
      </c>
      <c r="F237" s="266" t="s">
        <v>351</v>
      </c>
      <c r="G237" s="267" t="s">
        <v>319</v>
      </c>
      <c r="H237" s="268">
        <v>1</v>
      </c>
      <c r="I237" s="269"/>
      <c r="J237" s="270">
        <f>ROUND(I237*H237,2)</f>
        <v>0</v>
      </c>
      <c r="K237" s="271"/>
      <c r="L237" s="272"/>
      <c r="M237" s="273" t="s">
        <v>1</v>
      </c>
      <c r="N237" s="274" t="s">
        <v>41</v>
      </c>
      <c r="O237" s="91"/>
      <c r="P237" s="223">
        <f>O237*H237</f>
        <v>0</v>
      </c>
      <c r="Q237" s="223">
        <v>0.050599999999999999</v>
      </c>
      <c r="R237" s="223">
        <f>Q237*H237</f>
        <v>0.050599999999999999</v>
      </c>
      <c r="S237" s="223">
        <v>0</v>
      </c>
      <c r="T237" s="224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25" t="s">
        <v>179</v>
      </c>
      <c r="AT237" s="225" t="s">
        <v>195</v>
      </c>
      <c r="AU237" s="225" t="s">
        <v>85</v>
      </c>
      <c r="AY237" s="17" t="s">
        <v>135</v>
      </c>
      <c r="BE237" s="226">
        <f>IF(N237="základní",J237,0)</f>
        <v>0</v>
      </c>
      <c r="BF237" s="226">
        <f>IF(N237="snížená",J237,0)</f>
        <v>0</v>
      </c>
      <c r="BG237" s="226">
        <f>IF(N237="zákl. přenesená",J237,0)</f>
        <v>0</v>
      </c>
      <c r="BH237" s="226">
        <f>IF(N237="sníž. přenesená",J237,0)</f>
        <v>0</v>
      </c>
      <c r="BI237" s="226">
        <f>IF(N237="nulová",J237,0)</f>
        <v>0</v>
      </c>
      <c r="BJ237" s="17" t="s">
        <v>81</v>
      </c>
      <c r="BK237" s="226">
        <f>ROUND(I237*H237,2)</f>
        <v>0</v>
      </c>
      <c r="BL237" s="17" t="s">
        <v>141</v>
      </c>
      <c r="BM237" s="225" t="s">
        <v>352</v>
      </c>
    </row>
    <row r="238" s="2" customFormat="1" ht="24.15" customHeight="1">
      <c r="A238" s="38"/>
      <c r="B238" s="39"/>
      <c r="C238" s="264" t="s">
        <v>353</v>
      </c>
      <c r="D238" s="264" t="s">
        <v>195</v>
      </c>
      <c r="E238" s="265" t="s">
        <v>354</v>
      </c>
      <c r="F238" s="266" t="s">
        <v>355</v>
      </c>
      <c r="G238" s="267" t="s">
        <v>319</v>
      </c>
      <c r="H238" s="268">
        <v>1</v>
      </c>
      <c r="I238" s="269"/>
      <c r="J238" s="270">
        <f>ROUND(I238*H238,2)</f>
        <v>0</v>
      </c>
      <c r="K238" s="271"/>
      <c r="L238" s="272"/>
      <c r="M238" s="273" t="s">
        <v>1</v>
      </c>
      <c r="N238" s="274" t="s">
        <v>41</v>
      </c>
      <c r="O238" s="91"/>
      <c r="P238" s="223">
        <f>O238*H238</f>
        <v>0</v>
      </c>
      <c r="Q238" s="223">
        <v>0.0040000000000000001</v>
      </c>
      <c r="R238" s="223">
        <f>Q238*H238</f>
        <v>0.0040000000000000001</v>
      </c>
      <c r="S238" s="223">
        <v>0</v>
      </c>
      <c r="T238" s="224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25" t="s">
        <v>179</v>
      </c>
      <c r="AT238" s="225" t="s">
        <v>195</v>
      </c>
      <c r="AU238" s="225" t="s">
        <v>85</v>
      </c>
      <c r="AY238" s="17" t="s">
        <v>135</v>
      </c>
      <c r="BE238" s="226">
        <f>IF(N238="základní",J238,0)</f>
        <v>0</v>
      </c>
      <c r="BF238" s="226">
        <f>IF(N238="snížená",J238,0)</f>
        <v>0</v>
      </c>
      <c r="BG238" s="226">
        <f>IF(N238="zákl. přenesená",J238,0)</f>
        <v>0</v>
      </c>
      <c r="BH238" s="226">
        <f>IF(N238="sníž. přenesená",J238,0)</f>
        <v>0</v>
      </c>
      <c r="BI238" s="226">
        <f>IF(N238="nulová",J238,0)</f>
        <v>0</v>
      </c>
      <c r="BJ238" s="17" t="s">
        <v>81</v>
      </c>
      <c r="BK238" s="226">
        <f>ROUND(I238*H238,2)</f>
        <v>0</v>
      </c>
      <c r="BL238" s="17" t="s">
        <v>141</v>
      </c>
      <c r="BM238" s="225" t="s">
        <v>356</v>
      </c>
    </row>
    <row r="239" s="12" customFormat="1" ht="22.8" customHeight="1">
      <c r="A239" s="12"/>
      <c r="B239" s="197"/>
      <c r="C239" s="198"/>
      <c r="D239" s="199" t="s">
        <v>75</v>
      </c>
      <c r="E239" s="211" t="s">
        <v>185</v>
      </c>
      <c r="F239" s="211" t="s">
        <v>357</v>
      </c>
      <c r="G239" s="198"/>
      <c r="H239" s="198"/>
      <c r="I239" s="201"/>
      <c r="J239" s="212">
        <f>BK239</f>
        <v>0</v>
      </c>
      <c r="K239" s="198"/>
      <c r="L239" s="203"/>
      <c r="M239" s="204"/>
      <c r="N239" s="205"/>
      <c r="O239" s="205"/>
      <c r="P239" s="206">
        <f>SUM(P240:P288)</f>
        <v>0</v>
      </c>
      <c r="Q239" s="205"/>
      <c r="R239" s="206">
        <f>SUM(R240:R288)</f>
        <v>66.347884199999996</v>
      </c>
      <c r="S239" s="205"/>
      <c r="T239" s="207">
        <f>SUM(T240:T288)</f>
        <v>0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08" t="s">
        <v>81</v>
      </c>
      <c r="AT239" s="209" t="s">
        <v>75</v>
      </c>
      <c r="AU239" s="209" t="s">
        <v>81</v>
      </c>
      <c r="AY239" s="208" t="s">
        <v>135</v>
      </c>
      <c r="BK239" s="210">
        <f>SUM(BK240:BK288)</f>
        <v>0</v>
      </c>
    </row>
    <row r="240" s="2" customFormat="1" ht="24.15" customHeight="1">
      <c r="A240" s="38"/>
      <c r="B240" s="39"/>
      <c r="C240" s="213" t="s">
        <v>358</v>
      </c>
      <c r="D240" s="213" t="s">
        <v>137</v>
      </c>
      <c r="E240" s="214" t="s">
        <v>359</v>
      </c>
      <c r="F240" s="215" t="s">
        <v>360</v>
      </c>
      <c r="G240" s="216" t="s">
        <v>319</v>
      </c>
      <c r="H240" s="217">
        <v>4</v>
      </c>
      <c r="I240" s="218"/>
      <c r="J240" s="219">
        <f>ROUND(I240*H240,2)</f>
        <v>0</v>
      </c>
      <c r="K240" s="220"/>
      <c r="L240" s="44"/>
      <c r="M240" s="221" t="s">
        <v>1</v>
      </c>
      <c r="N240" s="222" t="s">
        <v>41</v>
      </c>
      <c r="O240" s="91"/>
      <c r="P240" s="223">
        <f>O240*H240</f>
        <v>0</v>
      </c>
      <c r="Q240" s="223">
        <v>0.00069999999999999999</v>
      </c>
      <c r="R240" s="223">
        <f>Q240*H240</f>
        <v>0.0028</v>
      </c>
      <c r="S240" s="223">
        <v>0</v>
      </c>
      <c r="T240" s="224">
        <f>S240*H240</f>
        <v>0</v>
      </c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R240" s="225" t="s">
        <v>141</v>
      </c>
      <c r="AT240" s="225" t="s">
        <v>137</v>
      </c>
      <c r="AU240" s="225" t="s">
        <v>85</v>
      </c>
      <c r="AY240" s="17" t="s">
        <v>135</v>
      </c>
      <c r="BE240" s="226">
        <f>IF(N240="základní",J240,0)</f>
        <v>0</v>
      </c>
      <c r="BF240" s="226">
        <f>IF(N240="snížená",J240,0)</f>
        <v>0</v>
      </c>
      <c r="BG240" s="226">
        <f>IF(N240="zákl. přenesená",J240,0)</f>
        <v>0</v>
      </c>
      <c r="BH240" s="226">
        <f>IF(N240="sníž. přenesená",J240,0)</f>
        <v>0</v>
      </c>
      <c r="BI240" s="226">
        <f>IF(N240="nulová",J240,0)</f>
        <v>0</v>
      </c>
      <c r="BJ240" s="17" t="s">
        <v>81</v>
      </c>
      <c r="BK240" s="226">
        <f>ROUND(I240*H240,2)</f>
        <v>0</v>
      </c>
      <c r="BL240" s="17" t="s">
        <v>141</v>
      </c>
      <c r="BM240" s="225" t="s">
        <v>361</v>
      </c>
    </row>
    <row r="241" s="2" customFormat="1">
      <c r="A241" s="38"/>
      <c r="B241" s="39"/>
      <c r="C241" s="40"/>
      <c r="D241" s="229" t="s">
        <v>160</v>
      </c>
      <c r="E241" s="40"/>
      <c r="F241" s="260" t="s">
        <v>362</v>
      </c>
      <c r="G241" s="40"/>
      <c r="H241" s="40"/>
      <c r="I241" s="261"/>
      <c r="J241" s="40"/>
      <c r="K241" s="40"/>
      <c r="L241" s="44"/>
      <c r="M241" s="262"/>
      <c r="N241" s="263"/>
      <c r="O241" s="91"/>
      <c r="P241" s="91"/>
      <c r="Q241" s="91"/>
      <c r="R241" s="91"/>
      <c r="S241" s="91"/>
      <c r="T241" s="92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T241" s="17" t="s">
        <v>160</v>
      </c>
      <c r="AU241" s="17" t="s">
        <v>85</v>
      </c>
    </row>
    <row r="242" s="2" customFormat="1" ht="24.15" customHeight="1">
      <c r="A242" s="38"/>
      <c r="B242" s="39"/>
      <c r="C242" s="264" t="s">
        <v>363</v>
      </c>
      <c r="D242" s="264" t="s">
        <v>195</v>
      </c>
      <c r="E242" s="265" t="s">
        <v>364</v>
      </c>
      <c r="F242" s="266" t="s">
        <v>365</v>
      </c>
      <c r="G242" s="267" t="s">
        <v>319</v>
      </c>
      <c r="H242" s="268">
        <v>3</v>
      </c>
      <c r="I242" s="269"/>
      <c r="J242" s="270">
        <f>ROUND(I242*H242,2)</f>
        <v>0</v>
      </c>
      <c r="K242" s="271"/>
      <c r="L242" s="272"/>
      <c r="M242" s="273" t="s">
        <v>1</v>
      </c>
      <c r="N242" s="274" t="s">
        <v>41</v>
      </c>
      <c r="O242" s="91"/>
      <c r="P242" s="223">
        <f>O242*H242</f>
        <v>0</v>
      </c>
      <c r="Q242" s="223">
        <v>0.0012999999999999999</v>
      </c>
      <c r="R242" s="223">
        <f>Q242*H242</f>
        <v>0.0038999999999999998</v>
      </c>
      <c r="S242" s="223">
        <v>0</v>
      </c>
      <c r="T242" s="224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25" t="s">
        <v>179</v>
      </c>
      <c r="AT242" s="225" t="s">
        <v>195</v>
      </c>
      <c r="AU242" s="225" t="s">
        <v>85</v>
      </c>
      <c r="AY242" s="17" t="s">
        <v>135</v>
      </c>
      <c r="BE242" s="226">
        <f>IF(N242="základní",J242,0)</f>
        <v>0</v>
      </c>
      <c r="BF242" s="226">
        <f>IF(N242="snížená",J242,0)</f>
        <v>0</v>
      </c>
      <c r="BG242" s="226">
        <f>IF(N242="zákl. přenesená",J242,0)</f>
        <v>0</v>
      </c>
      <c r="BH242" s="226">
        <f>IF(N242="sníž. přenesená",J242,0)</f>
        <v>0</v>
      </c>
      <c r="BI242" s="226">
        <f>IF(N242="nulová",J242,0)</f>
        <v>0</v>
      </c>
      <c r="BJ242" s="17" t="s">
        <v>81</v>
      </c>
      <c r="BK242" s="226">
        <f>ROUND(I242*H242,2)</f>
        <v>0</v>
      </c>
      <c r="BL242" s="17" t="s">
        <v>141</v>
      </c>
      <c r="BM242" s="225" t="s">
        <v>366</v>
      </c>
    </row>
    <row r="243" s="14" customFormat="1">
      <c r="A243" s="14"/>
      <c r="B243" s="238"/>
      <c r="C243" s="239"/>
      <c r="D243" s="229" t="s">
        <v>143</v>
      </c>
      <c r="E243" s="240" t="s">
        <v>1</v>
      </c>
      <c r="F243" s="241" t="s">
        <v>367</v>
      </c>
      <c r="G243" s="239"/>
      <c r="H243" s="242">
        <v>1</v>
      </c>
      <c r="I243" s="243"/>
      <c r="J243" s="239"/>
      <c r="K243" s="239"/>
      <c r="L243" s="244"/>
      <c r="M243" s="245"/>
      <c r="N243" s="246"/>
      <c r="O243" s="246"/>
      <c r="P243" s="246"/>
      <c r="Q243" s="246"/>
      <c r="R243" s="246"/>
      <c r="S243" s="246"/>
      <c r="T243" s="247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48" t="s">
        <v>143</v>
      </c>
      <c r="AU243" s="248" t="s">
        <v>85</v>
      </c>
      <c r="AV243" s="14" t="s">
        <v>85</v>
      </c>
      <c r="AW243" s="14" t="s">
        <v>32</v>
      </c>
      <c r="AX243" s="14" t="s">
        <v>76</v>
      </c>
      <c r="AY243" s="248" t="s">
        <v>135</v>
      </c>
    </row>
    <row r="244" s="14" customFormat="1">
      <c r="A244" s="14"/>
      <c r="B244" s="238"/>
      <c r="C244" s="239"/>
      <c r="D244" s="229" t="s">
        <v>143</v>
      </c>
      <c r="E244" s="240" t="s">
        <v>1</v>
      </c>
      <c r="F244" s="241" t="s">
        <v>368</v>
      </c>
      <c r="G244" s="239"/>
      <c r="H244" s="242">
        <v>2</v>
      </c>
      <c r="I244" s="243"/>
      <c r="J244" s="239"/>
      <c r="K244" s="239"/>
      <c r="L244" s="244"/>
      <c r="M244" s="245"/>
      <c r="N244" s="246"/>
      <c r="O244" s="246"/>
      <c r="P244" s="246"/>
      <c r="Q244" s="246"/>
      <c r="R244" s="246"/>
      <c r="S244" s="246"/>
      <c r="T244" s="247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48" t="s">
        <v>143</v>
      </c>
      <c r="AU244" s="248" t="s">
        <v>85</v>
      </c>
      <c r="AV244" s="14" t="s">
        <v>85</v>
      </c>
      <c r="AW244" s="14" t="s">
        <v>32</v>
      </c>
      <c r="AX244" s="14" t="s">
        <v>76</v>
      </c>
      <c r="AY244" s="248" t="s">
        <v>135</v>
      </c>
    </row>
    <row r="245" s="15" customFormat="1">
      <c r="A245" s="15"/>
      <c r="B245" s="249"/>
      <c r="C245" s="250"/>
      <c r="D245" s="229" t="s">
        <v>143</v>
      </c>
      <c r="E245" s="251" t="s">
        <v>1</v>
      </c>
      <c r="F245" s="252" t="s">
        <v>151</v>
      </c>
      <c r="G245" s="250"/>
      <c r="H245" s="253">
        <v>3</v>
      </c>
      <c r="I245" s="254"/>
      <c r="J245" s="250"/>
      <c r="K245" s="250"/>
      <c r="L245" s="255"/>
      <c r="M245" s="256"/>
      <c r="N245" s="257"/>
      <c r="O245" s="257"/>
      <c r="P245" s="257"/>
      <c r="Q245" s="257"/>
      <c r="R245" s="257"/>
      <c r="S245" s="257"/>
      <c r="T245" s="258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T245" s="259" t="s">
        <v>143</v>
      </c>
      <c r="AU245" s="259" t="s">
        <v>85</v>
      </c>
      <c r="AV245" s="15" t="s">
        <v>141</v>
      </c>
      <c r="AW245" s="15" t="s">
        <v>32</v>
      </c>
      <c r="AX245" s="15" t="s">
        <v>81</v>
      </c>
      <c r="AY245" s="259" t="s">
        <v>135</v>
      </c>
    </row>
    <row r="246" s="2" customFormat="1" ht="24.15" customHeight="1">
      <c r="A246" s="38"/>
      <c r="B246" s="39"/>
      <c r="C246" s="264" t="s">
        <v>369</v>
      </c>
      <c r="D246" s="264" t="s">
        <v>195</v>
      </c>
      <c r="E246" s="265" t="s">
        <v>370</v>
      </c>
      <c r="F246" s="266" t="s">
        <v>371</v>
      </c>
      <c r="G246" s="267" t="s">
        <v>319</v>
      </c>
      <c r="H246" s="268">
        <v>1</v>
      </c>
      <c r="I246" s="269"/>
      <c r="J246" s="270">
        <f>ROUND(I246*H246,2)</f>
        <v>0</v>
      </c>
      <c r="K246" s="271"/>
      <c r="L246" s="272"/>
      <c r="M246" s="273" t="s">
        <v>1</v>
      </c>
      <c r="N246" s="274" t="s">
        <v>41</v>
      </c>
      <c r="O246" s="91"/>
      <c r="P246" s="223">
        <f>O246*H246</f>
        <v>0</v>
      </c>
      <c r="Q246" s="223">
        <v>0.0035000000000000001</v>
      </c>
      <c r="R246" s="223">
        <f>Q246*H246</f>
        <v>0.0035000000000000001</v>
      </c>
      <c r="S246" s="223">
        <v>0</v>
      </c>
      <c r="T246" s="224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225" t="s">
        <v>179</v>
      </c>
      <c r="AT246" s="225" t="s">
        <v>195</v>
      </c>
      <c r="AU246" s="225" t="s">
        <v>85</v>
      </c>
      <c r="AY246" s="17" t="s">
        <v>135</v>
      </c>
      <c r="BE246" s="226">
        <f>IF(N246="základní",J246,0)</f>
        <v>0</v>
      </c>
      <c r="BF246" s="226">
        <f>IF(N246="snížená",J246,0)</f>
        <v>0</v>
      </c>
      <c r="BG246" s="226">
        <f>IF(N246="zákl. přenesená",J246,0)</f>
        <v>0</v>
      </c>
      <c r="BH246" s="226">
        <f>IF(N246="sníž. přenesená",J246,0)</f>
        <v>0</v>
      </c>
      <c r="BI246" s="226">
        <f>IF(N246="nulová",J246,0)</f>
        <v>0</v>
      </c>
      <c r="BJ246" s="17" t="s">
        <v>81</v>
      </c>
      <c r="BK246" s="226">
        <f>ROUND(I246*H246,2)</f>
        <v>0</v>
      </c>
      <c r="BL246" s="17" t="s">
        <v>141</v>
      </c>
      <c r="BM246" s="225" t="s">
        <v>372</v>
      </c>
    </row>
    <row r="247" s="14" customFormat="1">
      <c r="A247" s="14"/>
      <c r="B247" s="238"/>
      <c r="C247" s="239"/>
      <c r="D247" s="229" t="s">
        <v>143</v>
      </c>
      <c r="E247" s="240" t="s">
        <v>1</v>
      </c>
      <c r="F247" s="241" t="s">
        <v>373</v>
      </c>
      <c r="G247" s="239"/>
      <c r="H247" s="242">
        <v>1</v>
      </c>
      <c r="I247" s="243"/>
      <c r="J247" s="239"/>
      <c r="K247" s="239"/>
      <c r="L247" s="244"/>
      <c r="M247" s="245"/>
      <c r="N247" s="246"/>
      <c r="O247" s="246"/>
      <c r="P247" s="246"/>
      <c r="Q247" s="246"/>
      <c r="R247" s="246"/>
      <c r="S247" s="246"/>
      <c r="T247" s="247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T247" s="248" t="s">
        <v>143</v>
      </c>
      <c r="AU247" s="248" t="s">
        <v>85</v>
      </c>
      <c r="AV247" s="14" t="s">
        <v>85</v>
      </c>
      <c r="AW247" s="14" t="s">
        <v>32</v>
      </c>
      <c r="AX247" s="14" t="s">
        <v>81</v>
      </c>
      <c r="AY247" s="248" t="s">
        <v>135</v>
      </c>
    </row>
    <row r="248" s="2" customFormat="1" ht="24.15" customHeight="1">
      <c r="A248" s="38"/>
      <c r="B248" s="39"/>
      <c r="C248" s="213" t="s">
        <v>374</v>
      </c>
      <c r="D248" s="213" t="s">
        <v>137</v>
      </c>
      <c r="E248" s="214" t="s">
        <v>375</v>
      </c>
      <c r="F248" s="215" t="s">
        <v>376</v>
      </c>
      <c r="G248" s="216" t="s">
        <v>319</v>
      </c>
      <c r="H248" s="217">
        <v>4</v>
      </c>
      <c r="I248" s="218"/>
      <c r="J248" s="219">
        <f>ROUND(I248*H248,2)</f>
        <v>0</v>
      </c>
      <c r="K248" s="220"/>
      <c r="L248" s="44"/>
      <c r="M248" s="221" t="s">
        <v>1</v>
      </c>
      <c r="N248" s="222" t="s">
        <v>41</v>
      </c>
      <c r="O248" s="91"/>
      <c r="P248" s="223">
        <f>O248*H248</f>
        <v>0</v>
      </c>
      <c r="Q248" s="223">
        <v>0.10940999999999999</v>
      </c>
      <c r="R248" s="223">
        <f>Q248*H248</f>
        <v>0.43763999999999997</v>
      </c>
      <c r="S248" s="223">
        <v>0</v>
      </c>
      <c r="T248" s="224">
        <f>S248*H248</f>
        <v>0</v>
      </c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R248" s="225" t="s">
        <v>141</v>
      </c>
      <c r="AT248" s="225" t="s">
        <v>137</v>
      </c>
      <c r="AU248" s="225" t="s">
        <v>85</v>
      </c>
      <c r="AY248" s="17" t="s">
        <v>135</v>
      </c>
      <c r="BE248" s="226">
        <f>IF(N248="základní",J248,0)</f>
        <v>0</v>
      </c>
      <c r="BF248" s="226">
        <f>IF(N248="snížená",J248,0)</f>
        <v>0</v>
      </c>
      <c r="BG248" s="226">
        <f>IF(N248="zákl. přenesená",J248,0)</f>
        <v>0</v>
      </c>
      <c r="BH248" s="226">
        <f>IF(N248="sníž. přenesená",J248,0)</f>
        <v>0</v>
      </c>
      <c r="BI248" s="226">
        <f>IF(N248="nulová",J248,0)</f>
        <v>0</v>
      </c>
      <c r="BJ248" s="17" t="s">
        <v>81</v>
      </c>
      <c r="BK248" s="226">
        <f>ROUND(I248*H248,2)</f>
        <v>0</v>
      </c>
      <c r="BL248" s="17" t="s">
        <v>141</v>
      </c>
      <c r="BM248" s="225" t="s">
        <v>377</v>
      </c>
    </row>
    <row r="249" s="14" customFormat="1">
      <c r="A249" s="14"/>
      <c r="B249" s="238"/>
      <c r="C249" s="239"/>
      <c r="D249" s="229" t="s">
        <v>143</v>
      </c>
      <c r="E249" s="240" t="s">
        <v>1</v>
      </c>
      <c r="F249" s="241" t="s">
        <v>378</v>
      </c>
      <c r="G249" s="239"/>
      <c r="H249" s="242">
        <v>4</v>
      </c>
      <c r="I249" s="243"/>
      <c r="J249" s="239"/>
      <c r="K249" s="239"/>
      <c r="L249" s="244"/>
      <c r="M249" s="245"/>
      <c r="N249" s="246"/>
      <c r="O249" s="246"/>
      <c r="P249" s="246"/>
      <c r="Q249" s="246"/>
      <c r="R249" s="246"/>
      <c r="S249" s="246"/>
      <c r="T249" s="247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48" t="s">
        <v>143</v>
      </c>
      <c r="AU249" s="248" t="s">
        <v>85</v>
      </c>
      <c r="AV249" s="14" t="s">
        <v>85</v>
      </c>
      <c r="AW249" s="14" t="s">
        <v>32</v>
      </c>
      <c r="AX249" s="14" t="s">
        <v>81</v>
      </c>
      <c r="AY249" s="248" t="s">
        <v>135</v>
      </c>
    </row>
    <row r="250" s="2" customFormat="1" ht="21.75" customHeight="1">
      <c r="A250" s="38"/>
      <c r="B250" s="39"/>
      <c r="C250" s="264" t="s">
        <v>379</v>
      </c>
      <c r="D250" s="264" t="s">
        <v>195</v>
      </c>
      <c r="E250" s="265" t="s">
        <v>380</v>
      </c>
      <c r="F250" s="266" t="s">
        <v>381</v>
      </c>
      <c r="G250" s="267" t="s">
        <v>319</v>
      </c>
      <c r="H250" s="268">
        <v>4</v>
      </c>
      <c r="I250" s="269"/>
      <c r="J250" s="270">
        <f>ROUND(I250*H250,2)</f>
        <v>0</v>
      </c>
      <c r="K250" s="271"/>
      <c r="L250" s="272"/>
      <c r="M250" s="273" t="s">
        <v>1</v>
      </c>
      <c r="N250" s="274" t="s">
        <v>41</v>
      </c>
      <c r="O250" s="91"/>
      <c r="P250" s="223">
        <f>O250*H250</f>
        <v>0</v>
      </c>
      <c r="Q250" s="223">
        <v>0.0061000000000000004</v>
      </c>
      <c r="R250" s="223">
        <f>Q250*H250</f>
        <v>0.024400000000000002</v>
      </c>
      <c r="S250" s="223">
        <v>0</v>
      </c>
      <c r="T250" s="224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25" t="s">
        <v>179</v>
      </c>
      <c r="AT250" s="225" t="s">
        <v>195</v>
      </c>
      <c r="AU250" s="225" t="s">
        <v>85</v>
      </c>
      <c r="AY250" s="17" t="s">
        <v>135</v>
      </c>
      <c r="BE250" s="226">
        <f>IF(N250="základní",J250,0)</f>
        <v>0</v>
      </c>
      <c r="BF250" s="226">
        <f>IF(N250="snížená",J250,0)</f>
        <v>0</v>
      </c>
      <c r="BG250" s="226">
        <f>IF(N250="zákl. přenesená",J250,0)</f>
        <v>0</v>
      </c>
      <c r="BH250" s="226">
        <f>IF(N250="sníž. přenesená",J250,0)</f>
        <v>0</v>
      </c>
      <c r="BI250" s="226">
        <f>IF(N250="nulová",J250,0)</f>
        <v>0</v>
      </c>
      <c r="BJ250" s="17" t="s">
        <v>81</v>
      </c>
      <c r="BK250" s="226">
        <f>ROUND(I250*H250,2)</f>
        <v>0</v>
      </c>
      <c r="BL250" s="17" t="s">
        <v>141</v>
      </c>
      <c r="BM250" s="225" t="s">
        <v>382</v>
      </c>
    </row>
    <row r="251" s="2" customFormat="1" ht="16.5" customHeight="1">
      <c r="A251" s="38"/>
      <c r="B251" s="39"/>
      <c r="C251" s="264" t="s">
        <v>383</v>
      </c>
      <c r="D251" s="264" t="s">
        <v>195</v>
      </c>
      <c r="E251" s="265" t="s">
        <v>384</v>
      </c>
      <c r="F251" s="266" t="s">
        <v>385</v>
      </c>
      <c r="G251" s="267" t="s">
        <v>319</v>
      </c>
      <c r="H251" s="268">
        <v>4</v>
      </c>
      <c r="I251" s="269"/>
      <c r="J251" s="270">
        <f>ROUND(I251*H251,2)</f>
        <v>0</v>
      </c>
      <c r="K251" s="271"/>
      <c r="L251" s="272"/>
      <c r="M251" s="273" t="s">
        <v>1</v>
      </c>
      <c r="N251" s="274" t="s">
        <v>41</v>
      </c>
      <c r="O251" s="91"/>
      <c r="P251" s="223">
        <f>O251*H251</f>
        <v>0</v>
      </c>
      <c r="Q251" s="223">
        <v>0.00010000000000000001</v>
      </c>
      <c r="R251" s="223">
        <f>Q251*H251</f>
        <v>0.00040000000000000002</v>
      </c>
      <c r="S251" s="223">
        <v>0</v>
      </c>
      <c r="T251" s="224">
        <f>S251*H251</f>
        <v>0</v>
      </c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R251" s="225" t="s">
        <v>179</v>
      </c>
      <c r="AT251" s="225" t="s">
        <v>195</v>
      </c>
      <c r="AU251" s="225" t="s">
        <v>85</v>
      </c>
      <c r="AY251" s="17" t="s">
        <v>135</v>
      </c>
      <c r="BE251" s="226">
        <f>IF(N251="základní",J251,0)</f>
        <v>0</v>
      </c>
      <c r="BF251" s="226">
        <f>IF(N251="snížená",J251,0)</f>
        <v>0</v>
      </c>
      <c r="BG251" s="226">
        <f>IF(N251="zákl. přenesená",J251,0)</f>
        <v>0</v>
      </c>
      <c r="BH251" s="226">
        <f>IF(N251="sníž. přenesená",J251,0)</f>
        <v>0</v>
      </c>
      <c r="BI251" s="226">
        <f>IF(N251="nulová",J251,0)</f>
        <v>0</v>
      </c>
      <c r="BJ251" s="17" t="s">
        <v>81</v>
      </c>
      <c r="BK251" s="226">
        <f>ROUND(I251*H251,2)</f>
        <v>0</v>
      </c>
      <c r="BL251" s="17" t="s">
        <v>141</v>
      </c>
      <c r="BM251" s="225" t="s">
        <v>386</v>
      </c>
    </row>
    <row r="252" s="2" customFormat="1" ht="24.15" customHeight="1">
      <c r="A252" s="38"/>
      <c r="B252" s="39"/>
      <c r="C252" s="213" t="s">
        <v>387</v>
      </c>
      <c r="D252" s="213" t="s">
        <v>137</v>
      </c>
      <c r="E252" s="214" t="s">
        <v>388</v>
      </c>
      <c r="F252" s="215" t="s">
        <v>389</v>
      </c>
      <c r="G252" s="216" t="s">
        <v>165</v>
      </c>
      <c r="H252" s="217">
        <v>167.90000000000001</v>
      </c>
      <c r="I252" s="218"/>
      <c r="J252" s="219">
        <f>ROUND(I252*H252,2)</f>
        <v>0</v>
      </c>
      <c r="K252" s="220"/>
      <c r="L252" s="44"/>
      <c r="M252" s="221" t="s">
        <v>1</v>
      </c>
      <c r="N252" s="222" t="s">
        <v>41</v>
      </c>
      <c r="O252" s="91"/>
      <c r="P252" s="223">
        <f>O252*H252</f>
        <v>0</v>
      </c>
      <c r="Q252" s="223">
        <v>0.00010000000000000001</v>
      </c>
      <c r="R252" s="223">
        <f>Q252*H252</f>
        <v>0.016790000000000003</v>
      </c>
      <c r="S252" s="223">
        <v>0</v>
      </c>
      <c r="T252" s="224">
        <f>S252*H252</f>
        <v>0</v>
      </c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R252" s="225" t="s">
        <v>141</v>
      </c>
      <c r="AT252" s="225" t="s">
        <v>137</v>
      </c>
      <c r="AU252" s="225" t="s">
        <v>85</v>
      </c>
      <c r="AY252" s="17" t="s">
        <v>135</v>
      </c>
      <c r="BE252" s="226">
        <f>IF(N252="základní",J252,0)</f>
        <v>0</v>
      </c>
      <c r="BF252" s="226">
        <f>IF(N252="snížená",J252,0)</f>
        <v>0</v>
      </c>
      <c r="BG252" s="226">
        <f>IF(N252="zákl. přenesená",J252,0)</f>
        <v>0</v>
      </c>
      <c r="BH252" s="226">
        <f>IF(N252="sníž. přenesená",J252,0)</f>
        <v>0</v>
      </c>
      <c r="BI252" s="226">
        <f>IF(N252="nulová",J252,0)</f>
        <v>0</v>
      </c>
      <c r="BJ252" s="17" t="s">
        <v>81</v>
      </c>
      <c r="BK252" s="226">
        <f>ROUND(I252*H252,2)</f>
        <v>0</v>
      </c>
      <c r="BL252" s="17" t="s">
        <v>141</v>
      </c>
      <c r="BM252" s="225" t="s">
        <v>390</v>
      </c>
    </row>
    <row r="253" s="14" customFormat="1">
      <c r="A253" s="14"/>
      <c r="B253" s="238"/>
      <c r="C253" s="239"/>
      <c r="D253" s="229" t="s">
        <v>143</v>
      </c>
      <c r="E253" s="240" t="s">
        <v>1</v>
      </c>
      <c r="F253" s="241" t="s">
        <v>391</v>
      </c>
      <c r="G253" s="239"/>
      <c r="H253" s="242">
        <v>124.90000000000001</v>
      </c>
      <c r="I253" s="243"/>
      <c r="J253" s="239"/>
      <c r="K253" s="239"/>
      <c r="L253" s="244"/>
      <c r="M253" s="245"/>
      <c r="N253" s="246"/>
      <c r="O253" s="246"/>
      <c r="P253" s="246"/>
      <c r="Q253" s="246"/>
      <c r="R253" s="246"/>
      <c r="S253" s="246"/>
      <c r="T253" s="247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48" t="s">
        <v>143</v>
      </c>
      <c r="AU253" s="248" t="s">
        <v>85</v>
      </c>
      <c r="AV253" s="14" t="s">
        <v>85</v>
      </c>
      <c r="AW253" s="14" t="s">
        <v>32</v>
      </c>
      <c r="AX253" s="14" t="s">
        <v>76</v>
      </c>
      <c r="AY253" s="248" t="s">
        <v>135</v>
      </c>
    </row>
    <row r="254" s="14" customFormat="1">
      <c r="A254" s="14"/>
      <c r="B254" s="238"/>
      <c r="C254" s="239"/>
      <c r="D254" s="229" t="s">
        <v>143</v>
      </c>
      <c r="E254" s="240" t="s">
        <v>1</v>
      </c>
      <c r="F254" s="241" t="s">
        <v>392</v>
      </c>
      <c r="G254" s="239"/>
      <c r="H254" s="242">
        <v>43</v>
      </c>
      <c r="I254" s="243"/>
      <c r="J254" s="239"/>
      <c r="K254" s="239"/>
      <c r="L254" s="244"/>
      <c r="M254" s="245"/>
      <c r="N254" s="246"/>
      <c r="O254" s="246"/>
      <c r="P254" s="246"/>
      <c r="Q254" s="246"/>
      <c r="R254" s="246"/>
      <c r="S254" s="246"/>
      <c r="T254" s="247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48" t="s">
        <v>143</v>
      </c>
      <c r="AU254" s="248" t="s">
        <v>85</v>
      </c>
      <c r="AV254" s="14" t="s">
        <v>85</v>
      </c>
      <c r="AW254" s="14" t="s">
        <v>32</v>
      </c>
      <c r="AX254" s="14" t="s">
        <v>76</v>
      </c>
      <c r="AY254" s="248" t="s">
        <v>135</v>
      </c>
    </row>
    <row r="255" s="15" customFormat="1">
      <c r="A255" s="15"/>
      <c r="B255" s="249"/>
      <c r="C255" s="250"/>
      <c r="D255" s="229" t="s">
        <v>143</v>
      </c>
      <c r="E255" s="251" t="s">
        <v>1</v>
      </c>
      <c r="F255" s="252" t="s">
        <v>151</v>
      </c>
      <c r="G255" s="250"/>
      <c r="H255" s="253">
        <v>167.90000000000001</v>
      </c>
      <c r="I255" s="254"/>
      <c r="J255" s="250"/>
      <c r="K255" s="250"/>
      <c r="L255" s="255"/>
      <c r="M255" s="256"/>
      <c r="N255" s="257"/>
      <c r="O255" s="257"/>
      <c r="P255" s="257"/>
      <c r="Q255" s="257"/>
      <c r="R255" s="257"/>
      <c r="S255" s="257"/>
      <c r="T255" s="258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T255" s="259" t="s">
        <v>143</v>
      </c>
      <c r="AU255" s="259" t="s">
        <v>85</v>
      </c>
      <c r="AV255" s="15" t="s">
        <v>141</v>
      </c>
      <c r="AW255" s="15" t="s">
        <v>32</v>
      </c>
      <c r="AX255" s="15" t="s">
        <v>81</v>
      </c>
      <c r="AY255" s="259" t="s">
        <v>135</v>
      </c>
    </row>
    <row r="256" s="2" customFormat="1" ht="24.15" customHeight="1">
      <c r="A256" s="38"/>
      <c r="B256" s="39"/>
      <c r="C256" s="213" t="s">
        <v>393</v>
      </c>
      <c r="D256" s="213" t="s">
        <v>137</v>
      </c>
      <c r="E256" s="214" t="s">
        <v>394</v>
      </c>
      <c r="F256" s="215" t="s">
        <v>395</v>
      </c>
      <c r="G256" s="216" t="s">
        <v>147</v>
      </c>
      <c r="H256" s="217">
        <v>55</v>
      </c>
      <c r="I256" s="218"/>
      <c r="J256" s="219">
        <f>ROUND(I256*H256,2)</f>
        <v>0</v>
      </c>
      <c r="K256" s="220"/>
      <c r="L256" s="44"/>
      <c r="M256" s="221" t="s">
        <v>1</v>
      </c>
      <c r="N256" s="222" t="s">
        <v>41</v>
      </c>
      <c r="O256" s="91"/>
      <c r="P256" s="223">
        <f>O256*H256</f>
        <v>0</v>
      </c>
      <c r="Q256" s="223">
        <v>0.0011999999999999999</v>
      </c>
      <c r="R256" s="223">
        <f>Q256*H256</f>
        <v>0.065999999999999989</v>
      </c>
      <c r="S256" s="223">
        <v>0</v>
      </c>
      <c r="T256" s="224">
        <f>S256*H256</f>
        <v>0</v>
      </c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R256" s="225" t="s">
        <v>141</v>
      </c>
      <c r="AT256" s="225" t="s">
        <v>137</v>
      </c>
      <c r="AU256" s="225" t="s">
        <v>85</v>
      </c>
      <c r="AY256" s="17" t="s">
        <v>135</v>
      </c>
      <c r="BE256" s="226">
        <f>IF(N256="základní",J256,0)</f>
        <v>0</v>
      </c>
      <c r="BF256" s="226">
        <f>IF(N256="snížená",J256,0)</f>
        <v>0</v>
      </c>
      <c r="BG256" s="226">
        <f>IF(N256="zákl. přenesená",J256,0)</f>
        <v>0</v>
      </c>
      <c r="BH256" s="226">
        <f>IF(N256="sníž. přenesená",J256,0)</f>
        <v>0</v>
      </c>
      <c r="BI256" s="226">
        <f>IF(N256="nulová",J256,0)</f>
        <v>0</v>
      </c>
      <c r="BJ256" s="17" t="s">
        <v>81</v>
      </c>
      <c r="BK256" s="226">
        <f>ROUND(I256*H256,2)</f>
        <v>0</v>
      </c>
      <c r="BL256" s="17" t="s">
        <v>141</v>
      </c>
      <c r="BM256" s="225" t="s">
        <v>396</v>
      </c>
    </row>
    <row r="257" s="14" customFormat="1">
      <c r="A257" s="14"/>
      <c r="B257" s="238"/>
      <c r="C257" s="239"/>
      <c r="D257" s="229" t="s">
        <v>143</v>
      </c>
      <c r="E257" s="240" t="s">
        <v>1</v>
      </c>
      <c r="F257" s="241" t="s">
        <v>397</v>
      </c>
      <c r="G257" s="239"/>
      <c r="H257" s="242">
        <v>6</v>
      </c>
      <c r="I257" s="243"/>
      <c r="J257" s="239"/>
      <c r="K257" s="239"/>
      <c r="L257" s="244"/>
      <c r="M257" s="245"/>
      <c r="N257" s="246"/>
      <c r="O257" s="246"/>
      <c r="P257" s="246"/>
      <c r="Q257" s="246"/>
      <c r="R257" s="246"/>
      <c r="S257" s="246"/>
      <c r="T257" s="247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48" t="s">
        <v>143</v>
      </c>
      <c r="AU257" s="248" t="s">
        <v>85</v>
      </c>
      <c r="AV257" s="14" t="s">
        <v>85</v>
      </c>
      <c r="AW257" s="14" t="s">
        <v>32</v>
      </c>
      <c r="AX257" s="14" t="s">
        <v>76</v>
      </c>
      <c r="AY257" s="248" t="s">
        <v>135</v>
      </c>
    </row>
    <row r="258" s="14" customFormat="1">
      <c r="A258" s="14"/>
      <c r="B258" s="238"/>
      <c r="C258" s="239"/>
      <c r="D258" s="229" t="s">
        <v>143</v>
      </c>
      <c r="E258" s="240" t="s">
        <v>1</v>
      </c>
      <c r="F258" s="241" t="s">
        <v>398</v>
      </c>
      <c r="G258" s="239"/>
      <c r="H258" s="242">
        <v>49</v>
      </c>
      <c r="I258" s="243"/>
      <c r="J258" s="239"/>
      <c r="K258" s="239"/>
      <c r="L258" s="244"/>
      <c r="M258" s="245"/>
      <c r="N258" s="246"/>
      <c r="O258" s="246"/>
      <c r="P258" s="246"/>
      <c r="Q258" s="246"/>
      <c r="R258" s="246"/>
      <c r="S258" s="246"/>
      <c r="T258" s="247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48" t="s">
        <v>143</v>
      </c>
      <c r="AU258" s="248" t="s">
        <v>85</v>
      </c>
      <c r="AV258" s="14" t="s">
        <v>85</v>
      </c>
      <c r="AW258" s="14" t="s">
        <v>32</v>
      </c>
      <c r="AX258" s="14" t="s">
        <v>76</v>
      </c>
      <c r="AY258" s="248" t="s">
        <v>135</v>
      </c>
    </row>
    <row r="259" s="15" customFormat="1">
      <c r="A259" s="15"/>
      <c r="B259" s="249"/>
      <c r="C259" s="250"/>
      <c r="D259" s="229" t="s">
        <v>143</v>
      </c>
      <c r="E259" s="251" t="s">
        <v>1</v>
      </c>
      <c r="F259" s="252" t="s">
        <v>151</v>
      </c>
      <c r="G259" s="250"/>
      <c r="H259" s="253">
        <v>55</v>
      </c>
      <c r="I259" s="254"/>
      <c r="J259" s="250"/>
      <c r="K259" s="250"/>
      <c r="L259" s="255"/>
      <c r="M259" s="256"/>
      <c r="N259" s="257"/>
      <c r="O259" s="257"/>
      <c r="P259" s="257"/>
      <c r="Q259" s="257"/>
      <c r="R259" s="257"/>
      <c r="S259" s="257"/>
      <c r="T259" s="258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T259" s="259" t="s">
        <v>143</v>
      </c>
      <c r="AU259" s="259" t="s">
        <v>85</v>
      </c>
      <c r="AV259" s="15" t="s">
        <v>141</v>
      </c>
      <c r="AW259" s="15" t="s">
        <v>32</v>
      </c>
      <c r="AX259" s="15" t="s">
        <v>81</v>
      </c>
      <c r="AY259" s="259" t="s">
        <v>135</v>
      </c>
    </row>
    <row r="260" s="2" customFormat="1" ht="33" customHeight="1">
      <c r="A260" s="38"/>
      <c r="B260" s="39"/>
      <c r="C260" s="213" t="s">
        <v>399</v>
      </c>
      <c r="D260" s="213" t="s">
        <v>137</v>
      </c>
      <c r="E260" s="214" t="s">
        <v>400</v>
      </c>
      <c r="F260" s="215" t="s">
        <v>401</v>
      </c>
      <c r="G260" s="216" t="s">
        <v>165</v>
      </c>
      <c r="H260" s="217">
        <v>122</v>
      </c>
      <c r="I260" s="218"/>
      <c r="J260" s="219">
        <f>ROUND(I260*H260,2)</f>
        <v>0</v>
      </c>
      <c r="K260" s="220"/>
      <c r="L260" s="44"/>
      <c r="M260" s="221" t="s">
        <v>1</v>
      </c>
      <c r="N260" s="222" t="s">
        <v>41</v>
      </c>
      <c r="O260" s="91"/>
      <c r="P260" s="223">
        <f>O260*H260</f>
        <v>0</v>
      </c>
      <c r="Q260" s="223">
        <v>0.16850000000000001</v>
      </c>
      <c r="R260" s="223">
        <f>Q260*H260</f>
        <v>20.557000000000002</v>
      </c>
      <c r="S260" s="223">
        <v>0</v>
      </c>
      <c r="T260" s="224">
        <f>S260*H260</f>
        <v>0</v>
      </c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R260" s="225" t="s">
        <v>141</v>
      </c>
      <c r="AT260" s="225" t="s">
        <v>137</v>
      </c>
      <c r="AU260" s="225" t="s">
        <v>85</v>
      </c>
      <c r="AY260" s="17" t="s">
        <v>135</v>
      </c>
      <c r="BE260" s="226">
        <f>IF(N260="základní",J260,0)</f>
        <v>0</v>
      </c>
      <c r="BF260" s="226">
        <f>IF(N260="snížená",J260,0)</f>
        <v>0</v>
      </c>
      <c r="BG260" s="226">
        <f>IF(N260="zákl. přenesená",J260,0)</f>
        <v>0</v>
      </c>
      <c r="BH260" s="226">
        <f>IF(N260="sníž. přenesená",J260,0)</f>
        <v>0</v>
      </c>
      <c r="BI260" s="226">
        <f>IF(N260="nulová",J260,0)</f>
        <v>0</v>
      </c>
      <c r="BJ260" s="17" t="s">
        <v>81</v>
      </c>
      <c r="BK260" s="226">
        <f>ROUND(I260*H260,2)</f>
        <v>0</v>
      </c>
      <c r="BL260" s="17" t="s">
        <v>141</v>
      </c>
      <c r="BM260" s="225" t="s">
        <v>402</v>
      </c>
    </row>
    <row r="261" s="2" customFormat="1" ht="16.5" customHeight="1">
      <c r="A261" s="38"/>
      <c r="B261" s="39"/>
      <c r="C261" s="264" t="s">
        <v>403</v>
      </c>
      <c r="D261" s="264" t="s">
        <v>195</v>
      </c>
      <c r="E261" s="265" t="s">
        <v>404</v>
      </c>
      <c r="F261" s="266" t="s">
        <v>405</v>
      </c>
      <c r="G261" s="267" t="s">
        <v>165</v>
      </c>
      <c r="H261" s="268">
        <v>112.2</v>
      </c>
      <c r="I261" s="269"/>
      <c r="J261" s="270">
        <f>ROUND(I261*H261,2)</f>
        <v>0</v>
      </c>
      <c r="K261" s="271"/>
      <c r="L261" s="272"/>
      <c r="M261" s="273" t="s">
        <v>1</v>
      </c>
      <c r="N261" s="274" t="s">
        <v>41</v>
      </c>
      <c r="O261" s="91"/>
      <c r="P261" s="223">
        <f>O261*H261</f>
        <v>0</v>
      </c>
      <c r="Q261" s="223">
        <v>0.080000000000000002</v>
      </c>
      <c r="R261" s="223">
        <f>Q261*H261</f>
        <v>8.9760000000000009</v>
      </c>
      <c r="S261" s="223">
        <v>0</v>
      </c>
      <c r="T261" s="224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225" t="s">
        <v>179</v>
      </c>
      <c r="AT261" s="225" t="s">
        <v>195</v>
      </c>
      <c r="AU261" s="225" t="s">
        <v>85</v>
      </c>
      <c r="AY261" s="17" t="s">
        <v>135</v>
      </c>
      <c r="BE261" s="226">
        <f>IF(N261="základní",J261,0)</f>
        <v>0</v>
      </c>
      <c r="BF261" s="226">
        <f>IF(N261="snížená",J261,0)</f>
        <v>0</v>
      </c>
      <c r="BG261" s="226">
        <f>IF(N261="zákl. přenesená",J261,0)</f>
        <v>0</v>
      </c>
      <c r="BH261" s="226">
        <f>IF(N261="sníž. přenesená",J261,0)</f>
        <v>0</v>
      </c>
      <c r="BI261" s="226">
        <f>IF(N261="nulová",J261,0)</f>
        <v>0</v>
      </c>
      <c r="BJ261" s="17" t="s">
        <v>81</v>
      </c>
      <c r="BK261" s="226">
        <f>ROUND(I261*H261,2)</f>
        <v>0</v>
      </c>
      <c r="BL261" s="17" t="s">
        <v>141</v>
      </c>
      <c r="BM261" s="225" t="s">
        <v>406</v>
      </c>
    </row>
    <row r="262" s="14" customFormat="1">
      <c r="A262" s="14"/>
      <c r="B262" s="238"/>
      <c r="C262" s="239"/>
      <c r="D262" s="229" t="s">
        <v>143</v>
      </c>
      <c r="E262" s="240" t="s">
        <v>1</v>
      </c>
      <c r="F262" s="241" t="s">
        <v>407</v>
      </c>
      <c r="G262" s="239"/>
      <c r="H262" s="242">
        <v>110</v>
      </c>
      <c r="I262" s="243"/>
      <c r="J262" s="239"/>
      <c r="K262" s="239"/>
      <c r="L262" s="244"/>
      <c r="M262" s="245"/>
      <c r="N262" s="246"/>
      <c r="O262" s="246"/>
      <c r="P262" s="246"/>
      <c r="Q262" s="246"/>
      <c r="R262" s="246"/>
      <c r="S262" s="246"/>
      <c r="T262" s="247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48" t="s">
        <v>143</v>
      </c>
      <c r="AU262" s="248" t="s">
        <v>85</v>
      </c>
      <c r="AV262" s="14" t="s">
        <v>85</v>
      </c>
      <c r="AW262" s="14" t="s">
        <v>32</v>
      </c>
      <c r="AX262" s="14" t="s">
        <v>81</v>
      </c>
      <c r="AY262" s="248" t="s">
        <v>135</v>
      </c>
    </row>
    <row r="263" s="14" customFormat="1">
      <c r="A263" s="14"/>
      <c r="B263" s="238"/>
      <c r="C263" s="239"/>
      <c r="D263" s="229" t="s">
        <v>143</v>
      </c>
      <c r="E263" s="239"/>
      <c r="F263" s="241" t="s">
        <v>408</v>
      </c>
      <c r="G263" s="239"/>
      <c r="H263" s="242">
        <v>112.2</v>
      </c>
      <c r="I263" s="243"/>
      <c r="J263" s="239"/>
      <c r="K263" s="239"/>
      <c r="L263" s="244"/>
      <c r="M263" s="245"/>
      <c r="N263" s="246"/>
      <c r="O263" s="246"/>
      <c r="P263" s="246"/>
      <c r="Q263" s="246"/>
      <c r="R263" s="246"/>
      <c r="S263" s="246"/>
      <c r="T263" s="247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48" t="s">
        <v>143</v>
      </c>
      <c r="AU263" s="248" t="s">
        <v>85</v>
      </c>
      <c r="AV263" s="14" t="s">
        <v>85</v>
      </c>
      <c r="AW263" s="14" t="s">
        <v>4</v>
      </c>
      <c r="AX263" s="14" t="s">
        <v>81</v>
      </c>
      <c r="AY263" s="248" t="s">
        <v>135</v>
      </c>
    </row>
    <row r="264" s="2" customFormat="1" ht="24.15" customHeight="1">
      <c r="A264" s="38"/>
      <c r="B264" s="39"/>
      <c r="C264" s="264" t="s">
        <v>409</v>
      </c>
      <c r="D264" s="264" t="s">
        <v>195</v>
      </c>
      <c r="E264" s="265" t="s">
        <v>410</v>
      </c>
      <c r="F264" s="266" t="s">
        <v>411</v>
      </c>
      <c r="G264" s="267" t="s">
        <v>165</v>
      </c>
      <c r="H264" s="268">
        <v>9.1799999999999997</v>
      </c>
      <c r="I264" s="269"/>
      <c r="J264" s="270">
        <f>ROUND(I264*H264,2)</f>
        <v>0</v>
      </c>
      <c r="K264" s="271"/>
      <c r="L264" s="272"/>
      <c r="M264" s="273" t="s">
        <v>1</v>
      </c>
      <c r="N264" s="274" t="s">
        <v>41</v>
      </c>
      <c r="O264" s="91"/>
      <c r="P264" s="223">
        <f>O264*H264</f>
        <v>0</v>
      </c>
      <c r="Q264" s="223">
        <v>0.048300000000000003</v>
      </c>
      <c r="R264" s="223">
        <f>Q264*H264</f>
        <v>0.44339400000000001</v>
      </c>
      <c r="S264" s="223">
        <v>0</v>
      </c>
      <c r="T264" s="224">
        <f>S264*H264</f>
        <v>0</v>
      </c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R264" s="225" t="s">
        <v>179</v>
      </c>
      <c r="AT264" s="225" t="s">
        <v>195</v>
      </c>
      <c r="AU264" s="225" t="s">
        <v>85</v>
      </c>
      <c r="AY264" s="17" t="s">
        <v>135</v>
      </c>
      <c r="BE264" s="226">
        <f>IF(N264="základní",J264,0)</f>
        <v>0</v>
      </c>
      <c r="BF264" s="226">
        <f>IF(N264="snížená",J264,0)</f>
        <v>0</v>
      </c>
      <c r="BG264" s="226">
        <f>IF(N264="zákl. přenesená",J264,0)</f>
        <v>0</v>
      </c>
      <c r="BH264" s="226">
        <f>IF(N264="sníž. přenesená",J264,0)</f>
        <v>0</v>
      </c>
      <c r="BI264" s="226">
        <f>IF(N264="nulová",J264,0)</f>
        <v>0</v>
      </c>
      <c r="BJ264" s="17" t="s">
        <v>81</v>
      </c>
      <c r="BK264" s="226">
        <f>ROUND(I264*H264,2)</f>
        <v>0</v>
      </c>
      <c r="BL264" s="17" t="s">
        <v>141</v>
      </c>
      <c r="BM264" s="225" t="s">
        <v>412</v>
      </c>
    </row>
    <row r="265" s="14" customFormat="1">
      <c r="A265" s="14"/>
      <c r="B265" s="238"/>
      <c r="C265" s="239"/>
      <c r="D265" s="229" t="s">
        <v>143</v>
      </c>
      <c r="E265" s="240" t="s">
        <v>1</v>
      </c>
      <c r="F265" s="241" t="s">
        <v>413</v>
      </c>
      <c r="G265" s="239"/>
      <c r="H265" s="242">
        <v>9</v>
      </c>
      <c r="I265" s="243"/>
      <c r="J265" s="239"/>
      <c r="K265" s="239"/>
      <c r="L265" s="244"/>
      <c r="M265" s="245"/>
      <c r="N265" s="246"/>
      <c r="O265" s="246"/>
      <c r="P265" s="246"/>
      <c r="Q265" s="246"/>
      <c r="R265" s="246"/>
      <c r="S265" s="246"/>
      <c r="T265" s="247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48" t="s">
        <v>143</v>
      </c>
      <c r="AU265" s="248" t="s">
        <v>85</v>
      </c>
      <c r="AV265" s="14" t="s">
        <v>85</v>
      </c>
      <c r="AW265" s="14" t="s">
        <v>32</v>
      </c>
      <c r="AX265" s="14" t="s">
        <v>81</v>
      </c>
      <c r="AY265" s="248" t="s">
        <v>135</v>
      </c>
    </row>
    <row r="266" s="14" customFormat="1">
      <c r="A266" s="14"/>
      <c r="B266" s="238"/>
      <c r="C266" s="239"/>
      <c r="D266" s="229" t="s">
        <v>143</v>
      </c>
      <c r="E266" s="239"/>
      <c r="F266" s="241" t="s">
        <v>414</v>
      </c>
      <c r="G266" s="239"/>
      <c r="H266" s="242">
        <v>9.1799999999999997</v>
      </c>
      <c r="I266" s="243"/>
      <c r="J266" s="239"/>
      <c r="K266" s="239"/>
      <c r="L266" s="244"/>
      <c r="M266" s="245"/>
      <c r="N266" s="246"/>
      <c r="O266" s="246"/>
      <c r="P266" s="246"/>
      <c r="Q266" s="246"/>
      <c r="R266" s="246"/>
      <c r="S266" s="246"/>
      <c r="T266" s="247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48" t="s">
        <v>143</v>
      </c>
      <c r="AU266" s="248" t="s">
        <v>85</v>
      </c>
      <c r="AV266" s="14" t="s">
        <v>85</v>
      </c>
      <c r="AW266" s="14" t="s">
        <v>4</v>
      </c>
      <c r="AX266" s="14" t="s">
        <v>81</v>
      </c>
      <c r="AY266" s="248" t="s">
        <v>135</v>
      </c>
    </row>
    <row r="267" s="2" customFormat="1" ht="24.15" customHeight="1">
      <c r="A267" s="38"/>
      <c r="B267" s="39"/>
      <c r="C267" s="264" t="s">
        <v>415</v>
      </c>
      <c r="D267" s="264" t="s">
        <v>195</v>
      </c>
      <c r="E267" s="265" t="s">
        <v>416</v>
      </c>
      <c r="F267" s="266" t="s">
        <v>417</v>
      </c>
      <c r="G267" s="267" t="s">
        <v>165</v>
      </c>
      <c r="H267" s="268">
        <v>3.0600000000000001</v>
      </c>
      <c r="I267" s="269"/>
      <c r="J267" s="270">
        <f>ROUND(I267*H267,2)</f>
        <v>0</v>
      </c>
      <c r="K267" s="271"/>
      <c r="L267" s="272"/>
      <c r="M267" s="273" t="s">
        <v>1</v>
      </c>
      <c r="N267" s="274" t="s">
        <v>41</v>
      </c>
      <c r="O267" s="91"/>
      <c r="P267" s="223">
        <f>O267*H267</f>
        <v>0</v>
      </c>
      <c r="Q267" s="223">
        <v>0.065670000000000006</v>
      </c>
      <c r="R267" s="223">
        <f>Q267*H267</f>
        <v>0.20095020000000002</v>
      </c>
      <c r="S267" s="223">
        <v>0</v>
      </c>
      <c r="T267" s="224">
        <f>S267*H267</f>
        <v>0</v>
      </c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R267" s="225" t="s">
        <v>179</v>
      </c>
      <c r="AT267" s="225" t="s">
        <v>195</v>
      </c>
      <c r="AU267" s="225" t="s">
        <v>85</v>
      </c>
      <c r="AY267" s="17" t="s">
        <v>135</v>
      </c>
      <c r="BE267" s="226">
        <f>IF(N267="základní",J267,0)</f>
        <v>0</v>
      </c>
      <c r="BF267" s="226">
        <f>IF(N267="snížená",J267,0)</f>
        <v>0</v>
      </c>
      <c r="BG267" s="226">
        <f>IF(N267="zákl. přenesená",J267,0)</f>
        <v>0</v>
      </c>
      <c r="BH267" s="226">
        <f>IF(N267="sníž. přenesená",J267,0)</f>
        <v>0</v>
      </c>
      <c r="BI267" s="226">
        <f>IF(N267="nulová",J267,0)</f>
        <v>0</v>
      </c>
      <c r="BJ267" s="17" t="s">
        <v>81</v>
      </c>
      <c r="BK267" s="226">
        <f>ROUND(I267*H267,2)</f>
        <v>0</v>
      </c>
      <c r="BL267" s="17" t="s">
        <v>141</v>
      </c>
      <c r="BM267" s="225" t="s">
        <v>418</v>
      </c>
    </row>
    <row r="268" s="14" customFormat="1">
      <c r="A268" s="14"/>
      <c r="B268" s="238"/>
      <c r="C268" s="239"/>
      <c r="D268" s="229" t="s">
        <v>143</v>
      </c>
      <c r="E268" s="240" t="s">
        <v>1</v>
      </c>
      <c r="F268" s="241" t="s">
        <v>419</v>
      </c>
      <c r="G268" s="239"/>
      <c r="H268" s="242">
        <v>3</v>
      </c>
      <c r="I268" s="243"/>
      <c r="J268" s="239"/>
      <c r="K268" s="239"/>
      <c r="L268" s="244"/>
      <c r="M268" s="245"/>
      <c r="N268" s="246"/>
      <c r="O268" s="246"/>
      <c r="P268" s="246"/>
      <c r="Q268" s="246"/>
      <c r="R268" s="246"/>
      <c r="S268" s="246"/>
      <c r="T268" s="247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48" t="s">
        <v>143</v>
      </c>
      <c r="AU268" s="248" t="s">
        <v>85</v>
      </c>
      <c r="AV268" s="14" t="s">
        <v>85</v>
      </c>
      <c r="AW268" s="14" t="s">
        <v>32</v>
      </c>
      <c r="AX268" s="14" t="s">
        <v>81</v>
      </c>
      <c r="AY268" s="248" t="s">
        <v>135</v>
      </c>
    </row>
    <row r="269" s="14" customFormat="1">
      <c r="A269" s="14"/>
      <c r="B269" s="238"/>
      <c r="C269" s="239"/>
      <c r="D269" s="229" t="s">
        <v>143</v>
      </c>
      <c r="E269" s="239"/>
      <c r="F269" s="241" t="s">
        <v>420</v>
      </c>
      <c r="G269" s="239"/>
      <c r="H269" s="242">
        <v>3.0600000000000001</v>
      </c>
      <c r="I269" s="243"/>
      <c r="J269" s="239"/>
      <c r="K269" s="239"/>
      <c r="L269" s="244"/>
      <c r="M269" s="245"/>
      <c r="N269" s="246"/>
      <c r="O269" s="246"/>
      <c r="P269" s="246"/>
      <c r="Q269" s="246"/>
      <c r="R269" s="246"/>
      <c r="S269" s="246"/>
      <c r="T269" s="247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48" t="s">
        <v>143</v>
      </c>
      <c r="AU269" s="248" t="s">
        <v>85</v>
      </c>
      <c r="AV269" s="14" t="s">
        <v>85</v>
      </c>
      <c r="AW269" s="14" t="s">
        <v>4</v>
      </c>
      <c r="AX269" s="14" t="s">
        <v>81</v>
      </c>
      <c r="AY269" s="248" t="s">
        <v>135</v>
      </c>
    </row>
    <row r="270" s="2" customFormat="1" ht="24.15" customHeight="1">
      <c r="A270" s="38"/>
      <c r="B270" s="39"/>
      <c r="C270" s="213" t="s">
        <v>421</v>
      </c>
      <c r="D270" s="213" t="s">
        <v>137</v>
      </c>
      <c r="E270" s="214" t="s">
        <v>422</v>
      </c>
      <c r="F270" s="215" t="s">
        <v>423</v>
      </c>
      <c r="G270" s="216" t="s">
        <v>165</v>
      </c>
      <c r="H270" s="217">
        <v>105</v>
      </c>
      <c r="I270" s="218"/>
      <c r="J270" s="219">
        <f>ROUND(I270*H270,2)</f>
        <v>0</v>
      </c>
      <c r="K270" s="220"/>
      <c r="L270" s="44"/>
      <c r="M270" s="221" t="s">
        <v>1</v>
      </c>
      <c r="N270" s="222" t="s">
        <v>41</v>
      </c>
      <c r="O270" s="91"/>
      <c r="P270" s="223">
        <f>O270*H270</f>
        <v>0</v>
      </c>
      <c r="Q270" s="223">
        <v>0.12095</v>
      </c>
      <c r="R270" s="223">
        <f>Q270*H270</f>
        <v>12.69975</v>
      </c>
      <c r="S270" s="223">
        <v>0</v>
      </c>
      <c r="T270" s="224">
        <f>S270*H270</f>
        <v>0</v>
      </c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R270" s="225" t="s">
        <v>141</v>
      </c>
      <c r="AT270" s="225" t="s">
        <v>137</v>
      </c>
      <c r="AU270" s="225" t="s">
        <v>85</v>
      </c>
      <c r="AY270" s="17" t="s">
        <v>135</v>
      </c>
      <c r="BE270" s="226">
        <f>IF(N270="základní",J270,0)</f>
        <v>0</v>
      </c>
      <c r="BF270" s="226">
        <f>IF(N270="snížená",J270,0)</f>
        <v>0</v>
      </c>
      <c r="BG270" s="226">
        <f>IF(N270="zákl. přenesená",J270,0)</f>
        <v>0</v>
      </c>
      <c r="BH270" s="226">
        <f>IF(N270="sníž. přenesená",J270,0)</f>
        <v>0</v>
      </c>
      <c r="BI270" s="226">
        <f>IF(N270="nulová",J270,0)</f>
        <v>0</v>
      </c>
      <c r="BJ270" s="17" t="s">
        <v>81</v>
      </c>
      <c r="BK270" s="226">
        <f>ROUND(I270*H270,2)</f>
        <v>0</v>
      </c>
      <c r="BL270" s="17" t="s">
        <v>141</v>
      </c>
      <c r="BM270" s="225" t="s">
        <v>424</v>
      </c>
    </row>
    <row r="271" s="14" customFormat="1">
      <c r="A271" s="14"/>
      <c r="B271" s="238"/>
      <c r="C271" s="239"/>
      <c r="D271" s="229" t="s">
        <v>143</v>
      </c>
      <c r="E271" s="240" t="s">
        <v>1</v>
      </c>
      <c r="F271" s="241" t="s">
        <v>425</v>
      </c>
      <c r="G271" s="239"/>
      <c r="H271" s="242">
        <v>105</v>
      </c>
      <c r="I271" s="243"/>
      <c r="J271" s="239"/>
      <c r="K271" s="239"/>
      <c r="L271" s="244"/>
      <c r="M271" s="245"/>
      <c r="N271" s="246"/>
      <c r="O271" s="246"/>
      <c r="P271" s="246"/>
      <c r="Q271" s="246"/>
      <c r="R271" s="246"/>
      <c r="S271" s="246"/>
      <c r="T271" s="247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48" t="s">
        <v>143</v>
      </c>
      <c r="AU271" s="248" t="s">
        <v>85</v>
      </c>
      <c r="AV271" s="14" t="s">
        <v>85</v>
      </c>
      <c r="AW271" s="14" t="s">
        <v>32</v>
      </c>
      <c r="AX271" s="14" t="s">
        <v>81</v>
      </c>
      <c r="AY271" s="248" t="s">
        <v>135</v>
      </c>
    </row>
    <row r="272" s="2" customFormat="1" ht="16.5" customHeight="1">
      <c r="A272" s="38"/>
      <c r="B272" s="39"/>
      <c r="C272" s="264" t="s">
        <v>426</v>
      </c>
      <c r="D272" s="264" t="s">
        <v>195</v>
      </c>
      <c r="E272" s="265" t="s">
        <v>427</v>
      </c>
      <c r="F272" s="266" t="s">
        <v>428</v>
      </c>
      <c r="G272" s="267" t="s">
        <v>165</v>
      </c>
      <c r="H272" s="268">
        <v>107.09999999999999</v>
      </c>
      <c r="I272" s="269"/>
      <c r="J272" s="270">
        <f>ROUND(I272*H272,2)</f>
        <v>0</v>
      </c>
      <c r="K272" s="271"/>
      <c r="L272" s="272"/>
      <c r="M272" s="273" t="s">
        <v>1</v>
      </c>
      <c r="N272" s="274" t="s">
        <v>41</v>
      </c>
      <c r="O272" s="91"/>
      <c r="P272" s="223">
        <f>O272*H272</f>
        <v>0</v>
      </c>
      <c r="Q272" s="223">
        <v>0.056000000000000001</v>
      </c>
      <c r="R272" s="223">
        <f>Q272*H272</f>
        <v>5.9975999999999994</v>
      </c>
      <c r="S272" s="223">
        <v>0</v>
      </c>
      <c r="T272" s="224">
        <f>S272*H272</f>
        <v>0</v>
      </c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R272" s="225" t="s">
        <v>179</v>
      </c>
      <c r="AT272" s="225" t="s">
        <v>195</v>
      </c>
      <c r="AU272" s="225" t="s">
        <v>85</v>
      </c>
      <c r="AY272" s="17" t="s">
        <v>135</v>
      </c>
      <c r="BE272" s="226">
        <f>IF(N272="základní",J272,0)</f>
        <v>0</v>
      </c>
      <c r="BF272" s="226">
        <f>IF(N272="snížená",J272,0)</f>
        <v>0</v>
      </c>
      <c r="BG272" s="226">
        <f>IF(N272="zákl. přenesená",J272,0)</f>
        <v>0</v>
      </c>
      <c r="BH272" s="226">
        <f>IF(N272="sníž. přenesená",J272,0)</f>
        <v>0</v>
      </c>
      <c r="BI272" s="226">
        <f>IF(N272="nulová",J272,0)</f>
        <v>0</v>
      </c>
      <c r="BJ272" s="17" t="s">
        <v>81</v>
      </c>
      <c r="BK272" s="226">
        <f>ROUND(I272*H272,2)</f>
        <v>0</v>
      </c>
      <c r="BL272" s="17" t="s">
        <v>141</v>
      </c>
      <c r="BM272" s="225" t="s">
        <v>429</v>
      </c>
    </row>
    <row r="273" s="14" customFormat="1">
      <c r="A273" s="14"/>
      <c r="B273" s="238"/>
      <c r="C273" s="239"/>
      <c r="D273" s="229" t="s">
        <v>143</v>
      </c>
      <c r="E273" s="239"/>
      <c r="F273" s="241" t="s">
        <v>430</v>
      </c>
      <c r="G273" s="239"/>
      <c r="H273" s="242">
        <v>107.09999999999999</v>
      </c>
      <c r="I273" s="243"/>
      <c r="J273" s="239"/>
      <c r="K273" s="239"/>
      <c r="L273" s="244"/>
      <c r="M273" s="245"/>
      <c r="N273" s="246"/>
      <c r="O273" s="246"/>
      <c r="P273" s="246"/>
      <c r="Q273" s="246"/>
      <c r="R273" s="246"/>
      <c r="S273" s="246"/>
      <c r="T273" s="247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48" t="s">
        <v>143</v>
      </c>
      <c r="AU273" s="248" t="s">
        <v>85</v>
      </c>
      <c r="AV273" s="14" t="s">
        <v>85</v>
      </c>
      <c r="AW273" s="14" t="s">
        <v>4</v>
      </c>
      <c r="AX273" s="14" t="s">
        <v>81</v>
      </c>
      <c r="AY273" s="248" t="s">
        <v>135</v>
      </c>
    </row>
    <row r="274" s="2" customFormat="1" ht="33" customHeight="1">
      <c r="A274" s="38"/>
      <c r="B274" s="39"/>
      <c r="C274" s="213" t="s">
        <v>431</v>
      </c>
      <c r="D274" s="213" t="s">
        <v>137</v>
      </c>
      <c r="E274" s="214" t="s">
        <v>432</v>
      </c>
      <c r="F274" s="215" t="s">
        <v>433</v>
      </c>
      <c r="G274" s="216" t="s">
        <v>165</v>
      </c>
      <c r="H274" s="217">
        <v>69</v>
      </c>
      <c r="I274" s="218"/>
      <c r="J274" s="219">
        <f>ROUND(I274*H274,2)</f>
        <v>0</v>
      </c>
      <c r="K274" s="220"/>
      <c r="L274" s="44"/>
      <c r="M274" s="221" t="s">
        <v>1</v>
      </c>
      <c r="N274" s="222" t="s">
        <v>41</v>
      </c>
      <c r="O274" s="91"/>
      <c r="P274" s="223">
        <f>O274*H274</f>
        <v>0</v>
      </c>
      <c r="Q274" s="223">
        <v>0.14041999999999999</v>
      </c>
      <c r="R274" s="223">
        <f>Q274*H274</f>
        <v>9.688979999999999</v>
      </c>
      <c r="S274" s="223">
        <v>0</v>
      </c>
      <c r="T274" s="224">
        <f>S274*H274</f>
        <v>0</v>
      </c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R274" s="225" t="s">
        <v>141</v>
      </c>
      <c r="AT274" s="225" t="s">
        <v>137</v>
      </c>
      <c r="AU274" s="225" t="s">
        <v>85</v>
      </c>
      <c r="AY274" s="17" t="s">
        <v>135</v>
      </c>
      <c r="BE274" s="226">
        <f>IF(N274="základní",J274,0)</f>
        <v>0</v>
      </c>
      <c r="BF274" s="226">
        <f>IF(N274="snížená",J274,0)</f>
        <v>0</v>
      </c>
      <c r="BG274" s="226">
        <f>IF(N274="zákl. přenesená",J274,0)</f>
        <v>0</v>
      </c>
      <c r="BH274" s="226">
        <f>IF(N274="sníž. přenesená",J274,0)</f>
        <v>0</v>
      </c>
      <c r="BI274" s="226">
        <f>IF(N274="nulová",J274,0)</f>
        <v>0</v>
      </c>
      <c r="BJ274" s="17" t="s">
        <v>81</v>
      </c>
      <c r="BK274" s="226">
        <f>ROUND(I274*H274,2)</f>
        <v>0</v>
      </c>
      <c r="BL274" s="17" t="s">
        <v>141</v>
      </c>
      <c r="BM274" s="225" t="s">
        <v>434</v>
      </c>
    </row>
    <row r="275" s="14" customFormat="1">
      <c r="A275" s="14"/>
      <c r="B275" s="238"/>
      <c r="C275" s="239"/>
      <c r="D275" s="229" t="s">
        <v>143</v>
      </c>
      <c r="E275" s="240" t="s">
        <v>1</v>
      </c>
      <c r="F275" s="241" t="s">
        <v>435</v>
      </c>
      <c r="G275" s="239"/>
      <c r="H275" s="242">
        <v>69</v>
      </c>
      <c r="I275" s="243"/>
      <c r="J275" s="239"/>
      <c r="K275" s="239"/>
      <c r="L275" s="244"/>
      <c r="M275" s="245"/>
      <c r="N275" s="246"/>
      <c r="O275" s="246"/>
      <c r="P275" s="246"/>
      <c r="Q275" s="246"/>
      <c r="R275" s="246"/>
      <c r="S275" s="246"/>
      <c r="T275" s="247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48" t="s">
        <v>143</v>
      </c>
      <c r="AU275" s="248" t="s">
        <v>85</v>
      </c>
      <c r="AV275" s="14" t="s">
        <v>85</v>
      </c>
      <c r="AW275" s="14" t="s">
        <v>32</v>
      </c>
      <c r="AX275" s="14" t="s">
        <v>81</v>
      </c>
      <c r="AY275" s="248" t="s">
        <v>135</v>
      </c>
    </row>
    <row r="276" s="2" customFormat="1" ht="16.5" customHeight="1">
      <c r="A276" s="38"/>
      <c r="B276" s="39"/>
      <c r="C276" s="264" t="s">
        <v>436</v>
      </c>
      <c r="D276" s="264" t="s">
        <v>195</v>
      </c>
      <c r="E276" s="265" t="s">
        <v>437</v>
      </c>
      <c r="F276" s="266" t="s">
        <v>438</v>
      </c>
      <c r="G276" s="267" t="s">
        <v>165</v>
      </c>
      <c r="H276" s="268">
        <v>70.379999999999995</v>
      </c>
      <c r="I276" s="269"/>
      <c r="J276" s="270">
        <f>ROUND(I276*H276,2)</f>
        <v>0</v>
      </c>
      <c r="K276" s="271"/>
      <c r="L276" s="272"/>
      <c r="M276" s="273" t="s">
        <v>1</v>
      </c>
      <c r="N276" s="274" t="s">
        <v>41</v>
      </c>
      <c r="O276" s="91"/>
      <c r="P276" s="223">
        <f>O276*H276</f>
        <v>0</v>
      </c>
      <c r="Q276" s="223">
        <v>0.044999999999999998</v>
      </c>
      <c r="R276" s="223">
        <f>Q276*H276</f>
        <v>3.1670999999999996</v>
      </c>
      <c r="S276" s="223">
        <v>0</v>
      </c>
      <c r="T276" s="224">
        <f>S276*H276</f>
        <v>0</v>
      </c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R276" s="225" t="s">
        <v>179</v>
      </c>
      <c r="AT276" s="225" t="s">
        <v>195</v>
      </c>
      <c r="AU276" s="225" t="s">
        <v>85</v>
      </c>
      <c r="AY276" s="17" t="s">
        <v>135</v>
      </c>
      <c r="BE276" s="226">
        <f>IF(N276="základní",J276,0)</f>
        <v>0</v>
      </c>
      <c r="BF276" s="226">
        <f>IF(N276="snížená",J276,0)</f>
        <v>0</v>
      </c>
      <c r="BG276" s="226">
        <f>IF(N276="zákl. přenesená",J276,0)</f>
        <v>0</v>
      </c>
      <c r="BH276" s="226">
        <f>IF(N276="sníž. přenesená",J276,0)</f>
        <v>0</v>
      </c>
      <c r="BI276" s="226">
        <f>IF(N276="nulová",J276,0)</f>
        <v>0</v>
      </c>
      <c r="BJ276" s="17" t="s">
        <v>81</v>
      </c>
      <c r="BK276" s="226">
        <f>ROUND(I276*H276,2)</f>
        <v>0</v>
      </c>
      <c r="BL276" s="17" t="s">
        <v>141</v>
      </c>
      <c r="BM276" s="225" t="s">
        <v>439</v>
      </c>
    </row>
    <row r="277" s="14" customFormat="1">
      <c r="A277" s="14"/>
      <c r="B277" s="238"/>
      <c r="C277" s="239"/>
      <c r="D277" s="229" t="s">
        <v>143</v>
      </c>
      <c r="E277" s="239"/>
      <c r="F277" s="241" t="s">
        <v>440</v>
      </c>
      <c r="G277" s="239"/>
      <c r="H277" s="242">
        <v>70.379999999999995</v>
      </c>
      <c r="I277" s="243"/>
      <c r="J277" s="239"/>
      <c r="K277" s="239"/>
      <c r="L277" s="244"/>
      <c r="M277" s="245"/>
      <c r="N277" s="246"/>
      <c r="O277" s="246"/>
      <c r="P277" s="246"/>
      <c r="Q277" s="246"/>
      <c r="R277" s="246"/>
      <c r="S277" s="246"/>
      <c r="T277" s="247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48" t="s">
        <v>143</v>
      </c>
      <c r="AU277" s="248" t="s">
        <v>85</v>
      </c>
      <c r="AV277" s="14" t="s">
        <v>85</v>
      </c>
      <c r="AW277" s="14" t="s">
        <v>4</v>
      </c>
      <c r="AX277" s="14" t="s">
        <v>81</v>
      </c>
      <c r="AY277" s="248" t="s">
        <v>135</v>
      </c>
    </row>
    <row r="278" s="2" customFormat="1" ht="16.5" customHeight="1">
      <c r="A278" s="38"/>
      <c r="B278" s="39"/>
      <c r="C278" s="213" t="s">
        <v>441</v>
      </c>
      <c r="D278" s="213" t="s">
        <v>137</v>
      </c>
      <c r="E278" s="214" t="s">
        <v>442</v>
      </c>
      <c r="F278" s="215" t="s">
        <v>443</v>
      </c>
      <c r="G278" s="216" t="s">
        <v>140</v>
      </c>
      <c r="H278" s="217">
        <v>1</v>
      </c>
      <c r="I278" s="218"/>
      <c r="J278" s="219">
        <f>ROUND(I278*H278,2)</f>
        <v>0</v>
      </c>
      <c r="K278" s="220"/>
      <c r="L278" s="44"/>
      <c r="M278" s="221" t="s">
        <v>1</v>
      </c>
      <c r="N278" s="222" t="s">
        <v>41</v>
      </c>
      <c r="O278" s="91"/>
      <c r="P278" s="223">
        <f>O278*H278</f>
        <v>0</v>
      </c>
      <c r="Q278" s="223">
        <v>0.02741</v>
      </c>
      <c r="R278" s="223">
        <f>Q278*H278</f>
        <v>0.02741</v>
      </c>
      <c r="S278" s="223">
        <v>0</v>
      </c>
      <c r="T278" s="224">
        <f>S278*H278</f>
        <v>0</v>
      </c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R278" s="225" t="s">
        <v>141</v>
      </c>
      <c r="AT278" s="225" t="s">
        <v>137</v>
      </c>
      <c r="AU278" s="225" t="s">
        <v>85</v>
      </c>
      <c r="AY278" s="17" t="s">
        <v>135</v>
      </c>
      <c r="BE278" s="226">
        <f>IF(N278="základní",J278,0)</f>
        <v>0</v>
      </c>
      <c r="BF278" s="226">
        <f>IF(N278="snížená",J278,0)</f>
        <v>0</v>
      </c>
      <c r="BG278" s="226">
        <f>IF(N278="zákl. přenesená",J278,0)</f>
        <v>0</v>
      </c>
      <c r="BH278" s="226">
        <f>IF(N278="sníž. přenesená",J278,0)</f>
        <v>0</v>
      </c>
      <c r="BI278" s="226">
        <f>IF(N278="nulová",J278,0)</f>
        <v>0</v>
      </c>
      <c r="BJ278" s="17" t="s">
        <v>81</v>
      </c>
      <c r="BK278" s="226">
        <f>ROUND(I278*H278,2)</f>
        <v>0</v>
      </c>
      <c r="BL278" s="17" t="s">
        <v>141</v>
      </c>
      <c r="BM278" s="225" t="s">
        <v>444</v>
      </c>
    </row>
    <row r="279" s="2" customFormat="1" ht="33" customHeight="1">
      <c r="A279" s="38"/>
      <c r="B279" s="39"/>
      <c r="C279" s="213" t="s">
        <v>445</v>
      </c>
      <c r="D279" s="213" t="s">
        <v>137</v>
      </c>
      <c r="E279" s="214" t="s">
        <v>446</v>
      </c>
      <c r="F279" s="215" t="s">
        <v>447</v>
      </c>
      <c r="G279" s="216" t="s">
        <v>165</v>
      </c>
      <c r="H279" s="217">
        <v>111</v>
      </c>
      <c r="I279" s="218"/>
      <c r="J279" s="219">
        <f>ROUND(I279*H279,2)</f>
        <v>0</v>
      </c>
      <c r="K279" s="220"/>
      <c r="L279" s="44"/>
      <c r="M279" s="221" t="s">
        <v>1</v>
      </c>
      <c r="N279" s="222" t="s">
        <v>41</v>
      </c>
      <c r="O279" s="91"/>
      <c r="P279" s="223">
        <f>O279*H279</f>
        <v>0</v>
      </c>
      <c r="Q279" s="223">
        <v>0.00060999999999999997</v>
      </c>
      <c r="R279" s="223">
        <f>Q279*H279</f>
        <v>0.067709999999999992</v>
      </c>
      <c r="S279" s="223">
        <v>0</v>
      </c>
      <c r="T279" s="224">
        <f>S279*H279</f>
        <v>0</v>
      </c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R279" s="225" t="s">
        <v>141</v>
      </c>
      <c r="AT279" s="225" t="s">
        <v>137</v>
      </c>
      <c r="AU279" s="225" t="s">
        <v>85</v>
      </c>
      <c r="AY279" s="17" t="s">
        <v>135</v>
      </c>
      <c r="BE279" s="226">
        <f>IF(N279="základní",J279,0)</f>
        <v>0</v>
      </c>
      <c r="BF279" s="226">
        <f>IF(N279="snížená",J279,0)</f>
        <v>0</v>
      </c>
      <c r="BG279" s="226">
        <f>IF(N279="zákl. přenesená",J279,0)</f>
        <v>0</v>
      </c>
      <c r="BH279" s="226">
        <f>IF(N279="sníž. přenesená",J279,0)</f>
        <v>0</v>
      </c>
      <c r="BI279" s="226">
        <f>IF(N279="nulová",J279,0)</f>
        <v>0</v>
      </c>
      <c r="BJ279" s="17" t="s">
        <v>81</v>
      </c>
      <c r="BK279" s="226">
        <f>ROUND(I279*H279,2)</f>
        <v>0</v>
      </c>
      <c r="BL279" s="17" t="s">
        <v>141</v>
      </c>
      <c r="BM279" s="225" t="s">
        <v>448</v>
      </c>
    </row>
    <row r="280" s="14" customFormat="1">
      <c r="A280" s="14"/>
      <c r="B280" s="238"/>
      <c r="C280" s="239"/>
      <c r="D280" s="229" t="s">
        <v>143</v>
      </c>
      <c r="E280" s="240" t="s">
        <v>1</v>
      </c>
      <c r="F280" s="241" t="s">
        <v>449</v>
      </c>
      <c r="G280" s="239"/>
      <c r="H280" s="242">
        <v>105</v>
      </c>
      <c r="I280" s="243"/>
      <c r="J280" s="239"/>
      <c r="K280" s="239"/>
      <c r="L280" s="244"/>
      <c r="M280" s="245"/>
      <c r="N280" s="246"/>
      <c r="O280" s="246"/>
      <c r="P280" s="246"/>
      <c r="Q280" s="246"/>
      <c r="R280" s="246"/>
      <c r="S280" s="246"/>
      <c r="T280" s="247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48" t="s">
        <v>143</v>
      </c>
      <c r="AU280" s="248" t="s">
        <v>85</v>
      </c>
      <c r="AV280" s="14" t="s">
        <v>85</v>
      </c>
      <c r="AW280" s="14" t="s">
        <v>32</v>
      </c>
      <c r="AX280" s="14" t="s">
        <v>76</v>
      </c>
      <c r="AY280" s="248" t="s">
        <v>135</v>
      </c>
    </row>
    <row r="281" s="14" customFormat="1">
      <c r="A281" s="14"/>
      <c r="B281" s="238"/>
      <c r="C281" s="239"/>
      <c r="D281" s="229" t="s">
        <v>143</v>
      </c>
      <c r="E281" s="240" t="s">
        <v>1</v>
      </c>
      <c r="F281" s="241" t="s">
        <v>450</v>
      </c>
      <c r="G281" s="239"/>
      <c r="H281" s="242">
        <v>6</v>
      </c>
      <c r="I281" s="243"/>
      <c r="J281" s="239"/>
      <c r="K281" s="239"/>
      <c r="L281" s="244"/>
      <c r="M281" s="245"/>
      <c r="N281" s="246"/>
      <c r="O281" s="246"/>
      <c r="P281" s="246"/>
      <c r="Q281" s="246"/>
      <c r="R281" s="246"/>
      <c r="S281" s="246"/>
      <c r="T281" s="247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48" t="s">
        <v>143</v>
      </c>
      <c r="AU281" s="248" t="s">
        <v>85</v>
      </c>
      <c r="AV281" s="14" t="s">
        <v>85</v>
      </c>
      <c r="AW281" s="14" t="s">
        <v>32</v>
      </c>
      <c r="AX281" s="14" t="s">
        <v>76</v>
      </c>
      <c r="AY281" s="248" t="s">
        <v>135</v>
      </c>
    </row>
    <row r="282" s="15" customFormat="1">
      <c r="A282" s="15"/>
      <c r="B282" s="249"/>
      <c r="C282" s="250"/>
      <c r="D282" s="229" t="s">
        <v>143</v>
      </c>
      <c r="E282" s="251" t="s">
        <v>1</v>
      </c>
      <c r="F282" s="252" t="s">
        <v>151</v>
      </c>
      <c r="G282" s="250"/>
      <c r="H282" s="253">
        <v>111</v>
      </c>
      <c r="I282" s="254"/>
      <c r="J282" s="250"/>
      <c r="K282" s="250"/>
      <c r="L282" s="255"/>
      <c r="M282" s="256"/>
      <c r="N282" s="257"/>
      <c r="O282" s="257"/>
      <c r="P282" s="257"/>
      <c r="Q282" s="257"/>
      <c r="R282" s="257"/>
      <c r="S282" s="257"/>
      <c r="T282" s="258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T282" s="259" t="s">
        <v>143</v>
      </c>
      <c r="AU282" s="259" t="s">
        <v>85</v>
      </c>
      <c r="AV282" s="15" t="s">
        <v>141</v>
      </c>
      <c r="AW282" s="15" t="s">
        <v>32</v>
      </c>
      <c r="AX282" s="15" t="s">
        <v>81</v>
      </c>
      <c r="AY282" s="259" t="s">
        <v>135</v>
      </c>
    </row>
    <row r="283" s="2" customFormat="1" ht="24.15" customHeight="1">
      <c r="A283" s="38"/>
      <c r="B283" s="39"/>
      <c r="C283" s="213" t="s">
        <v>451</v>
      </c>
      <c r="D283" s="213" t="s">
        <v>137</v>
      </c>
      <c r="E283" s="214" t="s">
        <v>452</v>
      </c>
      <c r="F283" s="215" t="s">
        <v>453</v>
      </c>
      <c r="G283" s="216" t="s">
        <v>165</v>
      </c>
      <c r="H283" s="217">
        <v>108</v>
      </c>
      <c r="I283" s="218"/>
      <c r="J283" s="219">
        <f>ROUND(I283*H283,2)</f>
        <v>0</v>
      </c>
      <c r="K283" s="220"/>
      <c r="L283" s="44"/>
      <c r="M283" s="221" t="s">
        <v>1</v>
      </c>
      <c r="N283" s="222" t="s">
        <v>41</v>
      </c>
      <c r="O283" s="91"/>
      <c r="P283" s="223">
        <f>O283*H283</f>
        <v>0</v>
      </c>
      <c r="Q283" s="223">
        <v>0</v>
      </c>
      <c r="R283" s="223">
        <f>Q283*H283</f>
        <v>0</v>
      </c>
      <c r="S283" s="223">
        <v>0</v>
      </c>
      <c r="T283" s="224">
        <f>S283*H283</f>
        <v>0</v>
      </c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R283" s="225" t="s">
        <v>141</v>
      </c>
      <c r="AT283" s="225" t="s">
        <v>137</v>
      </c>
      <c r="AU283" s="225" t="s">
        <v>85</v>
      </c>
      <c r="AY283" s="17" t="s">
        <v>135</v>
      </c>
      <c r="BE283" s="226">
        <f>IF(N283="základní",J283,0)</f>
        <v>0</v>
      </c>
      <c r="BF283" s="226">
        <f>IF(N283="snížená",J283,0)</f>
        <v>0</v>
      </c>
      <c r="BG283" s="226">
        <f>IF(N283="zákl. přenesená",J283,0)</f>
        <v>0</v>
      </c>
      <c r="BH283" s="226">
        <f>IF(N283="sníž. přenesená",J283,0)</f>
        <v>0</v>
      </c>
      <c r="BI283" s="226">
        <f>IF(N283="nulová",J283,0)</f>
        <v>0</v>
      </c>
      <c r="BJ283" s="17" t="s">
        <v>81</v>
      </c>
      <c r="BK283" s="226">
        <f>ROUND(I283*H283,2)</f>
        <v>0</v>
      </c>
      <c r="BL283" s="17" t="s">
        <v>141</v>
      </c>
      <c r="BM283" s="225" t="s">
        <v>454</v>
      </c>
    </row>
    <row r="284" s="14" customFormat="1">
      <c r="A284" s="14"/>
      <c r="B284" s="238"/>
      <c r="C284" s="239"/>
      <c r="D284" s="229" t="s">
        <v>143</v>
      </c>
      <c r="E284" s="240" t="s">
        <v>1</v>
      </c>
      <c r="F284" s="241" t="s">
        <v>455</v>
      </c>
      <c r="G284" s="239"/>
      <c r="H284" s="242">
        <v>108</v>
      </c>
      <c r="I284" s="243"/>
      <c r="J284" s="239"/>
      <c r="K284" s="239"/>
      <c r="L284" s="244"/>
      <c r="M284" s="245"/>
      <c r="N284" s="246"/>
      <c r="O284" s="246"/>
      <c r="P284" s="246"/>
      <c r="Q284" s="246"/>
      <c r="R284" s="246"/>
      <c r="S284" s="246"/>
      <c r="T284" s="247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48" t="s">
        <v>143</v>
      </c>
      <c r="AU284" s="248" t="s">
        <v>85</v>
      </c>
      <c r="AV284" s="14" t="s">
        <v>85</v>
      </c>
      <c r="AW284" s="14" t="s">
        <v>32</v>
      </c>
      <c r="AX284" s="14" t="s">
        <v>81</v>
      </c>
      <c r="AY284" s="248" t="s">
        <v>135</v>
      </c>
    </row>
    <row r="285" s="2" customFormat="1" ht="16.5" customHeight="1">
      <c r="A285" s="38"/>
      <c r="B285" s="39"/>
      <c r="C285" s="213" t="s">
        <v>456</v>
      </c>
      <c r="D285" s="213" t="s">
        <v>137</v>
      </c>
      <c r="E285" s="214" t="s">
        <v>457</v>
      </c>
      <c r="F285" s="215" t="s">
        <v>458</v>
      </c>
      <c r="G285" s="216" t="s">
        <v>319</v>
      </c>
      <c r="H285" s="217">
        <v>1</v>
      </c>
      <c r="I285" s="218"/>
      <c r="J285" s="219">
        <f>ROUND(I285*H285,2)</f>
        <v>0</v>
      </c>
      <c r="K285" s="220"/>
      <c r="L285" s="44"/>
      <c r="M285" s="221" t="s">
        <v>1</v>
      </c>
      <c r="N285" s="222" t="s">
        <v>41</v>
      </c>
      <c r="O285" s="91"/>
      <c r="P285" s="223">
        <f>O285*H285</f>
        <v>0</v>
      </c>
      <c r="Q285" s="223">
        <v>0</v>
      </c>
      <c r="R285" s="223">
        <f>Q285*H285</f>
        <v>0</v>
      </c>
      <c r="S285" s="223">
        <v>0</v>
      </c>
      <c r="T285" s="224">
        <f>S285*H285</f>
        <v>0</v>
      </c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R285" s="225" t="s">
        <v>141</v>
      </c>
      <c r="AT285" s="225" t="s">
        <v>137</v>
      </c>
      <c r="AU285" s="225" t="s">
        <v>85</v>
      </c>
      <c r="AY285" s="17" t="s">
        <v>135</v>
      </c>
      <c r="BE285" s="226">
        <f>IF(N285="základní",J285,0)</f>
        <v>0</v>
      </c>
      <c r="BF285" s="226">
        <f>IF(N285="snížená",J285,0)</f>
        <v>0</v>
      </c>
      <c r="BG285" s="226">
        <f>IF(N285="zákl. přenesená",J285,0)</f>
        <v>0</v>
      </c>
      <c r="BH285" s="226">
        <f>IF(N285="sníž. přenesená",J285,0)</f>
        <v>0</v>
      </c>
      <c r="BI285" s="226">
        <f>IF(N285="nulová",J285,0)</f>
        <v>0</v>
      </c>
      <c r="BJ285" s="17" t="s">
        <v>81</v>
      </c>
      <c r="BK285" s="226">
        <f>ROUND(I285*H285,2)</f>
        <v>0</v>
      </c>
      <c r="BL285" s="17" t="s">
        <v>141</v>
      </c>
      <c r="BM285" s="225" t="s">
        <v>459</v>
      </c>
    </row>
    <row r="286" s="2" customFormat="1" ht="16.5" customHeight="1">
      <c r="A286" s="38"/>
      <c r="B286" s="39"/>
      <c r="C286" s="213" t="s">
        <v>460</v>
      </c>
      <c r="D286" s="213" t="s">
        <v>137</v>
      </c>
      <c r="E286" s="214" t="s">
        <v>461</v>
      </c>
      <c r="F286" s="215" t="s">
        <v>462</v>
      </c>
      <c r="G286" s="216" t="s">
        <v>165</v>
      </c>
      <c r="H286" s="217">
        <v>26</v>
      </c>
      <c r="I286" s="218"/>
      <c r="J286" s="219">
        <f>ROUND(I286*H286,2)</f>
        <v>0</v>
      </c>
      <c r="K286" s="220"/>
      <c r="L286" s="44"/>
      <c r="M286" s="221" t="s">
        <v>1</v>
      </c>
      <c r="N286" s="222" t="s">
        <v>41</v>
      </c>
      <c r="O286" s="91"/>
      <c r="P286" s="223">
        <f>O286*H286</f>
        <v>0</v>
      </c>
      <c r="Q286" s="223">
        <v>0.15256</v>
      </c>
      <c r="R286" s="223">
        <f>Q286*H286</f>
        <v>3.9665599999999999</v>
      </c>
      <c r="S286" s="223">
        <v>0</v>
      </c>
      <c r="T286" s="224">
        <f>S286*H286</f>
        <v>0</v>
      </c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R286" s="225" t="s">
        <v>141</v>
      </c>
      <c r="AT286" s="225" t="s">
        <v>137</v>
      </c>
      <c r="AU286" s="225" t="s">
        <v>85</v>
      </c>
      <c r="AY286" s="17" t="s">
        <v>135</v>
      </c>
      <c r="BE286" s="226">
        <f>IF(N286="základní",J286,0)</f>
        <v>0</v>
      </c>
      <c r="BF286" s="226">
        <f>IF(N286="snížená",J286,0)</f>
        <v>0</v>
      </c>
      <c r="BG286" s="226">
        <f>IF(N286="zákl. přenesená",J286,0)</f>
        <v>0</v>
      </c>
      <c r="BH286" s="226">
        <f>IF(N286="sníž. přenesená",J286,0)</f>
        <v>0</v>
      </c>
      <c r="BI286" s="226">
        <f>IF(N286="nulová",J286,0)</f>
        <v>0</v>
      </c>
      <c r="BJ286" s="17" t="s">
        <v>81</v>
      </c>
      <c r="BK286" s="226">
        <f>ROUND(I286*H286,2)</f>
        <v>0</v>
      </c>
      <c r="BL286" s="17" t="s">
        <v>141</v>
      </c>
      <c r="BM286" s="225" t="s">
        <v>463</v>
      </c>
    </row>
    <row r="287" s="13" customFormat="1">
      <c r="A287" s="13"/>
      <c r="B287" s="227"/>
      <c r="C287" s="228"/>
      <c r="D287" s="229" t="s">
        <v>143</v>
      </c>
      <c r="E287" s="230" t="s">
        <v>1</v>
      </c>
      <c r="F287" s="231" t="s">
        <v>464</v>
      </c>
      <c r="G287" s="228"/>
      <c r="H287" s="230" t="s">
        <v>1</v>
      </c>
      <c r="I287" s="232"/>
      <c r="J287" s="228"/>
      <c r="K287" s="228"/>
      <c r="L287" s="233"/>
      <c r="M287" s="234"/>
      <c r="N287" s="235"/>
      <c r="O287" s="235"/>
      <c r="P287" s="235"/>
      <c r="Q287" s="235"/>
      <c r="R287" s="235"/>
      <c r="S287" s="235"/>
      <c r="T287" s="236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37" t="s">
        <v>143</v>
      </c>
      <c r="AU287" s="237" t="s">
        <v>85</v>
      </c>
      <c r="AV287" s="13" t="s">
        <v>81</v>
      </c>
      <c r="AW287" s="13" t="s">
        <v>32</v>
      </c>
      <c r="AX287" s="13" t="s">
        <v>76</v>
      </c>
      <c r="AY287" s="237" t="s">
        <v>135</v>
      </c>
    </row>
    <row r="288" s="14" customFormat="1">
      <c r="A288" s="14"/>
      <c r="B288" s="238"/>
      <c r="C288" s="239"/>
      <c r="D288" s="229" t="s">
        <v>143</v>
      </c>
      <c r="E288" s="240" t="s">
        <v>1</v>
      </c>
      <c r="F288" s="241" t="s">
        <v>465</v>
      </c>
      <c r="G288" s="239"/>
      <c r="H288" s="242">
        <v>26</v>
      </c>
      <c r="I288" s="243"/>
      <c r="J288" s="239"/>
      <c r="K288" s="239"/>
      <c r="L288" s="244"/>
      <c r="M288" s="245"/>
      <c r="N288" s="246"/>
      <c r="O288" s="246"/>
      <c r="P288" s="246"/>
      <c r="Q288" s="246"/>
      <c r="R288" s="246"/>
      <c r="S288" s="246"/>
      <c r="T288" s="247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48" t="s">
        <v>143</v>
      </c>
      <c r="AU288" s="248" t="s">
        <v>85</v>
      </c>
      <c r="AV288" s="14" t="s">
        <v>85</v>
      </c>
      <c r="AW288" s="14" t="s">
        <v>32</v>
      </c>
      <c r="AX288" s="14" t="s">
        <v>81</v>
      </c>
      <c r="AY288" s="248" t="s">
        <v>135</v>
      </c>
    </row>
    <row r="289" s="12" customFormat="1" ht="22.8" customHeight="1">
      <c r="A289" s="12"/>
      <c r="B289" s="197"/>
      <c r="C289" s="198"/>
      <c r="D289" s="199" t="s">
        <v>75</v>
      </c>
      <c r="E289" s="211" t="s">
        <v>466</v>
      </c>
      <c r="F289" s="211" t="s">
        <v>467</v>
      </c>
      <c r="G289" s="198"/>
      <c r="H289" s="198"/>
      <c r="I289" s="201"/>
      <c r="J289" s="212">
        <f>BK289</f>
        <v>0</v>
      </c>
      <c r="K289" s="198"/>
      <c r="L289" s="203"/>
      <c r="M289" s="204"/>
      <c r="N289" s="205"/>
      <c r="O289" s="205"/>
      <c r="P289" s="206">
        <f>SUM(P290:P305)</f>
        <v>0</v>
      </c>
      <c r="Q289" s="205"/>
      <c r="R289" s="206">
        <f>SUM(R290:R305)</f>
        <v>0</v>
      </c>
      <c r="S289" s="205"/>
      <c r="T289" s="207">
        <f>SUM(T290:T305)</f>
        <v>0</v>
      </c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R289" s="208" t="s">
        <v>81</v>
      </c>
      <c r="AT289" s="209" t="s">
        <v>75</v>
      </c>
      <c r="AU289" s="209" t="s">
        <v>81</v>
      </c>
      <c r="AY289" s="208" t="s">
        <v>135</v>
      </c>
      <c r="BK289" s="210">
        <f>SUM(BK290:BK305)</f>
        <v>0</v>
      </c>
    </row>
    <row r="290" s="2" customFormat="1" ht="21.75" customHeight="1">
      <c r="A290" s="38"/>
      <c r="B290" s="39"/>
      <c r="C290" s="213" t="s">
        <v>468</v>
      </c>
      <c r="D290" s="213" t="s">
        <v>137</v>
      </c>
      <c r="E290" s="214" t="s">
        <v>469</v>
      </c>
      <c r="F290" s="215" t="s">
        <v>470</v>
      </c>
      <c r="G290" s="216" t="s">
        <v>182</v>
      </c>
      <c r="H290" s="217">
        <v>1.0149999999999999</v>
      </c>
      <c r="I290" s="218"/>
      <c r="J290" s="219">
        <f>ROUND(I290*H290,2)</f>
        <v>0</v>
      </c>
      <c r="K290" s="220"/>
      <c r="L290" s="44"/>
      <c r="M290" s="221" t="s">
        <v>1</v>
      </c>
      <c r="N290" s="222" t="s">
        <v>41</v>
      </c>
      <c r="O290" s="91"/>
      <c r="P290" s="223">
        <f>O290*H290</f>
        <v>0</v>
      </c>
      <c r="Q290" s="223">
        <v>0</v>
      </c>
      <c r="R290" s="223">
        <f>Q290*H290</f>
        <v>0</v>
      </c>
      <c r="S290" s="223">
        <v>0</v>
      </c>
      <c r="T290" s="224">
        <f>S290*H290</f>
        <v>0</v>
      </c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R290" s="225" t="s">
        <v>141</v>
      </c>
      <c r="AT290" s="225" t="s">
        <v>137</v>
      </c>
      <c r="AU290" s="225" t="s">
        <v>85</v>
      </c>
      <c r="AY290" s="17" t="s">
        <v>135</v>
      </c>
      <c r="BE290" s="226">
        <f>IF(N290="základní",J290,0)</f>
        <v>0</v>
      </c>
      <c r="BF290" s="226">
        <f>IF(N290="snížená",J290,0)</f>
        <v>0</v>
      </c>
      <c r="BG290" s="226">
        <f>IF(N290="zákl. přenesená",J290,0)</f>
        <v>0</v>
      </c>
      <c r="BH290" s="226">
        <f>IF(N290="sníž. přenesená",J290,0)</f>
        <v>0</v>
      </c>
      <c r="BI290" s="226">
        <f>IF(N290="nulová",J290,0)</f>
        <v>0</v>
      </c>
      <c r="BJ290" s="17" t="s">
        <v>81</v>
      </c>
      <c r="BK290" s="226">
        <f>ROUND(I290*H290,2)</f>
        <v>0</v>
      </c>
      <c r="BL290" s="17" t="s">
        <v>141</v>
      </c>
      <c r="BM290" s="225" t="s">
        <v>471</v>
      </c>
    </row>
    <row r="291" s="14" customFormat="1">
      <c r="A291" s="14"/>
      <c r="B291" s="238"/>
      <c r="C291" s="239"/>
      <c r="D291" s="229" t="s">
        <v>143</v>
      </c>
      <c r="E291" s="240" t="s">
        <v>1</v>
      </c>
      <c r="F291" s="241" t="s">
        <v>472</v>
      </c>
      <c r="G291" s="239"/>
      <c r="H291" s="242">
        <v>1.0149999999999999</v>
      </c>
      <c r="I291" s="243"/>
      <c r="J291" s="239"/>
      <c r="K291" s="239"/>
      <c r="L291" s="244"/>
      <c r="M291" s="245"/>
      <c r="N291" s="246"/>
      <c r="O291" s="246"/>
      <c r="P291" s="246"/>
      <c r="Q291" s="246"/>
      <c r="R291" s="246"/>
      <c r="S291" s="246"/>
      <c r="T291" s="247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48" t="s">
        <v>143</v>
      </c>
      <c r="AU291" s="248" t="s">
        <v>85</v>
      </c>
      <c r="AV291" s="14" t="s">
        <v>85</v>
      </c>
      <c r="AW291" s="14" t="s">
        <v>32</v>
      </c>
      <c r="AX291" s="14" t="s">
        <v>81</v>
      </c>
      <c r="AY291" s="248" t="s">
        <v>135</v>
      </c>
    </row>
    <row r="292" s="2" customFormat="1" ht="24.15" customHeight="1">
      <c r="A292" s="38"/>
      <c r="B292" s="39"/>
      <c r="C292" s="213" t="s">
        <v>473</v>
      </c>
      <c r="D292" s="213" t="s">
        <v>137</v>
      </c>
      <c r="E292" s="214" t="s">
        <v>474</v>
      </c>
      <c r="F292" s="215" t="s">
        <v>475</v>
      </c>
      <c r="G292" s="216" t="s">
        <v>182</v>
      </c>
      <c r="H292" s="217">
        <v>10.15</v>
      </c>
      <c r="I292" s="218"/>
      <c r="J292" s="219">
        <f>ROUND(I292*H292,2)</f>
        <v>0</v>
      </c>
      <c r="K292" s="220"/>
      <c r="L292" s="44"/>
      <c r="M292" s="221" t="s">
        <v>1</v>
      </c>
      <c r="N292" s="222" t="s">
        <v>41</v>
      </c>
      <c r="O292" s="91"/>
      <c r="P292" s="223">
        <f>O292*H292</f>
        <v>0</v>
      </c>
      <c r="Q292" s="223">
        <v>0</v>
      </c>
      <c r="R292" s="223">
        <f>Q292*H292</f>
        <v>0</v>
      </c>
      <c r="S292" s="223">
        <v>0</v>
      </c>
      <c r="T292" s="224">
        <f>S292*H292</f>
        <v>0</v>
      </c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R292" s="225" t="s">
        <v>141</v>
      </c>
      <c r="AT292" s="225" t="s">
        <v>137</v>
      </c>
      <c r="AU292" s="225" t="s">
        <v>85</v>
      </c>
      <c r="AY292" s="17" t="s">
        <v>135</v>
      </c>
      <c r="BE292" s="226">
        <f>IF(N292="základní",J292,0)</f>
        <v>0</v>
      </c>
      <c r="BF292" s="226">
        <f>IF(N292="snížená",J292,0)</f>
        <v>0</v>
      </c>
      <c r="BG292" s="226">
        <f>IF(N292="zákl. přenesená",J292,0)</f>
        <v>0</v>
      </c>
      <c r="BH292" s="226">
        <f>IF(N292="sníž. přenesená",J292,0)</f>
        <v>0</v>
      </c>
      <c r="BI292" s="226">
        <f>IF(N292="nulová",J292,0)</f>
        <v>0</v>
      </c>
      <c r="BJ292" s="17" t="s">
        <v>81</v>
      </c>
      <c r="BK292" s="226">
        <f>ROUND(I292*H292,2)</f>
        <v>0</v>
      </c>
      <c r="BL292" s="17" t="s">
        <v>141</v>
      </c>
      <c r="BM292" s="225" t="s">
        <v>476</v>
      </c>
    </row>
    <row r="293" s="14" customFormat="1">
      <c r="A293" s="14"/>
      <c r="B293" s="238"/>
      <c r="C293" s="239"/>
      <c r="D293" s="229" t="s">
        <v>143</v>
      </c>
      <c r="E293" s="239"/>
      <c r="F293" s="241" t="s">
        <v>477</v>
      </c>
      <c r="G293" s="239"/>
      <c r="H293" s="242">
        <v>10.15</v>
      </c>
      <c r="I293" s="243"/>
      <c r="J293" s="239"/>
      <c r="K293" s="239"/>
      <c r="L293" s="244"/>
      <c r="M293" s="245"/>
      <c r="N293" s="246"/>
      <c r="O293" s="246"/>
      <c r="P293" s="246"/>
      <c r="Q293" s="246"/>
      <c r="R293" s="246"/>
      <c r="S293" s="246"/>
      <c r="T293" s="247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48" t="s">
        <v>143</v>
      </c>
      <c r="AU293" s="248" t="s">
        <v>85</v>
      </c>
      <c r="AV293" s="14" t="s">
        <v>85</v>
      </c>
      <c r="AW293" s="14" t="s">
        <v>4</v>
      </c>
      <c r="AX293" s="14" t="s">
        <v>81</v>
      </c>
      <c r="AY293" s="248" t="s">
        <v>135</v>
      </c>
    </row>
    <row r="294" s="2" customFormat="1" ht="21.75" customHeight="1">
      <c r="A294" s="38"/>
      <c r="B294" s="39"/>
      <c r="C294" s="213" t="s">
        <v>478</v>
      </c>
      <c r="D294" s="213" t="s">
        <v>137</v>
      </c>
      <c r="E294" s="214" t="s">
        <v>479</v>
      </c>
      <c r="F294" s="215" t="s">
        <v>480</v>
      </c>
      <c r="G294" s="216" t="s">
        <v>182</v>
      </c>
      <c r="H294" s="217">
        <v>49.988999999999997</v>
      </c>
      <c r="I294" s="218"/>
      <c r="J294" s="219">
        <f>ROUND(I294*H294,2)</f>
        <v>0</v>
      </c>
      <c r="K294" s="220"/>
      <c r="L294" s="44"/>
      <c r="M294" s="221" t="s">
        <v>1</v>
      </c>
      <c r="N294" s="222" t="s">
        <v>41</v>
      </c>
      <c r="O294" s="91"/>
      <c r="P294" s="223">
        <f>O294*H294</f>
        <v>0</v>
      </c>
      <c r="Q294" s="223">
        <v>0</v>
      </c>
      <c r="R294" s="223">
        <f>Q294*H294</f>
        <v>0</v>
      </c>
      <c r="S294" s="223">
        <v>0</v>
      </c>
      <c r="T294" s="224">
        <f>S294*H294</f>
        <v>0</v>
      </c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R294" s="225" t="s">
        <v>141</v>
      </c>
      <c r="AT294" s="225" t="s">
        <v>137</v>
      </c>
      <c r="AU294" s="225" t="s">
        <v>85</v>
      </c>
      <c r="AY294" s="17" t="s">
        <v>135</v>
      </c>
      <c r="BE294" s="226">
        <f>IF(N294="základní",J294,0)</f>
        <v>0</v>
      </c>
      <c r="BF294" s="226">
        <f>IF(N294="snížená",J294,0)</f>
        <v>0</v>
      </c>
      <c r="BG294" s="226">
        <f>IF(N294="zákl. přenesená",J294,0)</f>
        <v>0</v>
      </c>
      <c r="BH294" s="226">
        <f>IF(N294="sníž. přenesená",J294,0)</f>
        <v>0</v>
      </c>
      <c r="BI294" s="226">
        <f>IF(N294="nulová",J294,0)</f>
        <v>0</v>
      </c>
      <c r="BJ294" s="17" t="s">
        <v>81</v>
      </c>
      <c r="BK294" s="226">
        <f>ROUND(I294*H294,2)</f>
        <v>0</v>
      </c>
      <c r="BL294" s="17" t="s">
        <v>141</v>
      </c>
      <c r="BM294" s="225" t="s">
        <v>481</v>
      </c>
    </row>
    <row r="295" s="14" customFormat="1">
      <c r="A295" s="14"/>
      <c r="B295" s="238"/>
      <c r="C295" s="239"/>
      <c r="D295" s="229" t="s">
        <v>143</v>
      </c>
      <c r="E295" s="240" t="s">
        <v>1</v>
      </c>
      <c r="F295" s="241" t="s">
        <v>482</v>
      </c>
      <c r="G295" s="239"/>
      <c r="H295" s="242">
        <v>29.283999999999999</v>
      </c>
      <c r="I295" s="243"/>
      <c r="J295" s="239"/>
      <c r="K295" s="239"/>
      <c r="L295" s="244"/>
      <c r="M295" s="245"/>
      <c r="N295" s="246"/>
      <c r="O295" s="246"/>
      <c r="P295" s="246"/>
      <c r="Q295" s="246"/>
      <c r="R295" s="246"/>
      <c r="S295" s="246"/>
      <c r="T295" s="247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48" t="s">
        <v>143</v>
      </c>
      <c r="AU295" s="248" t="s">
        <v>85</v>
      </c>
      <c r="AV295" s="14" t="s">
        <v>85</v>
      </c>
      <c r="AW295" s="14" t="s">
        <v>32</v>
      </c>
      <c r="AX295" s="14" t="s">
        <v>76</v>
      </c>
      <c r="AY295" s="248" t="s">
        <v>135</v>
      </c>
    </row>
    <row r="296" s="14" customFormat="1">
      <c r="A296" s="14"/>
      <c r="B296" s="238"/>
      <c r="C296" s="239"/>
      <c r="D296" s="229" t="s">
        <v>143</v>
      </c>
      <c r="E296" s="240" t="s">
        <v>1</v>
      </c>
      <c r="F296" s="241" t="s">
        <v>483</v>
      </c>
      <c r="G296" s="239"/>
      <c r="H296" s="242">
        <v>20.704999999999998</v>
      </c>
      <c r="I296" s="243"/>
      <c r="J296" s="239"/>
      <c r="K296" s="239"/>
      <c r="L296" s="244"/>
      <c r="M296" s="245"/>
      <c r="N296" s="246"/>
      <c r="O296" s="246"/>
      <c r="P296" s="246"/>
      <c r="Q296" s="246"/>
      <c r="R296" s="246"/>
      <c r="S296" s="246"/>
      <c r="T296" s="247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48" t="s">
        <v>143</v>
      </c>
      <c r="AU296" s="248" t="s">
        <v>85</v>
      </c>
      <c r="AV296" s="14" t="s">
        <v>85</v>
      </c>
      <c r="AW296" s="14" t="s">
        <v>32</v>
      </c>
      <c r="AX296" s="14" t="s">
        <v>76</v>
      </c>
      <c r="AY296" s="248" t="s">
        <v>135</v>
      </c>
    </row>
    <row r="297" s="15" customFormat="1">
      <c r="A297" s="15"/>
      <c r="B297" s="249"/>
      <c r="C297" s="250"/>
      <c r="D297" s="229" t="s">
        <v>143</v>
      </c>
      <c r="E297" s="251" t="s">
        <v>1</v>
      </c>
      <c r="F297" s="252" t="s">
        <v>151</v>
      </c>
      <c r="G297" s="250"/>
      <c r="H297" s="253">
        <v>49.988999999999997</v>
      </c>
      <c r="I297" s="254"/>
      <c r="J297" s="250"/>
      <c r="K297" s="250"/>
      <c r="L297" s="255"/>
      <c r="M297" s="256"/>
      <c r="N297" s="257"/>
      <c r="O297" s="257"/>
      <c r="P297" s="257"/>
      <c r="Q297" s="257"/>
      <c r="R297" s="257"/>
      <c r="S297" s="257"/>
      <c r="T297" s="258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59" t="s">
        <v>143</v>
      </c>
      <c r="AU297" s="259" t="s">
        <v>85</v>
      </c>
      <c r="AV297" s="15" t="s">
        <v>141</v>
      </c>
      <c r="AW297" s="15" t="s">
        <v>32</v>
      </c>
      <c r="AX297" s="15" t="s">
        <v>81</v>
      </c>
      <c r="AY297" s="259" t="s">
        <v>135</v>
      </c>
    </row>
    <row r="298" s="2" customFormat="1" ht="24.15" customHeight="1">
      <c r="A298" s="38"/>
      <c r="B298" s="39"/>
      <c r="C298" s="213" t="s">
        <v>484</v>
      </c>
      <c r="D298" s="213" t="s">
        <v>137</v>
      </c>
      <c r="E298" s="214" t="s">
        <v>485</v>
      </c>
      <c r="F298" s="215" t="s">
        <v>486</v>
      </c>
      <c r="G298" s="216" t="s">
        <v>182</v>
      </c>
      <c r="H298" s="217">
        <v>499.88999999999999</v>
      </c>
      <c r="I298" s="218"/>
      <c r="J298" s="219">
        <f>ROUND(I298*H298,2)</f>
        <v>0</v>
      </c>
      <c r="K298" s="220"/>
      <c r="L298" s="44"/>
      <c r="M298" s="221" t="s">
        <v>1</v>
      </c>
      <c r="N298" s="222" t="s">
        <v>41</v>
      </c>
      <c r="O298" s="91"/>
      <c r="P298" s="223">
        <f>O298*H298</f>
        <v>0</v>
      </c>
      <c r="Q298" s="223">
        <v>0</v>
      </c>
      <c r="R298" s="223">
        <f>Q298*H298</f>
        <v>0</v>
      </c>
      <c r="S298" s="223">
        <v>0</v>
      </c>
      <c r="T298" s="224">
        <f>S298*H298</f>
        <v>0</v>
      </c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R298" s="225" t="s">
        <v>141</v>
      </c>
      <c r="AT298" s="225" t="s">
        <v>137</v>
      </c>
      <c r="AU298" s="225" t="s">
        <v>85</v>
      </c>
      <c r="AY298" s="17" t="s">
        <v>135</v>
      </c>
      <c r="BE298" s="226">
        <f>IF(N298="základní",J298,0)</f>
        <v>0</v>
      </c>
      <c r="BF298" s="226">
        <f>IF(N298="snížená",J298,0)</f>
        <v>0</v>
      </c>
      <c r="BG298" s="226">
        <f>IF(N298="zákl. přenesená",J298,0)</f>
        <v>0</v>
      </c>
      <c r="BH298" s="226">
        <f>IF(N298="sníž. přenesená",J298,0)</f>
        <v>0</v>
      </c>
      <c r="BI298" s="226">
        <f>IF(N298="nulová",J298,0)</f>
        <v>0</v>
      </c>
      <c r="BJ298" s="17" t="s">
        <v>81</v>
      </c>
      <c r="BK298" s="226">
        <f>ROUND(I298*H298,2)</f>
        <v>0</v>
      </c>
      <c r="BL298" s="17" t="s">
        <v>141</v>
      </c>
      <c r="BM298" s="225" t="s">
        <v>487</v>
      </c>
    </row>
    <row r="299" s="14" customFormat="1">
      <c r="A299" s="14"/>
      <c r="B299" s="238"/>
      <c r="C299" s="239"/>
      <c r="D299" s="229" t="s">
        <v>143</v>
      </c>
      <c r="E299" s="239"/>
      <c r="F299" s="241" t="s">
        <v>488</v>
      </c>
      <c r="G299" s="239"/>
      <c r="H299" s="242">
        <v>499.88999999999999</v>
      </c>
      <c r="I299" s="243"/>
      <c r="J299" s="239"/>
      <c r="K299" s="239"/>
      <c r="L299" s="244"/>
      <c r="M299" s="245"/>
      <c r="N299" s="246"/>
      <c r="O299" s="246"/>
      <c r="P299" s="246"/>
      <c r="Q299" s="246"/>
      <c r="R299" s="246"/>
      <c r="S299" s="246"/>
      <c r="T299" s="247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48" t="s">
        <v>143</v>
      </c>
      <c r="AU299" s="248" t="s">
        <v>85</v>
      </c>
      <c r="AV299" s="14" t="s">
        <v>85</v>
      </c>
      <c r="AW299" s="14" t="s">
        <v>4</v>
      </c>
      <c r="AX299" s="14" t="s">
        <v>81</v>
      </c>
      <c r="AY299" s="248" t="s">
        <v>135</v>
      </c>
    </row>
    <row r="300" s="2" customFormat="1" ht="37.8" customHeight="1">
      <c r="A300" s="38"/>
      <c r="B300" s="39"/>
      <c r="C300" s="213" t="s">
        <v>489</v>
      </c>
      <c r="D300" s="213" t="s">
        <v>137</v>
      </c>
      <c r="E300" s="214" t="s">
        <v>490</v>
      </c>
      <c r="F300" s="215" t="s">
        <v>491</v>
      </c>
      <c r="G300" s="216" t="s">
        <v>182</v>
      </c>
      <c r="H300" s="217">
        <v>49.988999999999997</v>
      </c>
      <c r="I300" s="218"/>
      <c r="J300" s="219">
        <f>ROUND(I300*H300,2)</f>
        <v>0</v>
      </c>
      <c r="K300" s="220"/>
      <c r="L300" s="44"/>
      <c r="M300" s="221" t="s">
        <v>1</v>
      </c>
      <c r="N300" s="222" t="s">
        <v>41</v>
      </c>
      <c r="O300" s="91"/>
      <c r="P300" s="223">
        <f>O300*H300</f>
        <v>0</v>
      </c>
      <c r="Q300" s="223">
        <v>0</v>
      </c>
      <c r="R300" s="223">
        <f>Q300*H300</f>
        <v>0</v>
      </c>
      <c r="S300" s="223">
        <v>0</v>
      </c>
      <c r="T300" s="224">
        <f>S300*H300</f>
        <v>0</v>
      </c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R300" s="225" t="s">
        <v>141</v>
      </c>
      <c r="AT300" s="225" t="s">
        <v>137</v>
      </c>
      <c r="AU300" s="225" t="s">
        <v>85</v>
      </c>
      <c r="AY300" s="17" t="s">
        <v>135</v>
      </c>
      <c r="BE300" s="226">
        <f>IF(N300="základní",J300,0)</f>
        <v>0</v>
      </c>
      <c r="BF300" s="226">
        <f>IF(N300="snížená",J300,0)</f>
        <v>0</v>
      </c>
      <c r="BG300" s="226">
        <f>IF(N300="zákl. přenesená",J300,0)</f>
        <v>0</v>
      </c>
      <c r="BH300" s="226">
        <f>IF(N300="sníž. přenesená",J300,0)</f>
        <v>0</v>
      </c>
      <c r="BI300" s="226">
        <f>IF(N300="nulová",J300,0)</f>
        <v>0</v>
      </c>
      <c r="BJ300" s="17" t="s">
        <v>81</v>
      </c>
      <c r="BK300" s="226">
        <f>ROUND(I300*H300,2)</f>
        <v>0</v>
      </c>
      <c r="BL300" s="17" t="s">
        <v>141</v>
      </c>
      <c r="BM300" s="225" t="s">
        <v>492</v>
      </c>
    </row>
    <row r="301" s="14" customFormat="1">
      <c r="A301" s="14"/>
      <c r="B301" s="238"/>
      <c r="C301" s="239"/>
      <c r="D301" s="229" t="s">
        <v>143</v>
      </c>
      <c r="E301" s="240" t="s">
        <v>1</v>
      </c>
      <c r="F301" s="241" t="s">
        <v>482</v>
      </c>
      <c r="G301" s="239"/>
      <c r="H301" s="242">
        <v>29.283999999999999</v>
      </c>
      <c r="I301" s="243"/>
      <c r="J301" s="239"/>
      <c r="K301" s="239"/>
      <c r="L301" s="244"/>
      <c r="M301" s="245"/>
      <c r="N301" s="246"/>
      <c r="O301" s="246"/>
      <c r="P301" s="246"/>
      <c r="Q301" s="246"/>
      <c r="R301" s="246"/>
      <c r="S301" s="246"/>
      <c r="T301" s="247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48" t="s">
        <v>143</v>
      </c>
      <c r="AU301" s="248" t="s">
        <v>85</v>
      </c>
      <c r="AV301" s="14" t="s">
        <v>85</v>
      </c>
      <c r="AW301" s="14" t="s">
        <v>32</v>
      </c>
      <c r="AX301" s="14" t="s">
        <v>76</v>
      </c>
      <c r="AY301" s="248" t="s">
        <v>135</v>
      </c>
    </row>
    <row r="302" s="14" customFormat="1">
      <c r="A302" s="14"/>
      <c r="B302" s="238"/>
      <c r="C302" s="239"/>
      <c r="D302" s="229" t="s">
        <v>143</v>
      </c>
      <c r="E302" s="240" t="s">
        <v>1</v>
      </c>
      <c r="F302" s="241" t="s">
        <v>483</v>
      </c>
      <c r="G302" s="239"/>
      <c r="H302" s="242">
        <v>20.704999999999998</v>
      </c>
      <c r="I302" s="243"/>
      <c r="J302" s="239"/>
      <c r="K302" s="239"/>
      <c r="L302" s="244"/>
      <c r="M302" s="245"/>
      <c r="N302" s="246"/>
      <c r="O302" s="246"/>
      <c r="P302" s="246"/>
      <c r="Q302" s="246"/>
      <c r="R302" s="246"/>
      <c r="S302" s="246"/>
      <c r="T302" s="247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48" t="s">
        <v>143</v>
      </c>
      <c r="AU302" s="248" t="s">
        <v>85</v>
      </c>
      <c r="AV302" s="14" t="s">
        <v>85</v>
      </c>
      <c r="AW302" s="14" t="s">
        <v>32</v>
      </c>
      <c r="AX302" s="14" t="s">
        <v>76</v>
      </c>
      <c r="AY302" s="248" t="s">
        <v>135</v>
      </c>
    </row>
    <row r="303" s="15" customFormat="1">
      <c r="A303" s="15"/>
      <c r="B303" s="249"/>
      <c r="C303" s="250"/>
      <c r="D303" s="229" t="s">
        <v>143</v>
      </c>
      <c r="E303" s="251" t="s">
        <v>1</v>
      </c>
      <c r="F303" s="252" t="s">
        <v>151</v>
      </c>
      <c r="G303" s="250"/>
      <c r="H303" s="253">
        <v>49.988999999999997</v>
      </c>
      <c r="I303" s="254"/>
      <c r="J303" s="250"/>
      <c r="K303" s="250"/>
      <c r="L303" s="255"/>
      <c r="M303" s="256"/>
      <c r="N303" s="257"/>
      <c r="O303" s="257"/>
      <c r="P303" s="257"/>
      <c r="Q303" s="257"/>
      <c r="R303" s="257"/>
      <c r="S303" s="257"/>
      <c r="T303" s="258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T303" s="259" t="s">
        <v>143</v>
      </c>
      <c r="AU303" s="259" t="s">
        <v>85</v>
      </c>
      <c r="AV303" s="15" t="s">
        <v>141</v>
      </c>
      <c r="AW303" s="15" t="s">
        <v>32</v>
      </c>
      <c r="AX303" s="15" t="s">
        <v>81</v>
      </c>
      <c r="AY303" s="259" t="s">
        <v>135</v>
      </c>
    </row>
    <row r="304" s="2" customFormat="1" ht="44.25" customHeight="1">
      <c r="A304" s="38"/>
      <c r="B304" s="39"/>
      <c r="C304" s="213" t="s">
        <v>493</v>
      </c>
      <c r="D304" s="213" t="s">
        <v>137</v>
      </c>
      <c r="E304" s="214" t="s">
        <v>494</v>
      </c>
      <c r="F304" s="215" t="s">
        <v>495</v>
      </c>
      <c r="G304" s="216" t="s">
        <v>182</v>
      </c>
      <c r="H304" s="217">
        <v>1.0149999999999999</v>
      </c>
      <c r="I304" s="218"/>
      <c r="J304" s="219">
        <f>ROUND(I304*H304,2)</f>
        <v>0</v>
      </c>
      <c r="K304" s="220"/>
      <c r="L304" s="44"/>
      <c r="M304" s="221" t="s">
        <v>1</v>
      </c>
      <c r="N304" s="222" t="s">
        <v>41</v>
      </c>
      <c r="O304" s="91"/>
      <c r="P304" s="223">
        <f>O304*H304</f>
        <v>0</v>
      </c>
      <c r="Q304" s="223">
        <v>0</v>
      </c>
      <c r="R304" s="223">
        <f>Q304*H304</f>
        <v>0</v>
      </c>
      <c r="S304" s="223">
        <v>0</v>
      </c>
      <c r="T304" s="224">
        <f>S304*H304</f>
        <v>0</v>
      </c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R304" s="225" t="s">
        <v>141</v>
      </c>
      <c r="AT304" s="225" t="s">
        <v>137</v>
      </c>
      <c r="AU304" s="225" t="s">
        <v>85</v>
      </c>
      <c r="AY304" s="17" t="s">
        <v>135</v>
      </c>
      <c r="BE304" s="226">
        <f>IF(N304="základní",J304,0)</f>
        <v>0</v>
      </c>
      <c r="BF304" s="226">
        <f>IF(N304="snížená",J304,0)</f>
        <v>0</v>
      </c>
      <c r="BG304" s="226">
        <f>IF(N304="zákl. přenesená",J304,0)</f>
        <v>0</v>
      </c>
      <c r="BH304" s="226">
        <f>IF(N304="sníž. přenesená",J304,0)</f>
        <v>0</v>
      </c>
      <c r="BI304" s="226">
        <f>IF(N304="nulová",J304,0)</f>
        <v>0</v>
      </c>
      <c r="BJ304" s="17" t="s">
        <v>81</v>
      </c>
      <c r="BK304" s="226">
        <f>ROUND(I304*H304,2)</f>
        <v>0</v>
      </c>
      <c r="BL304" s="17" t="s">
        <v>141</v>
      </c>
      <c r="BM304" s="225" t="s">
        <v>496</v>
      </c>
    </row>
    <row r="305" s="14" customFormat="1">
      <c r="A305" s="14"/>
      <c r="B305" s="238"/>
      <c r="C305" s="239"/>
      <c r="D305" s="229" t="s">
        <v>143</v>
      </c>
      <c r="E305" s="240" t="s">
        <v>1</v>
      </c>
      <c r="F305" s="241" t="s">
        <v>472</v>
      </c>
      <c r="G305" s="239"/>
      <c r="H305" s="242">
        <v>1.0149999999999999</v>
      </c>
      <c r="I305" s="243"/>
      <c r="J305" s="239"/>
      <c r="K305" s="239"/>
      <c r="L305" s="244"/>
      <c r="M305" s="245"/>
      <c r="N305" s="246"/>
      <c r="O305" s="246"/>
      <c r="P305" s="246"/>
      <c r="Q305" s="246"/>
      <c r="R305" s="246"/>
      <c r="S305" s="246"/>
      <c r="T305" s="247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48" t="s">
        <v>143</v>
      </c>
      <c r="AU305" s="248" t="s">
        <v>85</v>
      </c>
      <c r="AV305" s="14" t="s">
        <v>85</v>
      </c>
      <c r="AW305" s="14" t="s">
        <v>32</v>
      </c>
      <c r="AX305" s="14" t="s">
        <v>81</v>
      </c>
      <c r="AY305" s="248" t="s">
        <v>135</v>
      </c>
    </row>
    <row r="306" s="12" customFormat="1" ht="22.8" customHeight="1">
      <c r="A306" s="12"/>
      <c r="B306" s="197"/>
      <c r="C306" s="198"/>
      <c r="D306" s="199" t="s">
        <v>75</v>
      </c>
      <c r="E306" s="211" t="s">
        <v>497</v>
      </c>
      <c r="F306" s="211" t="s">
        <v>498</v>
      </c>
      <c r="G306" s="198"/>
      <c r="H306" s="198"/>
      <c r="I306" s="201"/>
      <c r="J306" s="212">
        <f>BK306</f>
        <v>0</v>
      </c>
      <c r="K306" s="198"/>
      <c r="L306" s="203"/>
      <c r="M306" s="204"/>
      <c r="N306" s="205"/>
      <c r="O306" s="205"/>
      <c r="P306" s="206">
        <f>P307</f>
        <v>0</v>
      </c>
      <c r="Q306" s="205"/>
      <c r="R306" s="206">
        <f>R307</f>
        <v>0</v>
      </c>
      <c r="S306" s="205"/>
      <c r="T306" s="207">
        <f>T307</f>
        <v>0</v>
      </c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R306" s="208" t="s">
        <v>81</v>
      </c>
      <c r="AT306" s="209" t="s">
        <v>75</v>
      </c>
      <c r="AU306" s="209" t="s">
        <v>81</v>
      </c>
      <c r="AY306" s="208" t="s">
        <v>135</v>
      </c>
      <c r="BK306" s="210">
        <f>BK307</f>
        <v>0</v>
      </c>
    </row>
    <row r="307" s="2" customFormat="1" ht="24.15" customHeight="1">
      <c r="A307" s="38"/>
      <c r="B307" s="39"/>
      <c r="C307" s="213" t="s">
        <v>499</v>
      </c>
      <c r="D307" s="213" t="s">
        <v>137</v>
      </c>
      <c r="E307" s="214" t="s">
        <v>500</v>
      </c>
      <c r="F307" s="215" t="s">
        <v>501</v>
      </c>
      <c r="G307" s="216" t="s">
        <v>182</v>
      </c>
      <c r="H307" s="217">
        <v>259.57799999999997</v>
      </c>
      <c r="I307" s="218"/>
      <c r="J307" s="219">
        <f>ROUND(I307*H307,2)</f>
        <v>0</v>
      </c>
      <c r="K307" s="220"/>
      <c r="L307" s="44"/>
      <c r="M307" s="221" t="s">
        <v>1</v>
      </c>
      <c r="N307" s="222" t="s">
        <v>41</v>
      </c>
      <c r="O307" s="91"/>
      <c r="P307" s="223">
        <f>O307*H307</f>
        <v>0</v>
      </c>
      <c r="Q307" s="223">
        <v>0</v>
      </c>
      <c r="R307" s="223">
        <f>Q307*H307</f>
        <v>0</v>
      </c>
      <c r="S307" s="223">
        <v>0</v>
      </c>
      <c r="T307" s="224">
        <f>S307*H307</f>
        <v>0</v>
      </c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R307" s="225" t="s">
        <v>141</v>
      </c>
      <c r="AT307" s="225" t="s">
        <v>137</v>
      </c>
      <c r="AU307" s="225" t="s">
        <v>85</v>
      </c>
      <c r="AY307" s="17" t="s">
        <v>135</v>
      </c>
      <c r="BE307" s="226">
        <f>IF(N307="základní",J307,0)</f>
        <v>0</v>
      </c>
      <c r="BF307" s="226">
        <f>IF(N307="snížená",J307,0)</f>
        <v>0</v>
      </c>
      <c r="BG307" s="226">
        <f>IF(N307="zákl. přenesená",J307,0)</f>
        <v>0</v>
      </c>
      <c r="BH307" s="226">
        <f>IF(N307="sníž. přenesená",J307,0)</f>
        <v>0</v>
      </c>
      <c r="BI307" s="226">
        <f>IF(N307="nulová",J307,0)</f>
        <v>0</v>
      </c>
      <c r="BJ307" s="17" t="s">
        <v>81</v>
      </c>
      <c r="BK307" s="226">
        <f>ROUND(I307*H307,2)</f>
        <v>0</v>
      </c>
      <c r="BL307" s="17" t="s">
        <v>141</v>
      </c>
      <c r="BM307" s="225" t="s">
        <v>502</v>
      </c>
    </row>
    <row r="308" s="12" customFormat="1" ht="25.92" customHeight="1">
      <c r="A308" s="12"/>
      <c r="B308" s="197"/>
      <c r="C308" s="198"/>
      <c r="D308" s="199" t="s">
        <v>75</v>
      </c>
      <c r="E308" s="200" t="s">
        <v>503</v>
      </c>
      <c r="F308" s="200" t="s">
        <v>504</v>
      </c>
      <c r="G308" s="198"/>
      <c r="H308" s="198"/>
      <c r="I308" s="201"/>
      <c r="J308" s="202">
        <f>BK308</f>
        <v>0</v>
      </c>
      <c r="K308" s="198"/>
      <c r="L308" s="203"/>
      <c r="M308" s="204"/>
      <c r="N308" s="205"/>
      <c r="O308" s="205"/>
      <c r="P308" s="206">
        <f>P309+P312+P314</f>
        <v>0</v>
      </c>
      <c r="Q308" s="205"/>
      <c r="R308" s="206">
        <f>R309+R312+R314</f>
        <v>0</v>
      </c>
      <c r="S308" s="205"/>
      <c r="T308" s="207">
        <f>T309+T312+T314</f>
        <v>0</v>
      </c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R308" s="208" t="s">
        <v>162</v>
      </c>
      <c r="AT308" s="209" t="s">
        <v>75</v>
      </c>
      <c r="AU308" s="209" t="s">
        <v>76</v>
      </c>
      <c r="AY308" s="208" t="s">
        <v>135</v>
      </c>
      <c r="BK308" s="210">
        <f>BK309+BK312+BK314</f>
        <v>0</v>
      </c>
    </row>
    <row r="309" s="12" customFormat="1" ht="22.8" customHeight="1">
      <c r="A309" s="12"/>
      <c r="B309" s="197"/>
      <c r="C309" s="198"/>
      <c r="D309" s="199" t="s">
        <v>75</v>
      </c>
      <c r="E309" s="211" t="s">
        <v>505</v>
      </c>
      <c r="F309" s="211" t="s">
        <v>506</v>
      </c>
      <c r="G309" s="198"/>
      <c r="H309" s="198"/>
      <c r="I309" s="201"/>
      <c r="J309" s="212">
        <f>BK309</f>
        <v>0</v>
      </c>
      <c r="K309" s="198"/>
      <c r="L309" s="203"/>
      <c r="M309" s="204"/>
      <c r="N309" s="205"/>
      <c r="O309" s="205"/>
      <c r="P309" s="206">
        <f>SUM(P310:P311)</f>
        <v>0</v>
      </c>
      <c r="Q309" s="205"/>
      <c r="R309" s="206">
        <f>SUM(R310:R311)</f>
        <v>0</v>
      </c>
      <c r="S309" s="205"/>
      <c r="T309" s="207">
        <f>SUM(T310:T311)</f>
        <v>0</v>
      </c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R309" s="208" t="s">
        <v>162</v>
      </c>
      <c r="AT309" s="209" t="s">
        <v>75</v>
      </c>
      <c r="AU309" s="209" t="s">
        <v>81</v>
      </c>
      <c r="AY309" s="208" t="s">
        <v>135</v>
      </c>
      <c r="BK309" s="210">
        <f>SUM(BK310:BK311)</f>
        <v>0</v>
      </c>
    </row>
    <row r="310" s="2" customFormat="1" ht="16.5" customHeight="1">
      <c r="A310" s="38"/>
      <c r="B310" s="39"/>
      <c r="C310" s="213" t="s">
        <v>507</v>
      </c>
      <c r="D310" s="213" t="s">
        <v>137</v>
      </c>
      <c r="E310" s="214" t="s">
        <v>508</v>
      </c>
      <c r="F310" s="215" t="s">
        <v>509</v>
      </c>
      <c r="G310" s="216" t="s">
        <v>140</v>
      </c>
      <c r="H310" s="217">
        <v>1</v>
      </c>
      <c r="I310" s="218"/>
      <c r="J310" s="219">
        <f>ROUND(I310*H310,2)</f>
        <v>0</v>
      </c>
      <c r="K310" s="220"/>
      <c r="L310" s="44"/>
      <c r="M310" s="221" t="s">
        <v>1</v>
      </c>
      <c r="N310" s="222" t="s">
        <v>41</v>
      </c>
      <c r="O310" s="91"/>
      <c r="P310" s="223">
        <f>O310*H310</f>
        <v>0</v>
      </c>
      <c r="Q310" s="223">
        <v>0</v>
      </c>
      <c r="R310" s="223">
        <f>Q310*H310</f>
        <v>0</v>
      </c>
      <c r="S310" s="223">
        <v>0</v>
      </c>
      <c r="T310" s="224">
        <f>S310*H310</f>
        <v>0</v>
      </c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R310" s="225" t="s">
        <v>510</v>
      </c>
      <c r="AT310" s="225" t="s">
        <v>137</v>
      </c>
      <c r="AU310" s="225" t="s">
        <v>85</v>
      </c>
      <c r="AY310" s="17" t="s">
        <v>135</v>
      </c>
      <c r="BE310" s="226">
        <f>IF(N310="základní",J310,0)</f>
        <v>0</v>
      </c>
      <c r="BF310" s="226">
        <f>IF(N310="snížená",J310,0)</f>
        <v>0</v>
      </c>
      <c r="BG310" s="226">
        <f>IF(N310="zákl. přenesená",J310,0)</f>
        <v>0</v>
      </c>
      <c r="BH310" s="226">
        <f>IF(N310="sníž. přenesená",J310,0)</f>
        <v>0</v>
      </c>
      <c r="BI310" s="226">
        <f>IF(N310="nulová",J310,0)</f>
        <v>0</v>
      </c>
      <c r="BJ310" s="17" t="s">
        <v>81</v>
      </c>
      <c r="BK310" s="226">
        <f>ROUND(I310*H310,2)</f>
        <v>0</v>
      </c>
      <c r="BL310" s="17" t="s">
        <v>510</v>
      </c>
      <c r="BM310" s="225" t="s">
        <v>511</v>
      </c>
    </row>
    <row r="311" s="2" customFormat="1">
      <c r="A311" s="38"/>
      <c r="B311" s="39"/>
      <c r="C311" s="40"/>
      <c r="D311" s="229" t="s">
        <v>160</v>
      </c>
      <c r="E311" s="40"/>
      <c r="F311" s="260" t="s">
        <v>512</v>
      </c>
      <c r="G311" s="40"/>
      <c r="H311" s="40"/>
      <c r="I311" s="261"/>
      <c r="J311" s="40"/>
      <c r="K311" s="40"/>
      <c r="L311" s="44"/>
      <c r="M311" s="262"/>
      <c r="N311" s="263"/>
      <c r="O311" s="91"/>
      <c r="P311" s="91"/>
      <c r="Q311" s="91"/>
      <c r="R311" s="91"/>
      <c r="S311" s="91"/>
      <c r="T311" s="92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T311" s="17" t="s">
        <v>160</v>
      </c>
      <c r="AU311" s="17" t="s">
        <v>85</v>
      </c>
    </row>
    <row r="312" s="12" customFormat="1" ht="22.8" customHeight="1">
      <c r="A312" s="12"/>
      <c r="B312" s="197"/>
      <c r="C312" s="198"/>
      <c r="D312" s="199" t="s">
        <v>75</v>
      </c>
      <c r="E312" s="211" t="s">
        <v>513</v>
      </c>
      <c r="F312" s="211" t="s">
        <v>514</v>
      </c>
      <c r="G312" s="198"/>
      <c r="H312" s="198"/>
      <c r="I312" s="201"/>
      <c r="J312" s="212">
        <f>BK312</f>
        <v>0</v>
      </c>
      <c r="K312" s="198"/>
      <c r="L312" s="203"/>
      <c r="M312" s="204"/>
      <c r="N312" s="205"/>
      <c r="O312" s="205"/>
      <c r="P312" s="206">
        <f>P313</f>
        <v>0</v>
      </c>
      <c r="Q312" s="205"/>
      <c r="R312" s="206">
        <f>R313</f>
        <v>0</v>
      </c>
      <c r="S312" s="205"/>
      <c r="T312" s="207">
        <f>T313</f>
        <v>0</v>
      </c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R312" s="208" t="s">
        <v>162</v>
      </c>
      <c r="AT312" s="209" t="s">
        <v>75</v>
      </c>
      <c r="AU312" s="209" t="s">
        <v>81</v>
      </c>
      <c r="AY312" s="208" t="s">
        <v>135</v>
      </c>
      <c r="BK312" s="210">
        <f>BK313</f>
        <v>0</v>
      </c>
    </row>
    <row r="313" s="2" customFormat="1" ht="24.15" customHeight="1">
      <c r="A313" s="38"/>
      <c r="B313" s="39"/>
      <c r="C313" s="213" t="s">
        <v>515</v>
      </c>
      <c r="D313" s="213" t="s">
        <v>137</v>
      </c>
      <c r="E313" s="214" t="s">
        <v>516</v>
      </c>
      <c r="F313" s="215" t="s">
        <v>517</v>
      </c>
      <c r="G313" s="216" t="s">
        <v>518</v>
      </c>
      <c r="H313" s="217">
        <v>1</v>
      </c>
      <c r="I313" s="218"/>
      <c r="J313" s="219">
        <f>ROUND(I313*H313,2)</f>
        <v>0</v>
      </c>
      <c r="K313" s="220"/>
      <c r="L313" s="44"/>
      <c r="M313" s="221" t="s">
        <v>1</v>
      </c>
      <c r="N313" s="222" t="s">
        <v>41</v>
      </c>
      <c r="O313" s="91"/>
      <c r="P313" s="223">
        <f>O313*H313</f>
        <v>0</v>
      </c>
      <c r="Q313" s="223">
        <v>0</v>
      </c>
      <c r="R313" s="223">
        <f>Q313*H313</f>
        <v>0</v>
      </c>
      <c r="S313" s="223">
        <v>0</v>
      </c>
      <c r="T313" s="224">
        <f>S313*H313</f>
        <v>0</v>
      </c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R313" s="225" t="s">
        <v>510</v>
      </c>
      <c r="AT313" s="225" t="s">
        <v>137</v>
      </c>
      <c r="AU313" s="225" t="s">
        <v>85</v>
      </c>
      <c r="AY313" s="17" t="s">
        <v>135</v>
      </c>
      <c r="BE313" s="226">
        <f>IF(N313="základní",J313,0)</f>
        <v>0</v>
      </c>
      <c r="BF313" s="226">
        <f>IF(N313="snížená",J313,0)</f>
        <v>0</v>
      </c>
      <c r="BG313" s="226">
        <f>IF(N313="zákl. přenesená",J313,0)</f>
        <v>0</v>
      </c>
      <c r="BH313" s="226">
        <f>IF(N313="sníž. přenesená",J313,0)</f>
        <v>0</v>
      </c>
      <c r="BI313" s="226">
        <f>IF(N313="nulová",J313,0)</f>
        <v>0</v>
      </c>
      <c r="BJ313" s="17" t="s">
        <v>81</v>
      </c>
      <c r="BK313" s="226">
        <f>ROUND(I313*H313,2)</f>
        <v>0</v>
      </c>
      <c r="BL313" s="17" t="s">
        <v>510</v>
      </c>
      <c r="BM313" s="225" t="s">
        <v>519</v>
      </c>
    </row>
    <row r="314" s="12" customFormat="1" ht="22.8" customHeight="1">
      <c r="A314" s="12"/>
      <c r="B314" s="197"/>
      <c r="C314" s="198"/>
      <c r="D314" s="199" t="s">
        <v>75</v>
      </c>
      <c r="E314" s="211" t="s">
        <v>520</v>
      </c>
      <c r="F314" s="211" t="s">
        <v>521</v>
      </c>
      <c r="G314" s="198"/>
      <c r="H314" s="198"/>
      <c r="I314" s="201"/>
      <c r="J314" s="212">
        <f>BK314</f>
        <v>0</v>
      </c>
      <c r="K314" s="198"/>
      <c r="L314" s="203"/>
      <c r="M314" s="204"/>
      <c r="N314" s="205"/>
      <c r="O314" s="205"/>
      <c r="P314" s="206">
        <f>SUM(P315:P324)</f>
        <v>0</v>
      </c>
      <c r="Q314" s="205"/>
      <c r="R314" s="206">
        <f>SUM(R315:R324)</f>
        <v>0</v>
      </c>
      <c r="S314" s="205"/>
      <c r="T314" s="207">
        <f>SUM(T315:T324)</f>
        <v>0</v>
      </c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R314" s="208" t="s">
        <v>162</v>
      </c>
      <c r="AT314" s="209" t="s">
        <v>75</v>
      </c>
      <c r="AU314" s="209" t="s">
        <v>81</v>
      </c>
      <c r="AY314" s="208" t="s">
        <v>135</v>
      </c>
      <c r="BK314" s="210">
        <f>SUM(BK315:BK324)</f>
        <v>0</v>
      </c>
    </row>
    <row r="315" s="2" customFormat="1" ht="24.15" customHeight="1">
      <c r="A315" s="38"/>
      <c r="B315" s="39"/>
      <c r="C315" s="213" t="s">
        <v>522</v>
      </c>
      <c r="D315" s="213" t="s">
        <v>137</v>
      </c>
      <c r="E315" s="214" t="s">
        <v>523</v>
      </c>
      <c r="F315" s="215" t="s">
        <v>524</v>
      </c>
      <c r="G315" s="216" t="s">
        <v>140</v>
      </c>
      <c r="H315" s="217">
        <v>1</v>
      </c>
      <c r="I315" s="218"/>
      <c r="J315" s="219">
        <f>ROUND(I315*H315,2)</f>
        <v>0</v>
      </c>
      <c r="K315" s="220"/>
      <c r="L315" s="44"/>
      <c r="M315" s="221" t="s">
        <v>1</v>
      </c>
      <c r="N315" s="222" t="s">
        <v>41</v>
      </c>
      <c r="O315" s="91"/>
      <c r="P315" s="223">
        <f>O315*H315</f>
        <v>0</v>
      </c>
      <c r="Q315" s="223">
        <v>0</v>
      </c>
      <c r="R315" s="223">
        <f>Q315*H315</f>
        <v>0</v>
      </c>
      <c r="S315" s="223">
        <v>0</v>
      </c>
      <c r="T315" s="224">
        <f>S315*H315</f>
        <v>0</v>
      </c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R315" s="225" t="s">
        <v>510</v>
      </c>
      <c r="AT315" s="225" t="s">
        <v>137</v>
      </c>
      <c r="AU315" s="225" t="s">
        <v>85</v>
      </c>
      <c r="AY315" s="17" t="s">
        <v>135</v>
      </c>
      <c r="BE315" s="226">
        <f>IF(N315="základní",J315,0)</f>
        <v>0</v>
      </c>
      <c r="BF315" s="226">
        <f>IF(N315="snížená",J315,0)</f>
        <v>0</v>
      </c>
      <c r="BG315" s="226">
        <f>IF(N315="zákl. přenesená",J315,0)</f>
        <v>0</v>
      </c>
      <c r="BH315" s="226">
        <f>IF(N315="sníž. přenesená",J315,0)</f>
        <v>0</v>
      </c>
      <c r="BI315" s="226">
        <f>IF(N315="nulová",J315,0)</f>
        <v>0</v>
      </c>
      <c r="BJ315" s="17" t="s">
        <v>81</v>
      </c>
      <c r="BK315" s="226">
        <f>ROUND(I315*H315,2)</f>
        <v>0</v>
      </c>
      <c r="BL315" s="17" t="s">
        <v>510</v>
      </c>
      <c r="BM315" s="225" t="s">
        <v>525</v>
      </c>
    </row>
    <row r="316" s="2" customFormat="1">
      <c r="A316" s="38"/>
      <c r="B316" s="39"/>
      <c r="C316" s="40"/>
      <c r="D316" s="229" t="s">
        <v>160</v>
      </c>
      <c r="E316" s="40"/>
      <c r="F316" s="260" t="s">
        <v>526</v>
      </c>
      <c r="G316" s="40"/>
      <c r="H316" s="40"/>
      <c r="I316" s="261"/>
      <c r="J316" s="40"/>
      <c r="K316" s="40"/>
      <c r="L316" s="44"/>
      <c r="M316" s="262"/>
      <c r="N316" s="263"/>
      <c r="O316" s="91"/>
      <c r="P316" s="91"/>
      <c r="Q316" s="91"/>
      <c r="R316" s="91"/>
      <c r="S316" s="91"/>
      <c r="T316" s="92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T316" s="17" t="s">
        <v>160</v>
      </c>
      <c r="AU316" s="17" t="s">
        <v>85</v>
      </c>
    </row>
    <row r="317" s="2" customFormat="1" ht="16.5" customHeight="1">
      <c r="A317" s="38"/>
      <c r="B317" s="39"/>
      <c r="C317" s="213" t="s">
        <v>527</v>
      </c>
      <c r="D317" s="213" t="s">
        <v>137</v>
      </c>
      <c r="E317" s="214" t="s">
        <v>528</v>
      </c>
      <c r="F317" s="215" t="s">
        <v>529</v>
      </c>
      <c r="G317" s="216" t="s">
        <v>140</v>
      </c>
      <c r="H317" s="217">
        <v>1</v>
      </c>
      <c r="I317" s="218"/>
      <c r="J317" s="219">
        <f>ROUND(I317*H317,2)</f>
        <v>0</v>
      </c>
      <c r="K317" s="220"/>
      <c r="L317" s="44"/>
      <c r="M317" s="221" t="s">
        <v>1</v>
      </c>
      <c r="N317" s="222" t="s">
        <v>41</v>
      </c>
      <c r="O317" s="91"/>
      <c r="P317" s="223">
        <f>O317*H317</f>
        <v>0</v>
      </c>
      <c r="Q317" s="223">
        <v>0</v>
      </c>
      <c r="R317" s="223">
        <f>Q317*H317</f>
        <v>0</v>
      </c>
      <c r="S317" s="223">
        <v>0</v>
      </c>
      <c r="T317" s="224">
        <f>S317*H317</f>
        <v>0</v>
      </c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R317" s="225" t="s">
        <v>510</v>
      </c>
      <c r="AT317" s="225" t="s">
        <v>137</v>
      </c>
      <c r="AU317" s="225" t="s">
        <v>85</v>
      </c>
      <c r="AY317" s="17" t="s">
        <v>135</v>
      </c>
      <c r="BE317" s="226">
        <f>IF(N317="základní",J317,0)</f>
        <v>0</v>
      </c>
      <c r="BF317" s="226">
        <f>IF(N317="snížená",J317,0)</f>
        <v>0</v>
      </c>
      <c r="BG317" s="226">
        <f>IF(N317="zákl. přenesená",J317,0)</f>
        <v>0</v>
      </c>
      <c r="BH317" s="226">
        <f>IF(N317="sníž. přenesená",J317,0)</f>
        <v>0</v>
      </c>
      <c r="BI317" s="226">
        <f>IF(N317="nulová",J317,0)</f>
        <v>0</v>
      </c>
      <c r="BJ317" s="17" t="s">
        <v>81</v>
      </c>
      <c r="BK317" s="226">
        <f>ROUND(I317*H317,2)</f>
        <v>0</v>
      </c>
      <c r="BL317" s="17" t="s">
        <v>510</v>
      </c>
      <c r="BM317" s="225" t="s">
        <v>530</v>
      </c>
    </row>
    <row r="318" s="2" customFormat="1">
      <c r="A318" s="38"/>
      <c r="B318" s="39"/>
      <c r="C318" s="40"/>
      <c r="D318" s="229" t="s">
        <v>160</v>
      </c>
      <c r="E318" s="40"/>
      <c r="F318" s="260" t="s">
        <v>531</v>
      </c>
      <c r="G318" s="40"/>
      <c r="H318" s="40"/>
      <c r="I318" s="261"/>
      <c r="J318" s="40"/>
      <c r="K318" s="40"/>
      <c r="L318" s="44"/>
      <c r="M318" s="262"/>
      <c r="N318" s="263"/>
      <c r="O318" s="91"/>
      <c r="P318" s="91"/>
      <c r="Q318" s="91"/>
      <c r="R318" s="91"/>
      <c r="S318" s="91"/>
      <c r="T318" s="92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T318" s="17" t="s">
        <v>160</v>
      </c>
      <c r="AU318" s="17" t="s">
        <v>85</v>
      </c>
    </row>
    <row r="319" s="13" customFormat="1">
      <c r="A319" s="13"/>
      <c r="B319" s="227"/>
      <c r="C319" s="228"/>
      <c r="D319" s="229" t="s">
        <v>143</v>
      </c>
      <c r="E319" s="230" t="s">
        <v>1</v>
      </c>
      <c r="F319" s="231" t="s">
        <v>532</v>
      </c>
      <c r="G319" s="228"/>
      <c r="H319" s="230" t="s">
        <v>1</v>
      </c>
      <c r="I319" s="232"/>
      <c r="J319" s="228"/>
      <c r="K319" s="228"/>
      <c r="L319" s="233"/>
      <c r="M319" s="234"/>
      <c r="N319" s="235"/>
      <c r="O319" s="235"/>
      <c r="P319" s="235"/>
      <c r="Q319" s="235"/>
      <c r="R319" s="235"/>
      <c r="S319" s="235"/>
      <c r="T319" s="236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T319" s="237" t="s">
        <v>143</v>
      </c>
      <c r="AU319" s="237" t="s">
        <v>85</v>
      </c>
      <c r="AV319" s="13" t="s">
        <v>81</v>
      </c>
      <c r="AW319" s="13" t="s">
        <v>32</v>
      </c>
      <c r="AX319" s="13" t="s">
        <v>76</v>
      </c>
      <c r="AY319" s="237" t="s">
        <v>135</v>
      </c>
    </row>
    <row r="320" s="14" customFormat="1">
      <c r="A320" s="14"/>
      <c r="B320" s="238"/>
      <c r="C320" s="239"/>
      <c r="D320" s="229" t="s">
        <v>143</v>
      </c>
      <c r="E320" s="240" t="s">
        <v>1</v>
      </c>
      <c r="F320" s="241" t="s">
        <v>81</v>
      </c>
      <c r="G320" s="239"/>
      <c r="H320" s="242">
        <v>1</v>
      </c>
      <c r="I320" s="243"/>
      <c r="J320" s="239"/>
      <c r="K320" s="239"/>
      <c r="L320" s="244"/>
      <c r="M320" s="245"/>
      <c r="N320" s="246"/>
      <c r="O320" s="246"/>
      <c r="P320" s="246"/>
      <c r="Q320" s="246"/>
      <c r="R320" s="246"/>
      <c r="S320" s="246"/>
      <c r="T320" s="247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48" t="s">
        <v>143</v>
      </c>
      <c r="AU320" s="248" t="s">
        <v>85</v>
      </c>
      <c r="AV320" s="14" t="s">
        <v>85</v>
      </c>
      <c r="AW320" s="14" t="s">
        <v>32</v>
      </c>
      <c r="AX320" s="14" t="s">
        <v>81</v>
      </c>
      <c r="AY320" s="248" t="s">
        <v>135</v>
      </c>
    </row>
    <row r="321" s="2" customFormat="1" ht="16.5" customHeight="1">
      <c r="A321" s="38"/>
      <c r="B321" s="39"/>
      <c r="C321" s="213" t="s">
        <v>533</v>
      </c>
      <c r="D321" s="213" t="s">
        <v>137</v>
      </c>
      <c r="E321" s="214" t="s">
        <v>534</v>
      </c>
      <c r="F321" s="215" t="s">
        <v>535</v>
      </c>
      <c r="G321" s="216" t="s">
        <v>140</v>
      </c>
      <c r="H321" s="217">
        <v>1</v>
      </c>
      <c r="I321" s="218"/>
      <c r="J321" s="219">
        <f>ROUND(I321*H321,2)</f>
        <v>0</v>
      </c>
      <c r="K321" s="220"/>
      <c r="L321" s="44"/>
      <c r="M321" s="221" t="s">
        <v>1</v>
      </c>
      <c r="N321" s="222" t="s">
        <v>41</v>
      </c>
      <c r="O321" s="91"/>
      <c r="P321" s="223">
        <f>O321*H321</f>
        <v>0</v>
      </c>
      <c r="Q321" s="223">
        <v>0</v>
      </c>
      <c r="R321" s="223">
        <f>Q321*H321</f>
        <v>0</v>
      </c>
      <c r="S321" s="223">
        <v>0</v>
      </c>
      <c r="T321" s="224">
        <f>S321*H321</f>
        <v>0</v>
      </c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R321" s="225" t="s">
        <v>510</v>
      </c>
      <c r="AT321" s="225" t="s">
        <v>137</v>
      </c>
      <c r="AU321" s="225" t="s">
        <v>85</v>
      </c>
      <c r="AY321" s="17" t="s">
        <v>135</v>
      </c>
      <c r="BE321" s="226">
        <f>IF(N321="základní",J321,0)</f>
        <v>0</v>
      </c>
      <c r="BF321" s="226">
        <f>IF(N321="snížená",J321,0)</f>
        <v>0</v>
      </c>
      <c r="BG321" s="226">
        <f>IF(N321="zákl. přenesená",J321,0)</f>
        <v>0</v>
      </c>
      <c r="BH321" s="226">
        <f>IF(N321="sníž. přenesená",J321,0)</f>
        <v>0</v>
      </c>
      <c r="BI321" s="226">
        <f>IF(N321="nulová",J321,0)</f>
        <v>0</v>
      </c>
      <c r="BJ321" s="17" t="s">
        <v>81</v>
      </c>
      <c r="BK321" s="226">
        <f>ROUND(I321*H321,2)</f>
        <v>0</v>
      </c>
      <c r="BL321" s="17" t="s">
        <v>510</v>
      </c>
      <c r="BM321" s="225" t="s">
        <v>536</v>
      </c>
    </row>
    <row r="322" s="2" customFormat="1">
      <c r="A322" s="38"/>
      <c r="B322" s="39"/>
      <c r="C322" s="40"/>
      <c r="D322" s="229" t="s">
        <v>160</v>
      </c>
      <c r="E322" s="40"/>
      <c r="F322" s="260" t="s">
        <v>537</v>
      </c>
      <c r="G322" s="40"/>
      <c r="H322" s="40"/>
      <c r="I322" s="261"/>
      <c r="J322" s="40"/>
      <c r="K322" s="40"/>
      <c r="L322" s="44"/>
      <c r="M322" s="262"/>
      <c r="N322" s="263"/>
      <c r="O322" s="91"/>
      <c r="P322" s="91"/>
      <c r="Q322" s="91"/>
      <c r="R322" s="91"/>
      <c r="S322" s="91"/>
      <c r="T322" s="92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T322" s="17" t="s">
        <v>160</v>
      </c>
      <c r="AU322" s="17" t="s">
        <v>85</v>
      </c>
    </row>
    <row r="323" s="2" customFormat="1" ht="45" customHeight="1">
      <c r="A323" s="38"/>
      <c r="B323" s="39"/>
      <c r="C323" s="213" t="s">
        <v>538</v>
      </c>
      <c r="D323" s="213" t="s">
        <v>137</v>
      </c>
      <c r="E323" s="214" t="s">
        <v>539</v>
      </c>
      <c r="F323" s="215" t="s">
        <v>540</v>
      </c>
      <c r="G323" s="216" t="s">
        <v>140</v>
      </c>
      <c r="H323" s="217">
        <v>1</v>
      </c>
      <c r="I323" s="218"/>
      <c r="J323" s="219">
        <f>ROUND(I323*H323,2)</f>
        <v>0</v>
      </c>
      <c r="K323" s="220"/>
      <c r="L323" s="44"/>
      <c r="M323" s="221" t="s">
        <v>1</v>
      </c>
      <c r="N323" s="222" t="s">
        <v>41</v>
      </c>
      <c r="O323" s="91"/>
      <c r="P323" s="223">
        <f>O323*H323</f>
        <v>0</v>
      </c>
      <c r="Q323" s="223">
        <v>0</v>
      </c>
      <c r="R323" s="223">
        <f>Q323*H323</f>
        <v>0</v>
      </c>
      <c r="S323" s="223">
        <v>0</v>
      </c>
      <c r="T323" s="224">
        <f>S323*H323</f>
        <v>0</v>
      </c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R323" s="225" t="s">
        <v>510</v>
      </c>
      <c r="AT323" s="225" t="s">
        <v>137</v>
      </c>
      <c r="AU323" s="225" t="s">
        <v>85</v>
      </c>
      <c r="AY323" s="17" t="s">
        <v>135</v>
      </c>
      <c r="BE323" s="226">
        <f>IF(N323="základní",J323,0)</f>
        <v>0</v>
      </c>
      <c r="BF323" s="226">
        <f>IF(N323="snížená",J323,0)</f>
        <v>0</v>
      </c>
      <c r="BG323" s="226">
        <f>IF(N323="zákl. přenesená",J323,0)</f>
        <v>0</v>
      </c>
      <c r="BH323" s="226">
        <f>IF(N323="sníž. přenesená",J323,0)</f>
        <v>0</v>
      </c>
      <c r="BI323" s="226">
        <f>IF(N323="nulová",J323,0)</f>
        <v>0</v>
      </c>
      <c r="BJ323" s="17" t="s">
        <v>81</v>
      </c>
      <c r="BK323" s="226">
        <f>ROUND(I323*H323,2)</f>
        <v>0</v>
      </c>
      <c r="BL323" s="17" t="s">
        <v>510</v>
      </c>
      <c r="BM323" s="225" t="s">
        <v>541</v>
      </c>
    </row>
    <row r="324" s="2" customFormat="1">
      <c r="A324" s="38"/>
      <c r="B324" s="39"/>
      <c r="C324" s="40"/>
      <c r="D324" s="229" t="s">
        <v>160</v>
      </c>
      <c r="E324" s="40"/>
      <c r="F324" s="260" t="s">
        <v>542</v>
      </c>
      <c r="G324" s="40"/>
      <c r="H324" s="40"/>
      <c r="I324" s="261"/>
      <c r="J324" s="40"/>
      <c r="K324" s="40"/>
      <c r="L324" s="44"/>
      <c r="M324" s="275"/>
      <c r="N324" s="276"/>
      <c r="O324" s="277"/>
      <c r="P324" s="277"/>
      <c r="Q324" s="277"/>
      <c r="R324" s="277"/>
      <c r="S324" s="277"/>
      <c r="T324" s="27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T324" s="17" t="s">
        <v>160</v>
      </c>
      <c r="AU324" s="17" t="s">
        <v>85</v>
      </c>
    </row>
    <row r="325" s="2" customFormat="1" ht="6.96" customHeight="1">
      <c r="A325" s="38"/>
      <c r="B325" s="66"/>
      <c r="C325" s="67"/>
      <c r="D325" s="67"/>
      <c r="E325" s="67"/>
      <c r="F325" s="67"/>
      <c r="G325" s="67"/>
      <c r="H325" s="67"/>
      <c r="I325" s="67"/>
      <c r="J325" s="67"/>
      <c r="K325" s="67"/>
      <c r="L325" s="44"/>
      <c r="M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</row>
  </sheetData>
  <sheetProtection sheet="1" autoFilter="0" formatColumns="0" formatRows="0" objects="1" scenarios="1" spinCount="100000" saltValue="r8/3OXDMli/c4ZpnL5mbigbjO3rJeFjKlwWNXkQb1d8qf9yn583ekt90o1DI+mNd6km0iGDL7YH4CryXksBMkQ==" hashValue="GU9fB1FSTLDUeKNtK/BQUobTYQ38nyPGqbqLgy/bvEiKnr3Oz1CJHet3bKBFEPNQIZTbx9vJX+3ScaJn+Dw2Lw==" algorithmName="SHA-512" password="CC35"/>
  <autoFilter ref="C124:K324"/>
  <mergeCells count="6">
    <mergeCell ref="E7:H7"/>
    <mergeCell ref="E16:H16"/>
    <mergeCell ref="E25:H25"/>
    <mergeCell ref="E85:H8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2"/>
      <c r="C3" s="133"/>
      <c r="D3" s="133"/>
      <c r="E3" s="133"/>
      <c r="F3" s="133"/>
      <c r="G3" s="133"/>
      <c r="H3" s="20"/>
    </row>
    <row r="4" s="1" customFormat="1" ht="24.96" customHeight="1">
      <c r="B4" s="20"/>
      <c r="C4" s="134" t="s">
        <v>543</v>
      </c>
      <c r="H4" s="20"/>
    </row>
    <row r="5" s="1" customFormat="1" ht="12" customHeight="1">
      <c r="B5" s="20"/>
      <c r="C5" s="279" t="s">
        <v>13</v>
      </c>
      <c r="D5" s="142" t="s">
        <v>14</v>
      </c>
      <c r="E5" s="1"/>
      <c r="F5" s="1"/>
      <c r="H5" s="20"/>
    </row>
    <row r="6" s="1" customFormat="1" ht="36.96" customHeight="1">
      <c r="B6" s="20"/>
      <c r="C6" s="280" t="s">
        <v>16</v>
      </c>
      <c r="D6" s="281" t="s">
        <v>17</v>
      </c>
      <c r="E6" s="1"/>
      <c r="F6" s="1"/>
      <c r="H6" s="20"/>
    </row>
    <row r="7" s="1" customFormat="1" ht="16.5" customHeight="1">
      <c r="B7" s="20"/>
      <c r="C7" s="136" t="s">
        <v>22</v>
      </c>
      <c r="D7" s="139" t="str">
        <f>'Rekapitulace stavby'!AN8</f>
        <v>23. 9. 2025</v>
      </c>
      <c r="H7" s="20"/>
    </row>
    <row r="8" s="2" customFormat="1" ht="10.8" customHeight="1">
      <c r="A8" s="38"/>
      <c r="B8" s="44"/>
      <c r="C8" s="38"/>
      <c r="D8" s="38"/>
      <c r="E8" s="38"/>
      <c r="F8" s="38"/>
      <c r="G8" s="38"/>
      <c r="H8" s="44"/>
    </row>
    <row r="9" s="11" customFormat="1" ht="29.28" customHeight="1">
      <c r="A9" s="185"/>
      <c r="B9" s="282"/>
      <c r="C9" s="283" t="s">
        <v>57</v>
      </c>
      <c r="D9" s="284" t="s">
        <v>58</v>
      </c>
      <c r="E9" s="284" t="s">
        <v>122</v>
      </c>
      <c r="F9" s="285" t="s">
        <v>544</v>
      </c>
      <c r="G9" s="185"/>
      <c r="H9" s="282"/>
    </row>
    <row r="10" s="2" customFormat="1" ht="26.4" customHeight="1">
      <c r="A10" s="38"/>
      <c r="B10" s="44"/>
      <c r="C10" s="286" t="s">
        <v>14</v>
      </c>
      <c r="D10" s="286" t="s">
        <v>17</v>
      </c>
      <c r="E10" s="38"/>
      <c r="F10" s="38"/>
      <c r="G10" s="38"/>
      <c r="H10" s="44"/>
    </row>
    <row r="11" s="2" customFormat="1" ht="16.8" customHeight="1">
      <c r="A11" s="38"/>
      <c r="B11" s="44"/>
      <c r="C11" s="287" t="s">
        <v>92</v>
      </c>
      <c r="D11" s="288" t="s">
        <v>1</v>
      </c>
      <c r="E11" s="289" t="s">
        <v>1</v>
      </c>
      <c r="F11" s="290">
        <v>19.5</v>
      </c>
      <c r="G11" s="38"/>
      <c r="H11" s="44"/>
    </row>
    <row r="12" s="2" customFormat="1" ht="16.8" customHeight="1">
      <c r="A12" s="38"/>
      <c r="B12" s="44"/>
      <c r="C12" s="291" t="s">
        <v>92</v>
      </c>
      <c r="D12" s="291" t="s">
        <v>217</v>
      </c>
      <c r="E12" s="17" t="s">
        <v>1</v>
      </c>
      <c r="F12" s="292">
        <v>19.5</v>
      </c>
      <c r="G12" s="38"/>
      <c r="H12" s="44"/>
    </row>
    <row r="13" s="2" customFormat="1" ht="16.8" customHeight="1">
      <c r="A13" s="38"/>
      <c r="B13" s="44"/>
      <c r="C13" s="293" t="s">
        <v>545</v>
      </c>
      <c r="D13" s="38"/>
      <c r="E13" s="38"/>
      <c r="F13" s="38"/>
      <c r="G13" s="38"/>
      <c r="H13" s="44"/>
    </row>
    <row r="14" s="2" customFormat="1" ht="16.8" customHeight="1">
      <c r="A14" s="38"/>
      <c r="B14" s="44"/>
      <c r="C14" s="291" t="s">
        <v>211</v>
      </c>
      <c r="D14" s="291" t="s">
        <v>212</v>
      </c>
      <c r="E14" s="17" t="s">
        <v>147</v>
      </c>
      <c r="F14" s="292">
        <v>539.29999999999995</v>
      </c>
      <c r="G14" s="38"/>
      <c r="H14" s="44"/>
    </row>
    <row r="15" s="2" customFormat="1" ht="16.8" customHeight="1">
      <c r="A15" s="38"/>
      <c r="B15" s="44"/>
      <c r="C15" s="291" t="s">
        <v>247</v>
      </c>
      <c r="D15" s="291" t="s">
        <v>248</v>
      </c>
      <c r="E15" s="17" t="s">
        <v>147</v>
      </c>
      <c r="F15" s="292">
        <v>325.30000000000001</v>
      </c>
      <c r="G15" s="38"/>
      <c r="H15" s="44"/>
    </row>
    <row r="16" s="2" customFormat="1" ht="16.8" customHeight="1">
      <c r="A16" s="38"/>
      <c r="B16" s="44"/>
      <c r="C16" s="291" t="s">
        <v>268</v>
      </c>
      <c r="D16" s="291" t="s">
        <v>269</v>
      </c>
      <c r="E16" s="17" t="s">
        <v>147</v>
      </c>
      <c r="F16" s="292">
        <v>539.29999999999995</v>
      </c>
      <c r="G16" s="38"/>
      <c r="H16" s="44"/>
    </row>
    <row r="17" s="2" customFormat="1" ht="16.8" customHeight="1">
      <c r="A17" s="38"/>
      <c r="B17" s="44"/>
      <c r="C17" s="291" t="s">
        <v>297</v>
      </c>
      <c r="D17" s="291" t="s">
        <v>298</v>
      </c>
      <c r="E17" s="17" t="s">
        <v>147</v>
      </c>
      <c r="F17" s="292">
        <v>103.515</v>
      </c>
      <c r="G17" s="38"/>
      <c r="H17" s="44"/>
    </row>
    <row r="18" s="2" customFormat="1" ht="16.8" customHeight="1">
      <c r="A18" s="38"/>
      <c r="B18" s="44"/>
      <c r="C18" s="287" t="s">
        <v>100</v>
      </c>
      <c r="D18" s="288" t="s">
        <v>1</v>
      </c>
      <c r="E18" s="289" t="s">
        <v>1</v>
      </c>
      <c r="F18" s="290">
        <v>25</v>
      </c>
      <c r="G18" s="38"/>
      <c r="H18" s="44"/>
    </row>
    <row r="19" s="2" customFormat="1" ht="16.8" customHeight="1">
      <c r="A19" s="38"/>
      <c r="B19" s="44"/>
      <c r="C19" s="291" t="s">
        <v>100</v>
      </c>
      <c r="D19" s="291" t="s">
        <v>214</v>
      </c>
      <c r="E19" s="17" t="s">
        <v>1</v>
      </c>
      <c r="F19" s="292">
        <v>25</v>
      </c>
      <c r="G19" s="38"/>
      <c r="H19" s="44"/>
    </row>
    <row r="20" s="2" customFormat="1" ht="16.8" customHeight="1">
      <c r="A20" s="38"/>
      <c r="B20" s="44"/>
      <c r="C20" s="293" t="s">
        <v>545</v>
      </c>
      <c r="D20" s="38"/>
      <c r="E20" s="38"/>
      <c r="F20" s="38"/>
      <c r="G20" s="38"/>
      <c r="H20" s="44"/>
    </row>
    <row r="21" s="2" customFormat="1" ht="16.8" customHeight="1">
      <c r="A21" s="38"/>
      <c r="B21" s="44"/>
      <c r="C21" s="291" t="s">
        <v>211</v>
      </c>
      <c r="D21" s="291" t="s">
        <v>212</v>
      </c>
      <c r="E21" s="17" t="s">
        <v>147</v>
      </c>
      <c r="F21" s="292">
        <v>539.29999999999995</v>
      </c>
      <c r="G21" s="38"/>
      <c r="H21" s="44"/>
    </row>
    <row r="22" s="2" customFormat="1" ht="16.8" customHeight="1">
      <c r="A22" s="38"/>
      <c r="B22" s="44"/>
      <c r="C22" s="291" t="s">
        <v>253</v>
      </c>
      <c r="D22" s="291" t="s">
        <v>254</v>
      </c>
      <c r="E22" s="17" t="s">
        <v>147</v>
      </c>
      <c r="F22" s="292">
        <v>25</v>
      </c>
      <c r="G22" s="38"/>
      <c r="H22" s="44"/>
    </row>
    <row r="23" s="2" customFormat="1" ht="16.8" customHeight="1">
      <c r="A23" s="38"/>
      <c r="B23" s="44"/>
      <c r="C23" s="291" t="s">
        <v>268</v>
      </c>
      <c r="D23" s="291" t="s">
        <v>269</v>
      </c>
      <c r="E23" s="17" t="s">
        <v>147</v>
      </c>
      <c r="F23" s="292">
        <v>539.29999999999995</v>
      </c>
      <c r="G23" s="38"/>
      <c r="H23" s="44"/>
    </row>
    <row r="24" s="2" customFormat="1" ht="16.8" customHeight="1">
      <c r="A24" s="38"/>
      <c r="B24" s="44"/>
      <c r="C24" s="291" t="s">
        <v>272</v>
      </c>
      <c r="D24" s="291" t="s">
        <v>273</v>
      </c>
      <c r="E24" s="17" t="s">
        <v>147</v>
      </c>
      <c r="F24" s="292">
        <v>25</v>
      </c>
      <c r="G24" s="38"/>
      <c r="H24" s="44"/>
    </row>
    <row r="25" s="2" customFormat="1" ht="16.8" customHeight="1">
      <c r="A25" s="38"/>
      <c r="B25" s="44"/>
      <c r="C25" s="291" t="s">
        <v>281</v>
      </c>
      <c r="D25" s="291" t="s">
        <v>282</v>
      </c>
      <c r="E25" s="17" t="s">
        <v>147</v>
      </c>
      <c r="F25" s="292">
        <v>25</v>
      </c>
      <c r="G25" s="38"/>
      <c r="H25" s="44"/>
    </row>
    <row r="26" s="2" customFormat="1" ht="16.8" customHeight="1">
      <c r="A26" s="38"/>
      <c r="B26" s="44"/>
      <c r="C26" s="291" t="s">
        <v>285</v>
      </c>
      <c r="D26" s="291" t="s">
        <v>286</v>
      </c>
      <c r="E26" s="17" t="s">
        <v>147</v>
      </c>
      <c r="F26" s="292">
        <v>25</v>
      </c>
      <c r="G26" s="38"/>
      <c r="H26" s="44"/>
    </row>
    <row r="27" s="2" customFormat="1" ht="16.8" customHeight="1">
      <c r="A27" s="38"/>
      <c r="B27" s="44"/>
      <c r="C27" s="291" t="s">
        <v>289</v>
      </c>
      <c r="D27" s="291" t="s">
        <v>290</v>
      </c>
      <c r="E27" s="17" t="s">
        <v>147</v>
      </c>
      <c r="F27" s="292">
        <v>25</v>
      </c>
      <c r="G27" s="38"/>
      <c r="H27" s="44"/>
    </row>
    <row r="28" s="2" customFormat="1" ht="16.8" customHeight="1">
      <c r="A28" s="38"/>
      <c r="B28" s="44"/>
      <c r="C28" s="287" t="s">
        <v>96</v>
      </c>
      <c r="D28" s="288" t="s">
        <v>1</v>
      </c>
      <c r="E28" s="289" t="s">
        <v>1</v>
      </c>
      <c r="F28" s="290">
        <v>304</v>
      </c>
      <c r="G28" s="38"/>
      <c r="H28" s="44"/>
    </row>
    <row r="29" s="2" customFormat="1" ht="16.8" customHeight="1">
      <c r="A29" s="38"/>
      <c r="B29" s="44"/>
      <c r="C29" s="291" t="s">
        <v>96</v>
      </c>
      <c r="D29" s="291" t="s">
        <v>216</v>
      </c>
      <c r="E29" s="17" t="s">
        <v>1</v>
      </c>
      <c r="F29" s="292">
        <v>304</v>
      </c>
      <c r="G29" s="38"/>
      <c r="H29" s="44"/>
    </row>
    <row r="30" s="2" customFormat="1" ht="16.8" customHeight="1">
      <c r="A30" s="38"/>
      <c r="B30" s="44"/>
      <c r="C30" s="293" t="s">
        <v>545</v>
      </c>
      <c r="D30" s="38"/>
      <c r="E30" s="38"/>
      <c r="F30" s="38"/>
      <c r="G30" s="38"/>
      <c r="H30" s="44"/>
    </row>
    <row r="31" s="2" customFormat="1" ht="16.8" customHeight="1">
      <c r="A31" s="38"/>
      <c r="B31" s="44"/>
      <c r="C31" s="291" t="s">
        <v>211</v>
      </c>
      <c r="D31" s="291" t="s">
        <v>212</v>
      </c>
      <c r="E31" s="17" t="s">
        <v>147</v>
      </c>
      <c r="F31" s="292">
        <v>539.29999999999995</v>
      </c>
      <c r="G31" s="38"/>
      <c r="H31" s="44"/>
    </row>
    <row r="32" s="2" customFormat="1" ht="16.8" customHeight="1">
      <c r="A32" s="38"/>
      <c r="B32" s="44"/>
      <c r="C32" s="291" t="s">
        <v>247</v>
      </c>
      <c r="D32" s="291" t="s">
        <v>248</v>
      </c>
      <c r="E32" s="17" t="s">
        <v>147</v>
      </c>
      <c r="F32" s="292">
        <v>325.30000000000001</v>
      </c>
      <c r="G32" s="38"/>
      <c r="H32" s="44"/>
    </row>
    <row r="33" s="2" customFormat="1" ht="16.8" customHeight="1">
      <c r="A33" s="38"/>
      <c r="B33" s="44"/>
      <c r="C33" s="291" t="s">
        <v>263</v>
      </c>
      <c r="D33" s="291" t="s">
        <v>264</v>
      </c>
      <c r="E33" s="17" t="s">
        <v>147</v>
      </c>
      <c r="F33" s="292">
        <v>304</v>
      </c>
      <c r="G33" s="38"/>
      <c r="H33" s="44"/>
    </row>
    <row r="34" s="2" customFormat="1" ht="16.8" customHeight="1">
      <c r="A34" s="38"/>
      <c r="B34" s="44"/>
      <c r="C34" s="291" t="s">
        <v>268</v>
      </c>
      <c r="D34" s="291" t="s">
        <v>269</v>
      </c>
      <c r="E34" s="17" t="s">
        <v>147</v>
      </c>
      <c r="F34" s="292">
        <v>539.29999999999995</v>
      </c>
      <c r="G34" s="38"/>
      <c r="H34" s="44"/>
    </row>
    <row r="35" s="2" customFormat="1">
      <c r="A35" s="38"/>
      <c r="B35" s="44"/>
      <c r="C35" s="291" t="s">
        <v>307</v>
      </c>
      <c r="D35" s="291" t="s">
        <v>308</v>
      </c>
      <c r="E35" s="17" t="s">
        <v>147</v>
      </c>
      <c r="F35" s="292">
        <v>493</v>
      </c>
      <c r="G35" s="38"/>
      <c r="H35" s="44"/>
    </row>
    <row r="36" s="2" customFormat="1" ht="16.8" customHeight="1">
      <c r="A36" s="38"/>
      <c r="B36" s="44"/>
      <c r="C36" s="287" t="s">
        <v>86</v>
      </c>
      <c r="D36" s="288" t="s">
        <v>1</v>
      </c>
      <c r="E36" s="289" t="s">
        <v>1</v>
      </c>
      <c r="F36" s="290">
        <v>336</v>
      </c>
      <c r="G36" s="38"/>
      <c r="H36" s="44"/>
    </row>
    <row r="37" s="2" customFormat="1" ht="16.8" customHeight="1">
      <c r="A37" s="38"/>
      <c r="B37" s="44"/>
      <c r="C37" s="291" t="s">
        <v>1</v>
      </c>
      <c r="D37" s="291" t="s">
        <v>173</v>
      </c>
      <c r="E37" s="17" t="s">
        <v>1</v>
      </c>
      <c r="F37" s="292">
        <v>337</v>
      </c>
      <c r="G37" s="38"/>
      <c r="H37" s="44"/>
    </row>
    <row r="38" s="2" customFormat="1" ht="16.8" customHeight="1">
      <c r="A38" s="38"/>
      <c r="B38" s="44"/>
      <c r="C38" s="291" t="s">
        <v>1</v>
      </c>
      <c r="D38" s="291" t="s">
        <v>174</v>
      </c>
      <c r="E38" s="17" t="s">
        <v>1</v>
      </c>
      <c r="F38" s="292">
        <v>-1</v>
      </c>
      <c r="G38" s="38"/>
      <c r="H38" s="44"/>
    </row>
    <row r="39" s="2" customFormat="1" ht="16.8" customHeight="1">
      <c r="A39" s="38"/>
      <c r="B39" s="44"/>
      <c r="C39" s="291" t="s">
        <v>86</v>
      </c>
      <c r="D39" s="291" t="s">
        <v>151</v>
      </c>
      <c r="E39" s="17" t="s">
        <v>1</v>
      </c>
      <c r="F39" s="292">
        <v>336</v>
      </c>
      <c r="G39" s="38"/>
      <c r="H39" s="44"/>
    </row>
    <row r="40" s="2" customFormat="1" ht="16.8" customHeight="1">
      <c r="A40" s="38"/>
      <c r="B40" s="44"/>
      <c r="C40" s="293" t="s">
        <v>545</v>
      </c>
      <c r="D40" s="38"/>
      <c r="E40" s="38"/>
      <c r="F40" s="38"/>
      <c r="G40" s="38"/>
      <c r="H40" s="44"/>
    </row>
    <row r="41" s="2" customFormat="1">
      <c r="A41" s="38"/>
      <c r="B41" s="44"/>
      <c r="C41" s="291" t="s">
        <v>169</v>
      </c>
      <c r="D41" s="291" t="s">
        <v>170</v>
      </c>
      <c r="E41" s="17" t="s">
        <v>171</v>
      </c>
      <c r="F41" s="292">
        <v>336</v>
      </c>
      <c r="G41" s="38"/>
      <c r="H41" s="44"/>
    </row>
    <row r="42" s="2" customFormat="1">
      <c r="A42" s="38"/>
      <c r="B42" s="44"/>
      <c r="C42" s="291" t="s">
        <v>176</v>
      </c>
      <c r="D42" s="291" t="s">
        <v>177</v>
      </c>
      <c r="E42" s="17" t="s">
        <v>171</v>
      </c>
      <c r="F42" s="292">
        <v>336</v>
      </c>
      <c r="G42" s="38"/>
      <c r="H42" s="44"/>
    </row>
    <row r="43" s="2" customFormat="1" ht="16.8" customHeight="1">
      <c r="A43" s="38"/>
      <c r="B43" s="44"/>
      <c r="C43" s="287" t="s">
        <v>89</v>
      </c>
      <c r="D43" s="288" t="s">
        <v>1</v>
      </c>
      <c r="E43" s="289" t="s">
        <v>1</v>
      </c>
      <c r="F43" s="290">
        <v>336</v>
      </c>
      <c r="G43" s="38"/>
      <c r="H43" s="44"/>
    </row>
    <row r="44" s="2" customFormat="1" ht="16.8" customHeight="1">
      <c r="A44" s="38"/>
      <c r="B44" s="44"/>
      <c r="C44" s="291" t="s">
        <v>89</v>
      </c>
      <c r="D44" s="291" t="s">
        <v>86</v>
      </c>
      <c r="E44" s="17" t="s">
        <v>1</v>
      </c>
      <c r="F44" s="292">
        <v>336</v>
      </c>
      <c r="G44" s="38"/>
      <c r="H44" s="44"/>
    </row>
    <row r="45" s="2" customFormat="1" ht="16.8" customHeight="1">
      <c r="A45" s="38"/>
      <c r="B45" s="44"/>
      <c r="C45" s="293" t="s">
        <v>545</v>
      </c>
      <c r="D45" s="38"/>
      <c r="E45" s="38"/>
      <c r="F45" s="38"/>
      <c r="G45" s="38"/>
      <c r="H45" s="44"/>
    </row>
    <row r="46" s="2" customFormat="1">
      <c r="A46" s="38"/>
      <c r="B46" s="44"/>
      <c r="C46" s="291" t="s">
        <v>176</v>
      </c>
      <c r="D46" s="291" t="s">
        <v>177</v>
      </c>
      <c r="E46" s="17" t="s">
        <v>171</v>
      </c>
      <c r="F46" s="292">
        <v>336</v>
      </c>
      <c r="G46" s="38"/>
      <c r="H46" s="44"/>
    </row>
    <row r="47" s="2" customFormat="1">
      <c r="A47" s="38"/>
      <c r="B47" s="44"/>
      <c r="C47" s="291" t="s">
        <v>180</v>
      </c>
      <c r="D47" s="291" t="s">
        <v>181</v>
      </c>
      <c r="E47" s="17" t="s">
        <v>182</v>
      </c>
      <c r="F47" s="292">
        <v>672</v>
      </c>
      <c r="G47" s="38"/>
      <c r="H47" s="44"/>
    </row>
    <row r="48" s="2" customFormat="1" ht="16.8" customHeight="1">
      <c r="A48" s="38"/>
      <c r="B48" s="44"/>
      <c r="C48" s="291" t="s">
        <v>186</v>
      </c>
      <c r="D48" s="291" t="s">
        <v>187</v>
      </c>
      <c r="E48" s="17" t="s">
        <v>171</v>
      </c>
      <c r="F48" s="292">
        <v>336</v>
      </c>
      <c r="G48" s="38"/>
      <c r="H48" s="44"/>
    </row>
    <row r="49" s="2" customFormat="1" ht="16.8" customHeight="1">
      <c r="A49" s="38"/>
      <c r="B49" s="44"/>
      <c r="C49" s="287" t="s">
        <v>94</v>
      </c>
      <c r="D49" s="288" t="s">
        <v>1</v>
      </c>
      <c r="E49" s="289" t="s">
        <v>1</v>
      </c>
      <c r="F49" s="290">
        <v>189</v>
      </c>
      <c r="G49" s="38"/>
      <c r="H49" s="44"/>
    </row>
    <row r="50" s="2" customFormat="1" ht="16.8" customHeight="1">
      <c r="A50" s="38"/>
      <c r="B50" s="44"/>
      <c r="C50" s="291" t="s">
        <v>94</v>
      </c>
      <c r="D50" s="291" t="s">
        <v>215</v>
      </c>
      <c r="E50" s="17" t="s">
        <v>1</v>
      </c>
      <c r="F50" s="292">
        <v>189</v>
      </c>
      <c r="G50" s="38"/>
      <c r="H50" s="44"/>
    </row>
    <row r="51" s="2" customFormat="1" ht="16.8" customHeight="1">
      <c r="A51" s="38"/>
      <c r="B51" s="44"/>
      <c r="C51" s="293" t="s">
        <v>545</v>
      </c>
      <c r="D51" s="38"/>
      <c r="E51" s="38"/>
      <c r="F51" s="38"/>
      <c r="G51" s="38"/>
      <c r="H51" s="44"/>
    </row>
    <row r="52" s="2" customFormat="1" ht="16.8" customHeight="1">
      <c r="A52" s="38"/>
      <c r="B52" s="44"/>
      <c r="C52" s="291" t="s">
        <v>211</v>
      </c>
      <c r="D52" s="291" t="s">
        <v>212</v>
      </c>
      <c r="E52" s="17" t="s">
        <v>147</v>
      </c>
      <c r="F52" s="292">
        <v>539.29999999999995</v>
      </c>
      <c r="G52" s="38"/>
      <c r="H52" s="44"/>
    </row>
    <row r="53" s="2" customFormat="1" ht="16.8" customHeight="1">
      <c r="A53" s="38"/>
      <c r="B53" s="44"/>
      <c r="C53" s="291" t="s">
        <v>258</v>
      </c>
      <c r="D53" s="291" t="s">
        <v>259</v>
      </c>
      <c r="E53" s="17" t="s">
        <v>147</v>
      </c>
      <c r="F53" s="292">
        <v>189</v>
      </c>
      <c r="G53" s="38"/>
      <c r="H53" s="44"/>
    </row>
    <row r="54" s="2" customFormat="1" ht="16.8" customHeight="1">
      <c r="A54" s="38"/>
      <c r="B54" s="44"/>
      <c r="C54" s="291" t="s">
        <v>268</v>
      </c>
      <c r="D54" s="291" t="s">
        <v>269</v>
      </c>
      <c r="E54" s="17" t="s">
        <v>147</v>
      </c>
      <c r="F54" s="292">
        <v>539.29999999999995</v>
      </c>
      <c r="G54" s="38"/>
      <c r="H54" s="44"/>
    </row>
    <row r="55" s="2" customFormat="1">
      <c r="A55" s="38"/>
      <c r="B55" s="44"/>
      <c r="C55" s="291" t="s">
        <v>307</v>
      </c>
      <c r="D55" s="291" t="s">
        <v>308</v>
      </c>
      <c r="E55" s="17" t="s">
        <v>147</v>
      </c>
      <c r="F55" s="292">
        <v>493</v>
      </c>
      <c r="G55" s="38"/>
      <c r="H55" s="44"/>
    </row>
    <row r="56" s="2" customFormat="1" ht="16.8" customHeight="1">
      <c r="A56" s="38"/>
      <c r="B56" s="44"/>
      <c r="C56" s="287" t="s">
        <v>83</v>
      </c>
      <c r="D56" s="288" t="s">
        <v>1</v>
      </c>
      <c r="E56" s="289" t="s">
        <v>1</v>
      </c>
      <c r="F56" s="290">
        <v>81</v>
      </c>
      <c r="G56" s="38"/>
      <c r="H56" s="44"/>
    </row>
    <row r="57" s="2" customFormat="1" ht="16.8" customHeight="1">
      <c r="A57" s="38"/>
      <c r="B57" s="44"/>
      <c r="C57" s="291" t="s">
        <v>83</v>
      </c>
      <c r="D57" s="291" t="s">
        <v>156</v>
      </c>
      <c r="E57" s="17" t="s">
        <v>1</v>
      </c>
      <c r="F57" s="292">
        <v>81</v>
      </c>
      <c r="G57" s="38"/>
      <c r="H57" s="44"/>
    </row>
    <row r="58" s="2" customFormat="1" ht="16.8" customHeight="1">
      <c r="A58" s="38"/>
      <c r="B58" s="44"/>
      <c r="C58" s="287" t="s">
        <v>98</v>
      </c>
      <c r="D58" s="288" t="s">
        <v>1</v>
      </c>
      <c r="E58" s="289" t="s">
        <v>1</v>
      </c>
      <c r="F58" s="290">
        <v>1.8</v>
      </c>
      <c r="G58" s="38"/>
      <c r="H58" s="44"/>
    </row>
    <row r="59" s="2" customFormat="1" ht="16.8" customHeight="1">
      <c r="A59" s="38"/>
      <c r="B59" s="44"/>
      <c r="C59" s="291" t="s">
        <v>98</v>
      </c>
      <c r="D59" s="291" t="s">
        <v>218</v>
      </c>
      <c r="E59" s="17" t="s">
        <v>1</v>
      </c>
      <c r="F59" s="292">
        <v>1.8</v>
      </c>
      <c r="G59" s="38"/>
      <c r="H59" s="44"/>
    </row>
    <row r="60" s="2" customFormat="1" ht="16.8" customHeight="1">
      <c r="A60" s="38"/>
      <c r="B60" s="44"/>
      <c r="C60" s="293" t="s">
        <v>545</v>
      </c>
      <c r="D60" s="38"/>
      <c r="E60" s="38"/>
      <c r="F60" s="38"/>
      <c r="G60" s="38"/>
      <c r="H60" s="44"/>
    </row>
    <row r="61" s="2" customFormat="1" ht="16.8" customHeight="1">
      <c r="A61" s="38"/>
      <c r="B61" s="44"/>
      <c r="C61" s="291" t="s">
        <v>211</v>
      </c>
      <c r="D61" s="291" t="s">
        <v>212</v>
      </c>
      <c r="E61" s="17" t="s">
        <v>147</v>
      </c>
      <c r="F61" s="292">
        <v>539.29999999999995</v>
      </c>
      <c r="G61" s="38"/>
      <c r="H61" s="44"/>
    </row>
    <row r="62" s="2" customFormat="1" ht="16.8" customHeight="1">
      <c r="A62" s="38"/>
      <c r="B62" s="44"/>
      <c r="C62" s="291" t="s">
        <v>247</v>
      </c>
      <c r="D62" s="291" t="s">
        <v>248</v>
      </c>
      <c r="E62" s="17" t="s">
        <v>147</v>
      </c>
      <c r="F62" s="292">
        <v>325.30000000000001</v>
      </c>
      <c r="G62" s="38"/>
      <c r="H62" s="44"/>
    </row>
    <row r="63" s="2" customFormat="1" ht="16.8" customHeight="1">
      <c r="A63" s="38"/>
      <c r="B63" s="44"/>
      <c r="C63" s="291" t="s">
        <v>268</v>
      </c>
      <c r="D63" s="291" t="s">
        <v>269</v>
      </c>
      <c r="E63" s="17" t="s">
        <v>147</v>
      </c>
      <c r="F63" s="292">
        <v>539.29999999999995</v>
      </c>
      <c r="G63" s="38"/>
      <c r="H63" s="44"/>
    </row>
    <row r="64" s="2" customFormat="1" ht="16.8" customHeight="1">
      <c r="A64" s="38"/>
      <c r="B64" s="44"/>
      <c r="C64" s="291" t="s">
        <v>302</v>
      </c>
      <c r="D64" s="291" t="s">
        <v>303</v>
      </c>
      <c r="E64" s="17" t="s">
        <v>147</v>
      </c>
      <c r="F64" s="292">
        <v>1.8540000000000001</v>
      </c>
      <c r="G64" s="38"/>
      <c r="H64" s="44"/>
    </row>
    <row r="65" s="2" customFormat="1" ht="16.8" customHeight="1">
      <c r="A65" s="38"/>
      <c r="B65" s="44"/>
      <c r="C65" s="287" t="s">
        <v>90</v>
      </c>
      <c r="D65" s="288" t="s">
        <v>1</v>
      </c>
      <c r="E65" s="289" t="s">
        <v>1</v>
      </c>
      <c r="F65" s="290">
        <v>90</v>
      </c>
      <c r="G65" s="38"/>
      <c r="H65" s="44"/>
    </row>
    <row r="66" s="2" customFormat="1" ht="16.8" customHeight="1">
      <c r="A66" s="38"/>
      <c r="B66" s="44"/>
      <c r="C66" s="291" t="s">
        <v>90</v>
      </c>
      <c r="D66" s="291" t="s">
        <v>193</v>
      </c>
      <c r="E66" s="17" t="s">
        <v>1</v>
      </c>
      <c r="F66" s="292">
        <v>90</v>
      </c>
      <c r="G66" s="38"/>
      <c r="H66" s="44"/>
    </row>
    <row r="67" s="2" customFormat="1" ht="16.8" customHeight="1">
      <c r="A67" s="38"/>
      <c r="B67" s="44"/>
      <c r="C67" s="293" t="s">
        <v>545</v>
      </c>
      <c r="D67" s="38"/>
      <c r="E67" s="38"/>
      <c r="F67" s="38"/>
      <c r="G67" s="38"/>
      <c r="H67" s="44"/>
    </row>
    <row r="68" s="2" customFormat="1" ht="16.8" customHeight="1">
      <c r="A68" s="38"/>
      <c r="B68" s="44"/>
      <c r="C68" s="291" t="s">
        <v>190</v>
      </c>
      <c r="D68" s="291" t="s">
        <v>191</v>
      </c>
      <c r="E68" s="17" t="s">
        <v>147</v>
      </c>
      <c r="F68" s="292">
        <v>90</v>
      </c>
      <c r="G68" s="38"/>
      <c r="H68" s="44"/>
    </row>
    <row r="69" s="2" customFormat="1" ht="16.8" customHeight="1">
      <c r="A69" s="38"/>
      <c r="B69" s="44"/>
      <c r="C69" s="291" t="s">
        <v>200</v>
      </c>
      <c r="D69" s="291" t="s">
        <v>201</v>
      </c>
      <c r="E69" s="17" t="s">
        <v>147</v>
      </c>
      <c r="F69" s="292">
        <v>90</v>
      </c>
      <c r="G69" s="38"/>
      <c r="H69" s="44"/>
    </row>
    <row r="70" s="2" customFormat="1">
      <c r="A70" s="38"/>
      <c r="B70" s="44"/>
      <c r="C70" s="291" t="s">
        <v>220</v>
      </c>
      <c r="D70" s="291" t="s">
        <v>221</v>
      </c>
      <c r="E70" s="17" t="s">
        <v>147</v>
      </c>
      <c r="F70" s="292">
        <v>90</v>
      </c>
      <c r="G70" s="38"/>
      <c r="H70" s="44"/>
    </row>
    <row r="71" s="2" customFormat="1" ht="16.8" customHeight="1">
      <c r="A71" s="38"/>
      <c r="B71" s="44"/>
      <c r="C71" s="291" t="s">
        <v>224</v>
      </c>
      <c r="D71" s="291" t="s">
        <v>225</v>
      </c>
      <c r="E71" s="17" t="s">
        <v>171</v>
      </c>
      <c r="F71" s="292">
        <v>1.8</v>
      </c>
      <c r="G71" s="38"/>
      <c r="H71" s="44"/>
    </row>
    <row r="72" s="2" customFormat="1" ht="16.8" customHeight="1">
      <c r="A72" s="38"/>
      <c r="B72" s="44"/>
      <c r="C72" s="291" t="s">
        <v>229</v>
      </c>
      <c r="D72" s="291" t="s">
        <v>230</v>
      </c>
      <c r="E72" s="17" t="s">
        <v>171</v>
      </c>
      <c r="F72" s="292">
        <v>9</v>
      </c>
      <c r="G72" s="38"/>
      <c r="H72" s="44"/>
    </row>
    <row r="73" s="2" customFormat="1" ht="16.8" customHeight="1">
      <c r="A73" s="38"/>
      <c r="B73" s="44"/>
      <c r="C73" s="291" t="s">
        <v>205</v>
      </c>
      <c r="D73" s="291" t="s">
        <v>206</v>
      </c>
      <c r="E73" s="17" t="s">
        <v>207</v>
      </c>
      <c r="F73" s="292">
        <v>2.7000000000000002</v>
      </c>
      <c r="G73" s="38"/>
      <c r="H73" s="44"/>
    </row>
    <row r="74" s="2" customFormat="1" ht="16.8" customHeight="1">
      <c r="A74" s="38"/>
      <c r="B74" s="44"/>
      <c r="C74" s="291" t="s">
        <v>196</v>
      </c>
      <c r="D74" s="291" t="s">
        <v>197</v>
      </c>
      <c r="E74" s="17" t="s">
        <v>182</v>
      </c>
      <c r="F74" s="292">
        <v>24.300000000000001</v>
      </c>
      <c r="G74" s="38"/>
      <c r="H74" s="44"/>
    </row>
    <row r="75" s="2" customFormat="1" ht="7.44" customHeight="1">
      <c r="A75" s="38"/>
      <c r="B75" s="165"/>
      <c r="C75" s="166"/>
      <c r="D75" s="166"/>
      <c r="E75" s="166"/>
      <c r="F75" s="166"/>
      <c r="G75" s="166"/>
      <c r="H75" s="44"/>
    </row>
    <row r="76" s="2" customFormat="1">
      <c r="A76" s="38"/>
      <c r="B76" s="38"/>
      <c r="C76" s="38"/>
      <c r="D76" s="38"/>
      <c r="E76" s="38"/>
      <c r="F76" s="38"/>
      <c r="G76" s="38"/>
      <c r="H76" s="38"/>
    </row>
  </sheetData>
  <sheetProtection sheet="1" formatColumns="0" formatRows="0" objects="1" scenarios="1" spinCount="100000" saltValue="Fnynhf0o2HRxmzoUESBSNneEsDcsVpj5Y9IOzzQMjKQ2BZFAbu9ft67Y5NXAvZm++RgWVAkS5mDaXjDED7Ufrw==" hashValue="bWzx7KkOaOKnmtgUB5UK//mG8tXEPEwArL0p390TpNxEhnOp8d99jLhus+2zK+FINt4Q9qINdJvIObJR0gXTSA==" algorithmName="SHA-512" password="CC35"/>
  <mergeCells count="2">
    <mergeCell ref="D5:F5"/>
    <mergeCell ref="D6:F6"/>
  </mergeCells>
  <pageSetup paperSize="9" orientation="portrait" blackAndWhite="1" fitToHeight="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Jan Duben</dc:creator>
  <cp:lastModifiedBy>Jan Duben</cp:lastModifiedBy>
  <dcterms:created xsi:type="dcterms:W3CDTF">2026-03-02T09:26:06Z</dcterms:created>
  <dcterms:modified xsi:type="dcterms:W3CDTF">2026-03-02T09:26:12Z</dcterms:modified>
</cp:coreProperties>
</file>