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defaultThemeVersion="124226"/>
  <bookViews>
    <workbookView xWindow="25695" yWindow="0" windowWidth="26010" windowHeight="16440" activeTab="6"/>
  </bookViews>
  <sheets>
    <sheet name="Krycí list" sheetId="1" r:id="rId1"/>
    <sheet name="Rekapitulace" sheetId="2" r:id="rId2"/>
    <sheet name="Knihovna 1. stupeň" sheetId="3" r:id="rId3"/>
    <sheet name="Učebna informatiky 61" sheetId="5" r:id="rId4"/>
    <sheet name="Učebna přírodopisu" sheetId="9" r:id="rId5"/>
    <sheet name="jazyky a robotika" sheetId="8" r:id="rId6"/>
    <sheet name="Cvičná kuchyň" sheetId="7" r:id="rId7"/>
    <sheet name="#Figury" sheetId="4" state="hidden" r:id="rId8"/>
  </sheets>
  <definedNames>
    <definedName name="_xlnm.Print_Titles" localSheetId="6">'Cvičná kuchyň'!$11:$13</definedName>
    <definedName name="_xlnm.Print_Titles" localSheetId="5">'jazyky a robotika'!$11:$13</definedName>
    <definedName name="_xlnm.Print_Titles" localSheetId="2">'Knihovna 1. stupeň'!$11:$13</definedName>
    <definedName name="_xlnm.Print_Titles" localSheetId="1">Rekapitulace!$11:$13</definedName>
    <definedName name="_xlnm.Print_Titles" localSheetId="3">'Učebna informatiky 61'!$11:$13</definedName>
    <definedName name="_xlnm.Print_Titles" localSheetId="4">'Učebna přírodopisu'!$11:$13</definedName>
    <definedName name="_xlnm.Print_Area" localSheetId="6">'Cvičná kuchyň'!$A$1:$J$32</definedName>
    <definedName name="_xlnm.Print_Area" localSheetId="5">'jazyky a robotika'!$A$1:$J$25</definedName>
    <definedName name="_xlnm.Print_Area" localSheetId="2">'Knihovna 1. stupeň'!$A$1:$J$24</definedName>
    <definedName name="_xlnm.Print_Area" localSheetId="3">'Učebna informatiky 61'!$A$1:$J$27</definedName>
    <definedName name="_xlnm.Print_Area" localSheetId="4">'Učebna přírodopisu'!$A$1:$J$25</definedName>
    <definedName name="Z_65E3123D_ED26_44E3_A414_09EEEF825484_.wvu.Cols" localSheetId="6" hidden="1">'Cvičná kuchyň'!#REF!,'Cvičná kuchyň'!#REF!,'Cvičná kuchyň'!#REF!</definedName>
    <definedName name="Z_65E3123D_ED26_44E3_A414_09EEEF825484_.wvu.Cols" localSheetId="5" hidden="1">'jazyky a robotika'!#REF!,'jazyky a robotika'!#REF!,'jazyky a robotika'!#REF!</definedName>
    <definedName name="Z_65E3123D_ED26_44E3_A414_09EEEF825484_.wvu.Cols" localSheetId="2" hidden="1">'Knihovna 1. stupeň'!#REF!,'Knihovna 1. stupeň'!#REF!,'Knihovna 1. stupeň'!#REF!</definedName>
    <definedName name="Z_65E3123D_ED26_44E3_A414_09EEEF825484_.wvu.Cols" localSheetId="1" hidden="1">Rekapitulace!#REF!</definedName>
    <definedName name="Z_65E3123D_ED26_44E3_A414_09EEEF825484_.wvu.Cols" localSheetId="3" hidden="1">'Učebna informatiky 61'!#REF!,'Učebna informatiky 61'!#REF!,'Učebna informatiky 61'!#REF!</definedName>
    <definedName name="Z_65E3123D_ED26_44E3_A414_09EEEF825484_.wvu.PrintArea" localSheetId="6" hidden="1">'Cvičná kuchyň'!$A$1:$J$32</definedName>
    <definedName name="Z_65E3123D_ED26_44E3_A414_09EEEF825484_.wvu.PrintArea" localSheetId="5" hidden="1">'jazyky a robotika'!$A$1:$J$25</definedName>
    <definedName name="Z_65E3123D_ED26_44E3_A414_09EEEF825484_.wvu.PrintArea" localSheetId="2" hidden="1">'Knihovna 1. stupeň'!$A$1:$J$24</definedName>
    <definedName name="Z_65E3123D_ED26_44E3_A414_09EEEF825484_.wvu.PrintArea" localSheetId="3" hidden="1">'Učebna informatiky 61'!$A$1:$J$27</definedName>
    <definedName name="Z_65E3123D_ED26_44E3_A414_09EEEF825484_.wvu.PrintTitles" localSheetId="6" hidden="1">'Cvičná kuchyň'!$11:$13</definedName>
    <definedName name="Z_65E3123D_ED26_44E3_A414_09EEEF825484_.wvu.PrintTitles" localSheetId="5" hidden="1">'jazyky a robotika'!$11:$13</definedName>
    <definedName name="Z_65E3123D_ED26_44E3_A414_09EEEF825484_.wvu.PrintTitles" localSheetId="2" hidden="1">'Knihovna 1. stupeň'!$11:$13</definedName>
    <definedName name="Z_65E3123D_ED26_44E3_A414_09EEEF825484_.wvu.PrintTitles" localSheetId="1" hidden="1">Rekapitulace!$11:$13</definedName>
    <definedName name="Z_65E3123D_ED26_44E3_A414_09EEEF825484_.wvu.PrintTitles" localSheetId="3" hidden="1">'Učebna informatiky 61'!$11:$13</definedName>
    <definedName name="Z_65E3123D_ED26_44E3_A414_09EEEF825484_.wvu.Rows" localSheetId="6" hidden="1">'Cvičná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definedName>
    <definedName name="Z_65E3123D_ED26_44E3_A414_09EEEF825484_.wvu.Rows" localSheetId="5" hidden="1">'jazyky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definedName>
    <definedName name="Z_65E3123D_ED26_44E3_A414_09EEEF825484_.wvu.Rows" localSheetId="2" hidden="1">'Knihovna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definedName>
    <definedName name="Z_65E3123D_ED26_44E3_A414_09EEEF825484_.wvu.Rows" localSheetId="0" hidden="1">'Krycí list'!$1:$1,'Krycí list'!$3:$3,'Krycí list'!$6:$6,'Krycí list'!$8:$8,'Krycí list'!$10:$24</definedName>
    <definedName name="Z_65E3123D_ED26_44E3_A414_09EEEF825484_.wvu.Rows" localSheetId="3" hidden="1">'Učebna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definedName>
    <definedName name="Z_82B4F4D9_5370_4303_A97E_2A49E01AF629_.wvu.Cols" localSheetId="6" hidden="1">'Cvičná kuchyň'!#REF!,'Cvičná kuchyň'!#REF!,'Cvičná kuchyň'!#REF!</definedName>
    <definedName name="Z_82B4F4D9_5370_4303_A97E_2A49E01AF629_.wvu.Cols" localSheetId="5" hidden="1">'jazyky a robotika'!#REF!,'jazyky a robotika'!#REF!,'jazyky a robotika'!#REF!</definedName>
    <definedName name="Z_82B4F4D9_5370_4303_A97E_2A49E01AF629_.wvu.Cols" localSheetId="2" hidden="1">'Knihovna 1. stupeň'!#REF!,'Knihovna 1. stupeň'!#REF!,'Knihovna 1. stupeň'!#REF!</definedName>
    <definedName name="Z_82B4F4D9_5370_4303_A97E_2A49E01AF629_.wvu.Cols" localSheetId="1" hidden="1">Rekapitulace!#REF!</definedName>
    <definedName name="Z_82B4F4D9_5370_4303_A97E_2A49E01AF629_.wvu.Cols" localSheetId="3" hidden="1">'Učebna informatiky 61'!#REF!,'Učebna informatiky 61'!#REF!,'Učebna informatiky 61'!#REF!</definedName>
    <definedName name="Z_82B4F4D9_5370_4303_A97E_2A49E01AF629_.wvu.PrintArea" localSheetId="6" hidden="1">'Cvičná kuchyň'!$A$1:$J$32</definedName>
    <definedName name="Z_82B4F4D9_5370_4303_A97E_2A49E01AF629_.wvu.PrintArea" localSheetId="5" hidden="1">'jazyky a robotika'!$A$1:$J$25</definedName>
    <definedName name="Z_82B4F4D9_5370_4303_A97E_2A49E01AF629_.wvu.PrintArea" localSheetId="2" hidden="1">'Knihovna 1. stupeň'!$A$1:$J$24</definedName>
    <definedName name="Z_82B4F4D9_5370_4303_A97E_2A49E01AF629_.wvu.PrintArea" localSheetId="3" hidden="1">'Učebna informatiky 61'!$A$1:$J$27</definedName>
    <definedName name="Z_82B4F4D9_5370_4303_A97E_2A49E01AF629_.wvu.PrintTitles" localSheetId="6" hidden="1">'Cvičná kuchyň'!$11:$13</definedName>
    <definedName name="Z_82B4F4D9_5370_4303_A97E_2A49E01AF629_.wvu.PrintTitles" localSheetId="5" hidden="1">'jazyky a robotika'!$11:$13</definedName>
    <definedName name="Z_82B4F4D9_5370_4303_A97E_2A49E01AF629_.wvu.PrintTitles" localSheetId="2" hidden="1">'Knihovna 1. stupeň'!$11:$13</definedName>
    <definedName name="Z_82B4F4D9_5370_4303_A97E_2A49E01AF629_.wvu.PrintTitles" localSheetId="1" hidden="1">Rekapitulace!$11:$13</definedName>
    <definedName name="Z_82B4F4D9_5370_4303_A97E_2A49E01AF629_.wvu.PrintTitles" localSheetId="3" hidden="1">'Učebna informatiky 61'!$11:$13</definedName>
    <definedName name="Z_82B4F4D9_5370_4303_A97E_2A49E01AF629_.wvu.Rows" localSheetId="6" hidden="1">'Cvičná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definedName>
    <definedName name="Z_82B4F4D9_5370_4303_A97E_2A49E01AF629_.wvu.Rows" localSheetId="5" hidden="1">'jazyky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definedName>
    <definedName name="Z_82B4F4D9_5370_4303_A97E_2A49E01AF629_.wvu.Rows" localSheetId="2" hidden="1">'Knihovna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definedName>
    <definedName name="Z_82B4F4D9_5370_4303_A97E_2A49E01AF629_.wvu.Rows" localSheetId="0" hidden="1">'Krycí list'!$1:$1,'Krycí list'!$3:$3,'Krycí list'!$6:$6,'Krycí list'!$8:$8,'Krycí list'!$10:$24</definedName>
    <definedName name="Z_82B4F4D9_5370_4303_A97E_2A49E01AF629_.wvu.Rows" localSheetId="3" hidden="1">'Učebna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definedName>
    <definedName name="Z_D6CFA044_0C8C_4ECE_96A2_AFF3DD5E0425_.wvu.Cols" localSheetId="6" hidden="1">'Cvičná kuchyň'!#REF!,'Cvičná kuchyň'!#REF!,'Cvičná kuchyň'!#REF!</definedName>
    <definedName name="Z_D6CFA044_0C8C_4ECE_96A2_AFF3DD5E0425_.wvu.Cols" localSheetId="5" hidden="1">'jazyky a robotika'!#REF!,'jazyky a robotika'!#REF!,'jazyky a robotika'!#REF!</definedName>
    <definedName name="Z_D6CFA044_0C8C_4ECE_96A2_AFF3DD5E0425_.wvu.Cols" localSheetId="2" hidden="1">'Knihovna 1. stupeň'!#REF!,'Knihovna 1. stupeň'!#REF!,'Knihovna 1. stupeň'!#REF!</definedName>
    <definedName name="Z_D6CFA044_0C8C_4ECE_96A2_AFF3DD5E0425_.wvu.Cols" localSheetId="1" hidden="1">Rekapitulace!#REF!</definedName>
    <definedName name="Z_D6CFA044_0C8C_4ECE_96A2_AFF3DD5E0425_.wvu.Cols" localSheetId="3" hidden="1">'Učebna informatiky 61'!#REF!,'Učebna informatiky 61'!#REF!,'Učebna informatiky 61'!#REF!</definedName>
    <definedName name="Z_D6CFA044_0C8C_4ECE_96A2_AFF3DD5E0425_.wvu.PrintArea" localSheetId="6" hidden="1">'Cvičná kuchyň'!$A$1:$J$32</definedName>
    <definedName name="Z_D6CFA044_0C8C_4ECE_96A2_AFF3DD5E0425_.wvu.PrintArea" localSheetId="5" hidden="1">'jazyky a robotika'!$A$1:$J$25</definedName>
    <definedName name="Z_D6CFA044_0C8C_4ECE_96A2_AFF3DD5E0425_.wvu.PrintArea" localSheetId="2" hidden="1">'Knihovna 1. stupeň'!$A$1:$J$24</definedName>
    <definedName name="Z_D6CFA044_0C8C_4ECE_96A2_AFF3DD5E0425_.wvu.PrintArea" localSheetId="3" hidden="1">'Učebna informatiky 61'!$A$1:$J$27</definedName>
    <definedName name="Z_D6CFA044_0C8C_4ECE_96A2_AFF3DD5E0425_.wvu.PrintTitles" localSheetId="6" hidden="1">'Cvičná kuchyň'!$11:$13</definedName>
    <definedName name="Z_D6CFA044_0C8C_4ECE_96A2_AFF3DD5E0425_.wvu.PrintTitles" localSheetId="5" hidden="1">'jazyky a robotika'!$11:$13</definedName>
    <definedName name="Z_D6CFA044_0C8C_4ECE_96A2_AFF3DD5E0425_.wvu.PrintTitles" localSheetId="2" hidden="1">'Knihovna 1. stupeň'!$11:$13</definedName>
    <definedName name="Z_D6CFA044_0C8C_4ECE_96A2_AFF3DD5E0425_.wvu.PrintTitles" localSheetId="1" hidden="1">Rekapitulace!$11:$13</definedName>
    <definedName name="Z_D6CFA044_0C8C_4ECE_96A2_AFF3DD5E0425_.wvu.PrintTitles" localSheetId="3" hidden="1">'Učebna informatiky 61'!$11:$13</definedName>
    <definedName name="Z_D6CFA044_0C8C_4ECE_96A2_AFF3DD5E0425_.wvu.Rows" localSheetId="6" hidden="1">'Cvičná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definedName>
    <definedName name="Z_D6CFA044_0C8C_4ECE_96A2_AFF3DD5E0425_.wvu.Rows" localSheetId="5" hidden="1">'jazyky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definedName>
    <definedName name="Z_D6CFA044_0C8C_4ECE_96A2_AFF3DD5E0425_.wvu.Rows" localSheetId="2" hidden="1">'Knihovna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definedName>
    <definedName name="Z_D6CFA044_0C8C_4ECE_96A2_AFF3DD5E0425_.wvu.Rows" localSheetId="0" hidden="1">'Krycí list'!$1:$1,'Krycí list'!$3:$3,'Krycí list'!$6:$6,'Krycí list'!$8:$8,'Krycí list'!$10:$24</definedName>
    <definedName name="Z_D6CFA044_0C8C_4ECE_96A2_AFF3DD5E0425_.wvu.Rows" localSheetId="3" hidden="1">'Učebna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61'!#REF!,'Učebna informatiky 61'!#REF!</definedName>
  </definedNames>
  <calcPr calcId="125725"/>
  <customWorkbookViews>
    <customWorkbookView name="Petr Smolík – osobní zobrazení" guid="{D6CFA044-0C8C-4ECE-96A2-AFF3DD5E0425}" mergeInterval="0" personalView="1" maximized="1" xWindow="1911" yWindow="-9" windowWidth="1938" windowHeight="1048" activeSheetId="3"/>
    <customWorkbookView name="Vladimír Lazárek – osobní zobrazení" guid="{82B4F4D9-5370-4303-A97E-2A49E01AF629}" mergeInterval="0" personalView="1" maximized="1" xWindow="-8" yWindow="-8" windowWidth="1936" windowHeight="1056" activeSheetId="3"/>
    <customWorkbookView name="Sebastian Fenyk – osobní zobrazení" guid="{65E3123D-ED26-44E3-A414-09EEEF825484}" mergeInterval="0" personalView="1" maximized="1" xWindow="-8" yWindow="-8" windowWidth="1936" windowHeight="1056" activeSheetId="3"/>
  </customWorkbookViews>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5"/>
  <c r="K21" s="1"/>
  <c r="I19"/>
  <c r="K19" s="1"/>
  <c r="I19" i="3"/>
  <c r="K19" s="1"/>
  <c r="B19" i="2" l="1"/>
  <c r="B18"/>
  <c r="B17"/>
  <c r="B16"/>
  <c r="B15"/>
  <c r="C9" i="9"/>
  <c r="C8"/>
  <c r="C7"/>
  <c r="C5"/>
  <c r="C4"/>
  <c r="C3"/>
  <c r="C9" i="8"/>
  <c r="C8"/>
  <c r="C7"/>
  <c r="C5"/>
  <c r="C4"/>
  <c r="C3"/>
  <c r="C9" i="7"/>
  <c r="C8"/>
  <c r="C7"/>
  <c r="C5"/>
  <c r="C4"/>
  <c r="C3"/>
  <c r="C9" i="5"/>
  <c r="C8"/>
  <c r="C7"/>
  <c r="C5"/>
  <c r="C4"/>
  <c r="C3"/>
  <c r="I24" i="9"/>
  <c r="K24" s="1"/>
  <c r="I23"/>
  <c r="K23" s="1"/>
  <c r="I22"/>
  <c r="K22" s="1"/>
  <c r="I21"/>
  <c r="K21" s="1"/>
  <c r="I20"/>
  <c r="K20" s="1"/>
  <c r="I19"/>
  <c r="K19" s="1"/>
  <c r="I18"/>
  <c r="K18" s="1"/>
  <c r="I17"/>
  <c r="K17" s="1"/>
  <c r="I16"/>
  <c r="K16" s="1"/>
  <c r="I24" i="8"/>
  <c r="K24" s="1"/>
  <c r="I23"/>
  <c r="K23" s="1"/>
  <c r="I22"/>
  <c r="K22" s="1"/>
  <c r="I21"/>
  <c r="K21" s="1"/>
  <c r="I20"/>
  <c r="K20" s="1"/>
  <c r="I19"/>
  <c r="K19" s="1"/>
  <c r="I18"/>
  <c r="I17"/>
  <c r="K17" s="1"/>
  <c r="I16"/>
  <c r="K16" s="1"/>
  <c r="I31" i="7"/>
  <c r="K31" s="1"/>
  <c r="I30"/>
  <c r="K30" s="1"/>
  <c r="I29"/>
  <c r="I28"/>
  <c r="K28" s="1"/>
  <c r="I27"/>
  <c r="K27" s="1"/>
  <c r="I26"/>
  <c r="K26" s="1"/>
  <c r="I25"/>
  <c r="K25" s="1"/>
  <c r="I24"/>
  <c r="K24" s="1"/>
  <c r="I23"/>
  <c r="K23" s="1"/>
  <c r="I22"/>
  <c r="K22" s="1"/>
  <c r="I21"/>
  <c r="K21" s="1"/>
  <c r="I20"/>
  <c r="K20" s="1"/>
  <c r="I19"/>
  <c r="K19" s="1"/>
  <c r="I18"/>
  <c r="K18" s="1"/>
  <c r="I17"/>
  <c r="K17" s="1"/>
  <c r="I16"/>
  <c r="I26" i="5"/>
  <c r="K26" s="1"/>
  <c r="I25"/>
  <c r="K25" s="1"/>
  <c r="I24"/>
  <c r="K24" s="1"/>
  <c r="I23"/>
  <c r="K23" s="1"/>
  <c r="I22"/>
  <c r="K22" s="1"/>
  <c r="I20"/>
  <c r="K20" s="1"/>
  <c r="I18"/>
  <c r="K18" s="1"/>
  <c r="I17"/>
  <c r="K17" s="1"/>
  <c r="I16"/>
  <c r="K16" s="1"/>
  <c r="I15" i="7" l="1"/>
  <c r="I14" s="1"/>
  <c r="I15" i="8"/>
  <c r="I14" s="1"/>
  <c r="K18"/>
  <c r="I15" i="9"/>
  <c r="I14" s="1"/>
  <c r="K29" i="7"/>
  <c r="K16"/>
  <c r="I15" i="5"/>
  <c r="I14" s="1"/>
  <c r="I32" i="7" l="1"/>
  <c r="C19" i="2"/>
  <c r="I25" i="9"/>
  <c r="C17" i="2"/>
  <c r="I25" i="8" l="1"/>
  <c r="C18" i="2"/>
  <c r="I27" i="5"/>
  <c r="C16" i="2"/>
  <c r="I21" i="3"/>
  <c r="K21" s="1"/>
  <c r="I22"/>
  <c r="K22" s="1"/>
  <c r="I23"/>
  <c r="K23" s="1"/>
  <c r="B20" i="2"/>
  <c r="A14"/>
  <c r="I20" i="3" l="1"/>
  <c r="K20" s="1"/>
  <c r="I18"/>
  <c r="K18" s="1"/>
  <c r="I17"/>
  <c r="K17" s="1"/>
  <c r="I16"/>
  <c r="K16" l="1"/>
  <c r="I15"/>
  <c r="I14" s="1"/>
  <c r="C3"/>
  <c r="C4"/>
  <c r="C5"/>
  <c r="C7"/>
  <c r="C8"/>
  <c r="C9"/>
  <c r="B2" i="2"/>
  <c r="B3"/>
  <c r="B4"/>
  <c r="B5"/>
  <c r="B7"/>
  <c r="B8"/>
  <c r="B9"/>
  <c r="E35" i="1"/>
  <c r="J35"/>
  <c r="R35"/>
  <c r="P38"/>
  <c r="P39"/>
  <c r="P40"/>
  <c r="P41"/>
  <c r="P42"/>
  <c r="J46"/>
  <c r="K47"/>
  <c r="C14" i="2" l="1"/>
  <c r="E44" i="1" s="1"/>
  <c r="C15" i="2"/>
  <c r="C20" s="1"/>
  <c r="I24" i="3"/>
  <c r="R38" i="1" l="1"/>
  <c r="J47"/>
  <c r="E46"/>
  <c r="R41"/>
  <c r="R46" l="1"/>
  <c r="R49" s="1"/>
  <c r="O51" l="1"/>
  <c r="S49"/>
  <c r="S51" l="1"/>
  <c r="R51"/>
  <c r="O50"/>
  <c r="S50" l="1"/>
  <c r="R50"/>
  <c r="R52" s="1"/>
</calcChain>
</file>

<file path=xl/sharedStrings.xml><?xml version="1.0" encoding="utf-8"?>
<sst xmlns="http://schemas.openxmlformats.org/spreadsheetml/2006/main" count="460" uniqueCount="210">
  <si>
    <t>KRYCÍ LIST SOUPISU</t>
  </si>
  <si>
    <t>Název stavby</t>
  </si>
  <si>
    <t>Učebny pro výuku v ZŠ Velké Meziříčí, Sokolovská 470/13</t>
  </si>
  <si>
    <t>JKSO</t>
  </si>
  <si>
    <t xml:space="preserve"> </t>
  </si>
  <si>
    <t>Kód stavby</t>
  </si>
  <si>
    <t>ucebny</t>
  </si>
  <si>
    <t>Název objektu</t>
  </si>
  <si>
    <t>Základní škola Velké Meziříčí, Sokolovská 470/13
Sokolovská 470/13, 594 01 Velké Meziříčí</t>
  </si>
  <si>
    <t>EČO</t>
  </si>
  <si>
    <t/>
  </si>
  <si>
    <t>Kód objektu</t>
  </si>
  <si>
    <t>Název části</t>
  </si>
  <si>
    <t>OCENĚNÝ SOUPIS PRACÍ A DODÁVEK A SLUŽEB</t>
  </si>
  <si>
    <t>Místo</t>
  </si>
  <si>
    <t>Kód části</t>
  </si>
  <si>
    <t>Název podčásti</t>
  </si>
  <si>
    <t>Kód podčásti</t>
  </si>
  <si>
    <t>IČ</t>
  </si>
  <si>
    <t>DIČ</t>
  </si>
  <si>
    <t>Objednatel</t>
  </si>
  <si>
    <t>Základní škola Velké Meziříčí, Sokolovská 470/13</t>
  </si>
  <si>
    <t>Projektant</t>
  </si>
  <si>
    <t>Sebastian Fenyk</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</si>
  <si>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</si>
  <si>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</si>
  <si>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</si>
  <si>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</si>
  <si>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</si>
  <si>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</si>
  <si>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</si>
  <si>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</si>
  <si>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</si>
  <si>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</si>
  <si>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</si>
  <si>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</si>
  <si>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</si>
  <si>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</si>
  <si>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</si>
  <si>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</si>
  <si>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</si>
  <si>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</si>
  <si>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</si>
  <si>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HSV</t>
  </si>
  <si>
    <t>Práce přesčas</t>
  </si>
  <si>
    <t>Zařízení staveniště</t>
  </si>
  <si>
    <t>%</t>
  </si>
  <si>
    <t>Bez pevné podl.</t>
  </si>
  <si>
    <t>Projektové práce (DSPS)</t>
  </si>
  <si>
    <t>PSV</t>
  </si>
  <si>
    <t>Kulturní památka</t>
  </si>
  <si>
    <t>Územní vlivy</t>
  </si>
  <si>
    <t>Provozní vlivy</t>
  </si>
  <si>
    <t>"EL"</t>
  </si>
  <si>
    <t>Ostatní</t>
  </si>
  <si>
    <t>VRN z rozpočtu</t>
  </si>
  <si>
    <t>"AVT"</t>
  </si>
  <si>
    <t>ZRN (ř. 1-8)</t>
  </si>
  <si>
    <t>DN (ř. 10-12)</t>
  </si>
  <si>
    <t>VRN (ř. 14-19)</t>
  </si>
  <si>
    <t>HZS</t>
  </si>
  <si>
    <t>Kompl. činnost</t>
  </si>
  <si>
    <t>Ostatní náklady</t>
  </si>
  <si>
    <t>D</t>
  </si>
  <si>
    <t>Celkové náklady</t>
  </si>
  <si>
    <t>Součet 9, 13, 20-23</t>
  </si>
  <si>
    <t>Datum a podpis</t>
  </si>
  <si>
    <t>Razítko</t>
  </si>
  <si>
    <t>DPH</t>
  </si>
  <si>
    <t>21</t>
  </si>
  <si>
    <t>Cena s DPH (ř. 25-26)</t>
  </si>
  <si>
    <t>E</t>
  </si>
  <si>
    <t>Přípočty a odpočty</t>
  </si>
  <si>
    <t>Dodávky objednatele</t>
  </si>
  <si>
    <t>Klouzavá doložka</t>
  </si>
  <si>
    <t>Zvýhodnění + -</t>
  </si>
  <si>
    <t xml:space="preserve">REKAPITULACE </t>
  </si>
  <si>
    <t>Stavba:</t>
  </si>
  <si>
    <t>Objekt:</t>
  </si>
  <si>
    <t>Část:</t>
  </si>
  <si>
    <t xml:space="preserve">JKSO: </t>
  </si>
  <si>
    <t>Objednatel:</t>
  </si>
  <si>
    <t>Zhotovitel:</t>
  </si>
  <si>
    <t>Datum:</t>
  </si>
  <si>
    <t>Kód</t>
  </si>
  <si>
    <t>Popis</t>
  </si>
  <si>
    <t>Cena celkem</t>
  </si>
  <si>
    <t>Nábytek pro všechny učebny</t>
  </si>
  <si>
    <t>SOUPIS PRACÍ A DODÁVEK A SLUŽEB vč VÝKAZU VÝMĚR</t>
  </si>
  <si>
    <t>Knihovna 1. stupeň</t>
  </si>
  <si>
    <t>JKSO:</t>
  </si>
  <si>
    <t>P.Č.</t>
  </si>
  <si>
    <t>TV</t>
  </si>
  <si>
    <t>KCN</t>
  </si>
  <si>
    <t>Kód položky / název</t>
  </si>
  <si>
    <t>Popis / minimální technické parametry</t>
  </si>
  <si>
    <t>MJ</t>
  </si>
  <si>
    <t>Množství celkem</t>
  </si>
  <si>
    <t>Cena jednotková bez DPH</t>
  </si>
  <si>
    <t>Cena celkem bez DPH</t>
  </si>
  <si>
    <t>Sazba DPH</t>
  </si>
  <si>
    <t>Cena celkem s DPH</t>
  </si>
  <si>
    <t>AVT</t>
  </si>
  <si>
    <t>Nábytek pro Knihovnu 1. stupeň</t>
  </si>
  <si>
    <t>Nábytek</t>
  </si>
  <si>
    <t>vlastní</t>
  </si>
  <si>
    <t>Židle žákovské na pérové konstrukci</t>
  </si>
  <si>
    <t>ks</t>
  </si>
  <si>
    <t>Stůl kulatý na centrální noze</t>
  </si>
  <si>
    <t>Podium zaoblené</t>
  </si>
  <si>
    <t>Police</t>
  </si>
  <si>
    <t>Židle kancelářská</t>
  </si>
  <si>
    <t>Učitelský rohový stoleček</t>
  </si>
  <si>
    <t>Celkem bez DPH</t>
  </si>
  <si>
    <t xml:space="preserve">Učebna informatiky </t>
  </si>
  <si>
    <t xml:space="preserve">Nábytek pro Učebnu informatiky </t>
  </si>
  <si>
    <t>Čtyřmístný žákovský stůl s el. výsuvem</t>
  </si>
  <si>
    <t>Skříňka nízká s plastovými zásuvkami</t>
  </si>
  <si>
    <t>Skříň s dveřmi</t>
  </si>
  <si>
    <t xml:space="preserve">Žákovská židle na kříži stavitelná </t>
  </si>
  <si>
    <t xml:space="preserve">Učitelská židle čalouněná </t>
  </si>
  <si>
    <t>Sedací vak</t>
  </si>
  <si>
    <t>Magnetická nástěnka</t>
  </si>
  <si>
    <t>Učebna přírodopisu</t>
  </si>
  <si>
    <t>Kód položky</t>
  </si>
  <si>
    <t>Nábytek pro Učebnu přírodopisu</t>
  </si>
  <si>
    <t>Učitelský pult</t>
  </si>
  <si>
    <t xml:space="preserve">Demonstrační stůl </t>
  </si>
  <si>
    <t>Učitelská židle</t>
  </si>
  <si>
    <t>Židle žákovská, pérová konstrukce</t>
  </si>
  <si>
    <t xml:space="preserve">Třímístný žákovský stůl </t>
  </si>
  <si>
    <t>Skříň kombinovaná</t>
  </si>
  <si>
    <t>Středový mediový panel průběžný</t>
  </si>
  <si>
    <t>Středový mediový panel koncový</t>
  </si>
  <si>
    <t>Učebna jazyků a robotiky</t>
  </si>
  <si>
    <t>Nábytek pro Učebnu jazyků a robotiky</t>
  </si>
  <si>
    <t>Žákovský stůl jednomístný s výsuvem</t>
  </si>
  <si>
    <t>Dvoumístný žákovský stůl s elektrickým výsuvem</t>
  </si>
  <si>
    <t xml:space="preserve">Skříňka otevřená </t>
  </si>
  <si>
    <t>Stůl pro herní pole</t>
  </si>
  <si>
    <t>Cvičná kuchyň</t>
  </si>
  <si>
    <t>Nábytek pro Cvičnou kuchyň</t>
  </si>
  <si>
    <t>Barová židle</t>
  </si>
  <si>
    <t xml:space="preserve">Učitelská katedra </t>
  </si>
  <si>
    <t>Kuchyňka</t>
  </si>
  <si>
    <t>Barový pult</t>
  </si>
  <si>
    <t>Vestavná myčka</t>
  </si>
  <si>
    <t xml:space="preserve">Vestavná trouba </t>
  </si>
  <si>
    <t>Indukční deska</t>
  </si>
  <si>
    <t>Mikrovlnná trouba</t>
  </si>
  <si>
    <t>Skříňka s dveřmi</t>
  </si>
  <si>
    <t>Krycí deska pro skříně 07+01+07</t>
  </si>
  <si>
    <t>Digestoř včetně filtrů</t>
  </si>
  <si>
    <t>Police nad pódiem. Rozměr:min. 600x150 mm. Materiál LTD min. tl. 18 mm, ABS hrana min. tl. 2 mm. Police kotvené do zdi. Cena vč. dopravy a instalace.</t>
  </si>
  <si>
    <t>Skříň vysoká kombinovaná -  spodní část otevřená/horní s dvířky</t>
  </si>
  <si>
    <t>Skříň vestavěná</t>
  </si>
  <si>
    <t>Učitelská katedra s výsuvem a naklápěním monitoru</t>
  </si>
  <si>
    <r>
      <rPr>
        <sz val="10"/>
        <rFont val="Arial"/>
        <family val="2"/>
        <charset val="238"/>
      </rPr>
      <t>Třímístný žákovský stůl</t>
    </r>
    <r>
      <rPr>
        <sz val="10"/>
        <color rgb="FFFF0000"/>
        <rFont val="Arial"/>
        <family val="2"/>
        <charset val="238"/>
      </rPr>
      <t xml:space="preserve"> </t>
    </r>
  </si>
  <si>
    <t xml:space="preserve">Elektrická vestavná trouba trouba - objem alespoň 75 l, madlo, otočné voliče, alespoň 6 funkcí trouby, horkovzdušné pečení.  Cena vč. dopravy a instalace, bez zapojení.
</t>
  </si>
  <si>
    <t>10/2024</t>
  </si>
  <si>
    <t xml:space="preserve">Žákovská židle velikosti 6. Kovová předpružená podnož - průměr 22 mm, opatřená plastovými kluzáky s filcem. Povrchová úprava podnože vypalovanou práškovou barvou nebo chrom.. Plastový sedák i opěrák ze 100% strukturovaného polypropylenu - ergonomicky tvarovaná skořepina s efektem vzduchového polštáře - výběr možný z několika barev, ve skořepině bude úprava pro snadný úchop. Cena vč. dopravy a instalace. 
</t>
  </si>
  <si>
    <r>
      <t xml:space="preserve">Stůl na centrální noze s kulatou horní deskou, LTD min. tl. 18 mm, včetně závaží. Hrana ABS min. 2 mm. Rozměry: v740x 800x800 mm </t>
    </r>
    <r>
      <rPr>
        <sz val="10"/>
        <rFont val="Calibri"/>
        <family val="2"/>
        <charset val="238"/>
      </rPr>
      <t>±5</t>
    </r>
    <r>
      <rPr>
        <sz val="10"/>
        <rFont val="Arial"/>
        <family val="2"/>
        <charset val="238"/>
      </rPr>
      <t xml:space="preserve">%. Centrální noha kovová RAL 9006. Disk o průměru min. 580 mm. Cena vč. dopravy a instalace. 
</t>
    </r>
  </si>
  <si>
    <t xml:space="preserve">Pódium zaoblené, největší rozměr (orientační rozměry, nutno zaměřit na místě) délka 2710mm hloubka 1137mm a výška  700 mm. Podium má dvě poschodí, odstupňované po výšce min. 350 mm. Žebrování uvnitř podia pro zajištění větší nosnosti z LTD tl. min. 18 mm. Opláštění podia z MDF. Popis je doplněn o dispoziční řešení, kde je znázorněn cca tvar zaoblení podia. Cena vč. dopravy a instalace. </t>
  </si>
  <si>
    <t xml:space="preserve">Kombinovaná skříň o rozměru min. rozměr 2155x800x480 mm. Korpus skříně vč. zad a polic bude z LTD min. tl. 18 mm, korpus lepený, všechny plochy olepeny ABS hranou min. tl. 2 mm, vyjma bočních hran půdy a dna, zde plastová hrana min. tl. 0,8mm. Půda naložená na boky skříně. Police musí být výškově stavitelné, podpěry polic zabraňující jejich vysunutí. Skříňka je rozdělena na dvě části, horní část 2OH s dvířky LTD min. tl. 18 mm, které jsou opatřeny zapuštěnou úchytkou, která je osazena v dveřním křídle. Úchytka je plná a zakrývá celý otvor po vyfrézování, aby nedošlo ke zranění prstů při manipulaci s dvířky. Spodní část 4OH otevřená LTD tl. min. 18 mm. Skříň je opatřena rektifikací. Cena vč. dopravy a instalace.
</t>
  </si>
  <si>
    <t xml:space="preserve">Police nad příručním stolečkem. Orientační rozměr: 500 x 150 mm ± 5 %. Materiál LTD min. tl. 18 mm, ABS hrana min. tl. 2 mm. Police kotvené do zdi. Cena vč. dopravy a instalace.
</t>
  </si>
  <si>
    <r>
      <t>Rohový malý příruční stoleček - min. rozměry: 550</t>
    </r>
    <r>
      <rPr>
        <b/>
        <sz val="10"/>
        <rFont val="Arial"/>
        <family val="2"/>
        <charset val="238"/>
      </rPr>
      <t xml:space="preserve"> </t>
    </r>
    <r>
      <rPr>
        <sz val="10"/>
        <rFont val="Arial"/>
        <family val="2"/>
        <charset val="238"/>
      </rPr>
      <t xml:space="preserve">x 550 mm. Stolek na deskové podnoži. Materiál deskové podnože LTD min. tl. 18 mm, ABS hrana tl. min. 0,8 mm. Materiál pracovní desky LTD min. tl. 18 mm, ABS hrana min. 2 mm. Cena vč. dopravy a instalace.
</t>
    </r>
  </si>
  <si>
    <t xml:space="preserve">Kancelářská židle na kolečkách s T-synchronní mechanikou: horizontální posuv sedáku, závislé naklápění sedáku a opěráku, zajištění v min 3 polohách. Nastavení odporu naklánění opěráku v závislosti na hmotnosti uživatele (manuální). Antišokový systém zabraňující samovolnému navrácení opěráku při odjištění funkce naklápění. Výškově stavitelný síťovaný opěrák s mechanickým zámkem. Výškově stavitelná bederní opěrka. Loop nylonový černý kříž s Ø min 640 mm s kolečky min Ø 65 mm. Nosnost židle min 120 kg.  Výškově stavitelné područky. Sedák v potahovině, která musí splňovat min. 150 000 martindale - sedacích cyklů (odolnost vůči prodření). Gramáž dané látky 250 g/m2 ± 5 %, 350 g/bm ± 5 %. Látka musí splňovat odolnost vůči ohni: BS EN 1021–1,2:2006, CRIB 5, BS 7176:1995, AM 18 NF D 60013. Látka musí splňovat stálost při světle: 6 (ISO 105 – B02:1999). Výběr sedáku z několika barev. Orientační rozměry ± 5 % : výška: 104-120mm, šířka sedáku  - 530 mm, hloubka židle- 640 mm. Hmotnost max. 18 kg.
</t>
  </si>
  <si>
    <t xml:space="preserve">Multimediální katedra učitele s výsuvným systémem. Stolová deska LTD min. tl. 25 mm opatřená ABS hranou min. tl. 2 mm, hrana lepena PUR lepidlem. V pravé části katedry uzamykatelná skříňka, ve které je umístěno ovládání zvedacích sloupků - 1x tlačítko pro výsuv monitorů v katedře, 2x tlačítko pro nezávislé ovládání příslušného počtu sestav žákovských stolů. Korpusy skříněk vč. zad a polic z LTD min. tl. 18 mm, všechny hrany olepeny ABS hranou min. tl. 0,8 mm. Dno skříňky vyjímatelné, upevněné demontovatelným spojem. V zadní části dno ustoupeno od zad skříňky min. o 100 mm kvůli vedení kabeláže. Ve skříňce umístěna 1x výškově stavitelná police s podpěrami zabraňujícími jejímu vysunutí. Police je od zad skříňky ustoupena min. o 55 mm. Dveře z LTD min. tl. 18 mm s ABS hranou min. tl. 2 mm. Dveře jsou opatřeny zapuštěnou úchytkou, která je nasazena na vodorovnou hranu dvířek a kopíruje jejich vyfrézovaný tvar včetně radiusu. Úchytka je plná a zakrývá otvor po frézování, aby nedošlo ke zranění prstů při manipulaci s dvířky. Ve spodní části dvířek a vnejším boku skříňky hliníková větrací mřížka pro cirkulaci vzduchu. V levé části otevřená skříňka se třemi výškově stavitenými policemi, podpěry polic zabraňují jejich vysunutí. 5x plastová průchodka umožňující vedení kabeláže ve všech prostorách katedry. Za falešnými zády je přes celou šířku katedry prostor na elektrický výsuvný systém s monitory. Přístup do dutiny s výsuvem pomocí uzamykatelných revizních dvířek z LTD min. tl. 18 mm z vnitřní části stolu. Prostor je z horní části zakrytý víkem z LTD min. tl. 18 mm s funkcí samočinného uzavírání a otevírání. Po uzavření je výklopné víko automaticky zajištěno proti otevření. Dvířka a výklopné víko olepeny ABS hranou min. tl. 2 mm, hrana lepena PUR lepidlem. Výsuv monitoru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Uchycení pravého monitoru umožňuje jeho naklopení směrem k uživateli. Elektronické jištění zabraňuje aktivaci výsuvného sloupku při vyklopeném monitoru. Adapter pro uchycení mini počítače, nemusí být v případě, že je použit AiO. Součástí je montážní a spojovací materiál. Rozměr katedry: 760x1600 x 680mm ± 10 %. Včetně dopravy a montáže BEZ rozvodů elektra.
</t>
  </si>
  <si>
    <t xml:space="preserve">Stůl pro 4 žáky tvoří osmihranná stolová deska na centrálním podstavci, ve kterém je příprava pro zabudování elektricky výsuvného mechanismu. Do podstavce je přístup přes uzamykatelná revizní dvířka. Podstavec umožní přivedení kabeláže z podlahové krabice do prostoru podstavce a ukotvení stolu k podlaze. Po obvodu výsuvného mechanismu budou uchyceny 4 monitory. Stolová deska bude vyrobena z kompaktní desky o minimální tloušťce 12 mm. Nad monitory bude kryt z kompaktní desky stejné tloušťky, ale jiného dekoru. Kryt bude půdorysně překrývat všechny 4 monitory. Klávesnice a myši se budou ukládat na polici pod monitory. Ovládání vysunutí monitorů a opětovné zasunutí bude tlačítky z uzamykatelné skříňky katedry vyučujícího. Podstavec a ostatní prvky stolu mohou být vyrobeny z laminotřískových desek s ABS hranami min. tl. 0,8 mm, revizní dvířka s hranou min. tl. 2 mm. ABS hrany lepeny PUR lepidlem. Zvedací sloupek je kompaktní 3-dílný zvedací sloupek s motorovým systémem a antikolizním bezpečnostním systémem. Použití - zvedací mechanismus pro LCD a plazmové displeje, monitory, stoly, katedry. Max. tah 800 N. Programovatelná výška zdvihu. Plynulý a tichý chod. Adaptér pro uchycení k podložce. 4x adaptér pro uchycení monitoru. Součástí adaptérů pro uchycení monitorů je svařovaná profilovaná police z ocelového plechu min. tl. 3 mm. Police je výsuvná společně s monitory a umožňuje uložení klávesnic a myší. Součásti je montážní a spojovací materiál. Součástí dodávky je instalační sada pro učebnu s výsuvnými stoly. Adapter pro uchycení mini počítače, nemusí být v případě, že je použit AiO. Propojení katedry s žákovskými stoly včetně osazení katedry ovládáním výsuvu stolových řad. Montáž učebny a zaškolení zaměstnanců.Rozměr: 760x 1859x1859mm ± 5 %. Cena vč. dopravy a instalace, BEZ zapojení elektra.
</t>
  </si>
  <si>
    <t xml:space="preserve">Korpus skříně vč. zad bude vyroben z LTD  min. tl. 18 mm, korpus lepený, všechny hrany olepeny ABS hranou min. tl. 2 mm, vyjma bočních hran půdy a dna, zde plastová hrana min. tl. 0,8 mm. Půda je naložená na boky skříně. Korpus lepený na kolíkové spoje. Skříň je rozdělena příčkou LTD na tři části, kdy každý sloupec je opatřen plastovými vodícími lištami pro uložení plastových boxů, vč.4 ks plastových boxů o rozměrech 150x312x427 mm ± 5 % a vč.16 ks plastových boxů o rozměrech 75x312x427 mm ± 5 %. Požadovaný výběr z několika barevných provedení pro boxy. Skříň je opatřena rektifikací. Rozměry skříně: 735x1049x480 mm ± 5 %. Cena vč. dopravy a instalace.
</t>
  </si>
  <si>
    <t xml:space="preserve">Krycí deska přes skříně 07,01,07, délka 2653x 560x18 mm ± 5 %. LTD min. tl. 18 mm, ABS hrana min. 2 mm. Cena vč. dopravy a instalace
</t>
  </si>
  <si>
    <t xml:space="preserve">Skříň vestavěná dvoudveřová s příčkou uprostřed.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plastovou ergonomickou úchytkou, která je osazena v dveřním křídle. jsou opatřeny zapuštěnou úchytkou, která je osazena v dveřním křídle. Úchytka je plná a zakrývá celý otvor po vyfrézování, aby nedošlo ke zranění prstů při manipulaci s dvířky. Skříň nutno zaměřit na místě. Orientační rozměr 2000/1800 x 1400 x 480 mm ± 5 %. Cena vč. dopravy a instalace.
</t>
  </si>
  <si>
    <t xml:space="preserve">Skříň žákovská s dveřmi výšky 2OH, rozměry 735x800x560 mm ± 5 %.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Dno skříně opatřeno rektifikacemi pro vyrovnání nerovnosti podlah. Cena vč. dopravy a instalace.
</t>
  </si>
  <si>
    <t xml:space="preserve">Skříň žákovská s dveřmi výšky 5OH, rozměry 1803x800x480 mm ± 5 %.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Dno skříně opatřeno rektifikacemi pro vyrovnání nerovnosti podlah. Cena vč. dopravy a instalace.
</t>
  </si>
  <si>
    <t xml:space="preserve">Žákovská židle na kluzácích - otočná, stabilní výškově stavitelná  pomocí plynového pístu, - rám z hliníkové nohy s plynovou pružinou zakončenou 5-ramenným křížem, práškově lakované trubky. Povrchová úprava podnože komaxit stříbrná nebo chrom, bude upřesněno zadavatelem. Konstrukce židle musí umožňovat výškovou stavitelnost min. v rozptylu 440 - 570 mm. Plastový sedák i opěrák ze 100% strukturovaného polypropylenu - ergonomicky tvarovaná skořepina s efektem vzduchového polštáře - výběr možný z několika barev, ve skořepině bude úprava pro snadný úchop v horní části opěradla. Velikost skořepin min. ve 2 velikostech. Cena vč. dopravy a montáže. 
</t>
  </si>
  <si>
    <t xml:space="preserve">Učitelská židle na kolečkách, otočná, stabilní výškově stavitelná pomocí plynového pístu, rám z hliníkové nohy s plynovou pružinou zakončenou 5-ramenným křížem s kolečky, práškově lakované trubky. Povrchová úprava podnože komaxit stříbrná nebo chrom, bude upřesněno zadavatelem. Konstrukce židle musí umožňovat výškovou stavitelnost min. v rozptylu 460 - 570 mm. Sedák a opěrák z bukové překližky čalouněný z obou stran. Výběr textilie z několika barevných provedení (konečná barva bude upřesněna zadavatelem). Ergonomicky tvarovaná skořepina. Opěradlo odpružené. Cena vč. dopravy a instalace. 
</t>
  </si>
  <si>
    <t xml:space="preserve">Jednovrstvý sedací vak. Nemá dodatečný vnitřní obal. Rozměry ± 5 %: délka 140 cm, šířka 120 cm, výška 30 cm.
Vysoce kvalitní látka je nenáročná na údržbu. 
Sedací vak je opatřen plnicím otvorem, díky němuž je možno kdykoliv v budoucnu doplňovat EPS výplň. Plnící otvor je bezpečně zajištěn dvojitým zipem se schovaným jezdcem. 
Samotná EPS náplň je potravinářské kvality, zdravotně nezávadná s certifikací a kuličky jsou dostatečně husté a malé, aby nedocházelo k rychlému sesednutí.
Použití jen kvalitních a certifikovaných materiálů a dvojitě šitých švů.
Cena vč. dopravy a instalace. </t>
  </si>
  <si>
    <t xml:space="preserve">Keramická magnetická tabule, povrch tabule tvoří certifikovaná dvouvrstvá keramika e3vypalovaná nad 800 °C, keramický povrch vhodný pro nejvyšší zatížení. Tloušťka tabule je minimálně 22 mm, sendvičová konstrukce - tabule se nekroutí, rám tabule je z eloxovaného hliníku v přírodním odstínu, šedé plastové rohy, rozměr 1200x900 mm ± 5 %, barva povrchu bílá, lesklá,  popisovatelná fixem. Součástí odmontovatelná odkládací polička pro popisovače po celé délce tabule, montáž na zeď, hladká úprava usnadňuje mazání za sucha. Cena vč. dopravy a montáže.
</t>
  </si>
  <si>
    <t>Stůl učitele s uzamykatelnou skříňkou o rozměru 1300xmin.600x750 mm ± 5 %. Pracovní plocha nosná deska olepena laminátem, ze spodní strany protitah, tl. min. 19 mm s ABS hranou min. tl. 2 mm, lepeno PUR lepidlem. Na pracovní desce plastová průchodka min. průměr 70 mm. Na pravé straně katedry je 1x jednodveřová skříňka pro umístění technologií, 2x výškově stavitelná police s výřezem pro snadné vedení kabeláže, vyjímatelné dno s možností protáhnutí kabeláže ústící z podlahy pod skříňkou. Dveře se zapuštěnou úchytkou, která je nasazena na vodorovnou hranu dvířek a kopíruje jejich vyfrézovaný tvar včetně radiusu. Úchytka je plná a zakrývá otvor po frézování, aby nedošlo ke zranění prstů při manipulaci s dvířky. Seřiditelné panty včetně tlumičů pro pomalé dovírání dveří. 1x výškově stavitelná police umožňující protažení kabeláže, podpěry polic zabraňující jejímu vysunutí. Ve dveřích a na boku skříňky hliníková větrací mřížka. Skříňka uzamykatelná stejným klíčem jak u demonstračního stolu. Korpus skříňky, police, dveře z LTD min. tl. 18 mm, korpus lepený, všechny hrany olepeny ABS hranou min. tl. 0,8 mm, u dveří 2 mm, lepeno PUR lepidlem. Podnož a čelní clona až na zem z LTD min. 18 mm s ABS hranou min. tl. 2 mm, lepeno PUR lepidlem. Rektifikace v podnoží katedry a skříňce.
Možnost výběru barevného provedení alespoň ze čtyř základních typů dekorů/barev. 
Popis doplňuje schéma a dispozice. Cena vč. dopravy a instalace.</t>
  </si>
  <si>
    <t>Učitelský demonstrační pult o rozměru 900x2900x600 mm ± 5 %. Demonstrační stůl tvoří pracovní deska postforming min. tl. 38 mm. Spodní skříňky: 1x jednodveřová skříňka dřezová, 1x jednodveřová skříňka, 1x zásuvková skříňka se třemi zásuvkami,1x jednodveřová skříň na elektro s jednou policí (skříňka včetně 2x hliníkové odvětrávací mřížky),  1x jednodveřová skříňka (případně může být umístěn zdroj, není však součástí nabídky). Korpusy skříněk vč. zad a polic  z LTD min. tl. 18 mm, korpus lepený, všechny hrany olepeny ABS hranou min. tl. 0,8 mm, u dveří a zásuvek min. 2 mm, lepeno PUR lepidlem.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Všechny skříňky a zásuvky jsou uzamykatelné jednocestnými zámky na stejný klíč. Ve spodní části nožičky zakrytované soklem z LDT min. tl. 18 mm s hranou ABS min. tl. 0,8 mm, lepeno PUR lepidlem. Osazení pracovní desky - polypropylenový dřez, min. vnitřní rozměr 500x400x250, horní montáž, včetně výpusti a sifonu; laboratorní baterie páková na teplou a studenou vodu, otočná, vyměnitelný perlátor, min. výška 200 mm - vše dodávka nábytku. Do boku (ev.horní části ) pultu vložený kabelový žlab min 90x55 mm - umožňující vkládat různé moduly el. zásuvek. Žlab je dodávka nábytku, moduly a propojení - dodávka elektra.
Popis doplňuje schéma.  Rozmístění skříněk a jejich šířku je možno upravovat dle přaní investora nebo potřeb technologií, při zachování celkového rozměru pultu. Cena vč. dopravy a instalace pultu, bez zapojení rozvodů a elektra.</t>
  </si>
  <si>
    <t xml:space="preserve">Učitelská židle výškově stavitelná, min. vel. 5-7 (440-570). Učitelská židle na kolečkách, otočná, stabilní výškově stavitelná  pomocí plynového pístu, - rám z hliníkové nohy s plynovou pružinou zakončenou 5-ramenným křížem s kolečky, práškově lakované trubky. Povrchová úprava podnože komaxit stříbrná nebo chrom, bude upřesněno zadavatelem. Konstrukce židle musí umožňovat výškovou stavitelnost min. v rozptylu 440 - 570 mm. Plastový sedák i opěrák ze 100% strukturovaného polypropylenu - ergonomicky tvarovaná skořepina s efektem vzduchového polštáře - výběr možný z několika barev (konečná barva bude upřesněna zadavatelem), ve skořepině bude úprava pro snadný úchop v horní části opěradla. Cena vč. dopravy a instalace.
</t>
  </si>
  <si>
    <t>Žákovská židle velikosti 6. Kovová předpružená podnož - průměr min. 22 mm, opatřená plastovými kluzáky s filcem. Povrchová úprava podnože vypalovanou práškovou barvou nebo chrom. Konstrukce židle musí umožňovat dynamické sezení čelem k opěráku. Plastový sedák i opěrák ze 100% strukturovaného polypropylenu - ergonomicky tvarovaná skořepina s efektem vzduchového polštáře - výběr možný z několika barev, ve skořepině bude úprava pro snadný úchop. Cena vč. dopravy a instalace.</t>
  </si>
  <si>
    <t>Žákovský třímístný stůl o rozměru 1800x650x750 mm ± 5 %. Stůl je tvořen samonosnou rámovou kovovou podnoží, která bude vedena po celém obvodu desky, sestavena z ocelových profilů min. 40x40 mm včetně rektifikací pro vyrovnání nerovností podlahy. Kovové prvky v RAL 9006 stříbrná. Pracovní plocha - nosná deska z horní strany olepena laminátem, ze spodní strany protitah, tl. min. 19 mm s ABS hranou min. tl. 2 mm, lepeno PUR lepidlem. Na středu pracovní desky a zároveň se zadní hranou jsou dvířka uzamykatelná elektromagnetickým zámkem ovládaným z demonstračního stolu učitele. Odemykací napětí zámku: 8 - 12V DC (stačí impuls cca 1 vteřina), impulsní odběr proudu: 1,5A při 12V, 1A při 8V. Pod dvířky je průběžný box z LTD desky min. 18 mm s ABS hranou min. tl. 0.8 mm, lepeno PUR lepidlem, umožňující rozvod kabeláže od nohy k dvířkům a zároveň tvoří krycí lub mezi nohami. V boxu je umístěn parapetní žlab o průřezu min. 90x55 mm - umožňující vkládat různé moduly el. zásuvek. Zámek a parapetní žlab je součástí dodávky nábytku, propojení s demostračním stolem dodávka elektra.
Příprava prostupů pro elektro. Nábytková příprava, rozvody a zapojení - stavba, zdroje nejsou součástí dodávky nábytku. Nohy mají rektifikaci a součástí dodávky je i ukotvení stolů do podlahy pomocí úhelníků ve stejné povrchové úpravě jako podnož stolu. Cena vč. dopravy a instalace, bez rozvodů elektra.</t>
  </si>
  <si>
    <t>Skříň žákovská s dveřmi výšky 5OH. Korpus skříně vč. zad a polic bude vyroben z LTD min. tl. 18 mm, korpus lepený, všechny hrany olepeny ABS hranou min. tl. 2 mm, vyjma bočních hran půdy a dna, zde plastová hrana min. tl. 0,8 mm. Půda je naložená na boky skříně. Korpus lepený na kolíkové spoje.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Výběr z několika barev úchytek. Skříň je rozdělena na dvě části, horní část 3OH s dveřmi, které jsou opatřeny bezpečnostním sklem v rámu z LTD, spodní část 2OH s dveřmi. Dno skříně opatřeno rektifikacemi pro vyrovnání nerovnosti podlah. Cena včetně dopravy a montáže.</t>
  </si>
  <si>
    <t xml:space="preserve">Skříň vestavěná dvoudveřová s příčkou uprostřed.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vyfrézování, aby nedošlo ke zranění prstů při manipulaci s dvířky. Skříň nutno zaměřit na místě. Orientační rozměr 2000/1800 x 1400 x 480 mm ± 5 %. Cena vč. dopravy a instalace.
</t>
  </si>
  <si>
    <t xml:space="preserve">Středový mediový panel o rozměru 800x1400x600 mm ± 5 %. Slouží pro rozvod vody a elektra. Pult musí umožňovat rozvést média (odpady a voda mohou být umístěny už před instalací pultu), zabránit k přístupu k rozvodům žákům, ale umožnit servis. Pracovní plocha postforming. Nerezový dřez, včetně nerezové výpusti a sifonu, laboratorní baterie na studenou vodu, vyměnitelný perlátor, min.výška 150 mm. Pod pracovní deskou  průběžná skříňka se servisními dvířky, u krajních modulů uzavřená zepředu nebo zezadu. Servisní dvířka jsou u každého dřezu, uzamykatelné stejným klíčem, vyměnitelná vložka. Seřiditelné panty. Rektifikace.
Korpus skříňky, dveře z LTD min. tl. 18 mm, korpus lepený, všechny plochy olepeny ABS hranou min. tl. 0,8 mm, namáhané hrany min. 2 mm, lepeno PUR lepidlem. Příprava prostupů pro elektro.
Možnost výběru barevného provedení z několika základních typů dekorů/barev. 
Popis doplňuje schéma a dispozice.  Rozmístění skříněk a jejich šířku je možno upravovat dle přaní investora nebo potřeb technologií, při zachování celkového rozměru pultu. Cena vč. dopravy a instalace, příprava pro rozvody, bez rozvedení.
</t>
  </si>
  <si>
    <t>Středový mediový panel o rozměru 800x650x590 mm ± 5 %. Slouží pro rozvod vody a elektra. Pult musí umožňovat rozvést média (odpady a voda mohou být umístěny už před instalací pultu), zabránit k přístupu k rozvodům žákům, ale umožnit servis. Pracovní plocha postforming. Nerezový dřez, včetně nerezové výpusti a sifonu, laboratorní baterie na vodu, vyměnitelný perlátor, min.výška 150 mm. Pod pracovní deskou uzavřená skříňka. Rektifikace.
Korpus skříňky, dveře z LTD min. tl. 18 mm, korpus lepený, všechny hrany olepeny ABS hranou min. tl. 0,8 mm, namáhané hrany min. 2 mm, lepeno PUR lepidlem. Příprava prostupů pro elektro.
Možnost výběru barevného provedení alespoň z několika základních typů dekorů/barev. 
Popis doplňuje schéma a dispozice. Rozmístění skříněk a jejich šířku je možno upravovat dle přaní zadavatele nebo potřeb technologií, při zachování celkového rozměru pultu. Cena vč. dopravy a instalace, příprava pro rozvody, bez rozvedení.</t>
  </si>
  <si>
    <t>Multimediální katedra učitele s výsuvným systémem. Stolová deska LTD min. tl. 25 mm opatřená ABS hranou min. tl. 2 mm, hrana lepena PUR lepidlem. V pravé části katedry uzamykatelná skříňka, ve které je umístěno ovládání zvedacích sloupků - 1x tlačítko pro výsuv monitorů v katedře, 3x tlačítko pro nezávislé ovládání příslušného počtu sestav žákovských stolů. Korpusy skříněk vč. zad a polic z LTD min. tl. 18 mm, všechny hrany olepeny ABS hranou min. tl. 0,8 mm. Dno skříňky vyjímatelné, upevněné demontovatelným spojem. V zadní části dno ustoupeno od zad skříňky min. o 100 mm kvůli vedení kabeláže. Ve skříňce umístěna 1x výškově stavitelná police s podpěrami zabraňujícími jejímu vysunutí. Police je od zad skříňky ustoupena min. o 55 mm. Dveře z LTD min. tl. 18 mm s ABS hranou min. tl. 2 mm. Dveře jsou opatřeny zapuštěnou úchytkou, která je nasazena na vodorovnou hranu dvířek a kopíruje jejich vyfrézovaný tvar včetně radiusu. Úchytka je plná a zakrývá otvor po frézování, aby nedošlo ke zranění prstů při manipulaci s dvířky. Ve spodní části dvířek a vnejším boku skříňky hliníková větrací mřížka pro cirkulaci vzduchu. V levé části otevřená skříňka se třemi výškově stavitenými policemi, podpěry polic zabraňují jejich vysunutí. 5x plastová průchodka umožňující vedení kabeláže ve všech prostorách katedry. Za falešnými zády je přes celou šířku katedry prostor na elektrický výsuvný systém s monitory. Přístup do dutiny s výsuvem pomocí uzamykatelných revizních dvířek z LTD min. tl. 18 mm z vnitřní části stolu. Prostor je z horní části zakrytý víkem z LTD min. tl. 18 mm s funkcí samočinného uzavírání a otevírání. Po uzavření je výklopné víko automaticky zajištěno proti otevření. Dvířka a výklopné víko olepeny ABS hranou min. tl. 2 mm, hrana lepena PUR lepidlem. Výsuv monitoru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Uchycení pravého monitoru umožňuje jeho naklopení směrem k uživateli. Elektronické jištění zabraňuje aktivaci výsuvného sloupku při vyklopeném monitoru. Adapter pro uchycení mini počítače, nemusí být v případě, že je použit AiO. Součástí je montážní a spojovací materiál. Rozměr katedry: 760x1600 x 680mm ± 10 %. Včetně dopravy a montáže BEZ rozvodů elektra.</t>
  </si>
  <si>
    <t>Jednomístný žákovský stůl s výsuvným systémem. Rozměry: 760x880x700 mm ± 5 % (VxŠxH) Stolová deska LTD min. tl. 25 mm opatřená ABS hranou min. tl. 2 mm lepenou PUR lepidlem. Korpus z LTD min. tl. 18 mm, korpus lepený, všechny hrany olepeny ABS hranou min. tl. 0,8 mm, hrana lepena PUR lepidlem. 2x plastová průchodka umožňující vedení kabeláže mezi jednotlivými stoly. Přístup do dutiny s výsuvem pomocí uzamykatelných revizních dvířek z LTD min. tl. 18 mm z vnitřní části stolu. Prostor je z horní části zakrytý víkem z LTD min. tl. 18 mm s funkcí samočinného uzavírání a otevírání. Po uzavření je výklopné víko automaticky zajištěno proti otevření. Dvířka a výklopná deska olepeny ABS hranou min. tl. 2 mm, hrana lepena PUR lepidlem. Výsuv monitoru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monitoru, mechanismem pro samočinné otevírání a uzavírání víka a profilovanou policí z ocelového plechu min. tl. 2 mm. Police je výsuvná společně se sloupkem umožňuje uložení klávesnice a myši. Součástí je montážní a spojovací materiál. Součástí dodávky je instalační sada pro učebnu s výsuvnými stoly. Adapter pro uchycení mini počítače, nemusí být v případě, že je použit AiO. Propojení katedry s žákovskými stoly včetně osazení katedry ovládáním výsuvu stolových řad. Montáž učebny a zaškolení zaměstnanců. Cena vč. dopravy a instalace bez rozvodů elektra.</t>
  </si>
  <si>
    <t xml:space="preserve">Dvoumístný žákovský stůl s výsuvným systémem. Rozměry: 760x1600x700 mm ± 5 % (VxŠxH). Stolová deska LTD min. tl. 25 mm opatřená ABS hranou min. tl. 2 mm, hrana lepena PUR lepidlem. Korpus z LTD min. tl. 18 mm, korpus lepený, všechny hrany olepeny ABS hranou min. tl. 0,8 mm, hrana lepena PUR lepidlem. 4x plastová průchodka umožňující vedení kabeláže mezi jednotlivými stoly. Přístup do dutiny s výsuvem pomocí uzamykatelných revizních dvířek z LTD min. tl. 18 mm z vnitřní části stolu. Prostor je z horní části zakrytý deskou z LTD min. tl. 18 mm s funkcí samočinného uzavírání a otevírání. Po uzavření je výklopná deska automaticky zajištěna proti otevření. Dvířka a výklopná deska olepeny ABS hranou min. tl. 2 mm, hrana lepena PUR lepidlem. Zvedací sloupek je kompaktní 3-dílný zvedací sloupek s motorovým systémem a antikolizním bezpečnostním systémem. Použití - zvedací mechanismus pro LCD a plazmové displeje, monitory, stoly, katedry. Max. tah 800 N. Programovatelná výška zdvihu. Plynulý a tichý chod. Adaptér pro uchycení k podložce. 2x adaptér pro uchycení monitoru. 2x adaptér pro uchycení mini počítače. Součástí adaptérů pro uchycení monitorů je profilovaná police z ocelového plechu min. tl. 3 mm. Police je výsuvná společně s monitory a umožňuje uložení klávesnic a myší. Součástí je montážní a spojovací materiál. Součástí dodávky je instalační sada pro učebnu s výsuvnými stoly. Součástí dodávky je kompaktní 3-dílný zvedací sloupek s motorovým systémem a antikolizním bezpečnostním systémem. Adapter pro uchycení mini počítače, nemusí být v případě, že je použit AiO. Použití - zvedací mechanismus pro LCD a plazmové displeje, monitory, stoly, katedry. Max. tah 800 N. Možnost výběru barevného provedení z několika základních typů dekorů/barev. Cena vč. dopravy a instalace bez rozvodů elektra.		</t>
  </si>
  <si>
    <t>Skříň žákovská otevřená, policová 1096x800x400mm ± 5 % - 3OH. Korpus i police LTD min. tl. 18 mm, pohledová záda LTD min. tl. 18 mm. Dno a půda naložena na bocích skříně. Hrany ABS min. tl. 0,7 mm. Jedna pevná police a 1 přestavitelná min. po 32 mm. Podpěry polic kovové válečky. Dno opatřeno rektifikacemi. Cena vč. dopravy a instalace.</t>
  </si>
  <si>
    <t xml:space="preserve">Žákovská židle na kluzácích - otočná, stabilní výškově stavitelná  pomocí plynového pístu, - rám z hliníkové nohy s plynovou pružinou zakončenou 5-ramenným křížem, práškově lakované trubky. Povrchová úprava podnože komaxit stříbrná nebo chrom, bude upřesněno zadavatelem. Konstrukce židle musí umožňovat výškovou stavitelnost v min. rozptylu 440 - 570 mm. Plastový sedák i opěrák ze 100% strukturovaného polypropylenu - ergonomicky tvarovaná skořepina s efektem vzduchového polštáře - výběr možný z několika barev (konečná barva bude upřesněna zadavatelem), ve skořepině bude úprava pro snadný úchop v horní části opěradla. Cena vč. dopravy a montáže. 
</t>
  </si>
  <si>
    <t xml:space="preserve">Učitelská židle na kolečkách, otočná, stabilní výškově stavitelná pomocí plynového pístu, rám z hliníkové nohy s plynovou pružinou zakončenou 5-ramenným křížem s kolečky, práškově lakované trubky. Povrchová úprava podnože komaxit stříbrná nebo chrom, bude upřesněno zadavatelem. Konstrukce židle musí umožňovat výškovou stavitelnost v rozptylu min. 460 - 570 mm. Sedák a opěrák z bukové překližky čalouněný z obou stran. Výběr textilie z několika barevných provedení (konečná barva bude upřesněna zadavatelem). Ergonomicky tvarovaná skořepina. Opěradlo odpružené. Cena vč. dopravy a instalace. 
</t>
  </si>
  <si>
    <t>Pracovní stůl pro robotiku je uzpůsoben pro vložení herního pole o velikosti cca 2570x1350 mm ± 5 %. Výška stolu bez herního pole min. 600 mm. Stolová deska je vyrobena z bílého lesklého popisovatelného HPL laminátu. Stolová deska je ohraničena rámem zabraňujícím pádu robotů. Rám je vyroben z LTD min. tl. 18 mm, ABS hrana min. 2 mm lepena PUR lepidlem. Pod stolovou deskou umístěna sestava skříněk - celkem 6 ks skříněk. Jednotlivé skříňky rozděleny na policovou část s min. 1x přestavitelnou policí a část s plastovými boxy na vodících lištách - min. 3 ks polypropylenových boxů v jedné skříňce vyplňující celý prostor. Police je vyrobena z LTD min. tl. 18 mm, ABS hrana min. 2 mm lepena PUR lepidlem. Podpěry polic zabraňují vysunutí. Plastové boxy umístěné v 6 korpusech v následujících variantních sestavách: pro 4ks skříněk (počty na 1ks skříňky): 3ks o rozměrech 75x312x427 mm ± 5 % a 1 ks o rozměrech 150x312x427 mm ± 5 %. Boxy pro zbylé 2ks skříněk (počty na 1ks skříňky): 1ks o rozměrech 75x312x427 mm ± 5 % a 2ks o rozměrech 150x312x427 mm ± 5 %. Požadovaný výběr z několika barevných provedení plastů pro boxy. Skříňky opatřeny rektifikačními nožkami. Korpus skříněk, včetně zad a soklové lišty, z LTD min. tl. 18 mm, ABS hrana min. 0,8 mm lepena PUR lepidlem. Jednotlivé skříňky jsou se stolovou deskou spojeny v jeden pevný celek demontovalným spojem. Cena vč. dopravy a montáže</t>
  </si>
  <si>
    <t xml:space="preserve">Keramická magnetická tabule, povrch tabule tvoří certifikovaná dvouvrstvá keramika e3vypalovaná nad 800 °C, keramický povrch vhodný pro nejvyšší zatížení. Tloušťka tabule je minimálně 22 mm, sendvičová konstrukce - tabule se nekroutí, rám tabule je z eloxovaného hliníku v přírodním odstínu, šedé plastové rohy, rozměr min. 1200x900 mm, barva povrchu bílá, lesklá,  popisovatelná fixem, včetně startovací sady fixů, mazací magnetické stěrky (houby) a čističe na tabuli. Součástí odmontovatelná odkládací polička pro popisovače po celé délce tabule, montáž na zeď, hladká úprava usnadňuje mazání za sucha. Cena vč. dopravy a montáže.
</t>
  </si>
  <si>
    <r>
      <t>Stůl na centrální noze s kulatou horní deskou, LTD tl. min.18 mm, včetně závaží. Hrany ABS min. 2 mm. Rozměry: v740x 800 x 800mm ± 5 %. Centrální noha kovová</t>
    </r>
    <r>
      <rPr>
        <b/>
        <sz val="10"/>
        <rFont val="Arial"/>
        <family val="2"/>
        <charset val="238"/>
      </rPr>
      <t xml:space="preserve"> </t>
    </r>
    <r>
      <rPr>
        <sz val="10"/>
        <rFont val="Arial"/>
        <family val="2"/>
        <charset val="238"/>
      </rPr>
      <t xml:space="preserve">RAL 9006. Disk pr. Min. 580 mm. Cena vč. dopravy a instalace. 
</t>
    </r>
  </si>
  <si>
    <t xml:space="preserve">Učitelská židle na kolečkách či kluzácích, otočná, stabilní výškově stavitelná  pomocí plynového pístu - rám z hliníkové nohy s plynovou pružinou zakončenou 5-ramenným křížem s kluzákyči kolečky, práškově lakované trubky. Povrchová úprava podnože komaxit stříbrná nebo chrom, bude upřesněno zadavatelem. Konstrukce židle musí umožňovat výškovou stavitelnost min. v rozptylu 440 - 570 mm. Plastový sedák i opěrák ze 100% strukturovaného polypropylenu - ergonomicky tvarovaná skořepina s efektem vzduchového polštáře - výběr možný z několika barev (konečná barva bude upřesněna zadavatelem), ve skořepině bude úprava pro snadný úchop v horní části opěradla. Cena vč. dopravy a instalace. 
</t>
  </si>
  <si>
    <t xml:space="preserve">Žákovská židle velikosti 6. Kovová předpružená podnož - průměr min. 22 mm, opatřená plastovými kluzáky s filcem. Povrchová úprava podnože vypalovanou práškovou barvou nebo chrom. Konstrukce židle musí umožňovat dynamické sezení čelem k opěráku. Plastový sedák i opěrák ze 100% strukturovaného polypropylenu - ergonomicky tvarovaná skořepina s efektem vzduchového polštáře - výběr možný z několika barev, ve skořepině bude úprava v horní části, pro snadný úchop. Cena vč. dopravy a instalace. 
</t>
  </si>
  <si>
    <t xml:space="preserve">Barová stolička žákovská se zádovou opěrkou tvořená rámem ze svařované kovové konstrukce ve tvaru písmene "U" s podpěrkou na nohy z oválné ocelové trubky. Kostra židle je ošetřena povrchovou úpravou práškovým lakováním. Velikosti židlí pro zvýšené sezení ve výšce odpovídající stolu. Sedák a opěrák židle je vyrobený z dvoustěnného strukturovaného polypropylenu pro pohodlné sezení s efektem vzduchového polštáře. Opěrák je zaoblený, tvarovaný dle přirozeného tvaru zad při opěru. Výška cca 560 mm ± 5 %. Konstrukce sv. šedá RAL9006, sedák a opěrák v šedé. Výška sedu od podlahy min. 560 mm. Kostra židle zakončena kluzáky. Stohovatelné provedení. Cena vč. dopravy a instalace. 
</t>
  </si>
  <si>
    <t xml:space="preserve">Katedra pro učitele o rozměru 760x1300x582 mm ± 5 %. Katedra učitele s uzamykatelnou skříňkou. Pracovní deska LTD min. tl. 25 mm opatřená ABS hranou min. tl. 2 mm. V pravé části katedry umístěna uzamykatelná skříňka min. vnitřní šířka min. 520 mm na soklu s dvěma policemi. Skříňka vybavena větrací mřížkou a 2x kabelovou průchodkou. Korpus skříňky vč. zad a polic  z LTD min. tl. 18 mm, korpus lepený, všechny hrany olepeny ABS hranou min. tl. 0,8 mm. Police musí být výškově stavitelné, podpěry polic zabraňující jejich vysunutí. Bezpečnostní panty bez viditelných šroubů včetně tlumičů pro pomalé dovírání dveří. Dveře LTD min. tl. 18 mm, opatřeny zapuštěnou úchytkou, která je nasazena na vodorovnou hranu dvířek a kopíruje jejich vyfrézovaný tvar včetně radiusu. Úchytka je plná a zakrývá otvor po frézování, aby nedošlo ke zranění prstů při manipulaci s dvířky. Skříňka je uzamykatelná jednocestným zámkem. Možnost výběru barevného provedení z několika základních typů dekorů/barev. Cena vč. dopravy a instalace. 
</t>
  </si>
  <si>
    <t xml:space="preserve">Kuchyňská sestava. Výška pracovní plochy min. 863 mm. Pracovní plocha z postformingové desky min. tl. 38 mm. Zástěna z LTD min. tl. 9 mm a výšky min. 450 mm vyplňuje plochu mezi pracovní deskou a spodní hranou horních skříněk. Zástěna v dekoru pracovní desky. Spára mezi pracovní deskou a zástěnou zasilikonována. Korpus skříněk z LTD min. tl. 18 mm, ABS hrana min. tl. 0,8 mm lepena PUR lepidlem. Dvířka a čela zásuvek z LTD min. tl. 18 mm, ABS hrana min. tl. 2 mm lepena PUR lepidlem. Záda skříněk HDF-LAK min. tl. 2,5 mm. Skříňky jsou opatřeny plastovými výškově stavitelnými nožkami. Úchytky kovové. Úchytka má zaoblené hrany, aby nedošlo ke zranění. Soklová lišta po celé délce sestavy z LTD min. tl. 18 mm, ABS hrana min. tl. 0,8 mm lepena PUR lepidlem. Sestavu tvoří: 2x jednodveřová  skříňka š. min. 450 mm, 2x skříňka pro vestavnou troubu š. min. 600 mm, 1x zásuvková skříňka se třemi zásuvkami š. min. 450 mm; horní část: 3x otevřená skříňka š. min. 450 mm, 2x skříňka pro vestavnou digestoř š. min. 600 mm. Horní skříňky opatřeny LED páskem s dostačujícím osvětlením pracovní plochy dle norem. Spotřebiče nejsou součástí této položky. Možnost výběru barevného provedení kuchyňské linky z několika základních typů dekorů/barev pro LTD a postformingovou desku se zástěnou. Orientační rozměry : délka 2550 x 900/2000 x 600 ± 5 % hl spodní části. Cena vč. dopravy a instalace bez zapojení rozvodů - stavba.
</t>
  </si>
  <si>
    <t>Kuchyňská sestava do L. Výška pracovní plochy min. 863 mm. Pracovní plocha z postformingové desky min. tl. 38 mm. Zástěna z LTD min. tl. 9 mm a výšky min. 450 mm vyplňuje plochu mezi pracovní deskou a spodní hranou horních skříněk. Zástěna v dekoru pracovní desky. Spára mezi pracovní deskou a zástěnou zasilikonována. Korpus skříněk z LTD min. tl. 18 mm, ABS hrana min. tl. 0,8 mm lepena PUR lepidlem. Dvířka a čela zásuvek z LTD min. tl. 18 mm, ABS hrana min. tl. 2 mm lepena PUR lepidlem. Záda skříněk HDF-LAK min. tl. 2,5 mm. Skříňky jsou opatřeny plastovými výškově stavitelnými nožkami. Úchytky kovové. Úchytka má zaoblené hrany aby nedošlo ke zranění. Soklová lišta po celé délce sestavy z LTD min. tl. 18 mm, ABS hrana min. tl. 0,8 mm lepena PUR lepidlem. Sestavu tvoří: 2x dvoudveřová dřezová skříňka š. min. 700 mm, 1 x rohová skříňka s dřezem š. min. 1000 mm, částečně zaslepená - viz výkres, 1x dvoudvéřová skříňka š. min. 800 mm, 1x dvoudvéřová skříňka š. min. 600 mm, 1x zásuvková skříňka se třemi zásuvkami š. min. 600 mm, 1x zásuvková skříňka se třemi zásuvkami š. min. 550 , 1x skříňka pro vestavnou troubu š. min. 600 mm, 1x jednodveřová skříňka š. min. 450 mm; 1 x skříňka pro vestavnou myčku š. min. 600 mm; 1x otevřená skříňka š. min. 550mm - viz nákres; horní část: 1x jednodveřová skříňka š. min. 250 mm, 1x skříňka s digestoří š. min. 600 mm, 1x skříňka s výklopem š. min. 600 mm umístěný nad vestavnou mikrovlnkou, 1x skříňka pro vestavnou mikrovlnnou troubu š. min. 600 mm, 2x dvoudveřová skříňka š. min. 600 mm a 1 x 700 mm, dále rohová skříňka tj. s dveřmi š. min. 1000mm, část zaslepená. Horní skříňky opatřeny LED páskem s dostačujícím osvětlením pracovní plochy dle norem. Součástí vybavení linky je 3x nerezový dřez s odkapem; 3x stojánková tlaková baterie - páková směšovací. Spotřebiče nejsou součástí této položky. Možnost výběru barevného provedení kuchyňské linky z několika základních typů dekorů/barev pro LTD a postformingovou desku se zástěnou. Orientační rozměry: délka do U 2900/2636/3314 x 900/2000 x 600 hl spodní části ± 5 %.  Cena vč. dopravy a instalace bez zapojení rozvodů - stavba.</t>
  </si>
  <si>
    <t xml:space="preserve">Barový pult s koši na tříděný odpad. Rozměry 1900 x 800 x min. 863mm ± 5 %. Součástí 5 ks zabudovaných košů na tříděný odpad. Korpus skříněk z LTD min. tl. 18 mm, ABS hrana min. tl. 0,8 mm lepena PUR lepidlem. Dvířka a čela zásuvek z LTD min. tl. 18 mm, ABS hrana min. tl. 2 mm lepena PUR lepidlem. Pohledová záda skříněk z LTD min. tl. 18 mm. Skříňky jsou opatřeny plastovými výškově stavitelnými nožkami. Úchytky kovové. Úchytka má zaoblené hrany aby nedošlo ke zranění. Soklová lišta po celé délce sestavy z LTD min. tl. 18 mm, ABS hrana min. tl. 0,8 mm lepena PUR lepidlem. Sestavu tvoří: 5x jednodveřová skříňka pro zabudované koše min.  š. 364 mm, hl. 450 mm. Materiál pracovní desky postforming min. tl. 38 mm.  Cena vč. dopravy a instalace.
</t>
  </si>
  <si>
    <t xml:space="preserve">Vestavná myčka - orientační rozměry: 850x600x600cm (VxŠxH) ± 5 %, min 4 mycí programy, tlačítkové ovládání, ukazatel konce mycího cyklu, zvuková signalizace, ochrana proti přetečení a úniku vody, džák na lahve, police na šálky, držák na příbory. Cena vč. dopravy, bez zapojení.
</t>
  </si>
  <si>
    <t xml:space="preserve">Indukční varná deska - šířka min. 600 mm, povrch z černého skla, min. 7 úrovní nastavení výkonu, 4 indukční varné zóny: 2x cca 160 mm + 2x cca 210 mm ± 5 %, dotykové ovládání pro nastavení výkonu. Cena vč. dopravy a instalace, bez zapojení.
</t>
  </si>
  <si>
    <t xml:space="preserve">Odsavač par, min. 4 rychlosti , LED osvětlení, maximální hlučnost 62 dB, omyvatelný filtr, zpětná klapka, funkce rychlého odsávání. Zapojení stavba.
</t>
  </si>
  <si>
    <t xml:space="preserve">Mikrovlnná trouba vestavná do skříňky. Objem orientačně 20 litrů ± 5 %. Intuitivní ovládání pomocí dvou ergonomických otočných voličů, min. 5 stupňů nastavení výkonu včetně rozmrazování, časovač min. na 1 až 35 min., zvukový signál konce programu, vnitřní osvětlení, výkon mikrovln min.800 W. Orientační rozměry vnitřního prostoru (V x Š x H, cm): 19,5 x 28 x 27,5 cm ± 5 %. Cena vč. dopravy a instalace, bez zapojení.
</t>
  </si>
  <si>
    <t xml:space="preserve">Žákovský třímístný stůl o rozměru š1800 x hl min.650 x v750 mm ± 5 %. Stůl je tvořen samonosnou rámovou kovovou podnoží, která bude vedena po celém obvodu desky, sestavena z ocelových profilů min. 40x40 mm včetně rektifikací pro vyrovnání nerovností podlahy. Jedna noha profil min 60x40 mm pro snadné vedení kabeláže z podlahy Kovové prvky v RAL 9006 stříbrná. Pracovní plocha LTD min. 18 mm, s hranou ABS min. tl. 2 mm. V čele stolu lub z LTD min. 18 mm, s hranou ABS min. tl. 0.8 mm. Výška lubu min, 350 mm. 
Příprava prostupů pro elektro. Nábytková příprava, rozvody a zapojení - stavba. Nohy mají rektifikaci a součástí dodávky je i ukotvení stolů do podlahy pomocí úhelníků ve stejné povrchové úpravě jako podnož stolu. Cena vč. dopravy a instalace, bez rozvodů elektra.
</t>
  </si>
  <si>
    <t xml:space="preserve">Skříň žákovská s dveřmi výšky 3OH o rozměru 1091x800x480 mm ± 5 %.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Dno skříně opatřeno rektifikacemi pro vyrovnání nerovnosti podlah. Cena vč. dopravy a instalace.
</t>
  </si>
  <si>
    <t xml:space="preserve">Skříň žákovská s dveřmi výšky 5OH, rozměry 1803x800x480 mm ± 5 %.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Dno skříně opatřeno rektifikacemi pro vyrovnání nerovnosti podlah. Cena vč. dopravy a instalace.
</t>
  </si>
</sst>
</file>

<file path=xl/styles.xml><?xml version="1.0" encoding="utf-8"?>
<styleSheet xmlns="http://schemas.openxmlformats.org/spreadsheetml/2006/main">
  <numFmts count="5">
    <numFmt numFmtId="164" formatCode="#"/>
    <numFmt numFmtId="165" formatCode="#,##0.000"/>
    <numFmt numFmtId="166" formatCode="#,##0\_x0000_"/>
    <numFmt numFmtId="167" formatCode="#,##0.0"/>
    <numFmt numFmtId="168" formatCode="#,##0.0000"/>
  </numFmts>
  <fonts count="28">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b/>
      <sz val="8"/>
      <color rgb="FF0000FF"/>
      <name val="Arial"/>
      <family val="2"/>
      <charset val="238"/>
    </font>
    <font>
      <b/>
      <sz val="8"/>
      <color rgb="FF7030A0"/>
      <name val="Arial"/>
      <family val="2"/>
      <charset val="238"/>
    </font>
    <font>
      <b/>
      <sz val="10"/>
      <color rgb="FF0000FF"/>
      <name val="Arial"/>
      <family val="2"/>
      <charset val="238"/>
    </font>
    <font>
      <b/>
      <sz val="10"/>
      <color rgb="FF800080"/>
      <name val="Arial"/>
      <family val="2"/>
      <charset val="238"/>
    </font>
    <font>
      <sz val="10"/>
      <color theme="1"/>
      <name val="Arial"/>
      <family val="2"/>
      <charset val="238"/>
    </font>
    <font>
      <b/>
      <u/>
      <sz val="10"/>
      <color rgb="FFFA0000"/>
      <name val="Arial"/>
      <family val="2"/>
      <charset val="238"/>
    </font>
    <font>
      <sz val="8"/>
      <color rgb="FFFF0000"/>
      <name val="Arial"/>
      <family val="2"/>
      <charset val="238"/>
    </font>
    <font>
      <sz val="11"/>
      <name val="Calibri"/>
      <family val="2"/>
      <scheme val="minor"/>
    </font>
    <font>
      <sz val="8"/>
      <color rgb="FF7030A0"/>
      <name val="Arial"/>
      <family val="2"/>
      <charset val="238"/>
    </font>
    <font>
      <b/>
      <sz val="8"/>
      <color indexed="12"/>
      <name val="Arial"/>
      <family val="2"/>
      <charset val="238"/>
    </font>
    <font>
      <b/>
      <sz val="8"/>
      <color indexed="20"/>
      <name val="Arial"/>
      <family val="2"/>
      <charset val="238"/>
    </font>
    <font>
      <b/>
      <u/>
      <sz val="8"/>
      <color indexed="10"/>
      <name val="Arial"/>
      <family val="2"/>
      <charset val="238"/>
    </font>
    <font>
      <u/>
      <sz val="10"/>
      <color theme="10"/>
      <name val="Arial"/>
      <family val="2"/>
      <charset val="238"/>
    </font>
    <font>
      <sz val="10"/>
      <color rgb="FFFF0000"/>
      <name val="Arial"/>
      <family val="2"/>
      <charset val="238"/>
    </font>
    <font>
      <sz val="10"/>
      <name val="Calibri"/>
      <family val="2"/>
      <charset val="238"/>
    </font>
  </fonts>
  <fills count="7">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rgb="FFFFFF00"/>
        <bgColor indexed="64"/>
      </patternFill>
    </fill>
    <fill>
      <patternFill patternType="solid">
        <fgColor rgb="FFFFFFCC"/>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s>
  <cellStyleXfs count="6">
    <xf numFmtId="0" fontId="0" fillId="0" borderId="0"/>
    <xf numFmtId="0" fontId="12" fillId="0" borderId="0"/>
    <xf numFmtId="0" fontId="12" fillId="0" borderId="0"/>
    <xf numFmtId="0" fontId="20" fillId="0" borderId="0"/>
    <xf numFmtId="0" fontId="25" fillId="0" borderId="0" applyNumberFormat="0" applyFill="0" applyBorder="0" applyAlignment="0" applyProtection="0"/>
    <xf numFmtId="0" fontId="1" fillId="0" borderId="0"/>
  </cellStyleXfs>
  <cellXfs count="242">
    <xf numFmtId="0" fontId="0" fillId="0" borderId="0" xfId="0"/>
    <xf numFmtId="0" fontId="13" fillId="0" borderId="0" xfId="0" applyFont="1" applyAlignment="1">
      <alignment vertical="center"/>
    </xf>
    <xf numFmtId="0" fontId="14" fillId="0" borderId="0" xfId="0" applyFont="1" applyAlignment="1">
      <alignment vertical="center"/>
    </xf>
    <xf numFmtId="2" fontId="1" fillId="0" borderId="0" xfId="0" applyNumberFormat="1" applyFont="1" applyProtection="1">
      <protection locked="0"/>
    </xf>
    <xf numFmtId="0" fontId="1" fillId="0" borderId="0" xfId="0" applyFont="1" applyProtection="1">
      <protection locked="0"/>
    </xf>
    <xf numFmtId="0" fontId="1" fillId="0" borderId="1" xfId="0" applyFont="1" applyBorder="1"/>
    <xf numFmtId="0" fontId="1" fillId="0" borderId="2" xfId="0" applyFont="1" applyBorder="1"/>
    <xf numFmtId="0" fontId="1" fillId="0" borderId="3" xfId="0" applyFont="1" applyBorder="1"/>
    <xf numFmtId="0" fontId="1" fillId="0" borderId="0" xfId="0" applyFont="1" applyAlignment="1">
      <alignment vertical="center"/>
    </xf>
    <xf numFmtId="0" fontId="1" fillId="4" borderId="0" xfId="0" applyFont="1" applyFill="1" applyAlignment="1">
      <alignment horizontal="left" vertical="center"/>
    </xf>
    <xf numFmtId="49" fontId="1" fillId="3" borderId="47" xfId="0" applyNumberFormat="1" applyFont="1" applyFill="1" applyBorder="1" applyAlignment="1">
      <alignment horizontal="center" vertical="center" wrapText="1"/>
    </xf>
    <xf numFmtId="1" fontId="1" fillId="3" borderId="48" xfId="0" applyNumberFormat="1" applyFont="1" applyFill="1" applyBorder="1" applyAlignment="1">
      <alignment horizontal="center" vertical="center" wrapText="1"/>
    </xf>
    <xf numFmtId="0" fontId="15" fillId="0" borderId="0" xfId="0" applyFont="1" applyAlignment="1">
      <alignment vertical="center"/>
    </xf>
    <xf numFmtId="4" fontId="16" fillId="0" borderId="0" xfId="0" applyNumberFormat="1" applyFont="1" applyAlignment="1">
      <alignment horizontal="right" vertical="center"/>
    </xf>
    <xf numFmtId="166" fontId="1" fillId="0" borderId="0" xfId="0" applyNumberFormat="1" applyFont="1" applyAlignment="1">
      <alignment horizontal="center" vertical="center"/>
    </xf>
    <xf numFmtId="165" fontId="1" fillId="0" borderId="0" xfId="0" applyNumberFormat="1" applyFont="1" applyAlignment="1">
      <alignment horizontal="right" vertical="center"/>
    </xf>
    <xf numFmtId="4" fontId="1" fillId="0" borderId="0" xfId="0" applyNumberFormat="1" applyFont="1" applyAlignment="1">
      <alignment horizontal="right" vertical="center"/>
    </xf>
    <xf numFmtId="167" fontId="1" fillId="0" borderId="0" xfId="0" applyNumberFormat="1" applyFont="1" applyAlignment="1">
      <alignment horizontal="right" vertical="center"/>
    </xf>
    <xf numFmtId="166" fontId="1" fillId="0" borderId="0" xfId="0" applyNumberFormat="1" applyFont="1" applyAlignment="1">
      <alignment horizontal="right" vertical="center"/>
    </xf>
    <xf numFmtId="166" fontId="15" fillId="0" borderId="0" xfId="0" applyNumberFormat="1" applyFont="1" applyAlignment="1">
      <alignment horizontal="center" vertical="center"/>
    </xf>
    <xf numFmtId="4" fontId="15" fillId="0" borderId="0" xfId="0" applyNumberFormat="1" applyFont="1" applyAlignment="1">
      <alignment horizontal="right" vertical="center"/>
    </xf>
    <xf numFmtId="4" fontId="17" fillId="0" borderId="0" xfId="0" applyNumberFormat="1" applyFont="1" applyAlignment="1">
      <alignment horizontal="right" vertical="center"/>
    </xf>
    <xf numFmtId="0" fontId="18" fillId="0" borderId="0" xfId="0" applyFont="1" applyAlignment="1">
      <alignment vertical="center"/>
    </xf>
    <xf numFmtId="4" fontId="18" fillId="0" borderId="0" xfId="0" applyNumberFormat="1" applyFont="1" applyAlignment="1">
      <alignment horizontal="right" vertical="center"/>
    </xf>
    <xf numFmtId="1" fontId="1" fillId="3" borderId="48" xfId="0" applyNumberFormat="1" applyFont="1" applyFill="1" applyBorder="1" applyAlignment="1">
      <alignment horizontal="center" vertical="center"/>
    </xf>
    <xf numFmtId="0" fontId="21" fillId="0" borderId="0" xfId="0" applyFont="1" applyProtection="1">
      <protection locked="0"/>
    </xf>
    <xf numFmtId="2" fontId="21" fillId="0" borderId="0" xfId="0" applyNumberFormat="1" applyFont="1" applyProtection="1">
      <protection locked="0"/>
    </xf>
    <xf numFmtId="0" fontId="19" fillId="0" borderId="0" xfId="0" applyFont="1" applyProtection="1">
      <protection locked="0"/>
    </xf>
    <xf numFmtId="2" fontId="19" fillId="0" borderId="0" xfId="0" applyNumberFormat="1" applyFont="1" applyProtection="1">
      <protection locked="0"/>
    </xf>
    <xf numFmtId="0" fontId="2" fillId="0" borderId="0" xfId="0" applyFont="1" applyProtection="1">
      <protection locked="0"/>
    </xf>
    <xf numFmtId="2" fontId="2" fillId="0" borderId="0" xfId="0" applyNumberFormat="1" applyFont="1" applyProtection="1">
      <protection locked="0"/>
    </xf>
    <xf numFmtId="0" fontId="16" fillId="0" borderId="0" xfId="0" applyFont="1" applyAlignment="1">
      <alignment horizontal="left" vertical="top" wrapText="1"/>
    </xf>
    <xf numFmtId="49" fontId="1" fillId="2" borderId="17" xfId="0" applyNumberFormat="1" applyFont="1" applyFill="1" applyBorder="1" applyAlignment="1">
      <alignment horizontal="left" vertical="top" wrapText="1"/>
    </xf>
    <xf numFmtId="0" fontId="15" fillId="0" borderId="0" xfId="0" applyFont="1" applyAlignment="1">
      <alignment horizontal="left" vertical="top" wrapText="1"/>
    </xf>
    <xf numFmtId="0" fontId="1" fillId="0" borderId="0" xfId="0" applyFont="1" applyAlignment="1">
      <alignment horizontal="left" vertical="top" wrapText="1"/>
    </xf>
    <xf numFmtId="0" fontId="18" fillId="0" borderId="0" xfId="0" applyFont="1" applyAlignment="1">
      <alignment horizontal="left" vertical="top" wrapText="1"/>
    </xf>
    <xf numFmtId="0" fontId="1" fillId="0" borderId="0" xfId="0" applyFont="1" applyAlignment="1" applyProtection="1">
      <alignment horizontal="left" vertical="top" wrapText="1"/>
      <protection locked="0"/>
    </xf>
    <xf numFmtId="166" fontId="22" fillId="0" borderId="0" xfId="0" applyNumberFormat="1" applyFont="1" applyAlignment="1">
      <alignment horizontal="center" vertical="center"/>
    </xf>
    <xf numFmtId="0" fontId="22" fillId="0" borderId="0" xfId="0" applyFont="1" applyAlignment="1">
      <alignment vertical="center"/>
    </xf>
    <xf numFmtId="4" fontId="22" fillId="0" borderId="0" xfId="0" applyNumberFormat="1" applyFont="1" applyAlignment="1">
      <alignment horizontal="right" vertical="center"/>
    </xf>
    <xf numFmtId="166" fontId="23" fillId="0" borderId="0" xfId="0" applyNumberFormat="1" applyFont="1" applyAlignment="1">
      <alignment horizontal="center" vertical="center"/>
    </xf>
    <xf numFmtId="0" fontId="23" fillId="0" borderId="0" xfId="0" applyFont="1" applyAlignment="1">
      <alignment vertical="center"/>
    </xf>
    <xf numFmtId="4" fontId="23" fillId="0" borderId="0" xfId="0" applyNumberFormat="1" applyFont="1" applyAlignment="1">
      <alignment horizontal="right" vertical="center"/>
    </xf>
    <xf numFmtId="0" fontId="23" fillId="0" borderId="0" xfId="0" applyFont="1"/>
    <xf numFmtId="4" fontId="23" fillId="0" borderId="0" xfId="0" applyNumberFormat="1" applyFont="1"/>
    <xf numFmtId="0" fontId="2" fillId="0" borderId="0" xfId="0" applyFont="1"/>
    <xf numFmtId="0" fontId="24" fillId="0" borderId="0" xfId="0" applyFont="1"/>
    <xf numFmtId="4" fontId="24" fillId="0" borderId="0" xfId="0" applyNumberFormat="1" applyFont="1"/>
    <xf numFmtId="0" fontId="1" fillId="0" borderId="0" xfId="0" applyFont="1" applyAlignment="1" applyProtection="1">
      <alignment horizontal="left" vertical="center"/>
      <protection locked="0"/>
    </xf>
    <xf numFmtId="49" fontId="1" fillId="0" borderId="0" xfId="0" applyNumberFormat="1" applyFont="1" applyAlignment="1">
      <alignment horizontal="left" vertical="center" wrapText="1"/>
    </xf>
    <xf numFmtId="49" fontId="1" fillId="3" borderId="49" xfId="0" applyNumberFormat="1" applyFont="1" applyFill="1" applyBorder="1" applyAlignment="1">
      <alignment horizontal="center" vertical="center" wrapText="1"/>
    </xf>
    <xf numFmtId="1" fontId="1" fillId="3" borderId="32" xfId="0" applyNumberFormat="1" applyFont="1" applyFill="1" applyBorder="1" applyAlignment="1">
      <alignment horizontal="center" vertical="center"/>
    </xf>
    <xf numFmtId="0" fontId="4" fillId="0" borderId="0" xfId="0" applyFont="1" applyAlignment="1">
      <alignment horizontal="right" vertical="center"/>
    </xf>
    <xf numFmtId="0" fontId="11" fillId="0" borderId="0" xfId="0" applyFont="1" applyAlignment="1">
      <alignment horizontal="right" vertical="center"/>
    </xf>
    <xf numFmtId="49" fontId="10" fillId="2" borderId="17" xfId="0" applyNumberFormat="1" applyFont="1" applyFill="1" applyBorder="1" applyAlignment="1">
      <alignment horizontal="right" vertical="center"/>
    </xf>
    <xf numFmtId="0" fontId="1" fillId="0" borderId="0" xfId="0" applyFont="1" applyAlignment="1" applyProtection="1">
      <alignment horizontal="right" vertical="center"/>
      <protection locked="0"/>
    </xf>
    <xf numFmtId="49" fontId="10" fillId="2" borderId="17" xfId="0" applyNumberFormat="1" applyFont="1" applyFill="1" applyBorder="1" applyAlignment="1">
      <alignment horizontal="center" vertical="center"/>
    </xf>
    <xf numFmtId="0" fontId="18" fillId="0" borderId="0" xfId="0" applyFont="1" applyAlignment="1">
      <alignment horizontal="center" vertical="center"/>
    </xf>
    <xf numFmtId="0" fontId="1" fillId="0" borderId="0" xfId="0" applyFont="1" applyAlignment="1" applyProtection="1">
      <alignment horizontal="center" vertical="center"/>
      <protection locked="0"/>
    </xf>
    <xf numFmtId="0" fontId="15" fillId="0" borderId="0" xfId="0" applyFont="1" applyAlignment="1">
      <alignment horizontal="center" vertical="center"/>
    </xf>
    <xf numFmtId="49" fontId="1" fillId="2" borderId="0" xfId="0" applyNumberFormat="1" applyFont="1" applyFill="1" applyAlignment="1">
      <alignment horizontal="left" vertical="center" wrapText="1"/>
    </xf>
    <xf numFmtId="49" fontId="1" fillId="4" borderId="0" xfId="0" applyNumberFormat="1" applyFont="1" applyFill="1" applyAlignment="1">
      <alignment horizontal="left" vertical="center" wrapText="1"/>
    </xf>
    <xf numFmtId="49" fontId="10" fillId="2" borderId="17" xfId="0" applyNumberFormat="1" applyFont="1" applyFill="1" applyBorder="1" applyAlignment="1">
      <alignment horizontal="left" vertical="center" wrapText="1"/>
    </xf>
    <xf numFmtId="0" fontId="15" fillId="0" borderId="0" xfId="0" applyFont="1" applyAlignment="1">
      <alignment horizontal="left" vertical="center" wrapText="1"/>
    </xf>
    <xf numFmtId="0" fontId="18"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6" fillId="0" borderId="0" xfId="0" applyFont="1" applyAlignment="1">
      <alignment horizontal="center" vertical="center" wrapText="1"/>
    </xf>
    <xf numFmtId="0" fontId="15" fillId="0" borderId="0" xfId="0" applyFont="1" applyAlignment="1">
      <alignment horizontal="right" vertical="center"/>
    </xf>
    <xf numFmtId="0" fontId="16" fillId="0" borderId="0" xfId="0" applyFont="1" applyAlignment="1">
      <alignment horizontal="right" vertical="center"/>
    </xf>
    <xf numFmtId="0" fontId="18" fillId="0" borderId="0" xfId="0" applyFont="1" applyAlignment="1">
      <alignment horizontal="right" vertical="center"/>
    </xf>
    <xf numFmtId="0" fontId="1" fillId="0" borderId="0" xfId="0" applyFont="1" applyAlignment="1" applyProtection="1">
      <alignment horizontal="center" vertical="center" wrapText="1"/>
      <protection locked="0"/>
    </xf>
    <xf numFmtId="49" fontId="7" fillId="2"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7" fillId="6" borderId="0" xfId="0" applyNumberFormat="1" applyFont="1" applyFill="1"/>
    <xf numFmtId="49" fontId="3" fillId="6" borderId="0" xfId="0" applyNumberFormat="1" applyFont="1" applyFill="1"/>
    <xf numFmtId="49" fontId="6" fillId="6" borderId="0" xfId="0" applyNumberFormat="1" applyFont="1" applyFill="1" applyAlignment="1">
      <alignment vertical="center"/>
    </xf>
    <xf numFmtId="0" fontId="2" fillId="6" borderId="0" xfId="0" applyFont="1" applyFill="1" applyAlignment="1">
      <alignment horizontal="left" vertical="center"/>
    </xf>
    <xf numFmtId="49" fontId="3" fillId="6" borderId="0" xfId="0" applyNumberFormat="1" applyFont="1" applyFill="1" applyAlignment="1">
      <alignment vertical="center"/>
    </xf>
    <xf numFmtId="49" fontId="2" fillId="6" borderId="0" xfId="0" applyNumberFormat="1" applyFont="1" applyFill="1" applyAlignment="1">
      <alignment horizontal="center" vertical="center"/>
    </xf>
    <xf numFmtId="49" fontId="2" fillId="6" borderId="0" xfId="0" applyNumberFormat="1" applyFont="1" applyFill="1" applyAlignment="1">
      <alignment vertical="center"/>
    </xf>
    <xf numFmtId="49" fontId="2" fillId="6" borderId="0" xfId="0" applyNumberFormat="1" applyFont="1" applyFill="1" applyAlignment="1">
      <alignment horizontal="left" vertical="center"/>
    </xf>
    <xf numFmtId="0" fontId="1" fillId="6" borderId="16" xfId="0" applyFont="1" applyFill="1" applyBorder="1"/>
    <xf numFmtId="0" fontId="1" fillId="6" borderId="17" xfId="0" applyFont="1" applyFill="1" applyBorder="1"/>
    <xf numFmtId="49" fontId="2" fillId="5" borderId="49" xfId="0" applyNumberFormat="1" applyFont="1" applyFill="1" applyBorder="1" applyAlignment="1">
      <alignment horizontal="center" vertical="center" wrapText="1"/>
    </xf>
    <xf numFmtId="49" fontId="2" fillId="5" borderId="47" xfId="0" applyNumberFormat="1" applyFont="1" applyFill="1" applyBorder="1" applyAlignment="1">
      <alignment horizontal="center" vertical="center" wrapText="1"/>
    </xf>
    <xf numFmtId="49" fontId="2" fillId="5" borderId="50" xfId="0" applyNumberFormat="1" applyFont="1" applyFill="1" applyBorder="1" applyAlignment="1">
      <alignment horizontal="center" vertical="center" wrapText="1"/>
    </xf>
    <xf numFmtId="1" fontId="2" fillId="5" borderId="32" xfId="0" applyNumberFormat="1" applyFont="1" applyFill="1" applyBorder="1" applyAlignment="1">
      <alignment horizontal="center" vertical="center" wrapText="1"/>
    </xf>
    <xf numFmtId="1" fontId="2" fillId="5" borderId="48" xfId="0" applyNumberFormat="1" applyFont="1" applyFill="1" applyBorder="1" applyAlignment="1">
      <alignment horizontal="center" vertical="center" wrapText="1"/>
    </xf>
    <xf numFmtId="1" fontId="2" fillId="5" borderId="51" xfId="0" applyNumberFormat="1" applyFont="1" applyFill="1" applyBorder="1" applyAlignment="1">
      <alignment horizontal="center" vertical="center" wrapText="1"/>
    </xf>
    <xf numFmtId="49" fontId="0" fillId="0" borderId="0" xfId="0" applyNumberFormat="1" applyAlignment="1">
      <alignment horizontal="left" vertical="center" wrapText="1"/>
    </xf>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164" fontId="2" fillId="0" borderId="25" xfId="0" applyNumberFormat="1" applyFont="1" applyBorder="1" applyAlignment="1">
      <alignment vertical="center"/>
    </xf>
    <xf numFmtId="164" fontId="2" fillId="0" borderId="8" xfId="0" applyNumberFormat="1"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164" fontId="2" fillId="0" borderId="38" xfId="0" applyNumberFormat="1" applyFont="1" applyBorder="1" applyAlignment="1">
      <alignment vertical="center"/>
    </xf>
    <xf numFmtId="0" fontId="2" fillId="0" borderId="7" xfId="0" applyFont="1" applyBorder="1" applyAlignment="1">
      <alignment vertical="center"/>
    </xf>
    <xf numFmtId="164" fontId="2" fillId="0" borderId="0" xfId="0" applyNumberFormat="1" applyFont="1" applyAlignment="1">
      <alignment vertical="center"/>
    </xf>
    <xf numFmtId="0" fontId="2" fillId="0" borderId="8" xfId="0" applyFont="1" applyBorder="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164" fontId="2" fillId="0" borderId="12" xfId="0" applyNumberFormat="1" applyFont="1" applyBorder="1" applyAlignment="1">
      <alignment vertical="center"/>
    </xf>
    <xf numFmtId="0" fontId="2" fillId="0" borderId="9" xfId="0" applyFont="1" applyBorder="1" applyAlignment="1">
      <alignment vertical="center"/>
    </xf>
    <xf numFmtId="164" fontId="2" fillId="0" borderId="29" xfId="0" applyNumberFormat="1"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164" fontId="2" fillId="0" borderId="9" xfId="0" applyNumberFormat="1" applyFont="1" applyBorder="1" applyAlignment="1">
      <alignment vertical="center"/>
    </xf>
    <xf numFmtId="49" fontId="2" fillId="0" borderId="26" xfId="0" applyNumberFormat="1"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6"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164"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 fontId="1" fillId="0" borderId="28" xfId="0" applyNumberFormat="1" applyFont="1" applyBorder="1" applyAlignment="1">
      <alignment horizontal="right" vertical="center" wrapText="1"/>
    </xf>
    <xf numFmtId="49" fontId="2" fillId="0" borderId="27" xfId="0" applyNumberFormat="1" applyFont="1" applyBorder="1" applyAlignment="1">
      <alignment vertical="center"/>
    </xf>
    <xf numFmtId="0" fontId="2" fillId="0" borderId="28" xfId="0" applyFont="1" applyBorder="1" applyAlignment="1">
      <alignment vertical="center"/>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0" fontId="2" fillId="0" borderId="27" xfId="0" applyFont="1" applyBorder="1" applyAlignment="1">
      <alignment vertical="center"/>
    </xf>
    <xf numFmtId="0" fontId="2" fillId="0" borderId="29" xfId="0" applyFont="1" applyBorder="1" applyAlignment="1">
      <alignment vertical="center"/>
    </xf>
    <xf numFmtId="49" fontId="2" fillId="0" borderId="6" xfId="0" applyNumberFormat="1" applyFont="1" applyBorder="1" applyAlignment="1">
      <alignment vertical="center"/>
    </xf>
    <xf numFmtId="1" fontId="2" fillId="0" borderId="30" xfId="0" applyNumberFormat="1" applyFont="1" applyBorder="1" applyAlignment="1">
      <alignment horizontal="center"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0" fontId="6" fillId="0" borderId="28" xfId="0" applyFont="1" applyBorder="1" applyAlignment="1">
      <alignment vertical="center"/>
    </xf>
    <xf numFmtId="4" fontId="1" fillId="0" borderId="16" xfId="0" applyNumberFormat="1" applyFont="1" applyBorder="1" applyAlignment="1">
      <alignment horizontal="right" vertical="center" wrapText="1"/>
    </xf>
    <xf numFmtId="49" fontId="2" fillId="0" borderId="18" xfId="0" applyNumberFormat="1" applyFont="1" applyBorder="1" applyAlignment="1">
      <alignment vertical="center"/>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 fontId="1" fillId="0" borderId="45" xfId="0" applyNumberFormat="1" applyFont="1" applyBorder="1" applyAlignment="1">
      <alignment horizontal="right" vertical="center" wrapText="1"/>
    </xf>
    <xf numFmtId="49" fontId="2" fillId="0" borderId="15" xfId="0" applyNumberFormat="1" applyFont="1" applyBorder="1" applyAlignment="1">
      <alignment vertical="center"/>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8"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168"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3" fontId="2" fillId="0" borderId="28" xfId="0" applyNumberFormat="1" applyFont="1" applyBorder="1" applyAlignment="1">
      <alignment horizontal="right" vertical="center" wrapText="1"/>
    </xf>
    <xf numFmtId="168"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4" fontId="4" fillId="0" borderId="53" xfId="0" applyNumberFormat="1" applyFont="1" applyBorder="1" applyAlignment="1">
      <alignment horizontal="right" vertical="center" wrapText="1"/>
    </xf>
    <xf numFmtId="0" fontId="2" fillId="0" borderId="43" xfId="0" applyFont="1" applyBorder="1" applyAlignment="1">
      <alignment vertical="center"/>
    </xf>
    <xf numFmtId="0" fontId="1" fillId="0" borderId="20"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0" fontId="24" fillId="0" borderId="0" xfId="0" applyFont="1" applyAlignment="1">
      <alignment vertical="center"/>
    </xf>
    <xf numFmtId="4" fontId="24" fillId="0" borderId="0" xfId="0" applyNumberFormat="1" applyFont="1" applyAlignment="1">
      <alignment horizontal="right" vertical="center"/>
    </xf>
    <xf numFmtId="49" fontId="7" fillId="6" borderId="0" xfId="0" applyNumberFormat="1" applyFont="1" applyFill="1" applyAlignment="1">
      <alignment horizontal="left" vertical="center"/>
    </xf>
    <xf numFmtId="49" fontId="1" fillId="6" borderId="0" xfId="0" applyNumberFormat="1" applyFont="1" applyFill="1" applyAlignment="1">
      <alignment horizontal="left" vertical="center"/>
    </xf>
    <xf numFmtId="49" fontId="4" fillId="6" borderId="0" xfId="0" applyNumberFormat="1" applyFont="1" applyFill="1" applyAlignment="1">
      <alignment horizontal="left" vertical="center"/>
    </xf>
    <xf numFmtId="0" fontId="1" fillId="6" borderId="0" xfId="0" applyFont="1" applyFill="1" applyAlignment="1">
      <alignment horizontal="left" vertical="center"/>
    </xf>
    <xf numFmtId="49" fontId="1" fillId="6" borderId="0" xfId="0" applyNumberFormat="1" applyFont="1" applyFill="1" applyAlignment="1">
      <alignment horizontal="left" vertical="center" wrapText="1"/>
    </xf>
    <xf numFmtId="49" fontId="10" fillId="6" borderId="17" xfId="0" applyNumberFormat="1" applyFont="1" applyFill="1" applyBorder="1" applyAlignment="1">
      <alignment horizontal="right" vertical="center"/>
    </xf>
    <xf numFmtId="49" fontId="10" fillId="6" borderId="17" xfId="0" applyNumberFormat="1" applyFont="1" applyFill="1" applyBorder="1" applyAlignment="1">
      <alignment horizontal="center" vertical="center"/>
    </xf>
    <xf numFmtId="49" fontId="10" fillId="6" borderId="17" xfId="0" applyNumberFormat="1" applyFont="1" applyFill="1" applyBorder="1" applyAlignment="1">
      <alignment horizontal="left" vertical="center" wrapText="1"/>
    </xf>
    <xf numFmtId="49" fontId="1" fillId="6" borderId="17" xfId="0" applyNumberFormat="1" applyFont="1" applyFill="1" applyBorder="1" applyAlignment="1">
      <alignment horizontal="left" vertical="top" wrapText="1"/>
    </xf>
    <xf numFmtId="49" fontId="1" fillId="5" borderId="49" xfId="0" applyNumberFormat="1" applyFont="1" applyFill="1" applyBorder="1" applyAlignment="1">
      <alignment horizontal="center" vertical="center" wrapText="1"/>
    </xf>
    <xf numFmtId="49" fontId="1" fillId="5" borderId="47" xfId="0" applyNumberFormat="1" applyFont="1" applyFill="1" applyBorder="1" applyAlignment="1">
      <alignment horizontal="center" vertical="center" wrapText="1"/>
    </xf>
    <xf numFmtId="1" fontId="1" fillId="5" borderId="32" xfId="0" applyNumberFormat="1" applyFont="1" applyFill="1" applyBorder="1" applyAlignment="1">
      <alignment horizontal="center" vertical="center"/>
    </xf>
    <xf numFmtId="1" fontId="1" fillId="5" borderId="48" xfId="0" applyNumberFormat="1" applyFont="1" applyFill="1" applyBorder="1" applyAlignment="1">
      <alignment horizontal="center" vertical="center"/>
    </xf>
    <xf numFmtId="1" fontId="1" fillId="5" borderId="48" xfId="0" applyNumberFormat="1" applyFont="1" applyFill="1" applyBorder="1" applyAlignment="1">
      <alignment horizontal="center" vertical="center" wrapText="1"/>
    </xf>
    <xf numFmtId="166" fontId="1" fillId="0" borderId="0" xfId="0" applyNumberFormat="1" applyFont="1" applyAlignment="1">
      <alignment horizontal="right" vertical="center" wrapText="1"/>
    </xf>
    <xf numFmtId="49" fontId="10" fillId="6" borderId="17" xfId="0" applyNumberFormat="1" applyFont="1" applyFill="1" applyBorder="1" applyAlignment="1">
      <alignment horizontal="left" vertical="top" wrapText="1"/>
    </xf>
    <xf numFmtId="166" fontId="16" fillId="0" borderId="0" xfId="0" applyNumberFormat="1"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wrapText="1"/>
    </xf>
    <xf numFmtId="49" fontId="26" fillId="0" borderId="0" xfId="0" applyNumberFormat="1" applyFont="1" applyAlignment="1">
      <alignment horizontal="left" vertical="center" wrapText="1"/>
    </xf>
    <xf numFmtId="164" fontId="2" fillId="0" borderId="25" xfId="0" applyNumberFormat="1" applyFont="1" applyBorder="1" applyAlignment="1">
      <alignment horizontal="left" vertical="center" wrapText="1"/>
    </xf>
    <xf numFmtId="164" fontId="2" fillId="0" borderId="8"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38" xfId="0" applyNumberFormat="1" applyFont="1" applyBorder="1" applyAlignment="1">
      <alignment horizontal="left" vertical="center" wrapText="1"/>
    </xf>
    <xf numFmtId="164" fontId="2" fillId="0" borderId="0" xfId="0" applyNumberFormat="1" applyFont="1" applyAlignment="1">
      <alignment horizontal="left" vertical="center" wrapText="1"/>
    </xf>
    <xf numFmtId="164" fontId="2" fillId="0" borderId="7" xfId="0" applyNumberFormat="1" applyFont="1" applyBorder="1" applyAlignment="1">
      <alignment horizontal="left" vertical="center" wrapText="1"/>
    </xf>
    <xf numFmtId="164" fontId="6" fillId="0" borderId="29" xfId="0" applyNumberFormat="1" applyFont="1" applyBorder="1" applyAlignment="1">
      <alignment horizontal="left" vertical="center" wrapText="1"/>
    </xf>
    <xf numFmtId="164" fontId="6" fillId="0" borderId="10" xfId="0" applyNumberFormat="1" applyFont="1" applyBorder="1" applyAlignment="1">
      <alignment horizontal="left" vertical="center" wrapText="1"/>
    </xf>
    <xf numFmtId="164" fontId="6" fillId="0" borderId="11" xfId="0" applyNumberFormat="1" applyFont="1" applyBorder="1" applyAlignment="1">
      <alignment horizontal="left" vertical="center" wrapText="1"/>
    </xf>
    <xf numFmtId="164" fontId="2" fillId="0" borderId="29" xfId="0" applyNumberFormat="1" applyFont="1" applyBorder="1" applyAlignment="1">
      <alignment horizontal="left" vertical="center" wrapText="1"/>
    </xf>
    <xf numFmtId="164" fontId="2" fillId="0" borderId="10" xfId="0" applyNumberFormat="1" applyFont="1" applyBorder="1" applyAlignment="1">
      <alignment horizontal="left" vertical="center" wrapText="1"/>
    </xf>
    <xf numFmtId="164"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0" fontId="1" fillId="6" borderId="0" xfId="0" applyFont="1" applyFill="1" applyAlignment="1">
      <alignment horizontal="left" vertical="center"/>
    </xf>
    <xf numFmtId="0" fontId="1" fillId="0" borderId="0" xfId="0" applyFont="1" applyAlignment="1">
      <alignment horizontal="left" vertical="center"/>
    </xf>
    <xf numFmtId="49" fontId="1" fillId="6" borderId="0" xfId="0" applyNumberFormat="1" applyFont="1" applyFill="1" applyAlignment="1">
      <alignment horizontal="left" vertical="center"/>
    </xf>
    <xf numFmtId="0" fontId="1" fillId="4" borderId="0" xfId="0" applyFont="1" applyFill="1" applyAlignment="1">
      <alignment horizontal="left" vertical="center"/>
    </xf>
    <xf numFmtId="49" fontId="1" fillId="4" borderId="0" xfId="0" applyNumberFormat="1" applyFont="1" applyFill="1" applyAlignment="1">
      <alignment horizontal="left" vertical="center"/>
    </xf>
  </cellXfs>
  <cellStyles count="6">
    <cellStyle name="Hypertextový odkaz 2" xfId="4"/>
    <cellStyle name="normální" xfId="0" builtinId="0"/>
    <cellStyle name="Normální 14" xfId="1"/>
    <cellStyle name="Normální 16" xfId="2"/>
    <cellStyle name="Normální 2" xfId="5"/>
    <cellStyle name="Normální 4" xfId="3"/>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sheetPr codeName="List1">
    <pageSetUpPr fitToPage="1"/>
  </sheetPr>
  <dimension ref="A1:S59"/>
  <sheetViews>
    <sheetView showGridLines="0" topLeftCell="A2" zoomScale="80" zoomScaleNormal="80" workbookViewId="0">
      <selection activeCell="U46" sqref="U46"/>
    </sheetView>
  </sheetViews>
  <sheetFormatPr defaultColWidth="9.140625" defaultRowHeight="12.75"/>
  <cols>
    <col min="1" max="1" width="2.42578125" style="4" customWidth="1"/>
    <col min="2" max="2" width="3.140625" style="4" customWidth="1"/>
    <col min="3" max="3" width="2.7109375" style="4" customWidth="1"/>
    <col min="4" max="4" width="6.85546875" style="4" customWidth="1"/>
    <col min="5" max="5" width="13.5703125" style="4" customWidth="1"/>
    <col min="6" max="6" width="0.5703125" style="4" customWidth="1"/>
    <col min="7" max="7" width="2.5703125" style="4" customWidth="1"/>
    <col min="8" max="8" width="2.7109375" style="4" customWidth="1"/>
    <col min="9" max="9" width="9.7109375" style="4" customWidth="1"/>
    <col min="10" max="10" width="13.5703125" style="4" customWidth="1"/>
    <col min="11" max="11" width="0.7109375" style="4" customWidth="1"/>
    <col min="12" max="12" width="2.42578125" style="4" customWidth="1"/>
    <col min="13" max="13" width="2.85546875" style="4" customWidth="1"/>
    <col min="14" max="14" width="2" style="4" customWidth="1"/>
    <col min="15" max="15" width="12.7109375" style="4" customWidth="1"/>
    <col min="16" max="16" width="2.85546875" style="4" customWidth="1"/>
    <col min="17" max="17" width="2" style="4" customWidth="1"/>
    <col min="18" max="18" width="13.5703125" style="4" customWidth="1"/>
    <col min="19" max="19" width="0.5703125" style="4" customWidth="1"/>
    <col min="20" max="16384" width="9.140625" style="4"/>
  </cols>
  <sheetData>
    <row r="1" spans="1:19" ht="12.75" hidden="1" customHeight="1">
      <c r="A1" s="5"/>
      <c r="B1" s="6"/>
      <c r="C1" s="6"/>
      <c r="D1" s="6"/>
      <c r="E1" s="6"/>
      <c r="F1" s="6"/>
      <c r="G1" s="6"/>
      <c r="H1" s="6"/>
      <c r="I1" s="6"/>
      <c r="J1" s="6"/>
      <c r="K1" s="6"/>
      <c r="L1" s="6"/>
      <c r="M1" s="6"/>
      <c r="N1" s="6"/>
      <c r="O1" s="6"/>
      <c r="P1" s="6"/>
      <c r="Q1" s="6"/>
      <c r="R1" s="6"/>
      <c r="S1" s="7"/>
    </row>
    <row r="2" spans="1:19" ht="23.25" customHeight="1">
      <c r="A2" s="5"/>
      <c r="B2" s="6"/>
      <c r="C2" s="6"/>
      <c r="D2" s="6"/>
      <c r="E2" s="6"/>
      <c r="F2" s="6"/>
      <c r="G2" s="91" t="s">
        <v>0</v>
      </c>
      <c r="H2" s="6"/>
      <c r="I2" s="6"/>
      <c r="J2" s="6"/>
      <c r="K2" s="6"/>
      <c r="L2" s="6"/>
      <c r="M2" s="6"/>
      <c r="N2" s="6"/>
      <c r="O2" s="6"/>
      <c r="P2" s="6"/>
      <c r="Q2" s="6"/>
      <c r="R2" s="6"/>
      <c r="S2" s="7"/>
    </row>
    <row r="3" spans="1:19" ht="12" hidden="1" customHeight="1">
      <c r="A3" s="92"/>
      <c r="B3" s="93"/>
      <c r="C3" s="93"/>
      <c r="D3" s="93"/>
      <c r="E3" s="93"/>
      <c r="F3" s="93"/>
      <c r="G3" s="93"/>
      <c r="H3" s="93"/>
      <c r="I3" s="93"/>
      <c r="J3" s="93"/>
      <c r="K3" s="93"/>
      <c r="L3" s="93"/>
      <c r="M3" s="93"/>
      <c r="N3" s="93"/>
      <c r="O3" s="93"/>
      <c r="P3" s="93"/>
      <c r="Q3" s="93"/>
      <c r="R3" s="93"/>
      <c r="S3" s="94"/>
    </row>
    <row r="4" spans="1:19" ht="8.25" customHeight="1">
      <c r="A4" s="95"/>
      <c r="B4" s="96"/>
      <c r="C4" s="96"/>
      <c r="D4" s="96"/>
      <c r="E4" s="96"/>
      <c r="F4" s="96"/>
      <c r="G4" s="96"/>
      <c r="H4" s="96"/>
      <c r="I4" s="96"/>
      <c r="J4" s="96"/>
      <c r="K4" s="96"/>
      <c r="L4" s="96"/>
      <c r="M4" s="96"/>
      <c r="N4" s="96"/>
      <c r="O4" s="96"/>
      <c r="P4" s="96"/>
      <c r="Q4" s="96"/>
      <c r="R4" s="96"/>
      <c r="S4" s="97"/>
    </row>
    <row r="5" spans="1:19" ht="24" customHeight="1">
      <c r="A5" s="98"/>
      <c r="B5" s="99" t="s">
        <v>1</v>
      </c>
      <c r="C5" s="99"/>
      <c r="D5" s="99"/>
      <c r="E5" s="224" t="s">
        <v>2</v>
      </c>
      <c r="F5" s="225"/>
      <c r="G5" s="225"/>
      <c r="H5" s="225"/>
      <c r="I5" s="225"/>
      <c r="J5" s="226"/>
      <c r="K5" s="99"/>
      <c r="L5" s="99"/>
      <c r="M5" s="99"/>
      <c r="N5" s="99"/>
      <c r="O5" s="99" t="s">
        <v>3</v>
      </c>
      <c r="P5" s="100" t="s">
        <v>4</v>
      </c>
      <c r="Q5" s="101"/>
      <c r="R5" s="102"/>
      <c r="S5" s="103"/>
    </row>
    <row r="6" spans="1:19" ht="17.25" hidden="1" customHeight="1">
      <c r="A6" s="98"/>
      <c r="B6" s="99" t="s">
        <v>5</v>
      </c>
      <c r="C6" s="99"/>
      <c r="D6" s="99"/>
      <c r="E6" s="104" t="s">
        <v>6</v>
      </c>
      <c r="F6" s="99"/>
      <c r="G6" s="99"/>
      <c r="H6" s="99"/>
      <c r="I6" s="99"/>
      <c r="J6" s="105"/>
      <c r="K6" s="99"/>
      <c r="L6" s="99"/>
      <c r="M6" s="99"/>
      <c r="N6" s="99"/>
      <c r="O6" s="99"/>
      <c r="P6" s="104"/>
      <c r="Q6" s="106"/>
      <c r="R6" s="105"/>
      <c r="S6" s="103"/>
    </row>
    <row r="7" spans="1:19" ht="24" customHeight="1">
      <c r="A7" s="98"/>
      <c r="B7" s="99" t="s">
        <v>7</v>
      </c>
      <c r="C7" s="99"/>
      <c r="D7" s="99"/>
      <c r="E7" s="227" t="s">
        <v>8</v>
      </c>
      <c r="F7" s="228"/>
      <c r="G7" s="228"/>
      <c r="H7" s="228"/>
      <c r="I7" s="228"/>
      <c r="J7" s="229"/>
      <c r="K7" s="99"/>
      <c r="L7" s="99"/>
      <c r="M7" s="99"/>
      <c r="N7" s="99"/>
      <c r="O7" s="99" t="s">
        <v>9</v>
      </c>
      <c r="P7" s="104" t="s">
        <v>10</v>
      </c>
      <c r="Q7" s="106"/>
      <c r="R7" s="105"/>
      <c r="S7" s="103"/>
    </row>
    <row r="8" spans="1:19" ht="17.25" hidden="1" customHeight="1">
      <c r="A8" s="98"/>
      <c r="B8" s="99" t="s">
        <v>11</v>
      </c>
      <c r="C8" s="99"/>
      <c r="D8" s="99"/>
      <c r="E8" s="104" t="s">
        <v>4</v>
      </c>
      <c r="F8" s="99"/>
      <c r="G8" s="99"/>
      <c r="H8" s="99"/>
      <c r="I8" s="99"/>
      <c r="J8" s="105"/>
      <c r="K8" s="99"/>
      <c r="L8" s="99"/>
      <c r="M8" s="99"/>
      <c r="N8" s="99"/>
      <c r="O8" s="99"/>
      <c r="P8" s="104"/>
      <c r="Q8" s="106"/>
      <c r="R8" s="105"/>
      <c r="S8" s="103"/>
    </row>
    <row r="9" spans="1:19" ht="24" customHeight="1">
      <c r="A9" s="98"/>
      <c r="B9" s="99" t="s">
        <v>12</v>
      </c>
      <c r="C9" s="99"/>
      <c r="D9" s="99"/>
      <c r="E9" s="230" t="s">
        <v>13</v>
      </c>
      <c r="F9" s="231"/>
      <c r="G9" s="231"/>
      <c r="H9" s="231"/>
      <c r="I9" s="231"/>
      <c r="J9" s="232"/>
      <c r="K9" s="99"/>
      <c r="L9" s="99"/>
      <c r="M9" s="99"/>
      <c r="N9" s="99"/>
      <c r="O9" s="99" t="s">
        <v>14</v>
      </c>
      <c r="P9" s="233" t="s">
        <v>10</v>
      </c>
      <c r="Q9" s="234"/>
      <c r="R9" s="235"/>
      <c r="S9" s="103"/>
    </row>
    <row r="10" spans="1:19" ht="17.25" hidden="1" customHeight="1">
      <c r="A10" s="98"/>
      <c r="B10" s="99" t="s">
        <v>15</v>
      </c>
      <c r="C10" s="99"/>
      <c r="D10" s="99"/>
      <c r="E10" s="99" t="s">
        <v>4</v>
      </c>
      <c r="F10" s="99"/>
      <c r="G10" s="99"/>
      <c r="H10" s="99"/>
      <c r="I10" s="99"/>
      <c r="J10" s="99"/>
      <c r="K10" s="99"/>
      <c r="L10" s="99"/>
      <c r="M10" s="99"/>
      <c r="N10" s="99"/>
      <c r="O10" s="99"/>
      <c r="P10" s="106"/>
      <c r="Q10" s="106"/>
      <c r="R10" s="99"/>
      <c r="S10" s="103"/>
    </row>
    <row r="11" spans="1:19" ht="17.25" hidden="1" customHeight="1">
      <c r="A11" s="98"/>
      <c r="B11" s="99" t="s">
        <v>16</v>
      </c>
      <c r="C11" s="99"/>
      <c r="D11" s="99"/>
      <c r="E11" s="99" t="s">
        <v>4</v>
      </c>
      <c r="F11" s="99"/>
      <c r="G11" s="99"/>
      <c r="H11" s="99"/>
      <c r="I11" s="99"/>
      <c r="J11" s="99"/>
      <c r="K11" s="99"/>
      <c r="L11" s="99"/>
      <c r="M11" s="99"/>
      <c r="N11" s="99"/>
      <c r="O11" s="99"/>
      <c r="P11" s="106"/>
      <c r="Q11" s="106"/>
      <c r="R11" s="99"/>
      <c r="S11" s="103"/>
    </row>
    <row r="12" spans="1:19" ht="17.25" hidden="1" customHeight="1">
      <c r="A12" s="98"/>
      <c r="B12" s="99" t="s">
        <v>17</v>
      </c>
      <c r="C12" s="99"/>
      <c r="D12" s="99"/>
      <c r="E12" s="99" t="s">
        <v>4</v>
      </c>
      <c r="F12" s="99"/>
      <c r="G12" s="99"/>
      <c r="H12" s="99"/>
      <c r="I12" s="99"/>
      <c r="J12" s="99"/>
      <c r="K12" s="99"/>
      <c r="L12" s="99"/>
      <c r="M12" s="99"/>
      <c r="N12" s="99"/>
      <c r="O12" s="99"/>
      <c r="P12" s="106"/>
      <c r="Q12" s="106"/>
      <c r="R12" s="99"/>
      <c r="S12" s="103"/>
    </row>
    <row r="13" spans="1:19" ht="17.25" hidden="1" customHeight="1">
      <c r="A13" s="98"/>
      <c r="B13" s="99"/>
      <c r="C13" s="99"/>
      <c r="D13" s="99"/>
      <c r="E13" s="99" t="s">
        <v>4</v>
      </c>
      <c r="F13" s="99"/>
      <c r="G13" s="99"/>
      <c r="H13" s="99"/>
      <c r="I13" s="99"/>
      <c r="J13" s="99"/>
      <c r="K13" s="99"/>
      <c r="L13" s="99"/>
      <c r="M13" s="99"/>
      <c r="N13" s="99"/>
      <c r="O13" s="99"/>
      <c r="P13" s="106"/>
      <c r="Q13" s="106"/>
      <c r="R13" s="99"/>
      <c r="S13" s="103"/>
    </row>
    <row r="14" spans="1:19" ht="17.25" hidden="1" customHeight="1">
      <c r="A14" s="98"/>
      <c r="B14" s="99"/>
      <c r="C14" s="99"/>
      <c r="D14" s="99"/>
      <c r="E14" s="99" t="s">
        <v>4</v>
      </c>
      <c r="F14" s="99"/>
      <c r="G14" s="99"/>
      <c r="H14" s="99"/>
      <c r="I14" s="99"/>
      <c r="J14" s="99"/>
      <c r="K14" s="99"/>
      <c r="L14" s="99"/>
      <c r="M14" s="99"/>
      <c r="N14" s="99"/>
      <c r="O14" s="99"/>
      <c r="P14" s="106"/>
      <c r="Q14" s="106"/>
      <c r="R14" s="99"/>
      <c r="S14" s="103"/>
    </row>
    <row r="15" spans="1:19" ht="17.25" hidden="1" customHeight="1">
      <c r="A15" s="98"/>
      <c r="B15" s="99"/>
      <c r="C15" s="99"/>
      <c r="D15" s="99"/>
      <c r="E15" s="99" t="s">
        <v>4</v>
      </c>
      <c r="F15" s="99"/>
      <c r="G15" s="99"/>
      <c r="H15" s="99"/>
      <c r="I15" s="99"/>
      <c r="J15" s="99"/>
      <c r="K15" s="99"/>
      <c r="L15" s="99"/>
      <c r="M15" s="99"/>
      <c r="N15" s="99"/>
      <c r="O15" s="99"/>
      <c r="P15" s="106"/>
      <c r="Q15" s="106"/>
      <c r="R15" s="99"/>
      <c r="S15" s="103"/>
    </row>
    <row r="16" spans="1:19" ht="17.25" hidden="1" customHeight="1">
      <c r="A16" s="98"/>
      <c r="B16" s="99"/>
      <c r="C16" s="99"/>
      <c r="D16" s="99"/>
      <c r="E16" s="99" t="s">
        <v>4</v>
      </c>
      <c r="F16" s="99"/>
      <c r="G16" s="99"/>
      <c r="H16" s="99"/>
      <c r="I16" s="99"/>
      <c r="J16" s="99"/>
      <c r="K16" s="99"/>
      <c r="L16" s="99"/>
      <c r="M16" s="99"/>
      <c r="N16" s="99"/>
      <c r="O16" s="99"/>
      <c r="P16" s="106"/>
      <c r="Q16" s="106"/>
      <c r="R16" s="99"/>
      <c r="S16" s="103"/>
    </row>
    <row r="17" spans="1:19" ht="17.25" hidden="1" customHeight="1">
      <c r="A17" s="98"/>
      <c r="B17" s="99"/>
      <c r="C17" s="99"/>
      <c r="D17" s="99"/>
      <c r="E17" s="99" t="s">
        <v>4</v>
      </c>
      <c r="F17" s="99"/>
      <c r="G17" s="99"/>
      <c r="H17" s="99"/>
      <c r="I17" s="99"/>
      <c r="J17" s="99"/>
      <c r="K17" s="99"/>
      <c r="L17" s="99"/>
      <c r="M17" s="99"/>
      <c r="N17" s="99"/>
      <c r="O17" s="99"/>
      <c r="P17" s="106"/>
      <c r="Q17" s="106"/>
      <c r="R17" s="99"/>
      <c r="S17" s="103"/>
    </row>
    <row r="18" spans="1:19" ht="17.25" hidden="1" customHeight="1">
      <c r="A18" s="98"/>
      <c r="B18" s="99"/>
      <c r="C18" s="99"/>
      <c r="D18" s="99"/>
      <c r="E18" s="99" t="s">
        <v>4</v>
      </c>
      <c r="F18" s="99"/>
      <c r="G18" s="99"/>
      <c r="H18" s="99"/>
      <c r="I18" s="99"/>
      <c r="J18" s="99"/>
      <c r="K18" s="99"/>
      <c r="L18" s="99"/>
      <c r="M18" s="99"/>
      <c r="N18" s="99"/>
      <c r="O18" s="99"/>
      <c r="P18" s="106"/>
      <c r="Q18" s="106"/>
      <c r="R18" s="99"/>
      <c r="S18" s="103"/>
    </row>
    <row r="19" spans="1:19" ht="17.25" hidden="1" customHeight="1">
      <c r="A19" s="98"/>
      <c r="B19" s="99"/>
      <c r="C19" s="99"/>
      <c r="D19" s="99"/>
      <c r="E19" s="99" t="s">
        <v>4</v>
      </c>
      <c r="F19" s="99"/>
      <c r="G19" s="99"/>
      <c r="H19" s="99"/>
      <c r="I19" s="99"/>
      <c r="J19" s="99"/>
      <c r="K19" s="99"/>
      <c r="L19" s="99"/>
      <c r="M19" s="99"/>
      <c r="N19" s="99"/>
      <c r="O19" s="99"/>
      <c r="P19" s="106"/>
      <c r="Q19" s="106"/>
      <c r="R19" s="99"/>
      <c r="S19" s="103"/>
    </row>
    <row r="20" spans="1:19" ht="17.25" hidden="1" customHeight="1">
      <c r="A20" s="98"/>
      <c r="B20" s="99"/>
      <c r="C20" s="99"/>
      <c r="D20" s="99"/>
      <c r="E20" s="99" t="s">
        <v>4</v>
      </c>
      <c r="F20" s="99"/>
      <c r="G20" s="99"/>
      <c r="H20" s="99"/>
      <c r="I20" s="99"/>
      <c r="J20" s="99"/>
      <c r="K20" s="99"/>
      <c r="L20" s="99"/>
      <c r="M20" s="99"/>
      <c r="N20" s="99"/>
      <c r="O20" s="99"/>
      <c r="P20" s="106"/>
      <c r="Q20" s="106"/>
      <c r="R20" s="99"/>
      <c r="S20" s="103"/>
    </row>
    <row r="21" spans="1:19" ht="17.25" hidden="1" customHeight="1">
      <c r="A21" s="98"/>
      <c r="B21" s="99"/>
      <c r="C21" s="99"/>
      <c r="D21" s="99"/>
      <c r="E21" s="99" t="s">
        <v>4</v>
      </c>
      <c r="F21" s="99"/>
      <c r="G21" s="99"/>
      <c r="H21" s="99"/>
      <c r="I21" s="99"/>
      <c r="J21" s="99"/>
      <c r="K21" s="99"/>
      <c r="L21" s="99"/>
      <c r="M21" s="99"/>
      <c r="N21" s="99"/>
      <c r="O21" s="99"/>
      <c r="P21" s="106"/>
      <c r="Q21" s="106"/>
      <c r="R21" s="99"/>
      <c r="S21" s="103"/>
    </row>
    <row r="22" spans="1:19" ht="17.25" hidden="1" customHeight="1">
      <c r="A22" s="98"/>
      <c r="B22" s="99"/>
      <c r="C22" s="99"/>
      <c r="D22" s="99"/>
      <c r="E22" s="99" t="s">
        <v>4</v>
      </c>
      <c r="F22" s="99"/>
      <c r="G22" s="99"/>
      <c r="H22" s="99"/>
      <c r="I22" s="99"/>
      <c r="J22" s="99"/>
      <c r="K22" s="99"/>
      <c r="L22" s="99"/>
      <c r="M22" s="99"/>
      <c r="N22" s="99"/>
      <c r="O22" s="99"/>
      <c r="P22" s="106"/>
      <c r="Q22" s="106"/>
      <c r="R22" s="99"/>
      <c r="S22" s="103"/>
    </row>
    <row r="23" spans="1:19" ht="17.25" hidden="1" customHeight="1">
      <c r="A23" s="98"/>
      <c r="B23" s="99"/>
      <c r="C23" s="99"/>
      <c r="D23" s="99"/>
      <c r="E23" s="99" t="s">
        <v>4</v>
      </c>
      <c r="F23" s="99"/>
      <c r="G23" s="99"/>
      <c r="H23" s="99"/>
      <c r="I23" s="99"/>
      <c r="J23" s="99"/>
      <c r="K23" s="99"/>
      <c r="L23" s="99"/>
      <c r="M23" s="99"/>
      <c r="N23" s="99"/>
      <c r="O23" s="99"/>
      <c r="P23" s="106"/>
      <c r="Q23" s="106"/>
      <c r="R23" s="99"/>
      <c r="S23" s="103"/>
    </row>
    <row r="24" spans="1:19" ht="17.25" hidden="1" customHeight="1">
      <c r="A24" s="98"/>
      <c r="B24" s="99"/>
      <c r="C24" s="99"/>
      <c r="D24" s="99"/>
      <c r="E24" s="99" t="s">
        <v>4</v>
      </c>
      <c r="F24" s="99"/>
      <c r="G24" s="99"/>
      <c r="H24" s="99"/>
      <c r="I24" s="99"/>
      <c r="J24" s="99"/>
      <c r="K24" s="99"/>
      <c r="L24" s="99"/>
      <c r="M24" s="99"/>
      <c r="N24" s="99"/>
      <c r="O24" s="99"/>
      <c r="P24" s="106"/>
      <c r="Q24" s="106"/>
      <c r="R24" s="99"/>
      <c r="S24" s="103"/>
    </row>
    <row r="25" spans="1:19" ht="17.850000000000001" customHeight="1">
      <c r="A25" s="98"/>
      <c r="B25" s="99"/>
      <c r="C25" s="99"/>
      <c r="D25" s="99"/>
      <c r="E25" s="99"/>
      <c r="F25" s="99"/>
      <c r="G25" s="99"/>
      <c r="H25" s="99"/>
      <c r="I25" s="99"/>
      <c r="J25" s="99"/>
      <c r="K25" s="99"/>
      <c r="L25" s="99"/>
      <c r="M25" s="99"/>
      <c r="N25" s="99"/>
      <c r="O25" s="99" t="s">
        <v>18</v>
      </c>
      <c r="P25" s="99" t="s">
        <v>19</v>
      </c>
      <c r="Q25" s="99"/>
      <c r="R25" s="99"/>
      <c r="S25" s="103"/>
    </row>
    <row r="26" spans="1:19" ht="17.850000000000001" customHeight="1">
      <c r="A26" s="98"/>
      <c r="B26" s="99" t="s">
        <v>20</v>
      </c>
      <c r="C26" s="99"/>
      <c r="D26" s="99"/>
      <c r="E26" s="100" t="s">
        <v>21</v>
      </c>
      <c r="F26" s="107"/>
      <c r="G26" s="107"/>
      <c r="H26" s="107"/>
      <c r="I26" s="107"/>
      <c r="J26" s="102"/>
      <c r="K26" s="99"/>
      <c r="L26" s="99"/>
      <c r="M26" s="99"/>
      <c r="N26" s="99"/>
      <c r="O26" s="108">
        <v>70282234</v>
      </c>
      <c r="P26" s="109" t="s">
        <v>10</v>
      </c>
      <c r="Q26" s="110"/>
      <c r="R26" s="111"/>
      <c r="S26" s="103"/>
    </row>
    <row r="27" spans="1:19" ht="17.850000000000001" customHeight="1">
      <c r="A27" s="98"/>
      <c r="B27" s="99" t="s">
        <v>22</v>
      </c>
      <c r="C27" s="99"/>
      <c r="D27" s="99"/>
      <c r="E27" s="104"/>
      <c r="F27" s="99"/>
      <c r="G27" s="99"/>
      <c r="H27" s="99"/>
      <c r="I27" s="99"/>
      <c r="J27" s="105"/>
      <c r="K27" s="99"/>
      <c r="L27" s="99"/>
      <c r="M27" s="99"/>
      <c r="N27" s="99"/>
      <c r="O27" s="108" t="s">
        <v>10</v>
      </c>
      <c r="P27" s="109" t="s">
        <v>10</v>
      </c>
      <c r="Q27" s="110"/>
      <c r="R27" s="111"/>
      <c r="S27" s="103"/>
    </row>
    <row r="28" spans="1:19" ht="17.850000000000001" customHeight="1">
      <c r="A28" s="98"/>
      <c r="B28" s="99" t="s">
        <v>24</v>
      </c>
      <c r="C28" s="99"/>
      <c r="D28" s="99"/>
      <c r="E28" s="104" t="s">
        <v>4</v>
      </c>
      <c r="F28" s="99"/>
      <c r="G28" s="99"/>
      <c r="H28" s="99"/>
      <c r="I28" s="99"/>
      <c r="J28" s="105"/>
      <c r="K28" s="99"/>
      <c r="L28" s="99"/>
      <c r="M28" s="99"/>
      <c r="N28" s="99"/>
      <c r="O28" s="108" t="s">
        <v>10</v>
      </c>
      <c r="P28" s="109" t="s">
        <v>10</v>
      </c>
      <c r="Q28" s="110"/>
      <c r="R28" s="111"/>
      <c r="S28" s="103"/>
    </row>
    <row r="29" spans="1:19" ht="17.850000000000001" customHeight="1">
      <c r="A29" s="98"/>
      <c r="B29" s="99"/>
      <c r="C29" s="99"/>
      <c r="D29" s="99"/>
      <c r="E29" s="112" t="s">
        <v>10</v>
      </c>
      <c r="F29" s="113"/>
      <c r="G29" s="113"/>
      <c r="H29" s="113"/>
      <c r="I29" s="113"/>
      <c r="J29" s="114"/>
      <c r="K29" s="99"/>
      <c r="L29" s="99"/>
      <c r="M29" s="99"/>
      <c r="N29" s="99"/>
      <c r="O29" s="106"/>
      <c r="P29" s="106"/>
      <c r="Q29" s="106"/>
      <c r="R29" s="99"/>
      <c r="S29" s="103"/>
    </row>
    <row r="30" spans="1:19" ht="17.850000000000001" customHeight="1">
      <c r="A30" s="98"/>
      <c r="B30" s="99"/>
      <c r="C30" s="99"/>
      <c r="D30" s="99"/>
      <c r="E30" s="106" t="s">
        <v>25</v>
      </c>
      <c r="F30" s="99"/>
      <c r="G30" s="99" t="s">
        <v>26</v>
      </c>
      <c r="H30" s="99"/>
      <c r="I30" s="99"/>
      <c r="J30" s="99"/>
      <c r="K30" s="99"/>
      <c r="L30" s="99"/>
      <c r="M30" s="99"/>
      <c r="N30" s="99"/>
      <c r="O30" s="106" t="s">
        <v>27</v>
      </c>
      <c r="P30" s="106"/>
      <c r="Q30" s="106"/>
      <c r="R30" s="115"/>
      <c r="S30" s="103"/>
    </row>
    <row r="31" spans="1:19" ht="17.850000000000001" customHeight="1">
      <c r="A31" s="98"/>
      <c r="B31" s="99"/>
      <c r="C31" s="99"/>
      <c r="D31" s="99"/>
      <c r="E31" s="108" t="s">
        <v>10</v>
      </c>
      <c r="F31" s="99"/>
      <c r="G31" s="109" t="s">
        <v>23</v>
      </c>
      <c r="H31" s="116"/>
      <c r="I31" s="117"/>
      <c r="J31" s="99"/>
      <c r="K31" s="99"/>
      <c r="L31" s="99"/>
      <c r="M31" s="99"/>
      <c r="N31" s="99"/>
      <c r="O31" s="118" t="s">
        <v>159</v>
      </c>
      <c r="P31" s="106"/>
      <c r="Q31" s="106"/>
      <c r="R31" s="115"/>
      <c r="S31" s="103"/>
    </row>
    <row r="32" spans="1:19" ht="8.25" customHeight="1">
      <c r="A32" s="119"/>
      <c r="B32" s="120"/>
      <c r="C32" s="120"/>
      <c r="D32" s="120"/>
      <c r="E32" s="120"/>
      <c r="F32" s="120"/>
      <c r="G32" s="120"/>
      <c r="H32" s="120"/>
      <c r="I32" s="120"/>
      <c r="J32" s="120"/>
      <c r="K32" s="120"/>
      <c r="L32" s="120"/>
      <c r="M32" s="120"/>
      <c r="N32" s="120"/>
      <c r="O32" s="120"/>
      <c r="P32" s="120"/>
      <c r="Q32" s="120"/>
      <c r="R32" s="120"/>
      <c r="S32" s="121"/>
    </row>
    <row r="33" spans="1:19" ht="20.25" customHeight="1">
      <c r="A33" s="122"/>
      <c r="B33" s="123"/>
      <c r="C33" s="123"/>
      <c r="D33" s="123"/>
      <c r="E33" s="124" t="s">
        <v>28</v>
      </c>
      <c r="F33" s="123"/>
      <c r="G33" s="123"/>
      <c r="H33" s="123"/>
      <c r="I33" s="123"/>
      <c r="J33" s="123"/>
      <c r="K33" s="123"/>
      <c r="L33" s="123"/>
      <c r="M33" s="123"/>
      <c r="N33" s="123"/>
      <c r="O33" s="123"/>
      <c r="P33" s="123"/>
      <c r="Q33" s="123"/>
      <c r="R33" s="123"/>
      <c r="S33" s="125"/>
    </row>
    <row r="34" spans="1:19" ht="20.25" customHeight="1">
      <c r="A34" s="126" t="s">
        <v>29</v>
      </c>
      <c r="B34" s="127"/>
      <c r="C34" s="127"/>
      <c r="D34" s="128"/>
      <c r="E34" s="129" t="s">
        <v>30</v>
      </c>
      <c r="F34" s="128"/>
      <c r="G34" s="129" t="s">
        <v>31</v>
      </c>
      <c r="H34" s="127"/>
      <c r="I34" s="128"/>
      <c r="J34" s="129" t="s">
        <v>32</v>
      </c>
      <c r="K34" s="127"/>
      <c r="L34" s="129" t="s">
        <v>33</v>
      </c>
      <c r="M34" s="127"/>
      <c r="N34" s="127"/>
      <c r="O34" s="128"/>
      <c r="P34" s="129" t="s">
        <v>34</v>
      </c>
      <c r="Q34" s="127"/>
      <c r="R34" s="127"/>
      <c r="S34" s="130"/>
    </row>
    <row r="35" spans="1:19" ht="20.25" customHeight="1">
      <c r="A35" s="131"/>
      <c r="B35" s="132"/>
      <c r="C35" s="132"/>
      <c r="D35" s="133">
        <v>0</v>
      </c>
      <c r="E35" s="134">
        <f>IF(D35=0,0,R49/D35)</f>
        <v>0</v>
      </c>
      <c r="F35" s="135"/>
      <c r="G35" s="136"/>
      <c r="H35" s="132"/>
      <c r="I35" s="133">
        <v>0</v>
      </c>
      <c r="J35" s="134">
        <f>IF(I35=0,0,R49/I35)</f>
        <v>0</v>
      </c>
      <c r="K35" s="137"/>
      <c r="L35" s="136"/>
      <c r="M35" s="132"/>
      <c r="N35" s="132"/>
      <c r="O35" s="133">
        <v>0</v>
      </c>
      <c r="P35" s="136"/>
      <c r="Q35" s="132"/>
      <c r="R35" s="138">
        <f>IF(O35=0,0,R49/O35)</f>
        <v>0</v>
      </c>
      <c r="S35" s="139"/>
    </row>
    <row r="36" spans="1:19" ht="20.25" customHeight="1">
      <c r="A36" s="122"/>
      <c r="B36" s="123"/>
      <c r="C36" s="123"/>
      <c r="D36" s="123"/>
      <c r="E36" s="124" t="s">
        <v>35</v>
      </c>
      <c r="F36" s="123"/>
      <c r="G36" s="123"/>
      <c r="H36" s="123"/>
      <c r="I36" s="123"/>
      <c r="J36" s="140" t="s">
        <v>36</v>
      </c>
      <c r="K36" s="123"/>
      <c r="L36" s="123"/>
      <c r="M36" s="123"/>
      <c r="N36" s="123"/>
      <c r="O36" s="123"/>
      <c r="P36" s="123"/>
      <c r="Q36" s="123"/>
      <c r="R36" s="123"/>
      <c r="S36" s="125"/>
    </row>
    <row r="37" spans="1:19" ht="20.25" customHeight="1">
      <c r="A37" s="141" t="s">
        <v>37</v>
      </c>
      <c r="B37" s="142"/>
      <c r="C37" s="143" t="s">
        <v>38</v>
      </c>
      <c r="D37" s="144"/>
      <c r="E37" s="144"/>
      <c r="F37" s="145"/>
      <c r="G37" s="141" t="s">
        <v>39</v>
      </c>
      <c r="H37" s="146"/>
      <c r="I37" s="143" t="s">
        <v>40</v>
      </c>
      <c r="J37" s="144"/>
      <c r="K37" s="144"/>
      <c r="L37" s="141" t="s">
        <v>41</v>
      </c>
      <c r="M37" s="146"/>
      <c r="N37" s="143" t="s">
        <v>42</v>
      </c>
      <c r="O37" s="144"/>
      <c r="P37" s="144"/>
      <c r="Q37" s="144"/>
      <c r="R37" s="144"/>
      <c r="S37" s="145"/>
    </row>
    <row r="38" spans="1:19" ht="20.25" customHeight="1">
      <c r="A38" s="147">
        <v>1</v>
      </c>
      <c r="B38" s="148" t="s">
        <v>43</v>
      </c>
      <c r="C38" s="102"/>
      <c r="D38" s="149"/>
      <c r="E38" s="150">
        <v>0</v>
      </c>
      <c r="F38" s="151"/>
      <c r="G38" s="147">
        <v>10</v>
      </c>
      <c r="H38" s="152" t="s">
        <v>44</v>
      </c>
      <c r="I38" s="111"/>
      <c r="J38" s="153">
        <v>0</v>
      </c>
      <c r="K38" s="154"/>
      <c r="L38" s="147">
        <v>14</v>
      </c>
      <c r="M38" s="109" t="s">
        <v>45</v>
      </c>
      <c r="N38" s="116"/>
      <c r="O38" s="116"/>
      <c r="P38" s="155" t="str">
        <f>M51</f>
        <v>21</v>
      </c>
      <c r="Q38" s="156" t="s">
        <v>46</v>
      </c>
      <c r="R38" s="150">
        <f>(E38+E40+E42)*0.025</f>
        <v>0</v>
      </c>
      <c r="S38" s="157"/>
    </row>
    <row r="39" spans="1:19" ht="20.25" customHeight="1">
      <c r="A39" s="147">
        <v>2</v>
      </c>
      <c r="B39" s="158"/>
      <c r="C39" s="114"/>
      <c r="D39" s="149"/>
      <c r="E39" s="150"/>
      <c r="F39" s="151"/>
      <c r="G39" s="147">
        <v>11</v>
      </c>
      <c r="H39" s="99" t="s">
        <v>47</v>
      </c>
      <c r="I39" s="149"/>
      <c r="J39" s="153">
        <v>0</v>
      </c>
      <c r="K39" s="154"/>
      <c r="L39" s="147">
        <v>15</v>
      </c>
      <c r="M39" s="109" t="s">
        <v>48</v>
      </c>
      <c r="N39" s="116"/>
      <c r="O39" s="116"/>
      <c r="P39" s="155" t="str">
        <f>M51</f>
        <v>21</v>
      </c>
      <c r="Q39" s="156" t="s">
        <v>46</v>
      </c>
      <c r="R39" s="150">
        <v>0</v>
      </c>
      <c r="S39" s="157"/>
    </row>
    <row r="40" spans="1:19" ht="20.25" customHeight="1">
      <c r="A40" s="147">
        <v>3</v>
      </c>
      <c r="B40" s="148" t="s">
        <v>49</v>
      </c>
      <c r="C40" s="102"/>
      <c r="D40" s="149"/>
      <c r="E40" s="150">
        <v>0</v>
      </c>
      <c r="F40" s="151"/>
      <c r="G40" s="147">
        <v>12</v>
      </c>
      <c r="H40" s="152" t="s">
        <v>50</v>
      </c>
      <c r="I40" s="111"/>
      <c r="J40" s="153">
        <v>0</v>
      </c>
      <c r="K40" s="154"/>
      <c r="L40" s="147">
        <v>16</v>
      </c>
      <c r="M40" s="109" t="s">
        <v>51</v>
      </c>
      <c r="N40" s="116"/>
      <c r="O40" s="116"/>
      <c r="P40" s="155" t="str">
        <f>M51</f>
        <v>21</v>
      </c>
      <c r="Q40" s="156" t="s">
        <v>46</v>
      </c>
      <c r="R40" s="150">
        <v>0</v>
      </c>
      <c r="S40" s="157"/>
    </row>
    <row r="41" spans="1:19" ht="20.25" customHeight="1">
      <c r="A41" s="147">
        <v>4</v>
      </c>
      <c r="B41" s="158"/>
      <c r="C41" s="114"/>
      <c r="D41" s="149"/>
      <c r="E41" s="150"/>
      <c r="F41" s="151"/>
      <c r="G41" s="147"/>
      <c r="H41" s="152"/>
      <c r="I41" s="111"/>
      <c r="J41" s="153"/>
      <c r="K41" s="154"/>
      <c r="L41" s="147">
        <v>17</v>
      </c>
      <c r="M41" s="109" t="s">
        <v>52</v>
      </c>
      <c r="N41" s="116"/>
      <c r="O41" s="116"/>
      <c r="P41" s="155" t="str">
        <f>M51</f>
        <v>21</v>
      </c>
      <c r="Q41" s="156" t="s">
        <v>46</v>
      </c>
      <c r="R41" s="150">
        <f>(E38+E40+E42)*0.04</f>
        <v>0</v>
      </c>
      <c r="S41" s="157"/>
    </row>
    <row r="42" spans="1:19" ht="20.25" customHeight="1">
      <c r="A42" s="147">
        <v>5</v>
      </c>
      <c r="B42" s="148" t="s">
        <v>53</v>
      </c>
      <c r="C42" s="102"/>
      <c r="D42" s="149"/>
      <c r="E42" s="150">
        <v>0</v>
      </c>
      <c r="F42" s="159"/>
      <c r="G42" s="160"/>
      <c r="H42" s="116"/>
      <c r="I42" s="111"/>
      <c r="J42" s="161"/>
      <c r="K42" s="162"/>
      <c r="L42" s="147">
        <v>18</v>
      </c>
      <c r="M42" s="109" t="s">
        <v>54</v>
      </c>
      <c r="N42" s="116"/>
      <c r="O42" s="116"/>
      <c r="P42" s="155">
        <f>M53</f>
        <v>0</v>
      </c>
      <c r="Q42" s="156" t="s">
        <v>46</v>
      </c>
      <c r="R42" s="150">
        <v>0</v>
      </c>
      <c r="S42" s="103"/>
    </row>
    <row r="43" spans="1:19" ht="20.25" customHeight="1">
      <c r="A43" s="147">
        <v>6</v>
      </c>
      <c r="B43" s="158"/>
      <c r="C43" s="114"/>
      <c r="D43" s="149"/>
      <c r="E43" s="150"/>
      <c r="F43" s="159"/>
      <c r="G43" s="160"/>
      <c r="H43" s="116"/>
      <c r="I43" s="111"/>
      <c r="J43" s="161"/>
      <c r="K43" s="162"/>
      <c r="L43" s="147">
        <v>19</v>
      </c>
      <c r="M43" s="152" t="s">
        <v>55</v>
      </c>
      <c r="N43" s="116"/>
      <c r="O43" s="116"/>
      <c r="P43" s="116"/>
      <c r="Q43" s="111"/>
      <c r="R43" s="150">
        <v>0</v>
      </c>
      <c r="S43" s="103"/>
    </row>
    <row r="44" spans="1:19" ht="20.25" customHeight="1">
      <c r="A44" s="147">
        <v>7</v>
      </c>
      <c r="B44" s="148" t="s">
        <v>56</v>
      </c>
      <c r="C44" s="102"/>
      <c r="D44" s="149"/>
      <c r="E44" s="150">
        <f>Rekapitulace!C14</f>
        <v>0</v>
      </c>
      <c r="F44" s="159"/>
      <c r="G44" s="160"/>
      <c r="H44" s="116"/>
      <c r="I44" s="111"/>
      <c r="J44" s="161"/>
      <c r="K44" s="162"/>
      <c r="L44" s="147"/>
      <c r="M44" s="152"/>
      <c r="N44" s="116"/>
      <c r="O44" s="116"/>
      <c r="P44" s="116"/>
      <c r="Q44" s="111"/>
      <c r="R44" s="150"/>
      <c r="S44" s="103"/>
    </row>
    <row r="45" spans="1:19" ht="20.25" customHeight="1">
      <c r="A45" s="147">
        <v>8</v>
      </c>
      <c r="B45" s="158"/>
      <c r="C45" s="114"/>
      <c r="D45" s="149"/>
      <c r="E45" s="150"/>
      <c r="F45" s="159"/>
      <c r="G45" s="160"/>
      <c r="H45" s="116"/>
      <c r="I45" s="111"/>
      <c r="J45" s="162"/>
      <c r="K45" s="162"/>
      <c r="L45" s="147"/>
      <c r="M45" s="152"/>
      <c r="N45" s="116"/>
      <c r="O45" s="116"/>
      <c r="P45" s="116"/>
      <c r="Q45" s="111"/>
      <c r="R45" s="150"/>
      <c r="S45" s="103"/>
    </row>
    <row r="46" spans="1:19" ht="20.25" customHeight="1">
      <c r="A46" s="147">
        <v>9</v>
      </c>
      <c r="B46" s="163" t="s">
        <v>57</v>
      </c>
      <c r="C46" s="116"/>
      <c r="D46" s="111"/>
      <c r="E46" s="164">
        <f>SUM(E38:E45)</f>
        <v>0</v>
      </c>
      <c r="F46" s="165"/>
      <c r="G46" s="147">
        <v>13</v>
      </c>
      <c r="H46" s="163" t="s">
        <v>58</v>
      </c>
      <c r="I46" s="111"/>
      <c r="J46" s="166">
        <f>SUM(J38:J41)</f>
        <v>0</v>
      </c>
      <c r="K46" s="167"/>
      <c r="L46" s="147">
        <v>20</v>
      </c>
      <c r="M46" s="148" t="s">
        <v>59</v>
      </c>
      <c r="N46" s="107"/>
      <c r="O46" s="107"/>
      <c r="P46" s="107"/>
      <c r="Q46" s="168"/>
      <c r="R46" s="164">
        <f>SUM(R38:R43)</f>
        <v>0</v>
      </c>
      <c r="S46" s="125"/>
    </row>
    <row r="47" spans="1:19" ht="20.25" customHeight="1">
      <c r="A47" s="169">
        <v>21</v>
      </c>
      <c r="B47" s="170" t="s">
        <v>60</v>
      </c>
      <c r="C47" s="171"/>
      <c r="D47" s="172"/>
      <c r="E47" s="173">
        <v>0</v>
      </c>
      <c r="F47" s="174"/>
      <c r="G47" s="169">
        <v>22</v>
      </c>
      <c r="H47" s="170" t="s">
        <v>61</v>
      </c>
      <c r="I47" s="172"/>
      <c r="J47" s="175">
        <f>(E38+E40+E42)*0.03</f>
        <v>0</v>
      </c>
      <c r="K47" s="176" t="str">
        <f>M51</f>
        <v>21</v>
      </c>
      <c r="L47" s="169">
        <v>23</v>
      </c>
      <c r="M47" s="170" t="s">
        <v>62</v>
      </c>
      <c r="N47" s="171"/>
      <c r="O47" s="171"/>
      <c r="P47" s="171"/>
      <c r="Q47" s="172"/>
      <c r="R47" s="173">
        <v>0</v>
      </c>
      <c r="S47" s="121"/>
    </row>
    <row r="48" spans="1:19" ht="20.25" customHeight="1">
      <c r="A48" s="177" t="s">
        <v>22</v>
      </c>
      <c r="B48" s="96"/>
      <c r="C48" s="96"/>
      <c r="D48" s="96"/>
      <c r="E48" s="96"/>
      <c r="F48" s="178"/>
      <c r="G48" s="179"/>
      <c r="H48" s="96"/>
      <c r="I48" s="96"/>
      <c r="J48" s="96"/>
      <c r="K48" s="96"/>
      <c r="L48" s="180" t="s">
        <v>63</v>
      </c>
      <c r="M48" s="128"/>
      <c r="N48" s="143" t="s">
        <v>64</v>
      </c>
      <c r="O48" s="127"/>
      <c r="P48" s="127"/>
      <c r="Q48" s="127"/>
      <c r="R48" s="127"/>
      <c r="S48" s="130"/>
    </row>
    <row r="49" spans="1:19" ht="20.25" customHeight="1">
      <c r="A49" s="98"/>
      <c r="B49" s="99"/>
      <c r="C49" s="99"/>
      <c r="D49" s="99"/>
      <c r="E49" s="99"/>
      <c r="F49" s="105"/>
      <c r="G49" s="181"/>
      <c r="H49" s="99"/>
      <c r="I49" s="99"/>
      <c r="J49" s="99"/>
      <c r="K49" s="99"/>
      <c r="L49" s="147">
        <v>24</v>
      </c>
      <c r="M49" s="152" t="s">
        <v>65</v>
      </c>
      <c r="N49" s="116"/>
      <c r="O49" s="116"/>
      <c r="P49" s="116"/>
      <c r="Q49" s="157"/>
      <c r="R49" s="164">
        <f>ROUND(E46+J46+R46+E47+J47+R47,2)</f>
        <v>0</v>
      </c>
      <c r="S49" s="182">
        <f>E46+J46+R46+E47+J47+R47</f>
        <v>0</v>
      </c>
    </row>
    <row r="50" spans="1:19" ht="20.25" customHeight="1">
      <c r="A50" s="183" t="s">
        <v>66</v>
      </c>
      <c r="B50" s="113"/>
      <c r="C50" s="113"/>
      <c r="D50" s="113"/>
      <c r="E50" s="113"/>
      <c r="F50" s="114"/>
      <c r="G50" s="184" t="s">
        <v>67</v>
      </c>
      <c r="H50" s="113"/>
      <c r="I50" s="113"/>
      <c r="J50" s="113"/>
      <c r="K50" s="113"/>
      <c r="L50" s="147">
        <v>25</v>
      </c>
      <c r="M50" s="185">
        <v>12</v>
      </c>
      <c r="N50" s="114" t="s">
        <v>46</v>
      </c>
      <c r="O50" s="186">
        <f>ROUND(R49-O51,2)</f>
        <v>0</v>
      </c>
      <c r="P50" s="116" t="s">
        <v>68</v>
      </c>
      <c r="Q50" s="111"/>
      <c r="R50" s="187">
        <f>ROUND(O50*M50/100,2)</f>
        <v>0</v>
      </c>
      <c r="S50" s="188">
        <f>O50*M50/100</f>
        <v>0</v>
      </c>
    </row>
    <row r="51" spans="1:19" ht="20.25" customHeight="1" thickBot="1">
      <c r="A51" s="189" t="s">
        <v>20</v>
      </c>
      <c r="B51" s="107"/>
      <c r="C51" s="107"/>
      <c r="D51" s="107"/>
      <c r="E51" s="107"/>
      <c r="F51" s="102"/>
      <c r="G51" s="190"/>
      <c r="H51" s="107"/>
      <c r="I51" s="107"/>
      <c r="J51" s="107"/>
      <c r="K51" s="107"/>
      <c r="L51" s="147">
        <v>26</v>
      </c>
      <c r="M51" s="191" t="s">
        <v>69</v>
      </c>
      <c r="N51" s="111" t="s">
        <v>46</v>
      </c>
      <c r="O51" s="186">
        <f>R49</f>
        <v>0</v>
      </c>
      <c r="P51" s="116" t="s">
        <v>68</v>
      </c>
      <c r="Q51" s="111"/>
      <c r="R51" s="150">
        <f>ROUND(O51*M51/100,2)</f>
        <v>0</v>
      </c>
      <c r="S51" s="192">
        <f>O51*M51/100</f>
        <v>0</v>
      </c>
    </row>
    <row r="52" spans="1:19" ht="20.25" customHeight="1" thickBot="1">
      <c r="A52" s="98"/>
      <c r="B52" s="99"/>
      <c r="C52" s="99"/>
      <c r="D52" s="99"/>
      <c r="E52" s="99"/>
      <c r="F52" s="105"/>
      <c r="G52" s="181"/>
      <c r="H52" s="99"/>
      <c r="I52" s="99"/>
      <c r="J52" s="99"/>
      <c r="K52" s="99"/>
      <c r="L52" s="169">
        <v>27</v>
      </c>
      <c r="M52" s="193" t="s">
        <v>70</v>
      </c>
      <c r="N52" s="171"/>
      <c r="O52" s="171"/>
      <c r="P52" s="171"/>
      <c r="Q52" s="194"/>
      <c r="R52" s="195">
        <f>R49+R50+R51</f>
        <v>0</v>
      </c>
      <c r="S52" s="196"/>
    </row>
    <row r="53" spans="1:19" ht="20.25" customHeight="1">
      <c r="A53" s="183" t="s">
        <v>66</v>
      </c>
      <c r="B53" s="113"/>
      <c r="C53" s="113"/>
      <c r="D53" s="113"/>
      <c r="E53" s="113"/>
      <c r="F53" s="114"/>
      <c r="G53" s="184" t="s">
        <v>67</v>
      </c>
      <c r="H53" s="113"/>
      <c r="I53" s="113"/>
      <c r="J53" s="113"/>
      <c r="K53" s="113"/>
      <c r="L53" s="180" t="s">
        <v>71</v>
      </c>
      <c r="M53" s="128"/>
      <c r="N53" s="143" t="s">
        <v>72</v>
      </c>
      <c r="O53" s="127"/>
      <c r="P53" s="127"/>
      <c r="Q53" s="127"/>
      <c r="R53" s="197"/>
      <c r="S53" s="130"/>
    </row>
    <row r="54" spans="1:19" ht="20.25" customHeight="1">
      <c r="A54" s="189" t="s">
        <v>24</v>
      </c>
      <c r="B54" s="107"/>
      <c r="C54" s="107"/>
      <c r="D54" s="107"/>
      <c r="E54" s="107"/>
      <c r="F54" s="102"/>
      <c r="G54" s="190"/>
      <c r="H54" s="107"/>
      <c r="I54" s="107"/>
      <c r="J54" s="107"/>
      <c r="K54" s="107"/>
      <c r="L54" s="147">
        <v>28</v>
      </c>
      <c r="M54" s="152" t="s">
        <v>73</v>
      </c>
      <c r="N54" s="116"/>
      <c r="O54" s="116"/>
      <c r="P54" s="116"/>
      <c r="Q54" s="111"/>
      <c r="R54" s="150">
        <v>0</v>
      </c>
      <c r="S54" s="157"/>
    </row>
    <row r="55" spans="1:19" ht="20.25" customHeight="1">
      <c r="A55" s="98"/>
      <c r="B55" s="99"/>
      <c r="C55" s="99"/>
      <c r="D55" s="99"/>
      <c r="E55" s="99"/>
      <c r="F55" s="105"/>
      <c r="G55" s="181"/>
      <c r="H55" s="99"/>
      <c r="I55" s="99"/>
      <c r="J55" s="99"/>
      <c r="K55" s="99"/>
      <c r="L55" s="147">
        <v>29</v>
      </c>
      <c r="M55" s="152" t="s">
        <v>74</v>
      </c>
      <c r="N55" s="116"/>
      <c r="O55" s="116"/>
      <c r="P55" s="116"/>
      <c r="Q55" s="111"/>
      <c r="R55" s="150">
        <v>0</v>
      </c>
      <c r="S55" s="157"/>
    </row>
    <row r="56" spans="1:19" ht="20.25" customHeight="1">
      <c r="A56" s="198" t="s">
        <v>66</v>
      </c>
      <c r="B56" s="120"/>
      <c r="C56" s="120"/>
      <c r="D56" s="120"/>
      <c r="E56" s="120"/>
      <c r="F56" s="199"/>
      <c r="G56" s="200" t="s">
        <v>67</v>
      </c>
      <c r="H56" s="120"/>
      <c r="I56" s="120"/>
      <c r="J56" s="120"/>
      <c r="K56" s="120"/>
      <c r="L56" s="169">
        <v>30</v>
      </c>
      <c r="M56" s="170" t="s">
        <v>75</v>
      </c>
      <c r="N56" s="171"/>
      <c r="O56" s="171"/>
      <c r="P56" s="171"/>
      <c r="Q56" s="172"/>
      <c r="R56" s="134">
        <v>0</v>
      </c>
      <c r="S56" s="201"/>
    </row>
    <row r="59" spans="1:19" ht="27" customHeight="1">
      <c r="A59" s="236"/>
      <c r="B59" s="236"/>
      <c r="C59" s="236"/>
      <c r="D59" s="236"/>
      <c r="E59" s="236"/>
      <c r="F59" s="236"/>
      <c r="G59" s="236"/>
      <c r="H59" s="236"/>
      <c r="I59" s="236"/>
      <c r="J59" s="236"/>
      <c r="K59" s="236"/>
      <c r="L59" s="236"/>
      <c r="M59" s="236"/>
      <c r="N59" s="236"/>
      <c r="O59" s="236"/>
      <c r="P59" s="236"/>
      <c r="Q59" s="236"/>
      <c r="R59" s="236"/>
    </row>
  </sheetData>
  <sheetProtection formatCells="0" formatColumns="0" formatRows="0" insertColumns="0" insertRows="0" insertHyperlinks="0" deleteColumns="0" deleteRows="0" sort="0" autoFilter="0" pivotTables="0"/>
  <customSheetViews>
    <customSheetView guid="{D6CFA044-0C8C-4ECE-96A2-AFF3DD5E0425}" showGridLines="0" fitToPage="1" hiddenRows="1" topLeftCell="A2">
      <selection activeCell="U30" sqref="U30"/>
      <pageMargins left="0" right="0" top="0" bottom="0" header="0" footer="0"/>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 right="0" top="0" bottom="0" header="0" footer="0"/>
      <printOptions horizontalCentered="1" verticalCentered="1"/>
      <pageSetup paperSize="9" scale="94" orientation="portrait" errors="blank" horizontalDpi="200" verticalDpi="200" r:id="rId2"/>
      <headerFooter alignWithMargins="0">
        <oddFooter>&amp;A</oddFooter>
      </headerFooter>
    </customSheetView>
    <customSheetView guid="{65E3123D-ED26-44E3-A414-09EEEF825484}" showGridLines="0" fitToPage="1" hiddenRows="1" topLeftCell="A2">
      <selection activeCell="U30" sqref="U30"/>
      <pageMargins left="0" right="0" top="0" bottom="0" header="0" footer="0"/>
      <printOptions horizontalCentered="1" verticalCentered="1"/>
      <pageSetup paperSize="9" scale="94" orientation="portrait" errors="blank" horizontalDpi="200" verticalDpi="200" r:id="rId3"/>
      <headerFooter alignWithMargins="0">
        <oddFooter>&amp;A</oddFooter>
      </headerFooter>
    </customSheetView>
  </customSheetViews>
  <mergeCells count="5">
    <mergeCell ref="E5:J5"/>
    <mergeCell ref="E7:J7"/>
    <mergeCell ref="E9:J9"/>
    <mergeCell ref="P9:R9"/>
    <mergeCell ref="A59:R59"/>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sheetPr codeName="List2">
    <pageSetUpPr fitToPage="1"/>
  </sheetPr>
  <dimension ref="A1:D39"/>
  <sheetViews>
    <sheetView showGridLines="0" zoomScale="115" zoomScaleNormal="115" workbookViewId="0">
      <selection activeCell="C14" sqref="C14"/>
    </sheetView>
  </sheetViews>
  <sheetFormatPr defaultColWidth="9.140625" defaultRowHeight="11.25"/>
  <cols>
    <col min="1" max="1" width="11.7109375" style="29" customWidth="1"/>
    <col min="2" max="2" width="62.85546875" style="29" customWidth="1"/>
    <col min="3" max="3" width="13.5703125" style="29" customWidth="1"/>
    <col min="4" max="4" width="9.140625" style="30"/>
    <col min="5" max="16384" width="9.140625" style="29"/>
  </cols>
  <sheetData>
    <row r="1" spans="1:4" s="4" customFormat="1" ht="18">
      <c r="A1" s="74" t="s">
        <v>76</v>
      </c>
      <c r="B1" s="75"/>
      <c r="C1" s="75"/>
      <c r="D1" s="3"/>
    </row>
    <row r="2" spans="1:4" s="4" customFormat="1" ht="12.75">
      <c r="A2" s="76" t="s">
        <v>77</v>
      </c>
      <c r="B2" s="77" t="str">
        <f>'Krycí list'!E5</f>
        <v>Učebny pro výuku v ZŠ Velké Meziříčí, Sokolovská 470/13</v>
      </c>
      <c r="C2" s="78"/>
      <c r="D2" s="3"/>
    </row>
    <row r="3" spans="1:4" s="4" customFormat="1" ht="12.75">
      <c r="A3" s="76" t="s">
        <v>78</v>
      </c>
      <c r="B3" s="77" t="str">
        <f>'Krycí list'!E7</f>
        <v>Základní škola Velké Meziříčí, Sokolovská 470/13
Sokolovská 470/13, 594 01 Velké Meziříčí</v>
      </c>
      <c r="C3" s="79"/>
      <c r="D3" s="3"/>
    </row>
    <row r="4" spans="1:4" s="4" customFormat="1" ht="12.75">
      <c r="A4" s="76" t="s">
        <v>79</v>
      </c>
      <c r="B4" s="77" t="str">
        <f>'Krycí list'!E9</f>
        <v>OCENĚNÝ SOUPIS PRACÍ A DODÁVEK A SLUŽEB</v>
      </c>
      <c r="C4" s="79"/>
      <c r="D4" s="3"/>
    </row>
    <row r="5" spans="1:4" s="4" customFormat="1" ht="12.75">
      <c r="A5" s="80" t="s">
        <v>80</v>
      </c>
      <c r="B5" s="77" t="str">
        <f>'Krycí list'!P5</f>
        <v xml:space="preserve"> </v>
      </c>
      <c r="C5" s="79"/>
      <c r="D5" s="3"/>
    </row>
    <row r="6" spans="1:4" s="4" customFormat="1" ht="6" customHeight="1">
      <c r="A6" s="80"/>
      <c r="B6" s="77"/>
      <c r="C6" s="79"/>
      <c r="D6" s="3"/>
    </row>
    <row r="7" spans="1:4" s="4" customFormat="1" ht="12.75">
      <c r="A7" s="81" t="s">
        <v>81</v>
      </c>
      <c r="B7" s="77" t="str">
        <f>'Krycí list'!E26</f>
        <v>Základní škola Velké Meziříčí, Sokolovská 470/13</v>
      </c>
      <c r="C7" s="79"/>
      <c r="D7" s="3"/>
    </row>
    <row r="8" spans="1:4" s="4" customFormat="1" ht="12.75">
      <c r="A8" s="81" t="s">
        <v>82</v>
      </c>
      <c r="B8" s="77" t="str">
        <f>'Krycí list'!E28</f>
        <v xml:space="preserve"> </v>
      </c>
      <c r="C8" s="79"/>
      <c r="D8" s="3"/>
    </row>
    <row r="9" spans="1:4" s="4" customFormat="1" ht="12.75">
      <c r="A9" s="81" t="s">
        <v>83</v>
      </c>
      <c r="B9" s="81" t="str">
        <f>'Krycí list'!O31</f>
        <v>10/2024</v>
      </c>
      <c r="C9" s="79"/>
      <c r="D9" s="3"/>
    </row>
    <row r="10" spans="1:4" s="4" customFormat="1" ht="6.75" customHeight="1">
      <c r="A10" s="75"/>
      <c r="B10" s="75"/>
      <c r="C10" s="75"/>
      <c r="D10" s="3"/>
    </row>
    <row r="11" spans="1:4" s="4" customFormat="1" ht="12.75">
      <c r="A11" s="84" t="s">
        <v>84</v>
      </c>
      <c r="B11" s="85" t="s">
        <v>85</v>
      </c>
      <c r="C11" s="86" t="s">
        <v>86</v>
      </c>
      <c r="D11" s="3"/>
    </row>
    <row r="12" spans="1:4" s="4" customFormat="1" ht="12.75">
      <c r="A12" s="87">
        <v>1</v>
      </c>
      <c r="B12" s="88">
        <v>2</v>
      </c>
      <c r="C12" s="89">
        <v>3</v>
      </c>
      <c r="D12" s="3"/>
    </row>
    <row r="13" spans="1:4" s="4" customFormat="1" ht="4.5" customHeight="1">
      <c r="A13" s="82"/>
      <c r="B13" s="83"/>
      <c r="C13" s="83"/>
      <c r="D13" s="3"/>
    </row>
    <row r="14" spans="1:4" s="1" customFormat="1" ht="12" customHeight="1">
      <c r="A14" s="37" t="str">
        <f>'Knihovna 1. stupeň'!$D$14</f>
        <v>AVT</v>
      </c>
      <c r="B14" s="38" t="s">
        <v>87</v>
      </c>
      <c r="C14" s="39">
        <f>'Knihovna 1. stupeň'!$I$14+'Učebna informatiky 61'!I14+'Učebna přírodopisu'!I14+'jazyky a robotika'!I14+'Cvičná kuchyň'!I14</f>
        <v>0</v>
      </c>
    </row>
    <row r="15" spans="1:4" s="1" customFormat="1" ht="12" customHeight="1">
      <c r="A15" s="37"/>
      <c r="B15" s="41" t="str">
        <f>'Knihovna 1. stupeň'!E14</f>
        <v>Nábytek pro Knihovnu 1. stupeň</v>
      </c>
      <c r="C15" s="42">
        <f>'Knihovna 1. stupeň'!I14</f>
        <v>0</v>
      </c>
    </row>
    <row r="16" spans="1:4" s="1" customFormat="1" ht="12" customHeight="1">
      <c r="A16" s="37"/>
      <c r="B16" s="41" t="str">
        <f>'Učebna informatiky 61'!E14</f>
        <v xml:space="preserve">Nábytek pro Učebnu informatiky </v>
      </c>
      <c r="C16" s="42">
        <f>'Učebna informatiky 61'!I14</f>
        <v>0</v>
      </c>
    </row>
    <row r="17" spans="1:4" s="2" customFormat="1" ht="12" customHeight="1">
      <c r="A17" s="40"/>
      <c r="B17" s="41" t="str">
        <f>'Učebna přírodopisu'!E14</f>
        <v>Nábytek pro Učebnu přírodopisu</v>
      </c>
      <c r="C17" s="42">
        <f>'Učebna přírodopisu'!I14</f>
        <v>0</v>
      </c>
    </row>
    <row r="18" spans="1:4" s="2" customFormat="1" ht="12" customHeight="1">
      <c r="A18" s="40"/>
      <c r="B18" s="41" t="str">
        <f>'jazyky a robotika'!E14</f>
        <v>Nábytek pro Učebnu jazyků a robotiky</v>
      </c>
      <c r="C18" s="42">
        <f>'jazyky a robotika'!I14</f>
        <v>0</v>
      </c>
    </row>
    <row r="19" spans="1:4" s="2" customFormat="1" ht="12" customHeight="1">
      <c r="A19" s="40"/>
      <c r="B19" s="41" t="str">
        <f>'Cvičná kuchyň'!E14</f>
        <v>Nábytek pro Cvičnou kuchyň</v>
      </c>
      <c r="C19" s="42">
        <f>'Cvičná kuchyň'!I14</f>
        <v>0</v>
      </c>
    </row>
    <row r="20" spans="1:4" s="25" customFormat="1" ht="12" customHeight="1">
      <c r="A20" s="40"/>
      <c r="B20" s="202" t="str">
        <f>'Knihovna 1. stupeň'!$E$24</f>
        <v>Celkem bez DPH</v>
      </c>
      <c r="C20" s="203">
        <f>SUM(C15:C19)</f>
        <v>0</v>
      </c>
      <c r="D20" s="26"/>
    </row>
    <row r="21" spans="1:4" s="1" customFormat="1" ht="12" customHeight="1">
      <c r="A21" s="40"/>
      <c r="B21" s="41"/>
      <c r="C21" s="42"/>
    </row>
    <row r="22" spans="1:4" s="25" customFormat="1" ht="12" customHeight="1">
      <c r="A22" s="37"/>
      <c r="B22" s="38"/>
      <c r="C22" s="39"/>
      <c r="D22" s="26"/>
    </row>
    <row r="23" spans="1:4" s="25" customFormat="1" ht="12" customHeight="1">
      <c r="A23" s="40"/>
      <c r="B23" s="41"/>
      <c r="C23" s="42"/>
      <c r="D23" s="26"/>
    </row>
    <row r="24" spans="1:4" s="25" customFormat="1" ht="12" customHeight="1">
      <c r="A24" s="40"/>
      <c r="B24" s="41"/>
      <c r="C24" s="42"/>
      <c r="D24" s="26"/>
    </row>
    <row r="25" spans="1:4" s="25" customFormat="1" ht="12" customHeight="1">
      <c r="A25" s="40"/>
      <c r="B25" s="41"/>
      <c r="C25" s="42"/>
      <c r="D25" s="26"/>
    </row>
    <row r="26" spans="1:4" s="27" customFormat="1" ht="12" customHeight="1">
      <c r="A26" s="40"/>
      <c r="B26" s="41"/>
      <c r="C26" s="42"/>
      <c r="D26" s="28"/>
    </row>
    <row r="27" spans="1:4">
      <c r="A27" s="40"/>
      <c r="B27" s="41"/>
      <c r="C27" s="44"/>
    </row>
    <row r="28" spans="1:4">
      <c r="A28" s="37"/>
      <c r="B28" s="38"/>
      <c r="C28" s="39"/>
    </row>
    <row r="29" spans="1:4">
      <c r="A29" s="40"/>
      <c r="B29" s="43"/>
      <c r="C29" s="44"/>
    </row>
    <row r="30" spans="1:4">
      <c r="A30" s="40"/>
      <c r="B30" s="43"/>
      <c r="C30" s="44"/>
    </row>
    <row r="31" spans="1:4">
      <c r="A31" s="40"/>
      <c r="B31" s="43"/>
      <c r="C31" s="44"/>
    </row>
    <row r="32" spans="1:4">
      <c r="A32" s="37"/>
      <c r="B32" s="38"/>
      <c r="C32" s="39"/>
    </row>
    <row r="33" spans="1:3">
      <c r="A33" s="45"/>
      <c r="B33" s="43"/>
      <c r="C33" s="44"/>
    </row>
    <row r="34" spans="1:3">
      <c r="A34" s="45"/>
      <c r="B34" s="43"/>
      <c r="C34" s="44"/>
    </row>
    <row r="35" spans="1:3">
      <c r="A35" s="45"/>
      <c r="B35" s="43"/>
      <c r="C35" s="44"/>
    </row>
    <row r="36" spans="1:3">
      <c r="A36" s="45"/>
      <c r="B36" s="43"/>
      <c r="C36" s="44"/>
    </row>
    <row r="37" spans="1:3">
      <c r="A37" s="45"/>
      <c r="B37" s="43"/>
      <c r="C37" s="44"/>
    </row>
    <row r="38" spans="1:3">
      <c r="A38" s="45"/>
      <c r="B38" s="43"/>
      <c r="C38" s="44"/>
    </row>
    <row r="39" spans="1:3">
      <c r="A39" s="45"/>
      <c r="B39" s="46"/>
      <c r="C39" s="47"/>
    </row>
  </sheetData>
  <sheetProtection formatCells="0" formatColumns="0" formatRows="0" insertColumns="0" insertRows="0" insertHyperlinks="0" deleteColumns="0" deleteRows="0" sort="0" autoFilter="0" pivotTables="0"/>
  <customSheetViews>
    <customSheetView guid="{D6CFA044-0C8C-4ECE-96A2-AFF3DD5E0425}" showPageBreaks="1" showGridLines="0" fitToPage="1" hiddenColumns="1">
      <selection activeCell="B43" sqref="B43"/>
      <pageMargins left="0" right="0" top="0" bottom="0" header="0" footer="0"/>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0" right="0" top="0" bottom="0" header="0" footer="0"/>
      <printOptions horizontalCentered="1"/>
      <pageSetup paperSize="9" scale="89" fitToHeight="999" orientation="portrait" errors="blank" horizontalDpi="8189" verticalDpi="8189" r:id="rId2"/>
      <headerFooter alignWithMargins="0"/>
    </customSheetView>
    <customSheetView guid="{65E3123D-ED26-44E3-A414-09EEEF825484}" showGridLines="0" fitToPage="1" hiddenColumns="1">
      <selection activeCell="B43" sqref="B43"/>
      <pageMargins left="0" right="0" top="0" bottom="0" header="0" footer="0"/>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K24"/>
  <sheetViews>
    <sheetView showGridLines="0" topLeftCell="A10" zoomScaleNormal="100" workbookViewId="0">
      <selection activeCell="F21" sqref="F21"/>
    </sheetView>
  </sheetViews>
  <sheetFormatPr defaultColWidth="9.140625" defaultRowHeight="12.75"/>
  <cols>
    <col min="1" max="1" width="5.5703125" style="55" customWidth="1"/>
    <col min="2" max="2" width="4.42578125" style="58" customWidth="1"/>
    <col min="3" max="3" width="6" style="58" customWidth="1"/>
    <col min="4" max="4" width="12.7109375" style="65" customWidth="1"/>
    <col min="5" max="5" width="94.28515625" style="36" customWidth="1"/>
    <col min="6" max="6" width="7.7109375" style="58" customWidth="1"/>
    <col min="7" max="7" width="9.85546875" style="55" customWidth="1"/>
    <col min="8" max="8" width="13.140625" style="55" customWidth="1"/>
    <col min="9" max="9" width="15.5703125" style="55" customWidth="1"/>
    <col min="10" max="10" width="6.7109375" style="55" customWidth="1"/>
    <col min="11" max="11" width="15.5703125" style="55" customWidth="1"/>
    <col min="12" max="16384" width="9.140625" style="4"/>
  </cols>
  <sheetData>
    <row r="1" spans="1:11" s="48" customFormat="1" ht="18">
      <c r="A1" s="204" t="s">
        <v>88</v>
      </c>
      <c r="B1" s="205"/>
      <c r="C1" s="205"/>
      <c r="D1" s="208"/>
      <c r="E1" s="208"/>
      <c r="F1" s="205"/>
      <c r="G1" s="205"/>
      <c r="H1" s="205"/>
      <c r="I1" s="205"/>
      <c r="J1" s="205"/>
      <c r="K1" s="205"/>
    </row>
    <row r="2" spans="1:11" s="48" customFormat="1">
      <c r="A2" s="206" t="s">
        <v>77</v>
      </c>
      <c r="B2" s="205"/>
      <c r="C2" s="207" t="s">
        <v>89</v>
      </c>
      <c r="D2" s="208"/>
      <c r="E2" s="208"/>
      <c r="F2" s="205"/>
      <c r="G2" s="205"/>
      <c r="H2" s="205"/>
      <c r="I2" s="205"/>
      <c r="J2" s="205"/>
      <c r="K2" s="205"/>
    </row>
    <row r="3" spans="1:11" s="48" customFormat="1">
      <c r="A3" s="206" t="s">
        <v>78</v>
      </c>
      <c r="B3" s="205"/>
      <c r="C3" s="237" t="str">
        <f>'Krycí list'!E7</f>
        <v>Základní škola Velké Meziříčí, Sokolovská 470/13
Sokolovská 470/13, 594 01 Velké Meziříčí</v>
      </c>
      <c r="D3" s="238"/>
      <c r="E3" s="238"/>
      <c r="F3" s="205"/>
      <c r="G3" s="205"/>
      <c r="H3" s="205"/>
      <c r="I3" s="207"/>
      <c r="J3" s="205"/>
      <c r="K3" s="205"/>
    </row>
    <row r="4" spans="1:11" s="48" customFormat="1">
      <c r="A4" s="206" t="s">
        <v>79</v>
      </c>
      <c r="B4" s="205"/>
      <c r="C4" s="207" t="str">
        <f>'Krycí list'!E9</f>
        <v>OCENĚNÝ SOUPIS PRACÍ A DODÁVEK A SLUŽEB</v>
      </c>
      <c r="D4" s="208"/>
      <c r="E4" s="208"/>
      <c r="F4" s="205"/>
      <c r="G4" s="205"/>
      <c r="H4" s="205"/>
      <c r="I4" s="207"/>
      <c r="J4" s="205"/>
      <c r="K4" s="205"/>
    </row>
    <row r="5" spans="1:11" s="48" customFormat="1">
      <c r="A5" s="205" t="s">
        <v>90</v>
      </c>
      <c r="B5" s="205"/>
      <c r="C5" s="207" t="str">
        <f>'Krycí list'!P5</f>
        <v xml:space="preserve"> </v>
      </c>
      <c r="D5" s="208"/>
      <c r="E5" s="208"/>
      <c r="F5" s="205"/>
      <c r="G5" s="205"/>
      <c r="H5" s="205"/>
      <c r="I5" s="207"/>
      <c r="J5" s="205"/>
      <c r="K5" s="205"/>
    </row>
    <row r="6" spans="1:11" s="48" customFormat="1">
      <c r="A6" s="205"/>
      <c r="B6" s="205"/>
      <c r="C6" s="207"/>
      <c r="D6" s="208"/>
      <c r="E6" s="208"/>
      <c r="F6" s="205"/>
      <c r="G6" s="205"/>
      <c r="H6" s="205"/>
      <c r="I6" s="207"/>
      <c r="J6" s="205"/>
      <c r="K6" s="205"/>
    </row>
    <row r="7" spans="1:11" s="48" customFormat="1">
      <c r="A7" s="205" t="s">
        <v>81</v>
      </c>
      <c r="B7" s="205"/>
      <c r="C7" s="237" t="str">
        <f>'Krycí list'!E26</f>
        <v>Základní škola Velké Meziříčí, Sokolovská 470/13</v>
      </c>
      <c r="D7" s="238"/>
      <c r="E7" s="238"/>
      <c r="F7" s="205"/>
      <c r="G7" s="205"/>
      <c r="H7" s="205"/>
      <c r="I7" s="207"/>
      <c r="J7" s="205"/>
      <c r="K7" s="205"/>
    </row>
    <row r="8" spans="1:11" s="48" customFormat="1">
      <c r="A8" s="205" t="s">
        <v>82</v>
      </c>
      <c r="B8" s="205"/>
      <c r="C8" s="237" t="str">
        <f>'Krycí list'!E28</f>
        <v xml:space="preserve"> </v>
      </c>
      <c r="D8" s="238"/>
      <c r="E8" s="208"/>
      <c r="F8" s="205"/>
      <c r="G8" s="205"/>
      <c r="H8" s="205"/>
      <c r="I8" s="207"/>
      <c r="J8" s="205"/>
      <c r="K8" s="205"/>
    </row>
    <row r="9" spans="1:11" s="48" customFormat="1">
      <c r="A9" s="205" t="s">
        <v>83</v>
      </c>
      <c r="B9" s="205"/>
      <c r="C9" s="239" t="str">
        <f>'Krycí list'!O31</f>
        <v>10/2024</v>
      </c>
      <c r="D9" s="238"/>
      <c r="E9" s="208"/>
      <c r="F9" s="205"/>
      <c r="G9" s="205"/>
      <c r="H9" s="205"/>
      <c r="I9" s="207"/>
      <c r="J9" s="205"/>
      <c r="K9" s="205"/>
    </row>
    <row r="10" spans="1:11" s="48" customFormat="1">
      <c r="A10" s="205"/>
      <c r="B10" s="205"/>
      <c r="C10" s="205"/>
      <c r="D10" s="208"/>
      <c r="E10" s="208"/>
      <c r="F10" s="205"/>
      <c r="G10" s="205"/>
      <c r="H10" s="205"/>
      <c r="I10" s="205"/>
      <c r="J10" s="205"/>
      <c r="K10" s="205"/>
    </row>
    <row r="11" spans="1:11" s="70" customFormat="1" ht="38.25">
      <c r="A11" s="213" t="s">
        <v>91</v>
      </c>
      <c r="B11" s="214" t="s">
        <v>92</v>
      </c>
      <c r="C11" s="214" t="s">
        <v>93</v>
      </c>
      <c r="D11" s="214" t="s">
        <v>94</v>
      </c>
      <c r="E11" s="214" t="s">
        <v>95</v>
      </c>
      <c r="F11" s="214" t="s">
        <v>96</v>
      </c>
      <c r="G11" s="214" t="s">
        <v>97</v>
      </c>
      <c r="H11" s="214" t="s">
        <v>98</v>
      </c>
      <c r="I11" s="214" t="s">
        <v>99</v>
      </c>
      <c r="J11" s="214" t="s">
        <v>100</v>
      </c>
      <c r="K11" s="214" t="s">
        <v>101</v>
      </c>
    </row>
    <row r="12" spans="1:11" s="58" customFormat="1">
      <c r="A12" s="215">
        <v>1</v>
      </c>
      <c r="B12" s="216">
        <v>2</v>
      </c>
      <c r="C12" s="216">
        <v>3</v>
      </c>
      <c r="D12" s="217">
        <v>4</v>
      </c>
      <c r="E12" s="217">
        <v>5</v>
      </c>
      <c r="F12" s="216">
        <v>6</v>
      </c>
      <c r="G12" s="216">
        <v>7</v>
      </c>
      <c r="H12" s="216">
        <v>8</v>
      </c>
      <c r="I12" s="216">
        <v>9</v>
      </c>
      <c r="J12" s="216">
        <v>10</v>
      </c>
      <c r="K12" s="216">
        <v>11</v>
      </c>
    </row>
    <row r="13" spans="1:11">
      <c r="A13" s="209"/>
      <c r="B13" s="210"/>
      <c r="C13" s="210"/>
      <c r="D13" s="211"/>
      <c r="E13" s="212"/>
      <c r="F13" s="210"/>
      <c r="G13" s="209"/>
      <c r="H13" s="209"/>
      <c r="I13" s="209"/>
      <c r="J13" s="209"/>
      <c r="K13" s="209"/>
    </row>
    <row r="14" spans="1:11" s="12" customFormat="1">
      <c r="A14" s="52"/>
      <c r="B14" s="19"/>
      <c r="C14" s="59"/>
      <c r="D14" s="63" t="s">
        <v>102</v>
      </c>
      <c r="E14" s="33" t="s">
        <v>103</v>
      </c>
      <c r="F14" s="59"/>
      <c r="G14" s="67"/>
      <c r="H14" s="67"/>
      <c r="I14" s="20">
        <f>+I15</f>
        <v>0</v>
      </c>
      <c r="J14" s="67"/>
      <c r="K14" s="16"/>
    </row>
    <row r="15" spans="1:11" s="8" customFormat="1">
      <c r="A15" s="18"/>
      <c r="B15" s="14"/>
      <c r="C15" s="14"/>
      <c r="D15" s="49"/>
      <c r="E15" s="31" t="s">
        <v>104</v>
      </c>
      <c r="F15" s="66"/>
      <c r="G15" s="68"/>
      <c r="H15" s="68"/>
      <c r="I15" s="13">
        <f>SUM(I16:I23)</f>
        <v>0</v>
      </c>
      <c r="J15" s="17"/>
      <c r="K15" s="16"/>
    </row>
    <row r="16" spans="1:11" s="8" customFormat="1" ht="63.75">
      <c r="A16" s="18">
        <v>1</v>
      </c>
      <c r="B16" s="14"/>
      <c r="C16" s="14" t="s">
        <v>105</v>
      </c>
      <c r="D16" s="49" t="s">
        <v>106</v>
      </c>
      <c r="E16" s="34" t="s">
        <v>160</v>
      </c>
      <c r="F16" s="14" t="s">
        <v>107</v>
      </c>
      <c r="G16" s="15">
        <v>4</v>
      </c>
      <c r="H16" s="16"/>
      <c r="I16" s="16">
        <f t="shared" ref="I16:I20" si="0">ROUND(G16*H16,2)</f>
        <v>0</v>
      </c>
      <c r="J16" s="17">
        <v>21</v>
      </c>
      <c r="K16" s="16">
        <f t="shared" ref="K16:K23" si="1">I16+((I16/100)*J16)</f>
        <v>0</v>
      </c>
    </row>
    <row r="17" spans="1:11" s="8" customFormat="1" ht="51">
      <c r="A17" s="18">
        <v>2</v>
      </c>
      <c r="B17" s="14"/>
      <c r="C17" s="14" t="s">
        <v>105</v>
      </c>
      <c r="D17" s="49" t="s">
        <v>108</v>
      </c>
      <c r="E17" s="34" t="s">
        <v>161</v>
      </c>
      <c r="F17" s="14" t="s">
        <v>107</v>
      </c>
      <c r="G17" s="15">
        <v>1</v>
      </c>
      <c r="H17" s="16"/>
      <c r="I17" s="16">
        <f t="shared" si="0"/>
        <v>0</v>
      </c>
      <c r="J17" s="17">
        <v>21</v>
      </c>
      <c r="K17" s="16">
        <f t="shared" si="1"/>
        <v>0</v>
      </c>
    </row>
    <row r="18" spans="1:11" s="8" customFormat="1" ht="71.25" customHeight="1">
      <c r="A18" s="218">
        <v>3</v>
      </c>
      <c r="B18" s="14"/>
      <c r="C18" s="14" t="s">
        <v>105</v>
      </c>
      <c r="D18" s="49" t="s">
        <v>109</v>
      </c>
      <c r="E18" s="34" t="s">
        <v>162</v>
      </c>
      <c r="F18" s="14" t="s">
        <v>107</v>
      </c>
      <c r="G18" s="15">
        <v>1</v>
      </c>
      <c r="H18" s="16"/>
      <c r="I18" s="16">
        <f t="shared" si="0"/>
        <v>0</v>
      </c>
      <c r="J18" s="17">
        <v>21</v>
      </c>
      <c r="K18" s="16">
        <f t="shared" si="1"/>
        <v>0</v>
      </c>
    </row>
    <row r="19" spans="1:11" s="8" customFormat="1" ht="62.25" customHeight="1">
      <c r="A19" s="18">
        <v>4</v>
      </c>
      <c r="B19" s="14"/>
      <c r="C19" s="14" t="s">
        <v>105</v>
      </c>
      <c r="D19" s="49" t="s">
        <v>110</v>
      </c>
      <c r="E19" s="34" t="s">
        <v>153</v>
      </c>
      <c r="F19" s="14" t="s">
        <v>107</v>
      </c>
      <c r="G19" s="15">
        <v>2</v>
      </c>
      <c r="H19" s="16"/>
      <c r="I19" s="16">
        <f t="shared" si="0"/>
        <v>0</v>
      </c>
      <c r="J19" s="17">
        <v>21</v>
      </c>
      <c r="K19" s="16">
        <f t="shared" ref="K19" si="2">I19+((I19/100)*J19)</f>
        <v>0</v>
      </c>
    </row>
    <row r="20" spans="1:11" s="8" customFormat="1" ht="102">
      <c r="A20" s="218">
        <v>5</v>
      </c>
      <c r="B20" s="14"/>
      <c r="C20" s="14" t="s">
        <v>105</v>
      </c>
      <c r="D20" s="49" t="s">
        <v>154</v>
      </c>
      <c r="E20" s="34" t="s">
        <v>163</v>
      </c>
      <c r="F20" s="14" t="s">
        <v>107</v>
      </c>
      <c r="G20" s="15">
        <v>5</v>
      </c>
      <c r="H20" s="15"/>
      <c r="I20" s="16">
        <f t="shared" si="0"/>
        <v>0</v>
      </c>
      <c r="J20" s="17">
        <v>21</v>
      </c>
      <c r="K20" s="16">
        <f t="shared" si="1"/>
        <v>0</v>
      </c>
    </row>
    <row r="21" spans="1:11" s="8" customFormat="1" ht="140.25">
      <c r="A21" s="18">
        <v>6</v>
      </c>
      <c r="B21" s="14"/>
      <c r="C21" s="14" t="s">
        <v>105</v>
      </c>
      <c r="D21" s="49" t="s">
        <v>111</v>
      </c>
      <c r="E21" s="34" t="s">
        <v>166</v>
      </c>
      <c r="F21" s="14" t="s">
        <v>107</v>
      </c>
      <c r="G21" s="15">
        <v>1</v>
      </c>
      <c r="H21" s="16"/>
      <c r="I21" s="16">
        <f t="shared" ref="I21:I23" si="3">ROUND(G21*H21,2)</f>
        <v>0</v>
      </c>
      <c r="J21" s="17">
        <v>21</v>
      </c>
      <c r="K21" s="16">
        <f t="shared" si="1"/>
        <v>0</v>
      </c>
    </row>
    <row r="22" spans="1:11" s="8" customFormat="1" ht="51">
      <c r="A22" s="218">
        <v>7</v>
      </c>
      <c r="B22" s="14"/>
      <c r="C22" s="14" t="s">
        <v>105</v>
      </c>
      <c r="D22" s="49" t="s">
        <v>112</v>
      </c>
      <c r="E22" s="34" t="s">
        <v>165</v>
      </c>
      <c r="F22" s="14" t="s">
        <v>107</v>
      </c>
      <c r="G22" s="15">
        <v>1</v>
      </c>
      <c r="H22" s="16"/>
      <c r="I22" s="16">
        <f t="shared" si="3"/>
        <v>0</v>
      </c>
      <c r="J22" s="17">
        <v>21</v>
      </c>
      <c r="K22" s="16">
        <f t="shared" si="1"/>
        <v>0</v>
      </c>
    </row>
    <row r="23" spans="1:11" s="8" customFormat="1" ht="38.25">
      <c r="A23" s="18">
        <v>8</v>
      </c>
      <c r="B23" s="14"/>
      <c r="C23" s="14" t="s">
        <v>105</v>
      </c>
      <c r="D23" s="49" t="s">
        <v>110</v>
      </c>
      <c r="E23" s="34" t="s">
        <v>164</v>
      </c>
      <c r="F23" s="14" t="s">
        <v>107</v>
      </c>
      <c r="G23" s="15">
        <v>2</v>
      </c>
      <c r="H23" s="16"/>
      <c r="I23" s="16">
        <f t="shared" si="3"/>
        <v>0</v>
      </c>
      <c r="J23" s="17">
        <v>21</v>
      </c>
      <c r="K23" s="16">
        <f t="shared" si="1"/>
        <v>0</v>
      </c>
    </row>
    <row r="24" spans="1:11" s="22" customFormat="1" ht="12.75" customHeight="1">
      <c r="A24" s="53"/>
      <c r="B24" s="57"/>
      <c r="C24" s="57"/>
      <c r="D24" s="64"/>
      <c r="E24" s="35" t="s">
        <v>113</v>
      </c>
      <c r="F24" s="57"/>
      <c r="G24" s="69"/>
      <c r="H24" s="69"/>
      <c r="I24" s="23">
        <f>+I14</f>
        <v>0</v>
      </c>
      <c r="J24" s="69"/>
      <c r="K24" s="69"/>
    </row>
  </sheetData>
  <sheetProtection formatCells="0" formatColumns="0" formatRows="0" insertColumns="0" insertRows="0" insertHyperlinks="0" deleteColumns="0" deleteRows="0" sort="0" autoFilter="0" pivotTables="0"/>
  <customSheetViews>
    <customSheetView guid="{D6CFA044-0C8C-4ECE-96A2-AFF3DD5E0425}" scale="70" showPageBreaks="1" showGridLines="0" fitToPage="1" printArea="1" hiddenRows="1" hiddenColumns="1">
      <pane ySplit="12" topLeftCell="A13" activePane="bottomLeft" state="frozen"/>
      <selection pane="bottomLeft" activeCell="A13" sqref="A13"/>
      <pageMargins left="0" right="0" top="0" bottom="0" header="0" footer="0"/>
      <printOptions horizontalCentered="1"/>
      <pageSetup paperSize="9" scale="77" fitToHeight="999" orientation="landscape" errors="blank" r:id="rId1"/>
      <headerFooter alignWithMargins="0"/>
    </customSheetView>
    <customSheetView guid="{82B4F4D9-5370-4303-A97E-2A49E01AF629}" scale="70" showGridLines="0" fitToPage="1" hiddenRows="1" hiddenColumns="1">
      <pane ySplit="12" topLeftCell="A453" activePane="bottomLeft" state="frozen"/>
      <selection pane="bottomLeft" activeCell="E448" sqref="E448"/>
      <pageMargins left="0" right="0" top="0" bottom="0" header="0" footer="0"/>
      <printOptions horizontalCentered="1"/>
      <pageSetup paperSize="9" scale="77" fitToHeight="999" orientation="landscape" errors="blank" r:id="rId2"/>
      <headerFooter alignWithMargins="0"/>
    </customSheetView>
    <customSheetView guid="{65E3123D-ED26-44E3-A414-09EEEF825484}" scale="70" showGridLines="0" fitToPage="1" hiddenRows="1" hiddenColumns="1">
      <pane ySplit="12" topLeftCell="A13" activePane="bottomLeft" state="frozen"/>
      <selection pane="bottomLeft" activeCell="A13" sqref="A13"/>
      <pageMargins left="0" right="0" top="0" bottom="0" header="0" footer="0"/>
      <printOptions horizontalCentered="1"/>
      <pageSetup paperSize="9" scale="77" fitToHeight="999" orientation="landscape" errors="blank" r:id="rId3"/>
      <headerFooter alignWithMargins="0"/>
    </customSheetView>
  </customSheetViews>
  <mergeCells count="4">
    <mergeCell ref="C3:E3"/>
    <mergeCell ref="C7:E7"/>
    <mergeCell ref="C9:D9"/>
    <mergeCell ref="C8:D8"/>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4"/>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K27"/>
  <sheetViews>
    <sheetView showGridLines="0" zoomScale="90" zoomScaleNormal="90" workbookViewId="0">
      <pane ySplit="14" topLeftCell="A24" activePane="bottomLeft" state="frozen"/>
      <selection activeCell="I17" sqref="I17"/>
      <selection pane="bottomLeft" activeCell="E26" sqref="E26"/>
    </sheetView>
  </sheetViews>
  <sheetFormatPr defaultColWidth="9.140625" defaultRowHeight="12.75"/>
  <cols>
    <col min="1" max="1" width="5.5703125" style="55" customWidth="1"/>
    <col min="2" max="2" width="4.42578125" style="58" customWidth="1"/>
    <col min="3" max="3" width="6" style="58" customWidth="1"/>
    <col min="4" max="4" width="12.7109375" style="65" customWidth="1"/>
    <col min="5" max="5" width="94.28515625" style="36" customWidth="1"/>
    <col min="6" max="6" width="7.7109375" style="58" customWidth="1"/>
    <col min="7" max="7" width="9.85546875" style="55" customWidth="1"/>
    <col min="8" max="8" width="13.140625" style="55" customWidth="1"/>
    <col min="9" max="9" width="15.5703125" style="55" customWidth="1"/>
    <col min="10" max="10" width="6.7109375" style="55" customWidth="1"/>
    <col min="11" max="11" width="15.5703125" style="55" customWidth="1"/>
    <col min="12" max="16384" width="9.140625" style="4"/>
  </cols>
  <sheetData>
    <row r="1" spans="1:11" s="48" customFormat="1" ht="18">
      <c r="A1" s="71" t="s">
        <v>88</v>
      </c>
      <c r="B1" s="72"/>
      <c r="C1" s="72"/>
      <c r="D1" s="60"/>
      <c r="E1" s="60"/>
      <c r="F1" s="72"/>
      <c r="G1" s="72"/>
      <c r="H1" s="72"/>
      <c r="I1" s="72"/>
      <c r="J1" s="72"/>
      <c r="K1" s="72"/>
    </row>
    <row r="2" spans="1:11" s="48" customFormat="1">
      <c r="A2" s="73" t="s">
        <v>77</v>
      </c>
      <c r="B2" s="72"/>
      <c r="C2" s="9" t="s">
        <v>114</v>
      </c>
      <c r="D2" s="61"/>
      <c r="E2" s="61"/>
      <c r="F2" s="72"/>
      <c r="G2" s="72"/>
      <c r="H2" s="72"/>
      <c r="I2" s="72"/>
      <c r="J2" s="72"/>
      <c r="K2" s="72"/>
    </row>
    <row r="3" spans="1:11" s="48" customFormat="1">
      <c r="A3" s="73" t="s">
        <v>78</v>
      </c>
      <c r="B3" s="72"/>
      <c r="C3" s="240" t="str">
        <f>'Krycí list'!E7</f>
        <v>Základní škola Velké Meziříčí, Sokolovská 470/13
Sokolovská 470/13, 594 01 Velké Meziříčí</v>
      </c>
      <c r="D3" s="238"/>
      <c r="E3" s="238"/>
      <c r="F3" s="72"/>
      <c r="G3" s="72"/>
      <c r="H3" s="72"/>
      <c r="I3" s="9"/>
      <c r="J3" s="72"/>
      <c r="K3" s="72"/>
    </row>
    <row r="4" spans="1:11" s="48" customFormat="1">
      <c r="A4" s="73" t="s">
        <v>79</v>
      </c>
      <c r="B4" s="72"/>
      <c r="C4" s="9" t="str">
        <f>'Krycí list'!E9</f>
        <v>OCENĚNÝ SOUPIS PRACÍ A DODÁVEK A SLUŽEB</v>
      </c>
      <c r="D4" s="61"/>
      <c r="E4" s="61"/>
      <c r="F4" s="72"/>
      <c r="G4" s="72"/>
      <c r="H4" s="72"/>
      <c r="I4" s="9"/>
      <c r="J4" s="72"/>
      <c r="K4" s="72"/>
    </row>
    <row r="5" spans="1:11" s="48" customFormat="1">
      <c r="A5" s="72" t="s">
        <v>90</v>
      </c>
      <c r="B5" s="72"/>
      <c r="C5" s="9" t="str">
        <f>'Krycí list'!P5</f>
        <v xml:space="preserve"> </v>
      </c>
      <c r="D5" s="61"/>
      <c r="E5" s="61"/>
      <c r="F5" s="72"/>
      <c r="G5" s="72"/>
      <c r="H5" s="72"/>
      <c r="I5" s="9"/>
      <c r="J5" s="72"/>
      <c r="K5" s="72"/>
    </row>
    <row r="6" spans="1:11" s="48" customFormat="1">
      <c r="A6" s="72"/>
      <c r="B6" s="72"/>
      <c r="C6" s="9"/>
      <c r="D6" s="61"/>
      <c r="E6" s="61"/>
      <c r="F6" s="72"/>
      <c r="G6" s="72"/>
      <c r="H6" s="72"/>
      <c r="I6" s="9"/>
      <c r="J6" s="72"/>
      <c r="K6" s="72"/>
    </row>
    <row r="7" spans="1:11" s="48" customFormat="1">
      <c r="A7" s="72" t="s">
        <v>81</v>
      </c>
      <c r="B7" s="72"/>
      <c r="C7" s="240" t="str">
        <f>'Krycí list'!E26</f>
        <v>Základní škola Velké Meziříčí, Sokolovská 470/13</v>
      </c>
      <c r="D7" s="238"/>
      <c r="E7" s="238"/>
      <c r="F7" s="72"/>
      <c r="G7" s="72"/>
      <c r="H7" s="72"/>
      <c r="I7" s="9"/>
      <c r="J7" s="72"/>
      <c r="K7" s="72"/>
    </row>
    <row r="8" spans="1:11" s="48" customFormat="1">
      <c r="A8" s="72" t="s">
        <v>82</v>
      </c>
      <c r="B8" s="72"/>
      <c r="C8" s="240" t="str">
        <f>'Krycí list'!E28</f>
        <v xml:space="preserve"> </v>
      </c>
      <c r="D8" s="238"/>
      <c r="E8" s="61"/>
      <c r="F8" s="72"/>
      <c r="G8" s="72"/>
      <c r="H8" s="72"/>
      <c r="I8" s="9"/>
      <c r="J8" s="72"/>
      <c r="K8" s="72"/>
    </row>
    <row r="9" spans="1:11" s="48" customFormat="1">
      <c r="A9" s="72" t="s">
        <v>83</v>
      </c>
      <c r="B9" s="72"/>
      <c r="C9" s="241" t="str">
        <f>'Krycí list'!O31</f>
        <v>10/2024</v>
      </c>
      <c r="D9" s="238"/>
      <c r="E9" s="61"/>
      <c r="F9" s="72"/>
      <c r="G9" s="72"/>
      <c r="H9" s="72"/>
      <c r="I9" s="9"/>
      <c r="J9" s="72"/>
      <c r="K9" s="72"/>
    </row>
    <row r="10" spans="1:11" s="48" customFormat="1">
      <c r="A10" s="72"/>
      <c r="B10" s="72"/>
      <c r="C10" s="72"/>
      <c r="D10" s="60"/>
      <c r="E10" s="60"/>
      <c r="F10" s="72"/>
      <c r="G10" s="72"/>
      <c r="H10" s="72"/>
      <c r="I10" s="72"/>
      <c r="J10" s="72"/>
      <c r="K10" s="72"/>
    </row>
    <row r="11" spans="1:11" s="70" customFormat="1" ht="38.25">
      <c r="A11" s="50" t="s">
        <v>91</v>
      </c>
      <c r="B11" s="10" t="s">
        <v>92</v>
      </c>
      <c r="C11" s="10" t="s">
        <v>93</v>
      </c>
      <c r="D11" s="10" t="s">
        <v>94</v>
      </c>
      <c r="E11" s="10" t="s">
        <v>95</v>
      </c>
      <c r="F11" s="10" t="s">
        <v>96</v>
      </c>
      <c r="G11" s="10" t="s">
        <v>97</v>
      </c>
      <c r="H11" s="10" t="s">
        <v>98</v>
      </c>
      <c r="I11" s="10" t="s">
        <v>99</v>
      </c>
      <c r="J11" s="10" t="s">
        <v>100</v>
      </c>
      <c r="K11" s="10" t="s">
        <v>101</v>
      </c>
    </row>
    <row r="12" spans="1:11" s="58" customFormat="1">
      <c r="A12" s="51">
        <v>1</v>
      </c>
      <c r="B12" s="24">
        <v>2</v>
      </c>
      <c r="C12" s="24">
        <v>3</v>
      </c>
      <c r="D12" s="11">
        <v>4</v>
      </c>
      <c r="E12" s="11">
        <v>5</v>
      </c>
      <c r="F12" s="24">
        <v>6</v>
      </c>
      <c r="G12" s="24">
        <v>7</v>
      </c>
      <c r="H12" s="24">
        <v>8</v>
      </c>
      <c r="I12" s="24">
        <v>9</v>
      </c>
      <c r="J12" s="24">
        <v>10</v>
      </c>
      <c r="K12" s="24">
        <v>11</v>
      </c>
    </row>
    <row r="13" spans="1:11">
      <c r="A13" s="54"/>
      <c r="B13" s="56"/>
      <c r="C13" s="56"/>
      <c r="D13" s="62"/>
      <c r="E13" s="32"/>
      <c r="F13" s="56"/>
      <c r="G13" s="54"/>
      <c r="H13" s="54"/>
      <c r="I13" s="54"/>
      <c r="J13" s="54"/>
      <c r="K13" s="54"/>
    </row>
    <row r="14" spans="1:11" s="12" customFormat="1">
      <c r="A14" s="52"/>
      <c r="B14" s="19"/>
      <c r="C14" s="59"/>
      <c r="D14" s="63" t="s">
        <v>102</v>
      </c>
      <c r="E14" s="33" t="s">
        <v>115</v>
      </c>
      <c r="F14" s="59"/>
      <c r="G14" s="67"/>
      <c r="H14" s="67"/>
      <c r="I14" s="20">
        <f>I15</f>
        <v>0</v>
      </c>
      <c r="J14" s="67"/>
      <c r="K14" s="16"/>
    </row>
    <row r="15" spans="1:11" s="8" customFormat="1">
      <c r="A15" s="18"/>
      <c r="B15" s="14"/>
      <c r="C15" s="14"/>
      <c r="D15" s="49"/>
      <c r="E15" s="31" t="s">
        <v>104</v>
      </c>
      <c r="F15" s="66"/>
      <c r="G15" s="68"/>
      <c r="H15" s="68"/>
      <c r="I15" s="13">
        <f>SUM(I16:I26)</f>
        <v>0</v>
      </c>
      <c r="J15" s="17"/>
      <c r="K15" s="16"/>
    </row>
    <row r="16" spans="1:11" s="8" customFormat="1" ht="165.75">
      <c r="A16" s="18">
        <v>1</v>
      </c>
      <c r="B16" s="14"/>
      <c r="C16" s="14" t="s">
        <v>105</v>
      </c>
      <c r="D16" s="49" t="s">
        <v>156</v>
      </c>
      <c r="E16" s="34" t="s">
        <v>167</v>
      </c>
      <c r="F16" s="14" t="s">
        <v>107</v>
      </c>
      <c r="G16" s="15">
        <v>1</v>
      </c>
      <c r="H16" s="16"/>
      <c r="I16" s="21">
        <f t="shared" ref="I16:I26" si="0">ROUND(G16*H16,2)</f>
        <v>0</v>
      </c>
      <c r="J16" s="17">
        <v>21</v>
      </c>
      <c r="K16" s="16">
        <f t="shared" ref="K16:K26" si="1">I16+((I16/100)*J16)</f>
        <v>0</v>
      </c>
    </row>
    <row r="17" spans="1:11" s="8" customFormat="1" ht="213" customHeight="1">
      <c r="A17" s="18">
        <v>2</v>
      </c>
      <c r="B17" s="14"/>
      <c r="C17" s="14" t="s">
        <v>105</v>
      </c>
      <c r="D17" s="49" t="s">
        <v>116</v>
      </c>
      <c r="E17" s="34" t="s">
        <v>168</v>
      </c>
      <c r="F17" s="14" t="s">
        <v>107</v>
      </c>
      <c r="G17" s="15">
        <v>5</v>
      </c>
      <c r="H17" s="16"/>
      <c r="I17" s="21">
        <f t="shared" si="0"/>
        <v>0</v>
      </c>
      <c r="J17" s="17">
        <v>21</v>
      </c>
      <c r="K17" s="16">
        <f t="shared" si="1"/>
        <v>0</v>
      </c>
    </row>
    <row r="18" spans="1:11" s="8" customFormat="1" ht="102">
      <c r="A18" s="18">
        <v>3</v>
      </c>
      <c r="B18" s="14"/>
      <c r="C18" s="14" t="s">
        <v>105</v>
      </c>
      <c r="D18" s="49" t="s">
        <v>117</v>
      </c>
      <c r="E18" s="34" t="s">
        <v>169</v>
      </c>
      <c r="F18" s="14" t="s">
        <v>107</v>
      </c>
      <c r="G18" s="15">
        <v>1</v>
      </c>
      <c r="H18" s="16"/>
      <c r="I18" s="21">
        <f t="shared" si="0"/>
        <v>0</v>
      </c>
      <c r="J18" s="17">
        <v>21</v>
      </c>
      <c r="K18" s="16">
        <f t="shared" si="1"/>
        <v>0</v>
      </c>
    </row>
    <row r="19" spans="1:11" s="8" customFormat="1" ht="38.25">
      <c r="A19" s="18">
        <v>4</v>
      </c>
      <c r="B19" s="14"/>
      <c r="C19" s="14" t="s">
        <v>105</v>
      </c>
      <c r="D19" s="90" t="s">
        <v>151</v>
      </c>
      <c r="E19" s="34" t="s">
        <v>170</v>
      </c>
      <c r="F19" s="14" t="s">
        <v>107</v>
      </c>
      <c r="G19" s="15">
        <v>1</v>
      </c>
      <c r="H19" s="16"/>
      <c r="I19" s="21">
        <f>ROUND(G19*H19,2)</f>
        <v>0</v>
      </c>
      <c r="J19" s="17">
        <v>21</v>
      </c>
      <c r="K19" s="16">
        <f>I19+((I19/100)*J19)</f>
        <v>0</v>
      </c>
    </row>
    <row r="20" spans="1:11" s="8" customFormat="1" ht="127.5">
      <c r="A20" s="18">
        <v>5</v>
      </c>
      <c r="B20" s="14"/>
      <c r="C20" s="14" t="s">
        <v>105</v>
      </c>
      <c r="D20" s="49" t="s">
        <v>155</v>
      </c>
      <c r="E20" s="34" t="s">
        <v>171</v>
      </c>
      <c r="F20" s="14" t="s">
        <v>107</v>
      </c>
      <c r="G20" s="15">
        <v>1</v>
      </c>
      <c r="H20" s="16"/>
      <c r="I20" s="21">
        <f t="shared" si="0"/>
        <v>0</v>
      </c>
      <c r="J20" s="17">
        <v>21</v>
      </c>
      <c r="K20" s="16">
        <f t="shared" si="1"/>
        <v>0</v>
      </c>
    </row>
    <row r="21" spans="1:11" s="8" customFormat="1" ht="114.75">
      <c r="A21" s="18">
        <v>6</v>
      </c>
      <c r="B21" s="14"/>
      <c r="C21" s="14" t="s">
        <v>105</v>
      </c>
      <c r="D21" s="49" t="s">
        <v>118</v>
      </c>
      <c r="E21" s="34" t="s">
        <v>172</v>
      </c>
      <c r="F21" s="14" t="s">
        <v>107</v>
      </c>
      <c r="G21" s="15">
        <v>2</v>
      </c>
      <c r="H21" s="16"/>
      <c r="I21" s="21">
        <f>ROUND(G21*H21,2)</f>
        <v>0</v>
      </c>
      <c r="J21" s="17">
        <v>21</v>
      </c>
      <c r="K21" s="16">
        <f>I21+((I21/100)*J21)</f>
        <v>0</v>
      </c>
    </row>
    <row r="22" spans="1:11" s="8" customFormat="1" ht="114.75">
      <c r="A22" s="18">
        <v>7</v>
      </c>
      <c r="B22" s="14"/>
      <c r="C22" s="14" t="s">
        <v>105</v>
      </c>
      <c r="D22" s="49" t="s">
        <v>118</v>
      </c>
      <c r="E22" s="34" t="s">
        <v>173</v>
      </c>
      <c r="F22" s="14" t="s">
        <v>107</v>
      </c>
      <c r="G22" s="15">
        <v>2</v>
      </c>
      <c r="H22" s="16"/>
      <c r="I22" s="21">
        <f t="shared" si="0"/>
        <v>0</v>
      </c>
      <c r="J22" s="17">
        <v>21</v>
      </c>
      <c r="K22" s="16">
        <f t="shared" si="1"/>
        <v>0</v>
      </c>
    </row>
    <row r="23" spans="1:11" s="8" customFormat="1" ht="102">
      <c r="A23" s="18">
        <v>8</v>
      </c>
      <c r="B23" s="14"/>
      <c r="C23" s="14" t="s">
        <v>105</v>
      </c>
      <c r="D23" s="49" t="s">
        <v>119</v>
      </c>
      <c r="E23" s="34" t="s">
        <v>174</v>
      </c>
      <c r="F23" s="14" t="s">
        <v>107</v>
      </c>
      <c r="G23" s="15">
        <v>20</v>
      </c>
      <c r="H23" s="16"/>
      <c r="I23" s="21">
        <f t="shared" si="0"/>
        <v>0</v>
      </c>
      <c r="J23" s="17">
        <v>21</v>
      </c>
      <c r="K23" s="16">
        <f t="shared" si="1"/>
        <v>0</v>
      </c>
    </row>
    <row r="24" spans="1:11" s="8" customFormat="1" ht="89.25">
      <c r="A24" s="18">
        <v>9</v>
      </c>
      <c r="B24" s="14"/>
      <c r="C24" s="14" t="s">
        <v>105</v>
      </c>
      <c r="D24" s="49" t="s">
        <v>120</v>
      </c>
      <c r="E24" s="34" t="s">
        <v>175</v>
      </c>
      <c r="F24" s="14" t="s">
        <v>107</v>
      </c>
      <c r="G24" s="15">
        <v>1</v>
      </c>
      <c r="H24" s="16"/>
      <c r="I24" s="21">
        <f t="shared" si="0"/>
        <v>0</v>
      </c>
      <c r="J24" s="17">
        <v>21</v>
      </c>
      <c r="K24" s="16">
        <f t="shared" si="1"/>
        <v>0</v>
      </c>
    </row>
    <row r="25" spans="1:11" s="8" customFormat="1" ht="114.75">
      <c r="A25" s="18">
        <v>10</v>
      </c>
      <c r="B25" s="14"/>
      <c r="C25" s="14" t="s">
        <v>105</v>
      </c>
      <c r="D25" s="49" t="s">
        <v>121</v>
      </c>
      <c r="E25" s="34" t="s">
        <v>176</v>
      </c>
      <c r="F25" s="14" t="s">
        <v>107</v>
      </c>
      <c r="G25" s="15">
        <v>3</v>
      </c>
      <c r="H25" s="16"/>
      <c r="I25" s="21">
        <f t="shared" si="0"/>
        <v>0</v>
      </c>
      <c r="J25" s="17">
        <v>21</v>
      </c>
      <c r="K25" s="16">
        <f t="shared" si="1"/>
        <v>0</v>
      </c>
    </row>
    <row r="26" spans="1:11" s="8" customFormat="1" ht="89.25">
      <c r="A26" s="18">
        <v>11</v>
      </c>
      <c r="B26" s="14"/>
      <c r="C26" s="14" t="s">
        <v>105</v>
      </c>
      <c r="D26" s="49" t="s">
        <v>122</v>
      </c>
      <c r="E26" s="34" t="s">
        <v>177</v>
      </c>
      <c r="F26" s="14" t="s">
        <v>107</v>
      </c>
      <c r="G26" s="15">
        <v>2</v>
      </c>
      <c r="H26" s="16"/>
      <c r="I26" s="21">
        <f t="shared" si="0"/>
        <v>0</v>
      </c>
      <c r="J26" s="17">
        <v>21</v>
      </c>
      <c r="K26" s="16">
        <f t="shared" si="1"/>
        <v>0</v>
      </c>
    </row>
    <row r="27" spans="1:11" s="22" customFormat="1">
      <c r="A27" s="53"/>
      <c r="B27" s="57"/>
      <c r="C27" s="57"/>
      <c r="D27" s="64"/>
      <c r="E27" s="35" t="s">
        <v>113</v>
      </c>
      <c r="F27" s="57"/>
      <c r="G27" s="69"/>
      <c r="H27" s="69"/>
      <c r="I27" s="23">
        <f>I14</f>
        <v>0</v>
      </c>
      <c r="J27" s="69"/>
      <c r="K27" s="69"/>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5"/>
  <sheetViews>
    <sheetView showGridLines="0" zoomScaleNormal="100" workbookViewId="0">
      <pane ySplit="13" topLeftCell="A14" activePane="bottomLeft" state="frozen"/>
      <selection activeCell="I17" sqref="I17"/>
      <selection pane="bottomLeft" activeCell="N24" sqref="N24"/>
    </sheetView>
  </sheetViews>
  <sheetFormatPr defaultColWidth="9.140625" defaultRowHeight="12.75"/>
  <cols>
    <col min="1" max="1" width="5.5703125" style="55" customWidth="1"/>
    <col min="2" max="2" width="4.42578125" style="58" customWidth="1"/>
    <col min="3" max="3" width="6.42578125" style="58" customWidth="1"/>
    <col min="4" max="4" width="12.7109375" style="65" customWidth="1"/>
    <col min="5" max="5" width="96" style="36" customWidth="1"/>
    <col min="6" max="6" width="7.7109375" style="58" customWidth="1"/>
    <col min="7" max="7" width="9.85546875" style="55" customWidth="1"/>
    <col min="8" max="8" width="13.28515625" style="55" customWidth="1"/>
    <col min="9" max="9" width="15.5703125" style="55" customWidth="1"/>
    <col min="10" max="10" width="6.7109375" style="55" customWidth="1"/>
    <col min="11" max="11" width="15.5703125" style="55" customWidth="1"/>
    <col min="12" max="16384" width="9.140625" style="4"/>
  </cols>
  <sheetData>
    <row r="1" spans="1:11" s="48" customFormat="1" ht="18">
      <c r="A1" s="204" t="s">
        <v>88</v>
      </c>
      <c r="B1" s="205"/>
      <c r="C1" s="205"/>
      <c r="D1" s="208"/>
      <c r="E1" s="208"/>
      <c r="F1" s="205"/>
      <c r="G1" s="205"/>
      <c r="H1" s="205"/>
      <c r="I1" s="205"/>
      <c r="J1" s="205"/>
      <c r="K1" s="205"/>
    </row>
    <row r="2" spans="1:11" s="48" customFormat="1">
      <c r="A2" s="206" t="s">
        <v>77</v>
      </c>
      <c r="B2" s="205"/>
      <c r="C2" s="207" t="s">
        <v>123</v>
      </c>
      <c r="D2" s="208"/>
      <c r="E2" s="208"/>
      <c r="F2" s="205"/>
      <c r="G2" s="205"/>
      <c r="H2" s="205"/>
      <c r="I2" s="205"/>
      <c r="J2" s="205"/>
      <c r="K2" s="205"/>
    </row>
    <row r="3" spans="1:11" s="48" customFormat="1">
      <c r="A3" s="206" t="s">
        <v>78</v>
      </c>
      <c r="B3" s="205"/>
      <c r="C3" s="237" t="str">
        <f>'Krycí list'!E7</f>
        <v>Základní škola Velké Meziříčí, Sokolovská 470/13
Sokolovská 470/13, 594 01 Velké Meziříčí</v>
      </c>
      <c r="D3" s="238"/>
      <c r="E3" s="238"/>
      <c r="F3" s="205"/>
      <c r="G3" s="205"/>
      <c r="H3" s="205"/>
      <c r="I3" s="207"/>
      <c r="J3" s="205"/>
      <c r="K3" s="205"/>
    </row>
    <row r="4" spans="1:11" s="48" customFormat="1">
      <c r="A4" s="206" t="s">
        <v>79</v>
      </c>
      <c r="B4" s="205"/>
      <c r="C4" s="207" t="str">
        <f>'Krycí list'!E9</f>
        <v>OCENĚNÝ SOUPIS PRACÍ A DODÁVEK A SLUŽEB</v>
      </c>
      <c r="D4" s="208"/>
      <c r="E4" s="208"/>
      <c r="F4" s="205"/>
      <c r="G4" s="205"/>
      <c r="H4" s="205"/>
      <c r="I4" s="207"/>
      <c r="J4" s="205"/>
      <c r="K4" s="205"/>
    </row>
    <row r="5" spans="1:11" s="48" customFormat="1">
      <c r="A5" s="205" t="s">
        <v>90</v>
      </c>
      <c r="B5" s="205"/>
      <c r="C5" s="207" t="str">
        <f>'Krycí list'!P5</f>
        <v xml:space="preserve"> </v>
      </c>
      <c r="D5" s="208"/>
      <c r="E5" s="208"/>
      <c r="F5" s="205"/>
      <c r="G5" s="205"/>
      <c r="H5" s="205"/>
      <c r="I5" s="207"/>
      <c r="J5" s="205"/>
      <c r="K5" s="205"/>
    </row>
    <row r="6" spans="1:11" s="48" customFormat="1">
      <c r="A6" s="205"/>
      <c r="B6" s="205"/>
      <c r="C6" s="207"/>
      <c r="D6" s="208"/>
      <c r="E6" s="208"/>
      <c r="F6" s="205"/>
      <c r="G6" s="205"/>
      <c r="H6" s="205"/>
      <c r="I6" s="207"/>
      <c r="J6" s="205"/>
      <c r="K6" s="205"/>
    </row>
    <row r="7" spans="1:11" s="48" customFormat="1">
      <c r="A7" s="205" t="s">
        <v>81</v>
      </c>
      <c r="B7" s="205"/>
      <c r="C7" s="237" t="str">
        <f>'Krycí list'!E26</f>
        <v>Základní škola Velké Meziříčí, Sokolovská 470/13</v>
      </c>
      <c r="D7" s="238"/>
      <c r="E7" s="238"/>
      <c r="F7" s="205"/>
      <c r="G7" s="205"/>
      <c r="H7" s="205"/>
      <c r="I7" s="207"/>
      <c r="J7" s="205"/>
      <c r="K7" s="205"/>
    </row>
    <row r="8" spans="1:11" s="48" customFormat="1">
      <c r="A8" s="205" t="s">
        <v>82</v>
      </c>
      <c r="B8" s="205"/>
      <c r="C8" s="237" t="str">
        <f>'Krycí list'!E28</f>
        <v xml:space="preserve"> </v>
      </c>
      <c r="D8" s="238"/>
      <c r="E8" s="208"/>
      <c r="F8" s="205"/>
      <c r="G8" s="205"/>
      <c r="H8" s="205"/>
      <c r="I8" s="207"/>
      <c r="J8" s="205"/>
      <c r="K8" s="205"/>
    </row>
    <row r="9" spans="1:11" s="48" customFormat="1">
      <c r="A9" s="205" t="s">
        <v>83</v>
      </c>
      <c r="B9" s="205"/>
      <c r="C9" s="239" t="str">
        <f>'Krycí list'!O31</f>
        <v>10/2024</v>
      </c>
      <c r="D9" s="238"/>
      <c r="E9" s="208"/>
      <c r="F9" s="205"/>
      <c r="G9" s="205"/>
      <c r="H9" s="205"/>
      <c r="I9" s="207"/>
      <c r="J9" s="205"/>
      <c r="K9" s="205"/>
    </row>
    <row r="10" spans="1:11" s="48" customFormat="1">
      <c r="A10" s="205"/>
      <c r="B10" s="205"/>
      <c r="C10" s="205"/>
      <c r="D10" s="208"/>
      <c r="E10" s="208"/>
      <c r="F10" s="205"/>
      <c r="G10" s="205"/>
      <c r="H10" s="205"/>
      <c r="I10" s="205"/>
      <c r="J10" s="205"/>
      <c r="K10" s="205"/>
    </row>
    <row r="11" spans="1:11" s="70" customFormat="1" ht="38.25">
      <c r="A11" s="213" t="s">
        <v>91</v>
      </c>
      <c r="B11" s="214" t="s">
        <v>92</v>
      </c>
      <c r="C11" s="214" t="s">
        <v>93</v>
      </c>
      <c r="D11" s="214" t="s">
        <v>124</v>
      </c>
      <c r="E11" s="214" t="s">
        <v>95</v>
      </c>
      <c r="F11" s="214" t="s">
        <v>96</v>
      </c>
      <c r="G11" s="214" t="s">
        <v>97</v>
      </c>
      <c r="H11" s="214" t="s">
        <v>98</v>
      </c>
      <c r="I11" s="214" t="s">
        <v>99</v>
      </c>
      <c r="J11" s="214" t="s">
        <v>100</v>
      </c>
      <c r="K11" s="214" t="s">
        <v>101</v>
      </c>
    </row>
    <row r="12" spans="1:11" s="58" customFormat="1">
      <c r="A12" s="215">
        <v>1</v>
      </c>
      <c r="B12" s="216">
        <v>2</v>
      </c>
      <c r="C12" s="216">
        <v>3</v>
      </c>
      <c r="D12" s="217">
        <v>4</v>
      </c>
      <c r="E12" s="217">
        <v>5</v>
      </c>
      <c r="F12" s="216">
        <v>6</v>
      </c>
      <c r="G12" s="216">
        <v>7</v>
      </c>
      <c r="H12" s="216">
        <v>8</v>
      </c>
      <c r="I12" s="216">
        <v>9</v>
      </c>
      <c r="J12" s="216">
        <v>10</v>
      </c>
      <c r="K12" s="216">
        <v>11</v>
      </c>
    </row>
    <row r="13" spans="1:11">
      <c r="A13" s="209"/>
      <c r="B13" s="210"/>
      <c r="C13" s="210"/>
      <c r="D13" s="211"/>
      <c r="E13" s="219"/>
      <c r="F13" s="210"/>
      <c r="G13" s="209"/>
      <c r="H13" s="209"/>
      <c r="I13" s="209"/>
      <c r="J13" s="209"/>
      <c r="K13" s="209"/>
    </row>
    <row r="14" spans="1:11" s="12" customFormat="1">
      <c r="A14" s="18"/>
      <c r="B14" s="14"/>
      <c r="C14" s="14"/>
      <c r="D14" s="63" t="s">
        <v>102</v>
      </c>
      <c r="E14" s="33" t="s">
        <v>125</v>
      </c>
      <c r="F14" s="59"/>
      <c r="G14" s="67"/>
      <c r="H14" s="67"/>
      <c r="I14" s="20">
        <f>I15</f>
        <v>0</v>
      </c>
      <c r="J14" s="17"/>
      <c r="K14" s="16"/>
    </row>
    <row r="15" spans="1:11" s="8" customFormat="1">
      <c r="A15" s="18"/>
      <c r="B15" s="220"/>
      <c r="C15" s="221"/>
      <c r="D15" s="222"/>
      <c r="E15" s="31" t="s">
        <v>104</v>
      </c>
      <c r="F15" s="221"/>
      <c r="G15" s="68"/>
      <c r="H15" s="68"/>
      <c r="I15" s="13">
        <f>SUM(I16:I24)</f>
        <v>0</v>
      </c>
      <c r="J15" s="17"/>
      <c r="K15" s="16"/>
    </row>
    <row r="16" spans="1:11" s="8" customFormat="1" ht="211.15" customHeight="1">
      <c r="A16" s="18">
        <v>1</v>
      </c>
      <c r="B16" s="14"/>
      <c r="C16" s="14" t="s">
        <v>105</v>
      </c>
      <c r="D16" s="49" t="s">
        <v>126</v>
      </c>
      <c r="E16" s="34" t="s">
        <v>178</v>
      </c>
      <c r="F16" s="14" t="s">
        <v>107</v>
      </c>
      <c r="G16" s="15">
        <v>1</v>
      </c>
      <c r="H16" s="16"/>
      <c r="I16" s="16">
        <f t="shared" ref="I16:I24" si="0">ROUND(G16*H16,2)</f>
        <v>0</v>
      </c>
      <c r="J16" s="17">
        <v>21</v>
      </c>
      <c r="K16" s="16">
        <f t="shared" ref="K16:K24" si="1">I16+((I16/100)*J16)</f>
        <v>0</v>
      </c>
    </row>
    <row r="17" spans="1:11" s="8" customFormat="1" ht="153">
      <c r="A17" s="18">
        <v>2</v>
      </c>
      <c r="B17" s="14"/>
      <c r="C17" s="14" t="s">
        <v>105</v>
      </c>
      <c r="D17" s="49" t="s">
        <v>127</v>
      </c>
      <c r="E17" s="34" t="s">
        <v>179</v>
      </c>
      <c r="F17" s="14" t="s">
        <v>107</v>
      </c>
      <c r="G17" s="15">
        <v>1</v>
      </c>
      <c r="H17" s="16"/>
      <c r="I17" s="16">
        <f t="shared" si="0"/>
        <v>0</v>
      </c>
      <c r="J17" s="17">
        <v>21</v>
      </c>
      <c r="K17" s="16">
        <f t="shared" si="1"/>
        <v>0</v>
      </c>
    </row>
    <row r="18" spans="1:11" s="8" customFormat="1" ht="96.75" customHeight="1">
      <c r="A18" s="18">
        <v>3</v>
      </c>
      <c r="B18" s="14"/>
      <c r="C18" s="14" t="s">
        <v>105</v>
      </c>
      <c r="D18" s="49" t="s">
        <v>128</v>
      </c>
      <c r="E18" s="34" t="s">
        <v>180</v>
      </c>
      <c r="F18" s="14" t="s">
        <v>107</v>
      </c>
      <c r="G18" s="15">
        <v>1</v>
      </c>
      <c r="H18" s="16"/>
      <c r="I18" s="16">
        <f t="shared" si="0"/>
        <v>0</v>
      </c>
      <c r="J18" s="17">
        <v>21</v>
      </c>
      <c r="K18" s="16">
        <f t="shared" si="1"/>
        <v>0</v>
      </c>
    </row>
    <row r="19" spans="1:11" s="8" customFormat="1" ht="93.75" customHeight="1">
      <c r="A19" s="18">
        <v>4</v>
      </c>
      <c r="B19" s="14"/>
      <c r="C19" s="14" t="s">
        <v>105</v>
      </c>
      <c r="D19" s="49" t="s">
        <v>129</v>
      </c>
      <c r="E19" s="34" t="s">
        <v>181</v>
      </c>
      <c r="F19" s="14" t="s">
        <v>107</v>
      </c>
      <c r="G19" s="15">
        <v>30</v>
      </c>
      <c r="H19" s="16"/>
      <c r="I19" s="16">
        <f t="shared" si="0"/>
        <v>0</v>
      </c>
      <c r="J19" s="17">
        <v>21</v>
      </c>
      <c r="K19" s="16">
        <f t="shared" si="1"/>
        <v>0</v>
      </c>
    </row>
    <row r="20" spans="1:11" s="8" customFormat="1" ht="153">
      <c r="A20" s="18">
        <v>5</v>
      </c>
      <c r="B20" s="14"/>
      <c r="C20" s="14" t="s">
        <v>105</v>
      </c>
      <c r="D20" s="49" t="s">
        <v>130</v>
      </c>
      <c r="E20" s="34" t="s">
        <v>182</v>
      </c>
      <c r="F20" s="14" t="s">
        <v>107</v>
      </c>
      <c r="G20" s="15">
        <v>10</v>
      </c>
      <c r="H20" s="16"/>
      <c r="I20" s="16">
        <f t="shared" si="0"/>
        <v>0</v>
      </c>
      <c r="J20" s="17">
        <v>21</v>
      </c>
      <c r="K20" s="16">
        <f t="shared" si="1"/>
        <v>0</v>
      </c>
    </row>
    <row r="21" spans="1:11" s="8" customFormat="1" ht="133.9" customHeight="1">
      <c r="A21" s="18">
        <v>6</v>
      </c>
      <c r="B21" s="14"/>
      <c r="C21" s="14" t="s">
        <v>105</v>
      </c>
      <c r="D21" s="49" t="s">
        <v>131</v>
      </c>
      <c r="E21" s="34" t="s">
        <v>183</v>
      </c>
      <c r="F21" s="14" t="s">
        <v>107</v>
      </c>
      <c r="G21" s="15">
        <v>5</v>
      </c>
      <c r="H21" s="16"/>
      <c r="I21" s="16">
        <f t="shared" si="0"/>
        <v>0</v>
      </c>
      <c r="J21" s="17">
        <v>21</v>
      </c>
      <c r="K21" s="16">
        <f t="shared" si="1"/>
        <v>0</v>
      </c>
    </row>
    <row r="22" spans="1:11" s="8" customFormat="1" ht="102">
      <c r="A22" s="18">
        <v>7</v>
      </c>
      <c r="B22" s="14"/>
      <c r="C22" s="14" t="s">
        <v>105</v>
      </c>
      <c r="D22" s="49" t="s">
        <v>155</v>
      </c>
      <c r="E22" s="34" t="s">
        <v>184</v>
      </c>
      <c r="F22" s="14" t="s">
        <v>107</v>
      </c>
      <c r="G22" s="15">
        <v>3</v>
      </c>
      <c r="H22" s="16"/>
      <c r="I22" s="16">
        <f t="shared" si="0"/>
        <v>0</v>
      </c>
      <c r="J22" s="17">
        <v>21</v>
      </c>
      <c r="K22" s="16">
        <f t="shared" si="1"/>
        <v>0</v>
      </c>
    </row>
    <row r="23" spans="1:11" s="8" customFormat="1" ht="165.75">
      <c r="A23" s="18">
        <v>8</v>
      </c>
      <c r="B23" s="14"/>
      <c r="C23" s="14" t="s">
        <v>105</v>
      </c>
      <c r="D23" s="49" t="s">
        <v>132</v>
      </c>
      <c r="E23" s="34" t="s">
        <v>185</v>
      </c>
      <c r="F23" s="14" t="s">
        <v>107</v>
      </c>
      <c r="G23" s="15">
        <v>4</v>
      </c>
      <c r="H23" s="16"/>
      <c r="I23" s="16">
        <f t="shared" si="0"/>
        <v>0</v>
      </c>
      <c r="J23" s="17">
        <v>21</v>
      </c>
      <c r="K23" s="16">
        <f t="shared" si="1"/>
        <v>0</v>
      </c>
    </row>
    <row r="24" spans="1:11" s="8" customFormat="1" ht="157.5" customHeight="1">
      <c r="A24" s="18">
        <v>9</v>
      </c>
      <c r="B24" s="14"/>
      <c r="C24" s="14" t="s">
        <v>105</v>
      </c>
      <c r="D24" s="49" t="s">
        <v>133</v>
      </c>
      <c r="E24" s="34" t="s">
        <v>186</v>
      </c>
      <c r="F24" s="14" t="s">
        <v>107</v>
      </c>
      <c r="G24" s="15">
        <v>1</v>
      </c>
      <c r="H24" s="16"/>
      <c r="I24" s="16">
        <f t="shared" si="0"/>
        <v>0</v>
      </c>
      <c r="J24" s="17">
        <v>21</v>
      </c>
      <c r="K24" s="16">
        <f t="shared" si="1"/>
        <v>0</v>
      </c>
    </row>
    <row r="25" spans="1:11" s="22" customFormat="1">
      <c r="A25" s="69"/>
      <c r="B25" s="57"/>
      <c r="C25" s="57"/>
      <c r="D25" s="64"/>
      <c r="E25" s="35" t="s">
        <v>113</v>
      </c>
      <c r="F25" s="57"/>
      <c r="G25" s="69"/>
      <c r="H25" s="69"/>
      <c r="I25" s="23">
        <f>I14</f>
        <v>0</v>
      </c>
      <c r="J25" s="69"/>
      <c r="K25" s="69"/>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6"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25"/>
  <sheetViews>
    <sheetView showGridLines="0" topLeftCell="A19" zoomScaleNormal="100" workbookViewId="0">
      <selection activeCell="O23" sqref="O23"/>
    </sheetView>
  </sheetViews>
  <sheetFormatPr defaultColWidth="9.140625" defaultRowHeight="12.75"/>
  <cols>
    <col min="1" max="1" width="5.5703125" style="55" customWidth="1"/>
    <col min="2" max="2" width="4.42578125" style="58" customWidth="1"/>
    <col min="3" max="3" width="6" style="58" customWidth="1"/>
    <col min="4" max="4" width="12.7109375" style="65" customWidth="1"/>
    <col min="5" max="5" width="94.28515625" style="36" customWidth="1"/>
    <col min="6" max="6" width="7.7109375" style="58" customWidth="1"/>
    <col min="7" max="7" width="9.85546875" style="55" customWidth="1"/>
    <col min="8" max="8" width="13.140625" style="55" customWidth="1"/>
    <col min="9" max="9" width="15.5703125" style="55" customWidth="1"/>
    <col min="10" max="10" width="6.7109375" style="55" customWidth="1"/>
    <col min="11" max="11" width="15.5703125" style="55" customWidth="1"/>
    <col min="12" max="16384" width="9.140625" style="4"/>
  </cols>
  <sheetData>
    <row r="1" spans="1:11" s="48" customFormat="1" ht="18">
      <c r="A1" s="204" t="s">
        <v>88</v>
      </c>
      <c r="B1" s="205"/>
      <c r="C1" s="205"/>
      <c r="D1" s="208"/>
      <c r="E1" s="208"/>
      <c r="F1" s="205"/>
      <c r="G1" s="205"/>
      <c r="H1" s="205"/>
      <c r="I1" s="205"/>
      <c r="J1" s="205"/>
      <c r="K1" s="205"/>
    </row>
    <row r="2" spans="1:11" s="48" customFormat="1">
      <c r="A2" s="206" t="s">
        <v>77</v>
      </c>
      <c r="B2" s="205"/>
      <c r="C2" s="207" t="s">
        <v>134</v>
      </c>
      <c r="D2" s="208"/>
      <c r="E2" s="208"/>
      <c r="F2" s="205"/>
      <c r="G2" s="205"/>
      <c r="H2" s="205"/>
      <c r="I2" s="205"/>
      <c r="J2" s="205"/>
      <c r="K2" s="205"/>
    </row>
    <row r="3" spans="1:11" s="48" customFormat="1">
      <c r="A3" s="206" t="s">
        <v>78</v>
      </c>
      <c r="B3" s="205"/>
      <c r="C3" s="237" t="str">
        <f>'Krycí list'!E7</f>
        <v>Základní škola Velké Meziříčí, Sokolovská 470/13
Sokolovská 470/13, 594 01 Velké Meziříčí</v>
      </c>
      <c r="D3" s="238"/>
      <c r="E3" s="238"/>
      <c r="F3" s="205"/>
      <c r="G3" s="205"/>
      <c r="H3" s="205"/>
      <c r="I3" s="207"/>
      <c r="J3" s="205"/>
      <c r="K3" s="205"/>
    </row>
    <row r="4" spans="1:11" s="48" customFormat="1">
      <c r="A4" s="206" t="s">
        <v>79</v>
      </c>
      <c r="B4" s="205"/>
      <c r="C4" s="207" t="str">
        <f>'Krycí list'!E9</f>
        <v>OCENĚNÝ SOUPIS PRACÍ A DODÁVEK A SLUŽEB</v>
      </c>
      <c r="D4" s="208"/>
      <c r="E4" s="208"/>
      <c r="F4" s="205"/>
      <c r="G4" s="205"/>
      <c r="H4" s="205"/>
      <c r="I4" s="207"/>
      <c r="J4" s="205"/>
      <c r="K4" s="205"/>
    </row>
    <row r="5" spans="1:11" s="48" customFormat="1">
      <c r="A5" s="205" t="s">
        <v>90</v>
      </c>
      <c r="B5" s="205"/>
      <c r="C5" s="207" t="str">
        <f>'Krycí list'!P5</f>
        <v xml:space="preserve"> </v>
      </c>
      <c r="D5" s="208"/>
      <c r="E5" s="208"/>
      <c r="F5" s="205"/>
      <c r="G5" s="205"/>
      <c r="H5" s="205"/>
      <c r="I5" s="207"/>
      <c r="J5" s="205"/>
      <c r="K5" s="205"/>
    </row>
    <row r="6" spans="1:11" s="48" customFormat="1">
      <c r="A6" s="205"/>
      <c r="B6" s="205"/>
      <c r="C6" s="207"/>
      <c r="D6" s="208"/>
      <c r="E6" s="208"/>
      <c r="F6" s="205"/>
      <c r="G6" s="205"/>
      <c r="H6" s="205"/>
      <c r="I6" s="207"/>
      <c r="J6" s="205"/>
      <c r="K6" s="205"/>
    </row>
    <row r="7" spans="1:11" s="48" customFormat="1">
      <c r="A7" s="205" t="s">
        <v>81</v>
      </c>
      <c r="B7" s="205"/>
      <c r="C7" s="237" t="str">
        <f>'Krycí list'!E26</f>
        <v>Základní škola Velké Meziříčí, Sokolovská 470/13</v>
      </c>
      <c r="D7" s="238"/>
      <c r="E7" s="238"/>
      <c r="F7" s="205"/>
      <c r="G7" s="205"/>
      <c r="H7" s="205"/>
      <c r="I7" s="207"/>
      <c r="J7" s="205"/>
      <c r="K7" s="205"/>
    </row>
    <row r="8" spans="1:11" s="48" customFormat="1">
      <c r="A8" s="205" t="s">
        <v>82</v>
      </c>
      <c r="B8" s="205"/>
      <c r="C8" s="237" t="str">
        <f>'Krycí list'!E28</f>
        <v xml:space="preserve"> </v>
      </c>
      <c r="D8" s="238"/>
      <c r="E8" s="208"/>
      <c r="F8" s="205"/>
      <c r="G8" s="205"/>
      <c r="H8" s="205"/>
      <c r="I8" s="207"/>
      <c r="J8" s="205"/>
      <c r="K8" s="205"/>
    </row>
    <row r="9" spans="1:11" s="48" customFormat="1">
      <c r="A9" s="205" t="s">
        <v>83</v>
      </c>
      <c r="B9" s="205"/>
      <c r="C9" s="239" t="str">
        <f>'Krycí list'!O31</f>
        <v>10/2024</v>
      </c>
      <c r="D9" s="238"/>
      <c r="E9" s="208"/>
      <c r="F9" s="205"/>
      <c r="G9" s="205"/>
      <c r="H9" s="205"/>
      <c r="I9" s="207"/>
      <c r="J9" s="205"/>
      <c r="K9" s="205"/>
    </row>
    <row r="10" spans="1:11" s="48" customFormat="1">
      <c r="A10" s="205"/>
      <c r="B10" s="205"/>
      <c r="C10" s="205"/>
      <c r="D10" s="208"/>
      <c r="E10" s="208"/>
      <c r="F10" s="205"/>
      <c r="G10" s="205"/>
      <c r="H10" s="205"/>
      <c r="I10" s="205"/>
      <c r="J10" s="205"/>
      <c r="K10" s="205"/>
    </row>
    <row r="11" spans="1:11" s="70" customFormat="1" ht="38.25">
      <c r="A11" s="213" t="s">
        <v>91</v>
      </c>
      <c r="B11" s="214" t="s">
        <v>92</v>
      </c>
      <c r="C11" s="214" t="s">
        <v>93</v>
      </c>
      <c r="D11" s="214" t="s">
        <v>94</v>
      </c>
      <c r="E11" s="214" t="s">
        <v>95</v>
      </c>
      <c r="F11" s="214" t="s">
        <v>96</v>
      </c>
      <c r="G11" s="214" t="s">
        <v>97</v>
      </c>
      <c r="H11" s="214" t="s">
        <v>98</v>
      </c>
      <c r="I11" s="214" t="s">
        <v>99</v>
      </c>
      <c r="J11" s="214" t="s">
        <v>100</v>
      </c>
      <c r="K11" s="214" t="s">
        <v>101</v>
      </c>
    </row>
    <row r="12" spans="1:11" s="58" customFormat="1">
      <c r="A12" s="215">
        <v>1</v>
      </c>
      <c r="B12" s="216">
        <v>2</v>
      </c>
      <c r="C12" s="216">
        <v>3</v>
      </c>
      <c r="D12" s="217">
        <v>4</v>
      </c>
      <c r="E12" s="217">
        <v>5</v>
      </c>
      <c r="F12" s="216">
        <v>6</v>
      </c>
      <c r="G12" s="216">
        <v>7</v>
      </c>
      <c r="H12" s="216">
        <v>8</v>
      </c>
      <c r="I12" s="216">
        <v>9</v>
      </c>
      <c r="J12" s="216">
        <v>10</v>
      </c>
      <c r="K12" s="216">
        <v>11</v>
      </c>
    </row>
    <row r="13" spans="1:11">
      <c r="A13" s="209"/>
      <c r="B13" s="210"/>
      <c r="C13" s="210"/>
      <c r="D13" s="211"/>
      <c r="E13" s="212"/>
      <c r="F13" s="210"/>
      <c r="G13" s="209"/>
      <c r="H13" s="209"/>
      <c r="I13" s="209"/>
      <c r="J13" s="209"/>
      <c r="K13" s="209"/>
    </row>
    <row r="14" spans="1:11" s="12" customFormat="1">
      <c r="A14" s="52"/>
      <c r="B14" s="19"/>
      <c r="C14" s="59"/>
      <c r="D14" s="63" t="s">
        <v>102</v>
      </c>
      <c r="E14" s="33" t="s">
        <v>135</v>
      </c>
      <c r="F14" s="59"/>
      <c r="G14" s="67"/>
      <c r="H14" s="67"/>
      <c r="I14" s="20">
        <f>I15</f>
        <v>0</v>
      </c>
      <c r="J14" s="67"/>
      <c r="K14" s="16"/>
    </row>
    <row r="15" spans="1:11" s="8" customFormat="1">
      <c r="A15" s="18"/>
      <c r="B15" s="14"/>
      <c r="C15" s="14"/>
      <c r="D15" s="49"/>
      <c r="E15" s="31" t="s">
        <v>104</v>
      </c>
      <c r="F15" s="66"/>
      <c r="G15" s="68"/>
      <c r="H15" s="68"/>
      <c r="I15" s="13">
        <f>SUM(I16:I24)</f>
        <v>0</v>
      </c>
      <c r="J15" s="17"/>
      <c r="K15" s="16"/>
    </row>
    <row r="16" spans="1:11" s="8" customFormat="1" ht="140.25">
      <c r="A16" s="18">
        <v>1</v>
      </c>
      <c r="B16" s="14"/>
      <c r="C16" s="14" t="s">
        <v>105</v>
      </c>
      <c r="D16" s="49" t="s">
        <v>143</v>
      </c>
      <c r="E16" s="34" t="s">
        <v>187</v>
      </c>
      <c r="F16" s="14" t="s">
        <v>107</v>
      </c>
      <c r="G16" s="15">
        <v>1</v>
      </c>
      <c r="H16" s="16"/>
      <c r="I16" s="16">
        <f t="shared" ref="I16:I24" si="0">ROUND(G16*H16,2)</f>
        <v>0</v>
      </c>
      <c r="J16" s="17">
        <v>21</v>
      </c>
      <c r="K16" s="16">
        <f t="shared" ref="K16:K24" si="1">I16+((I16/100)*J16)</f>
        <v>0</v>
      </c>
    </row>
    <row r="17" spans="1:11" s="8" customFormat="1" ht="210.75" customHeight="1">
      <c r="A17" s="18">
        <v>2</v>
      </c>
      <c r="B17" s="14"/>
      <c r="C17" s="14" t="s">
        <v>105</v>
      </c>
      <c r="D17" s="49" t="s">
        <v>136</v>
      </c>
      <c r="E17" s="34" t="s">
        <v>188</v>
      </c>
      <c r="F17" s="14" t="s">
        <v>107</v>
      </c>
      <c r="G17" s="15">
        <v>1</v>
      </c>
      <c r="H17" s="16"/>
      <c r="I17" s="16">
        <f t="shared" si="0"/>
        <v>0</v>
      </c>
      <c r="J17" s="17">
        <v>21</v>
      </c>
      <c r="K17" s="16">
        <f t="shared" si="1"/>
        <v>0</v>
      </c>
    </row>
    <row r="18" spans="1:11" s="8" customFormat="1" ht="153">
      <c r="A18" s="18">
        <v>3</v>
      </c>
      <c r="B18" s="14"/>
      <c r="C18" s="14" t="s">
        <v>105</v>
      </c>
      <c r="D18" s="49" t="s">
        <v>137</v>
      </c>
      <c r="E18" s="34" t="s">
        <v>189</v>
      </c>
      <c r="F18" s="14" t="s">
        <v>107</v>
      </c>
      <c r="G18" s="15">
        <v>10</v>
      </c>
      <c r="H18" s="16"/>
      <c r="I18" s="16">
        <f t="shared" si="0"/>
        <v>0</v>
      </c>
      <c r="J18" s="17">
        <v>21</v>
      </c>
      <c r="K18" s="16">
        <f t="shared" si="1"/>
        <v>0</v>
      </c>
    </row>
    <row r="19" spans="1:11" s="8" customFormat="1" ht="51">
      <c r="A19" s="18">
        <v>4</v>
      </c>
      <c r="B19" s="14"/>
      <c r="C19" s="14" t="s">
        <v>105</v>
      </c>
      <c r="D19" s="49" t="s">
        <v>138</v>
      </c>
      <c r="E19" s="34" t="s">
        <v>190</v>
      </c>
      <c r="F19" s="14" t="s">
        <v>107</v>
      </c>
      <c r="G19" s="15">
        <v>3</v>
      </c>
      <c r="H19" s="16"/>
      <c r="I19" s="16">
        <f t="shared" si="0"/>
        <v>0</v>
      </c>
      <c r="J19" s="17">
        <v>21</v>
      </c>
      <c r="K19" s="16">
        <f t="shared" si="1"/>
        <v>0</v>
      </c>
    </row>
    <row r="20" spans="1:11" s="8" customFormat="1" ht="114.75">
      <c r="A20" s="18">
        <v>5</v>
      </c>
      <c r="B20" s="14"/>
      <c r="C20" s="14" t="s">
        <v>105</v>
      </c>
      <c r="D20" s="49" t="s">
        <v>155</v>
      </c>
      <c r="E20" s="34" t="s">
        <v>184</v>
      </c>
      <c r="F20" s="14" t="s">
        <v>107</v>
      </c>
      <c r="G20" s="15">
        <v>2</v>
      </c>
      <c r="H20" s="16"/>
      <c r="I20" s="16">
        <f t="shared" si="0"/>
        <v>0</v>
      </c>
      <c r="J20" s="17">
        <v>21</v>
      </c>
      <c r="K20" s="16">
        <f t="shared" si="1"/>
        <v>0</v>
      </c>
    </row>
    <row r="21" spans="1:11" s="8" customFormat="1" ht="102">
      <c r="A21" s="18">
        <v>6</v>
      </c>
      <c r="B21" s="14"/>
      <c r="C21" s="14" t="s">
        <v>105</v>
      </c>
      <c r="D21" s="49" t="s">
        <v>119</v>
      </c>
      <c r="E21" s="34" t="s">
        <v>191</v>
      </c>
      <c r="F21" s="14" t="s">
        <v>107</v>
      </c>
      <c r="G21" s="15">
        <v>21</v>
      </c>
      <c r="H21" s="15"/>
      <c r="I21" s="16">
        <f t="shared" si="0"/>
        <v>0</v>
      </c>
      <c r="J21" s="17">
        <v>21</v>
      </c>
      <c r="K21" s="16">
        <f t="shared" si="1"/>
        <v>0</v>
      </c>
    </row>
    <row r="22" spans="1:11" s="8" customFormat="1" ht="89.25">
      <c r="A22" s="18">
        <v>7</v>
      </c>
      <c r="B22" s="14"/>
      <c r="C22" s="14" t="s">
        <v>105</v>
      </c>
      <c r="D22" s="49" t="s">
        <v>120</v>
      </c>
      <c r="E22" s="34" t="s">
        <v>192</v>
      </c>
      <c r="F22" s="14" t="s">
        <v>107</v>
      </c>
      <c r="G22" s="15">
        <v>1</v>
      </c>
      <c r="H22" s="16"/>
      <c r="I22" s="16">
        <f t="shared" si="0"/>
        <v>0</v>
      </c>
      <c r="J22" s="17">
        <v>21</v>
      </c>
      <c r="K22" s="16">
        <f t="shared" si="1"/>
        <v>0</v>
      </c>
    </row>
    <row r="23" spans="1:11" s="8" customFormat="1" ht="140.25">
      <c r="A23" s="18">
        <v>8</v>
      </c>
      <c r="B23" s="14"/>
      <c r="C23" s="14" t="s">
        <v>105</v>
      </c>
      <c r="D23" s="49" t="s">
        <v>139</v>
      </c>
      <c r="E23" s="34" t="s">
        <v>193</v>
      </c>
      <c r="F23" s="14" t="s">
        <v>107</v>
      </c>
      <c r="G23" s="15">
        <v>1</v>
      </c>
      <c r="H23" s="16"/>
      <c r="I23" s="16">
        <f t="shared" si="0"/>
        <v>0</v>
      </c>
      <c r="J23" s="17">
        <v>21</v>
      </c>
      <c r="K23" s="16">
        <f t="shared" si="1"/>
        <v>0</v>
      </c>
    </row>
    <row r="24" spans="1:11" s="8" customFormat="1" ht="89.25">
      <c r="A24" s="18">
        <v>9</v>
      </c>
      <c r="B24" s="14"/>
      <c r="C24" s="14" t="s">
        <v>105</v>
      </c>
      <c r="D24" s="49" t="s">
        <v>122</v>
      </c>
      <c r="E24" s="34" t="s">
        <v>194</v>
      </c>
      <c r="F24" s="14" t="s">
        <v>107</v>
      </c>
      <c r="G24" s="15">
        <v>2</v>
      </c>
      <c r="H24" s="16"/>
      <c r="I24" s="16">
        <f t="shared" si="0"/>
        <v>0</v>
      </c>
      <c r="J24" s="17">
        <v>21</v>
      </c>
      <c r="K24" s="16">
        <f t="shared" si="1"/>
        <v>0</v>
      </c>
    </row>
    <row r="25" spans="1:11" s="22" customFormat="1">
      <c r="A25" s="53"/>
      <c r="B25" s="57"/>
      <c r="C25" s="57"/>
      <c r="D25" s="64"/>
      <c r="E25" s="35" t="s">
        <v>113</v>
      </c>
      <c r="F25" s="57"/>
      <c r="G25" s="69"/>
      <c r="H25" s="69"/>
      <c r="I25" s="23">
        <f>I14</f>
        <v>0</v>
      </c>
      <c r="J25" s="69"/>
      <c r="K25" s="69"/>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32"/>
  <sheetViews>
    <sheetView showGridLines="0" tabSelected="1" topLeftCell="A28" zoomScaleNormal="100" workbookViewId="0">
      <selection activeCell="Q30" sqref="Q30"/>
    </sheetView>
  </sheetViews>
  <sheetFormatPr defaultColWidth="9.140625" defaultRowHeight="12.75"/>
  <cols>
    <col min="1" max="1" width="5.5703125" style="55" customWidth="1"/>
    <col min="2" max="2" width="4.42578125" style="58" customWidth="1"/>
    <col min="3" max="3" width="6" style="58" customWidth="1"/>
    <col min="4" max="4" width="12.7109375" style="65" customWidth="1"/>
    <col min="5" max="5" width="94.28515625" style="36" customWidth="1"/>
    <col min="6" max="6" width="7.7109375" style="58" customWidth="1"/>
    <col min="7" max="7" width="9.85546875" style="55" customWidth="1"/>
    <col min="8" max="8" width="13.140625" style="55" customWidth="1"/>
    <col min="9" max="9" width="15.5703125" style="55" customWidth="1"/>
    <col min="10" max="10" width="6.7109375" style="55" customWidth="1"/>
    <col min="11" max="11" width="15.5703125" style="55" customWidth="1"/>
    <col min="12" max="16384" width="9.140625" style="4"/>
  </cols>
  <sheetData>
    <row r="1" spans="1:11" s="48" customFormat="1" ht="18">
      <c r="A1" s="204" t="s">
        <v>88</v>
      </c>
      <c r="B1" s="205"/>
      <c r="C1" s="205"/>
      <c r="D1" s="208"/>
      <c r="E1" s="208"/>
      <c r="F1" s="205"/>
      <c r="G1" s="205"/>
      <c r="H1" s="205"/>
      <c r="I1" s="205"/>
      <c r="J1" s="205"/>
      <c r="K1" s="205"/>
    </row>
    <row r="2" spans="1:11" s="48" customFormat="1">
      <c r="A2" s="206" t="s">
        <v>77</v>
      </c>
      <c r="B2" s="205"/>
      <c r="C2" s="207" t="s">
        <v>140</v>
      </c>
      <c r="D2" s="208"/>
      <c r="E2" s="208"/>
      <c r="F2" s="205"/>
      <c r="G2" s="205"/>
      <c r="H2" s="205"/>
      <c r="I2" s="205"/>
      <c r="J2" s="205"/>
      <c r="K2" s="205"/>
    </row>
    <row r="3" spans="1:11" s="48" customFormat="1">
      <c r="A3" s="206" t="s">
        <v>78</v>
      </c>
      <c r="B3" s="205"/>
      <c r="C3" s="237" t="str">
        <f>'Krycí list'!E7</f>
        <v>Základní škola Velké Meziříčí, Sokolovská 470/13
Sokolovská 470/13, 594 01 Velké Meziříčí</v>
      </c>
      <c r="D3" s="238"/>
      <c r="E3" s="238"/>
      <c r="F3" s="205"/>
      <c r="G3" s="205"/>
      <c r="H3" s="205"/>
      <c r="I3" s="207"/>
      <c r="J3" s="205"/>
      <c r="K3" s="205"/>
    </row>
    <row r="4" spans="1:11" s="48" customFormat="1">
      <c r="A4" s="206" t="s">
        <v>79</v>
      </c>
      <c r="B4" s="205"/>
      <c r="C4" s="207" t="str">
        <f>'Krycí list'!E9</f>
        <v>OCENĚNÝ SOUPIS PRACÍ A DODÁVEK A SLUŽEB</v>
      </c>
      <c r="D4" s="208"/>
      <c r="E4" s="208"/>
      <c r="F4" s="205"/>
      <c r="G4" s="205"/>
      <c r="H4" s="205"/>
      <c r="I4" s="207"/>
      <c r="J4" s="205"/>
      <c r="K4" s="205"/>
    </row>
    <row r="5" spans="1:11" s="48" customFormat="1">
      <c r="A5" s="205" t="s">
        <v>90</v>
      </c>
      <c r="B5" s="205"/>
      <c r="C5" s="207" t="str">
        <f>'Krycí list'!P5</f>
        <v xml:space="preserve"> </v>
      </c>
      <c r="D5" s="208"/>
      <c r="E5" s="208"/>
      <c r="F5" s="205"/>
      <c r="G5" s="205"/>
      <c r="H5" s="205"/>
      <c r="I5" s="207"/>
      <c r="J5" s="205"/>
      <c r="K5" s="205"/>
    </row>
    <row r="6" spans="1:11" s="48" customFormat="1">
      <c r="A6" s="205"/>
      <c r="B6" s="205"/>
      <c r="C6" s="207"/>
      <c r="D6" s="208"/>
      <c r="E6" s="208"/>
      <c r="F6" s="205"/>
      <c r="G6" s="205"/>
      <c r="H6" s="205"/>
      <c r="I6" s="207"/>
      <c r="J6" s="205"/>
      <c r="K6" s="205"/>
    </row>
    <row r="7" spans="1:11" s="48" customFormat="1">
      <c r="A7" s="205" t="s">
        <v>81</v>
      </c>
      <c r="B7" s="205"/>
      <c r="C7" s="237" t="str">
        <f>'Krycí list'!E26</f>
        <v>Základní škola Velké Meziříčí, Sokolovská 470/13</v>
      </c>
      <c r="D7" s="238"/>
      <c r="E7" s="238"/>
      <c r="F7" s="205"/>
      <c r="G7" s="205"/>
      <c r="H7" s="205"/>
      <c r="I7" s="207"/>
      <c r="J7" s="205"/>
      <c r="K7" s="205"/>
    </row>
    <row r="8" spans="1:11" s="48" customFormat="1">
      <c r="A8" s="205" t="s">
        <v>82</v>
      </c>
      <c r="B8" s="205"/>
      <c r="C8" s="237" t="str">
        <f>'Krycí list'!E28</f>
        <v xml:space="preserve"> </v>
      </c>
      <c r="D8" s="238"/>
      <c r="E8" s="208"/>
      <c r="F8" s="205"/>
      <c r="G8" s="205"/>
      <c r="H8" s="205"/>
      <c r="I8" s="207"/>
      <c r="J8" s="205"/>
      <c r="K8" s="205"/>
    </row>
    <row r="9" spans="1:11" s="48" customFormat="1">
      <c r="A9" s="205" t="s">
        <v>83</v>
      </c>
      <c r="B9" s="205"/>
      <c r="C9" s="239" t="str">
        <f>'Krycí list'!O31</f>
        <v>10/2024</v>
      </c>
      <c r="D9" s="238"/>
      <c r="E9" s="208"/>
      <c r="F9" s="205"/>
      <c r="G9" s="205"/>
      <c r="H9" s="205"/>
      <c r="I9" s="207"/>
      <c r="J9" s="205"/>
      <c r="K9" s="205"/>
    </row>
    <row r="10" spans="1:11" s="48" customFormat="1">
      <c r="A10" s="205"/>
      <c r="B10" s="205"/>
      <c r="C10" s="205"/>
      <c r="D10" s="208"/>
      <c r="E10" s="208"/>
      <c r="F10" s="205"/>
      <c r="G10" s="205"/>
      <c r="H10" s="205"/>
      <c r="I10" s="205"/>
      <c r="J10" s="205"/>
      <c r="K10" s="205"/>
    </row>
    <row r="11" spans="1:11" s="70" customFormat="1" ht="38.25">
      <c r="A11" s="213" t="s">
        <v>91</v>
      </c>
      <c r="B11" s="214" t="s">
        <v>92</v>
      </c>
      <c r="C11" s="214" t="s">
        <v>93</v>
      </c>
      <c r="D11" s="214" t="s">
        <v>94</v>
      </c>
      <c r="E11" s="214" t="s">
        <v>95</v>
      </c>
      <c r="F11" s="214" t="s">
        <v>96</v>
      </c>
      <c r="G11" s="214" t="s">
        <v>97</v>
      </c>
      <c r="H11" s="214" t="s">
        <v>98</v>
      </c>
      <c r="I11" s="214" t="s">
        <v>99</v>
      </c>
      <c r="J11" s="214" t="s">
        <v>100</v>
      </c>
      <c r="K11" s="214" t="s">
        <v>101</v>
      </c>
    </row>
    <row r="12" spans="1:11" s="58" customFormat="1">
      <c r="A12" s="215">
        <v>1</v>
      </c>
      <c r="B12" s="216">
        <v>2</v>
      </c>
      <c r="C12" s="216">
        <v>3</v>
      </c>
      <c r="D12" s="217">
        <v>4</v>
      </c>
      <c r="E12" s="217">
        <v>5</v>
      </c>
      <c r="F12" s="216">
        <v>6</v>
      </c>
      <c r="G12" s="216">
        <v>7</v>
      </c>
      <c r="H12" s="216">
        <v>8</v>
      </c>
      <c r="I12" s="216">
        <v>9</v>
      </c>
      <c r="J12" s="216">
        <v>10</v>
      </c>
      <c r="K12" s="216">
        <v>11</v>
      </c>
    </row>
    <row r="13" spans="1:11">
      <c r="A13" s="209"/>
      <c r="B13" s="210"/>
      <c r="C13" s="210"/>
      <c r="D13" s="211"/>
      <c r="E13" s="212"/>
      <c r="F13" s="210"/>
      <c r="G13" s="209"/>
      <c r="H13" s="209"/>
      <c r="I13" s="209"/>
      <c r="J13" s="209"/>
      <c r="K13" s="209"/>
    </row>
    <row r="14" spans="1:11" s="12" customFormat="1">
      <c r="A14" s="52"/>
      <c r="B14" s="19"/>
      <c r="C14" s="59"/>
      <c r="D14" s="63" t="s">
        <v>102</v>
      </c>
      <c r="E14" s="33" t="s">
        <v>141</v>
      </c>
      <c r="F14" s="59"/>
      <c r="G14" s="67"/>
      <c r="H14" s="67"/>
      <c r="I14" s="20">
        <f>I15</f>
        <v>0</v>
      </c>
      <c r="J14" s="67"/>
      <c r="K14" s="16"/>
    </row>
    <row r="15" spans="1:11" s="8" customFormat="1">
      <c r="A15" s="18"/>
      <c r="B15" s="14"/>
      <c r="C15" s="14"/>
      <c r="D15" s="49"/>
      <c r="E15" s="31" t="s">
        <v>104</v>
      </c>
      <c r="F15" s="66"/>
      <c r="G15" s="68"/>
      <c r="H15" s="68"/>
      <c r="I15" s="13">
        <f>SUM(I16:I31)</f>
        <v>0</v>
      </c>
      <c r="J15" s="17"/>
      <c r="K15" s="16"/>
    </row>
    <row r="16" spans="1:11" s="8" customFormat="1" ht="51">
      <c r="A16" s="18">
        <v>1</v>
      </c>
      <c r="B16" s="14"/>
      <c r="C16" s="14" t="s">
        <v>105</v>
      </c>
      <c r="D16" s="49" t="s">
        <v>108</v>
      </c>
      <c r="E16" s="34" t="s">
        <v>195</v>
      </c>
      <c r="F16" s="14" t="s">
        <v>107</v>
      </c>
      <c r="G16" s="15">
        <v>5</v>
      </c>
      <c r="H16" s="16"/>
      <c r="I16" s="16">
        <f t="shared" ref="I16:I31" si="0">ROUND(G16*H16,2)</f>
        <v>0</v>
      </c>
      <c r="J16" s="17">
        <v>21</v>
      </c>
      <c r="K16" s="16">
        <f t="shared" ref="K16:K31" si="1">I16+((I16/100)*J16)</f>
        <v>0</v>
      </c>
    </row>
    <row r="17" spans="1:11" s="8" customFormat="1" ht="100.5" customHeight="1">
      <c r="A17" s="18">
        <v>2</v>
      </c>
      <c r="B17" s="14"/>
      <c r="C17" s="14" t="s">
        <v>105</v>
      </c>
      <c r="D17" s="49" t="s">
        <v>128</v>
      </c>
      <c r="E17" s="34" t="s">
        <v>196</v>
      </c>
      <c r="F17" s="14" t="s">
        <v>107</v>
      </c>
      <c r="G17" s="15">
        <v>1</v>
      </c>
      <c r="H17" s="16"/>
      <c r="I17" s="16">
        <f t="shared" si="0"/>
        <v>0</v>
      </c>
      <c r="J17" s="17">
        <v>21</v>
      </c>
      <c r="K17" s="16">
        <f t="shared" si="1"/>
        <v>0</v>
      </c>
    </row>
    <row r="18" spans="1:11" s="8" customFormat="1" ht="102">
      <c r="A18" s="18">
        <v>3</v>
      </c>
      <c r="B18" s="14"/>
      <c r="C18" s="14" t="s">
        <v>105</v>
      </c>
      <c r="D18" s="49" t="s">
        <v>142</v>
      </c>
      <c r="E18" s="34" t="s">
        <v>198</v>
      </c>
      <c r="F18" s="14" t="s">
        <v>107</v>
      </c>
      <c r="G18" s="15">
        <v>3</v>
      </c>
      <c r="H18" s="16"/>
      <c r="I18" s="16">
        <f t="shared" si="0"/>
        <v>0</v>
      </c>
      <c r="J18" s="17">
        <v>21</v>
      </c>
      <c r="K18" s="16">
        <f t="shared" si="1"/>
        <v>0</v>
      </c>
    </row>
    <row r="19" spans="1:11" s="8" customFormat="1" ht="76.5">
      <c r="A19" s="18">
        <v>4</v>
      </c>
      <c r="B19" s="14"/>
      <c r="C19" s="14" t="s">
        <v>105</v>
      </c>
      <c r="D19" s="49" t="s">
        <v>106</v>
      </c>
      <c r="E19" s="34" t="s">
        <v>197</v>
      </c>
      <c r="F19" s="14" t="s">
        <v>107</v>
      </c>
      <c r="G19" s="15">
        <v>38</v>
      </c>
      <c r="H19" s="16"/>
      <c r="I19" s="16">
        <f t="shared" si="0"/>
        <v>0</v>
      </c>
      <c r="J19" s="17">
        <v>21</v>
      </c>
      <c r="K19" s="16">
        <f t="shared" si="1"/>
        <v>0</v>
      </c>
    </row>
    <row r="20" spans="1:11" s="8" customFormat="1" ht="140.25">
      <c r="A20" s="18">
        <v>5</v>
      </c>
      <c r="B20" s="14"/>
      <c r="C20" s="14" t="s">
        <v>105</v>
      </c>
      <c r="D20" s="49" t="s">
        <v>143</v>
      </c>
      <c r="E20" s="34" t="s">
        <v>199</v>
      </c>
      <c r="F20" s="14" t="s">
        <v>107</v>
      </c>
      <c r="G20" s="15">
        <v>1</v>
      </c>
      <c r="H20" s="16"/>
      <c r="I20" s="16">
        <f t="shared" si="0"/>
        <v>0</v>
      </c>
      <c r="J20" s="17">
        <v>21</v>
      </c>
      <c r="K20" s="16">
        <f t="shared" si="1"/>
        <v>0</v>
      </c>
    </row>
    <row r="21" spans="1:11" s="8" customFormat="1" ht="176.25" customHeight="1">
      <c r="A21" s="18">
        <v>6</v>
      </c>
      <c r="B21" s="14"/>
      <c r="C21" s="14" t="s">
        <v>105</v>
      </c>
      <c r="D21" s="49" t="s">
        <v>144</v>
      </c>
      <c r="E21" s="34" t="s">
        <v>200</v>
      </c>
      <c r="F21" s="14" t="s">
        <v>107</v>
      </c>
      <c r="G21" s="15">
        <v>1</v>
      </c>
      <c r="H21" s="16"/>
      <c r="I21" s="16">
        <f t="shared" si="0"/>
        <v>0</v>
      </c>
      <c r="J21" s="17">
        <v>21</v>
      </c>
      <c r="K21" s="16">
        <f t="shared" si="1"/>
        <v>0</v>
      </c>
    </row>
    <row r="22" spans="1:11" s="8" customFormat="1" ht="276.60000000000002" customHeight="1">
      <c r="A22" s="18">
        <v>7</v>
      </c>
      <c r="B22" s="14"/>
      <c r="C22" s="14" t="s">
        <v>105</v>
      </c>
      <c r="D22" s="49" t="s">
        <v>144</v>
      </c>
      <c r="E22" s="34" t="s">
        <v>201</v>
      </c>
      <c r="F22" s="14" t="s">
        <v>107</v>
      </c>
      <c r="G22" s="15">
        <v>1</v>
      </c>
      <c r="H22" s="15"/>
      <c r="I22" s="16">
        <f t="shared" si="0"/>
        <v>0</v>
      </c>
      <c r="J22" s="17">
        <v>21</v>
      </c>
      <c r="K22" s="16">
        <f t="shared" si="1"/>
        <v>0</v>
      </c>
    </row>
    <row r="23" spans="1:11" s="8" customFormat="1" ht="114.75">
      <c r="A23" s="18">
        <v>8</v>
      </c>
      <c r="B23" s="14"/>
      <c r="C23" s="14" t="s">
        <v>105</v>
      </c>
      <c r="D23" s="49" t="s">
        <v>145</v>
      </c>
      <c r="E23" s="34" t="s">
        <v>202</v>
      </c>
      <c r="F23" s="14" t="s">
        <v>107</v>
      </c>
      <c r="G23" s="15">
        <v>1</v>
      </c>
      <c r="H23" s="16"/>
      <c r="I23" s="16">
        <f t="shared" si="0"/>
        <v>0</v>
      </c>
      <c r="J23" s="17">
        <v>21</v>
      </c>
      <c r="K23" s="16">
        <f t="shared" si="1"/>
        <v>0</v>
      </c>
    </row>
    <row r="24" spans="1:11" s="8" customFormat="1" ht="51">
      <c r="A24" s="18">
        <v>9</v>
      </c>
      <c r="B24" s="14"/>
      <c r="C24" s="14" t="s">
        <v>105</v>
      </c>
      <c r="D24" s="49" t="s">
        <v>146</v>
      </c>
      <c r="E24" s="34" t="s">
        <v>203</v>
      </c>
      <c r="F24" s="14" t="s">
        <v>107</v>
      </c>
      <c r="G24" s="15">
        <v>1</v>
      </c>
      <c r="H24" s="16"/>
      <c r="I24" s="16">
        <f t="shared" si="0"/>
        <v>0</v>
      </c>
      <c r="J24" s="17">
        <v>21</v>
      </c>
      <c r="K24" s="16">
        <f t="shared" si="1"/>
        <v>0</v>
      </c>
    </row>
    <row r="25" spans="1:11" s="8" customFormat="1" ht="38.25">
      <c r="A25" s="18">
        <v>10</v>
      </c>
      <c r="B25" s="14"/>
      <c r="C25" s="14" t="s">
        <v>105</v>
      </c>
      <c r="D25" s="49" t="s">
        <v>147</v>
      </c>
      <c r="E25" s="34" t="s">
        <v>158</v>
      </c>
      <c r="F25" s="14" t="s">
        <v>107</v>
      </c>
      <c r="G25" s="15">
        <v>3</v>
      </c>
      <c r="H25" s="16"/>
      <c r="I25" s="16">
        <f t="shared" si="0"/>
        <v>0</v>
      </c>
      <c r="J25" s="17">
        <v>21</v>
      </c>
      <c r="K25" s="16">
        <f t="shared" si="1"/>
        <v>0</v>
      </c>
    </row>
    <row r="26" spans="1:11" s="8" customFormat="1" ht="51">
      <c r="A26" s="18">
        <v>11</v>
      </c>
      <c r="B26" s="14"/>
      <c r="C26" s="14" t="s">
        <v>105</v>
      </c>
      <c r="D26" s="49" t="s">
        <v>148</v>
      </c>
      <c r="E26" s="34" t="s">
        <v>204</v>
      </c>
      <c r="F26" s="14" t="s">
        <v>107</v>
      </c>
      <c r="G26" s="15">
        <v>3</v>
      </c>
      <c r="H26" s="16"/>
      <c r="I26" s="16">
        <f t="shared" si="0"/>
        <v>0</v>
      </c>
      <c r="J26" s="17">
        <v>21</v>
      </c>
      <c r="K26" s="16">
        <f t="shared" si="1"/>
        <v>0</v>
      </c>
    </row>
    <row r="27" spans="1:11" s="8" customFormat="1" ht="51">
      <c r="A27" s="18">
        <v>12</v>
      </c>
      <c r="B27" s="14"/>
      <c r="C27" s="14" t="s">
        <v>105</v>
      </c>
      <c r="D27" s="49" t="s">
        <v>152</v>
      </c>
      <c r="E27" s="34" t="s">
        <v>205</v>
      </c>
      <c r="F27" s="14" t="s">
        <v>107</v>
      </c>
      <c r="G27" s="15">
        <v>3</v>
      </c>
      <c r="H27" s="16"/>
      <c r="I27" s="16">
        <f t="shared" si="0"/>
        <v>0</v>
      </c>
      <c r="J27" s="17">
        <v>21</v>
      </c>
      <c r="K27" s="16">
        <f t="shared" si="1"/>
        <v>0</v>
      </c>
    </row>
    <row r="28" spans="1:11" s="8" customFormat="1" ht="63.75">
      <c r="A28" s="18">
        <v>13</v>
      </c>
      <c r="B28" s="14"/>
      <c r="C28" s="14" t="s">
        <v>105</v>
      </c>
      <c r="D28" s="49" t="s">
        <v>149</v>
      </c>
      <c r="E28" s="34" t="s">
        <v>206</v>
      </c>
      <c r="F28" s="14" t="s">
        <v>107</v>
      </c>
      <c r="G28" s="15">
        <v>1</v>
      </c>
      <c r="H28" s="16"/>
      <c r="I28" s="16">
        <f t="shared" si="0"/>
        <v>0</v>
      </c>
      <c r="J28" s="17">
        <v>21</v>
      </c>
      <c r="K28" s="16">
        <f t="shared" si="1"/>
        <v>0</v>
      </c>
    </row>
    <row r="29" spans="1:11" s="8" customFormat="1" ht="172.15" customHeight="1">
      <c r="A29" s="18">
        <v>14</v>
      </c>
      <c r="B29" s="14"/>
      <c r="C29" s="14" t="s">
        <v>105</v>
      </c>
      <c r="D29" s="223" t="s">
        <v>157</v>
      </c>
      <c r="E29" s="34" t="s">
        <v>207</v>
      </c>
      <c r="F29" s="14" t="s">
        <v>107</v>
      </c>
      <c r="G29" s="15">
        <v>6</v>
      </c>
      <c r="H29" s="16"/>
      <c r="I29" s="16">
        <f t="shared" si="0"/>
        <v>0</v>
      </c>
      <c r="J29" s="17">
        <v>21</v>
      </c>
      <c r="K29" s="16">
        <f t="shared" si="1"/>
        <v>0</v>
      </c>
    </row>
    <row r="30" spans="1:11" s="8" customFormat="1" ht="114.75">
      <c r="A30" s="18">
        <v>15</v>
      </c>
      <c r="B30" s="14"/>
      <c r="C30" s="14" t="s">
        <v>105</v>
      </c>
      <c r="D30" s="49" t="s">
        <v>150</v>
      </c>
      <c r="E30" s="34" t="s">
        <v>208</v>
      </c>
      <c r="F30" s="14" t="s">
        <v>107</v>
      </c>
      <c r="G30" s="15">
        <v>2</v>
      </c>
      <c r="H30" s="16"/>
      <c r="I30" s="16">
        <f t="shared" si="0"/>
        <v>0</v>
      </c>
      <c r="J30" s="17">
        <v>21</v>
      </c>
      <c r="K30" s="16">
        <f t="shared" si="1"/>
        <v>0</v>
      </c>
    </row>
    <row r="31" spans="1:11" s="8" customFormat="1" ht="114.75">
      <c r="A31" s="18">
        <v>16</v>
      </c>
      <c r="B31" s="14"/>
      <c r="C31" s="14" t="s">
        <v>105</v>
      </c>
      <c r="D31" s="49" t="s">
        <v>118</v>
      </c>
      <c r="E31" s="34" t="s">
        <v>209</v>
      </c>
      <c r="F31" s="14" t="s">
        <v>107</v>
      </c>
      <c r="G31" s="15">
        <v>3</v>
      </c>
      <c r="H31" s="16"/>
      <c r="I31" s="16">
        <f t="shared" si="0"/>
        <v>0</v>
      </c>
      <c r="J31" s="17">
        <v>21</v>
      </c>
      <c r="K31" s="16">
        <f t="shared" si="1"/>
        <v>0</v>
      </c>
    </row>
    <row r="32" spans="1:11" s="22" customFormat="1">
      <c r="A32" s="53"/>
      <c r="B32" s="57"/>
      <c r="C32" s="57"/>
      <c r="D32" s="64"/>
      <c r="E32" s="35" t="s">
        <v>113</v>
      </c>
      <c r="F32" s="57"/>
      <c r="G32" s="69"/>
      <c r="H32" s="69"/>
      <c r="I32" s="23">
        <f>I14</f>
        <v>0</v>
      </c>
      <c r="J32" s="69"/>
      <c r="K32" s="69"/>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8.xml><?xml version="1.0" encoding="utf-8"?>
<worksheet xmlns="http://schemas.openxmlformats.org/spreadsheetml/2006/main" xmlns:r="http://schemas.openxmlformats.org/officeDocument/2006/relationships">
  <sheetPr codeName="List4"/>
  <dimension ref="A1"/>
  <sheetViews>
    <sheetView workbookViewId="0"/>
  </sheetViews>
  <sheetFormatPr defaultRowHeight="12.75"/>
  <sheetData/>
  <sheetProtection formatCells="0" formatColumns="0" formatRows="0" insertColumns="0" insertRows="0" insertHyperlinks="0" deleteColumns="0" deleteRows="0" sort="0" autoFilter="0" pivotTables="0"/>
  <customSheetViews>
    <customSheetView guid="{D6CFA044-0C8C-4ECE-96A2-AFF3DD5E0425}" state="hidden">
      <pageMargins left="0" right="0" top="0" bottom="0" header="0" footer="0"/>
      <pageSetup errors="blank"/>
    </customSheetView>
    <customSheetView guid="{82B4F4D9-5370-4303-A97E-2A49E01AF629}" state="hidden">
      <pageMargins left="0" right="0" top="0" bottom="0" header="0" footer="0"/>
      <pageSetup errors="blank"/>
    </customSheetView>
    <customSheetView guid="{65E3123D-ED26-44E3-A414-09EEEF825484}" state="hidden">
      <pageMargins left="0" right="0" top="0" bottom="0" header="0" footer="0"/>
      <pageSetup errors="blank"/>
    </customSheetView>
  </customSheetView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11</vt:i4>
      </vt:variant>
    </vt:vector>
  </HeadingPairs>
  <TitlesOfParts>
    <vt:vector size="19" baseType="lpstr">
      <vt:lpstr>Krycí list</vt:lpstr>
      <vt:lpstr>Rekapitulace</vt:lpstr>
      <vt:lpstr>Knihovna 1. stupeň</vt:lpstr>
      <vt:lpstr>Učebna informatiky 61</vt:lpstr>
      <vt:lpstr>Učebna přírodopisu</vt:lpstr>
      <vt:lpstr>jazyky a robotika</vt:lpstr>
      <vt:lpstr>Cvičná kuchyň</vt:lpstr>
      <vt:lpstr>#Figury</vt:lpstr>
      <vt:lpstr>'Cvičná kuchyň'!Názvy_tisku</vt:lpstr>
      <vt:lpstr>'jazyky a robotika'!Názvy_tisku</vt:lpstr>
      <vt:lpstr>'Knihovna 1. stupeň'!Názvy_tisku</vt:lpstr>
      <vt:lpstr>Rekapitulace!Názvy_tisku</vt:lpstr>
      <vt:lpstr>'Učebna informatiky 61'!Názvy_tisku</vt:lpstr>
      <vt:lpstr>'Učebna přírodopisu'!Názvy_tisku</vt:lpstr>
      <vt:lpstr>'Cvičná kuchyň'!Oblast_tisku</vt:lpstr>
      <vt:lpstr>'jazyky a robotika'!Oblast_tisku</vt:lpstr>
      <vt:lpstr>'Knihovna 1. stupeň'!Oblast_tisku</vt:lpstr>
      <vt:lpstr>'Učebna informatiky 61'!Oblast_tisku</vt:lpstr>
      <vt:lpstr>'Učebna přírodopisu'!Oblast_tisku</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Karla Zalubilová</cp:lastModifiedBy>
  <cp:revision/>
  <dcterms:created xsi:type="dcterms:W3CDTF">2006-04-27T05:25:48Z</dcterms:created>
  <dcterms:modified xsi:type="dcterms:W3CDTF">2025-02-20T13:26:36Z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