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SMP - KANCELÁŘ. BUDOVA\Oprava ZTI - kancelářře\výběr_dodavatele_2026\"/>
    </mc:Choice>
  </mc:AlternateContent>
  <xr:revisionPtr revIDLastSave="0" documentId="13_ncr:1_{9D659909-534D-4E09-B946-E12DEFE89106}" xr6:coauthVersionLast="36" xr6:coauthVersionMax="47" xr10:uidLastSave="{00000000-0000-0000-0000-000000000000}"/>
  <bookViews>
    <workbookView xWindow="-60" yWindow="-60" windowWidth="15480" windowHeight="11640" firstSheet="1" activeTab="2" xr2:uid="{F61DBF9D-8F9F-4F85-8232-301BDA572403}"/>
  </bookViews>
  <sheets>
    <sheet name="Kryci list" sheetId="1" r:id="rId1"/>
    <sheet name="Rekapitulace" sheetId="2" r:id="rId2"/>
    <sheet name="Zakazka" sheetId="3" r:id="rId3"/>
    <sheet name="Figury" sheetId="4" state="hidden" r:id="rId4"/>
  </sheets>
  <definedNames>
    <definedName name="__CENA__">Zakazka!$P$6:$P$217</definedName>
    <definedName name="__MAIN__">Zakazka!$F$1:$DE$216</definedName>
    <definedName name="__MAIN2__" localSheetId="1">Rekapitulace!$B$1:$H$32</definedName>
    <definedName name="__MAIN2__">#REF!</definedName>
    <definedName name="__MAIN3__">'Kryci list'!$A$3:$C$19</definedName>
    <definedName name="__SAZBA__">Zakazka!$U$6:$U$217</definedName>
    <definedName name="__T0__">Zakazka!$F$5:$AC$216</definedName>
    <definedName name="__T1__">Zakazka!$F$6:$AC$11</definedName>
    <definedName name="__T2__">Zakazka!$F$7:$DE$8</definedName>
    <definedName name="__T3__">Zakazka!$J$8:$M$8</definedName>
    <definedName name="__TE0__">'Kryci list'!$A$4:$C$13</definedName>
    <definedName name="__TE1__">'Kryci list'!#REF!</definedName>
    <definedName name="__TE2__">'Kryci list'!#REF!</definedName>
    <definedName name="__TE3__">Figury!$A$2:$D$2</definedName>
    <definedName name="__TR0__" localSheetId="1">Rekapitulace!$B$5:$F$6</definedName>
    <definedName name="__TR0__">#REF!</definedName>
    <definedName name="__TR1__" localSheetId="1">Rekapitulace!$B$6:$F$6</definedName>
    <definedName name="__TR1__">#REF!</definedName>
    <definedName name="_xlnm.Print_Titles" localSheetId="2">Zakazka!$3:$4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5" i="3" l="1"/>
  <c r="T215" i="3" s="1"/>
  <c r="P215" i="3" l="1"/>
  <c r="R215" i="3"/>
  <c r="A2" i="2" a="1"/>
  <c r="A2" i="2" s="1"/>
  <c r="A3" i="2" s="1" a="1"/>
  <c r="A3" i="2" s="1"/>
  <c r="B2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N7" i="3"/>
  <c r="P7" i="3"/>
  <c r="R7" i="3"/>
  <c r="T7" i="3"/>
  <c r="V7" i="3"/>
  <c r="W7" i="3"/>
  <c r="N9" i="3"/>
  <c r="P9" i="3"/>
  <c r="R9" i="3"/>
  <c r="T9" i="3"/>
  <c r="V9" i="3"/>
  <c r="W9" i="3"/>
  <c r="N13" i="3"/>
  <c r="P13" i="3"/>
  <c r="R13" i="3"/>
  <c r="T13" i="3"/>
  <c r="V13" i="3"/>
  <c r="W13" i="3"/>
  <c r="N15" i="3"/>
  <c r="P15" i="3"/>
  <c r="R15" i="3"/>
  <c r="T15" i="3"/>
  <c r="V15" i="3"/>
  <c r="W15" i="3"/>
  <c r="N17" i="3"/>
  <c r="P17" i="3"/>
  <c r="R17" i="3"/>
  <c r="T17" i="3"/>
  <c r="V17" i="3"/>
  <c r="W17" i="3"/>
  <c r="N21" i="3"/>
  <c r="P21" i="3"/>
  <c r="R21" i="3"/>
  <c r="T21" i="3"/>
  <c r="V21" i="3"/>
  <c r="W21" i="3"/>
  <c r="N22" i="3"/>
  <c r="P22" i="3"/>
  <c r="R22" i="3"/>
  <c r="T22" i="3"/>
  <c r="V22" i="3"/>
  <c r="W22" i="3"/>
  <c r="N23" i="3"/>
  <c r="P23" i="3"/>
  <c r="R23" i="3"/>
  <c r="T23" i="3"/>
  <c r="V23" i="3"/>
  <c r="W23" i="3"/>
  <c r="N24" i="3"/>
  <c r="P24" i="3"/>
  <c r="R24" i="3"/>
  <c r="T24" i="3"/>
  <c r="V24" i="3"/>
  <c r="W24" i="3"/>
  <c r="N25" i="3"/>
  <c r="P25" i="3"/>
  <c r="R25" i="3"/>
  <c r="T25" i="3"/>
  <c r="V25" i="3"/>
  <c r="W25" i="3"/>
  <c r="N27" i="3"/>
  <c r="P27" i="3"/>
  <c r="R27" i="3"/>
  <c r="T27" i="3"/>
  <c r="V27" i="3"/>
  <c r="W27" i="3"/>
  <c r="N28" i="3"/>
  <c r="P28" i="3"/>
  <c r="R28" i="3"/>
  <c r="T28" i="3"/>
  <c r="V28" i="3"/>
  <c r="W28" i="3"/>
  <c r="N32" i="3"/>
  <c r="P32" i="3"/>
  <c r="R32" i="3"/>
  <c r="T32" i="3"/>
  <c r="V32" i="3"/>
  <c r="W32" i="3"/>
  <c r="N33" i="3"/>
  <c r="P33" i="3"/>
  <c r="R33" i="3"/>
  <c r="T33" i="3"/>
  <c r="V33" i="3"/>
  <c r="W33" i="3"/>
  <c r="N34" i="3"/>
  <c r="P34" i="3"/>
  <c r="R34" i="3"/>
  <c r="T34" i="3"/>
  <c r="V34" i="3"/>
  <c r="W34" i="3"/>
  <c r="N35" i="3"/>
  <c r="P35" i="3"/>
  <c r="R35" i="3"/>
  <c r="T35" i="3"/>
  <c r="V35" i="3"/>
  <c r="W35" i="3"/>
  <c r="N36" i="3"/>
  <c r="P36" i="3"/>
  <c r="R36" i="3"/>
  <c r="T36" i="3"/>
  <c r="V36" i="3"/>
  <c r="W36" i="3"/>
  <c r="N37" i="3"/>
  <c r="P37" i="3"/>
  <c r="R37" i="3"/>
  <c r="T37" i="3"/>
  <c r="V37" i="3"/>
  <c r="W37" i="3"/>
  <c r="N39" i="3"/>
  <c r="P39" i="3"/>
  <c r="R39" i="3"/>
  <c r="T39" i="3"/>
  <c r="V39" i="3"/>
  <c r="W39" i="3"/>
  <c r="N40" i="3"/>
  <c r="P40" i="3"/>
  <c r="R40" i="3"/>
  <c r="T40" i="3"/>
  <c r="V40" i="3"/>
  <c r="W40" i="3"/>
  <c r="N43" i="3"/>
  <c r="P43" i="3"/>
  <c r="R43" i="3"/>
  <c r="T43" i="3"/>
  <c r="V43" i="3"/>
  <c r="W43" i="3"/>
  <c r="N44" i="3"/>
  <c r="P44" i="3"/>
  <c r="R44" i="3"/>
  <c r="T44" i="3"/>
  <c r="V44" i="3"/>
  <c r="W44" i="3"/>
  <c r="N45" i="3"/>
  <c r="P45" i="3"/>
  <c r="R45" i="3"/>
  <c r="T45" i="3"/>
  <c r="V45" i="3"/>
  <c r="W45" i="3"/>
  <c r="N46" i="3"/>
  <c r="P46" i="3"/>
  <c r="R46" i="3"/>
  <c r="T46" i="3"/>
  <c r="V46" i="3"/>
  <c r="W46" i="3"/>
  <c r="N47" i="3"/>
  <c r="P47" i="3"/>
  <c r="R47" i="3"/>
  <c r="T47" i="3"/>
  <c r="V47" i="3"/>
  <c r="W47" i="3"/>
  <c r="N48" i="3"/>
  <c r="P48" i="3"/>
  <c r="R48" i="3"/>
  <c r="T48" i="3"/>
  <c r="V48" i="3"/>
  <c r="W48" i="3"/>
  <c r="N49" i="3"/>
  <c r="P49" i="3"/>
  <c r="R49" i="3"/>
  <c r="T49" i="3"/>
  <c r="V49" i="3"/>
  <c r="W49" i="3"/>
  <c r="N50" i="3"/>
  <c r="P50" i="3"/>
  <c r="R50" i="3"/>
  <c r="T50" i="3"/>
  <c r="V50" i="3"/>
  <c r="W50" i="3"/>
  <c r="N51" i="3"/>
  <c r="P51" i="3"/>
  <c r="R51" i="3"/>
  <c r="T51" i="3"/>
  <c r="V51" i="3"/>
  <c r="W51" i="3"/>
  <c r="N52" i="3"/>
  <c r="P52" i="3"/>
  <c r="R52" i="3"/>
  <c r="T52" i="3"/>
  <c r="V52" i="3"/>
  <c r="W52" i="3"/>
  <c r="N53" i="3"/>
  <c r="P53" i="3"/>
  <c r="R53" i="3"/>
  <c r="T53" i="3"/>
  <c r="V53" i="3"/>
  <c r="W53" i="3"/>
  <c r="N54" i="3"/>
  <c r="P54" i="3"/>
  <c r="R54" i="3"/>
  <c r="T54" i="3"/>
  <c r="V54" i="3"/>
  <c r="W54" i="3"/>
  <c r="N55" i="3"/>
  <c r="P55" i="3"/>
  <c r="R55" i="3"/>
  <c r="T55" i="3"/>
  <c r="V55" i="3"/>
  <c r="W55" i="3"/>
  <c r="N56" i="3"/>
  <c r="P56" i="3"/>
  <c r="R56" i="3"/>
  <c r="T56" i="3"/>
  <c r="V56" i="3"/>
  <c r="W56" i="3"/>
  <c r="N57" i="3"/>
  <c r="P57" i="3"/>
  <c r="R57" i="3"/>
  <c r="T57" i="3"/>
  <c r="V57" i="3"/>
  <c r="W57" i="3"/>
  <c r="N58" i="3"/>
  <c r="P58" i="3"/>
  <c r="R58" i="3"/>
  <c r="T58" i="3"/>
  <c r="V58" i="3"/>
  <c r="W58" i="3"/>
  <c r="N59" i="3"/>
  <c r="P59" i="3"/>
  <c r="R59" i="3"/>
  <c r="T59" i="3"/>
  <c r="V59" i="3"/>
  <c r="W59" i="3"/>
  <c r="N60" i="3"/>
  <c r="P60" i="3"/>
  <c r="R60" i="3"/>
  <c r="T60" i="3"/>
  <c r="V60" i="3"/>
  <c r="W60" i="3"/>
  <c r="N61" i="3"/>
  <c r="P61" i="3"/>
  <c r="R61" i="3"/>
  <c r="T61" i="3"/>
  <c r="V61" i="3"/>
  <c r="W61" i="3"/>
  <c r="N62" i="3"/>
  <c r="P62" i="3"/>
  <c r="R62" i="3"/>
  <c r="T62" i="3"/>
  <c r="V62" i="3"/>
  <c r="W62" i="3"/>
  <c r="N63" i="3"/>
  <c r="P63" i="3"/>
  <c r="R63" i="3"/>
  <c r="T63" i="3"/>
  <c r="V63" i="3"/>
  <c r="W63" i="3"/>
  <c r="N66" i="3"/>
  <c r="P66" i="3"/>
  <c r="R66" i="3"/>
  <c r="T66" i="3"/>
  <c r="V66" i="3"/>
  <c r="W66" i="3"/>
  <c r="N67" i="3"/>
  <c r="P67" i="3"/>
  <c r="R67" i="3"/>
  <c r="T67" i="3"/>
  <c r="V67" i="3"/>
  <c r="W67" i="3"/>
  <c r="N68" i="3"/>
  <c r="P68" i="3"/>
  <c r="R68" i="3"/>
  <c r="T68" i="3"/>
  <c r="V68" i="3"/>
  <c r="W68" i="3"/>
  <c r="N69" i="3"/>
  <c r="P69" i="3"/>
  <c r="R69" i="3"/>
  <c r="T69" i="3"/>
  <c r="V69" i="3"/>
  <c r="W69" i="3"/>
  <c r="N70" i="3"/>
  <c r="P70" i="3"/>
  <c r="R70" i="3"/>
  <c r="T70" i="3"/>
  <c r="V70" i="3"/>
  <c r="W70" i="3"/>
  <c r="N71" i="3"/>
  <c r="P71" i="3"/>
  <c r="R71" i="3"/>
  <c r="T71" i="3"/>
  <c r="V71" i="3"/>
  <c r="W71" i="3"/>
  <c r="N72" i="3"/>
  <c r="P72" i="3"/>
  <c r="R72" i="3"/>
  <c r="T72" i="3"/>
  <c r="V72" i="3"/>
  <c r="W72" i="3"/>
  <c r="N73" i="3"/>
  <c r="P73" i="3"/>
  <c r="R73" i="3"/>
  <c r="T73" i="3"/>
  <c r="V73" i="3"/>
  <c r="W73" i="3"/>
  <c r="N74" i="3"/>
  <c r="P74" i="3"/>
  <c r="R74" i="3"/>
  <c r="T74" i="3"/>
  <c r="V74" i="3"/>
  <c r="W74" i="3"/>
  <c r="N75" i="3"/>
  <c r="P75" i="3"/>
  <c r="R75" i="3"/>
  <c r="T75" i="3"/>
  <c r="V75" i="3"/>
  <c r="W75" i="3"/>
  <c r="N76" i="3"/>
  <c r="P76" i="3"/>
  <c r="R76" i="3"/>
  <c r="T76" i="3"/>
  <c r="V76" i="3"/>
  <c r="W76" i="3"/>
  <c r="N77" i="3"/>
  <c r="P77" i="3"/>
  <c r="R77" i="3"/>
  <c r="T77" i="3"/>
  <c r="V77" i="3"/>
  <c r="W77" i="3"/>
  <c r="N78" i="3"/>
  <c r="P78" i="3"/>
  <c r="R78" i="3"/>
  <c r="T78" i="3"/>
  <c r="V78" i="3"/>
  <c r="W78" i="3"/>
  <c r="N79" i="3"/>
  <c r="P79" i="3"/>
  <c r="R79" i="3"/>
  <c r="T79" i="3"/>
  <c r="V79" i="3"/>
  <c r="W79" i="3"/>
  <c r="N80" i="3"/>
  <c r="P80" i="3"/>
  <c r="R80" i="3"/>
  <c r="T80" i="3"/>
  <c r="V80" i="3"/>
  <c r="W80" i="3"/>
  <c r="N81" i="3"/>
  <c r="P81" i="3"/>
  <c r="R81" i="3"/>
  <c r="T81" i="3"/>
  <c r="V81" i="3"/>
  <c r="W81" i="3"/>
  <c r="N82" i="3"/>
  <c r="P82" i="3"/>
  <c r="R82" i="3"/>
  <c r="T82" i="3"/>
  <c r="V82" i="3"/>
  <c r="W82" i="3"/>
  <c r="N83" i="3"/>
  <c r="P83" i="3"/>
  <c r="R83" i="3"/>
  <c r="T83" i="3"/>
  <c r="V83" i="3"/>
  <c r="W83" i="3"/>
  <c r="N84" i="3"/>
  <c r="P84" i="3"/>
  <c r="R84" i="3"/>
  <c r="T84" i="3"/>
  <c r="V84" i="3"/>
  <c r="W84" i="3"/>
  <c r="N85" i="3"/>
  <c r="P85" i="3"/>
  <c r="R85" i="3"/>
  <c r="T85" i="3"/>
  <c r="V85" i="3"/>
  <c r="W85" i="3"/>
  <c r="N86" i="3"/>
  <c r="P86" i="3"/>
  <c r="R86" i="3"/>
  <c r="T86" i="3"/>
  <c r="V86" i="3"/>
  <c r="W86" i="3"/>
  <c r="N87" i="3"/>
  <c r="P87" i="3"/>
  <c r="R87" i="3"/>
  <c r="T87" i="3"/>
  <c r="V87" i="3"/>
  <c r="W87" i="3"/>
  <c r="N88" i="3"/>
  <c r="P88" i="3"/>
  <c r="R88" i="3"/>
  <c r="T88" i="3"/>
  <c r="V88" i="3"/>
  <c r="W88" i="3"/>
  <c r="N89" i="3"/>
  <c r="P89" i="3"/>
  <c r="R89" i="3"/>
  <c r="T89" i="3"/>
  <c r="V89" i="3"/>
  <c r="W89" i="3"/>
  <c r="N90" i="3"/>
  <c r="P90" i="3"/>
  <c r="R90" i="3"/>
  <c r="T90" i="3"/>
  <c r="V90" i="3"/>
  <c r="W90" i="3"/>
  <c r="N91" i="3"/>
  <c r="P91" i="3"/>
  <c r="R91" i="3"/>
  <c r="T91" i="3"/>
  <c r="V91" i="3"/>
  <c r="W91" i="3"/>
  <c r="N92" i="3"/>
  <c r="P92" i="3"/>
  <c r="R92" i="3"/>
  <c r="T92" i="3"/>
  <c r="V92" i="3"/>
  <c r="W92" i="3"/>
  <c r="N94" i="3"/>
  <c r="P94" i="3"/>
  <c r="R94" i="3"/>
  <c r="T94" i="3"/>
  <c r="V94" i="3"/>
  <c r="W94" i="3"/>
  <c r="N95" i="3"/>
  <c r="P95" i="3"/>
  <c r="R95" i="3"/>
  <c r="T95" i="3"/>
  <c r="V95" i="3"/>
  <c r="W95" i="3"/>
  <c r="N96" i="3"/>
  <c r="P96" i="3"/>
  <c r="R96" i="3"/>
  <c r="T96" i="3"/>
  <c r="V96" i="3"/>
  <c r="W96" i="3"/>
  <c r="N97" i="3"/>
  <c r="P97" i="3"/>
  <c r="R97" i="3"/>
  <c r="T97" i="3"/>
  <c r="V97" i="3"/>
  <c r="W97" i="3"/>
  <c r="N98" i="3"/>
  <c r="P98" i="3"/>
  <c r="R98" i="3"/>
  <c r="T98" i="3"/>
  <c r="V98" i="3"/>
  <c r="W98" i="3"/>
  <c r="N99" i="3"/>
  <c r="P99" i="3"/>
  <c r="R99" i="3"/>
  <c r="T99" i="3"/>
  <c r="V99" i="3"/>
  <c r="W99" i="3"/>
  <c r="N100" i="3"/>
  <c r="P100" i="3"/>
  <c r="R100" i="3"/>
  <c r="T100" i="3"/>
  <c r="V100" i="3"/>
  <c r="W100" i="3"/>
  <c r="N101" i="3"/>
  <c r="P101" i="3"/>
  <c r="R101" i="3"/>
  <c r="T101" i="3"/>
  <c r="V101" i="3"/>
  <c r="W101" i="3"/>
  <c r="N104" i="3"/>
  <c r="P104" i="3"/>
  <c r="R104" i="3"/>
  <c r="T104" i="3"/>
  <c r="V104" i="3"/>
  <c r="W104" i="3"/>
  <c r="N105" i="3"/>
  <c r="P105" i="3"/>
  <c r="R105" i="3"/>
  <c r="T105" i="3"/>
  <c r="V105" i="3"/>
  <c r="W105" i="3"/>
  <c r="N106" i="3"/>
  <c r="P106" i="3"/>
  <c r="R106" i="3"/>
  <c r="T106" i="3"/>
  <c r="V106" i="3"/>
  <c r="W106" i="3"/>
  <c r="N107" i="3"/>
  <c r="P107" i="3"/>
  <c r="R107" i="3"/>
  <c r="T107" i="3"/>
  <c r="V107" i="3"/>
  <c r="W107" i="3"/>
  <c r="N108" i="3"/>
  <c r="P108" i="3"/>
  <c r="R108" i="3"/>
  <c r="T108" i="3"/>
  <c r="V108" i="3"/>
  <c r="W108" i="3"/>
  <c r="N109" i="3"/>
  <c r="P109" i="3"/>
  <c r="R109" i="3"/>
  <c r="T109" i="3"/>
  <c r="V109" i="3"/>
  <c r="W109" i="3"/>
  <c r="N110" i="3"/>
  <c r="P110" i="3"/>
  <c r="R110" i="3"/>
  <c r="T110" i="3"/>
  <c r="V110" i="3"/>
  <c r="W110" i="3"/>
  <c r="N111" i="3"/>
  <c r="P111" i="3"/>
  <c r="R111" i="3"/>
  <c r="T111" i="3"/>
  <c r="V111" i="3"/>
  <c r="W111" i="3"/>
  <c r="N112" i="3"/>
  <c r="P112" i="3"/>
  <c r="R112" i="3"/>
  <c r="T112" i="3"/>
  <c r="V112" i="3"/>
  <c r="W112" i="3"/>
  <c r="N113" i="3"/>
  <c r="P113" i="3"/>
  <c r="R113" i="3"/>
  <c r="T113" i="3"/>
  <c r="V113" i="3"/>
  <c r="W113" i="3"/>
  <c r="N114" i="3"/>
  <c r="P114" i="3"/>
  <c r="R114" i="3"/>
  <c r="T114" i="3"/>
  <c r="V114" i="3"/>
  <c r="W114" i="3"/>
  <c r="N115" i="3"/>
  <c r="P115" i="3"/>
  <c r="R115" i="3"/>
  <c r="T115" i="3"/>
  <c r="V115" i="3"/>
  <c r="W115" i="3"/>
  <c r="N116" i="3"/>
  <c r="P116" i="3"/>
  <c r="R116" i="3"/>
  <c r="T116" i="3"/>
  <c r="V116" i="3"/>
  <c r="W116" i="3"/>
  <c r="N117" i="3"/>
  <c r="P117" i="3"/>
  <c r="R117" i="3"/>
  <c r="T117" i="3"/>
  <c r="V117" i="3"/>
  <c r="W117" i="3"/>
  <c r="N118" i="3"/>
  <c r="P118" i="3"/>
  <c r="R118" i="3"/>
  <c r="T118" i="3"/>
  <c r="V118" i="3"/>
  <c r="W118" i="3"/>
  <c r="N119" i="3"/>
  <c r="P119" i="3"/>
  <c r="R119" i="3"/>
  <c r="T119" i="3"/>
  <c r="V119" i="3"/>
  <c r="W119" i="3"/>
  <c r="N120" i="3"/>
  <c r="P120" i="3"/>
  <c r="R120" i="3"/>
  <c r="T120" i="3"/>
  <c r="V120" i="3"/>
  <c r="W120" i="3"/>
  <c r="N121" i="3"/>
  <c r="P121" i="3"/>
  <c r="R121" i="3"/>
  <c r="T121" i="3"/>
  <c r="V121" i="3"/>
  <c r="W121" i="3"/>
  <c r="N122" i="3"/>
  <c r="P122" i="3"/>
  <c r="R122" i="3"/>
  <c r="T122" i="3"/>
  <c r="V122" i="3"/>
  <c r="W122" i="3"/>
  <c r="N123" i="3"/>
  <c r="P123" i="3"/>
  <c r="R123" i="3"/>
  <c r="T123" i="3"/>
  <c r="V123" i="3"/>
  <c r="W123" i="3"/>
  <c r="N124" i="3"/>
  <c r="P124" i="3"/>
  <c r="R124" i="3"/>
  <c r="T124" i="3"/>
  <c r="V124" i="3"/>
  <c r="W124" i="3"/>
  <c r="N126" i="3"/>
  <c r="P126" i="3"/>
  <c r="R126" i="3"/>
  <c r="T126" i="3"/>
  <c r="V126" i="3"/>
  <c r="W126" i="3"/>
  <c r="N127" i="3"/>
  <c r="P127" i="3"/>
  <c r="R127" i="3"/>
  <c r="T127" i="3"/>
  <c r="V127" i="3"/>
  <c r="W127" i="3"/>
  <c r="N128" i="3"/>
  <c r="P128" i="3"/>
  <c r="R128" i="3"/>
  <c r="T128" i="3"/>
  <c r="V128" i="3"/>
  <c r="W128" i="3"/>
  <c r="N129" i="3"/>
  <c r="P129" i="3"/>
  <c r="R129" i="3"/>
  <c r="T129" i="3"/>
  <c r="V129" i="3"/>
  <c r="W129" i="3"/>
  <c r="N130" i="3"/>
  <c r="P130" i="3"/>
  <c r="R130" i="3"/>
  <c r="T130" i="3"/>
  <c r="V130" i="3"/>
  <c r="W130" i="3"/>
  <c r="N131" i="3"/>
  <c r="P131" i="3"/>
  <c r="R131" i="3"/>
  <c r="T131" i="3"/>
  <c r="V131" i="3"/>
  <c r="W131" i="3"/>
  <c r="N134" i="3"/>
  <c r="P134" i="3"/>
  <c r="R134" i="3"/>
  <c r="T134" i="3"/>
  <c r="V134" i="3"/>
  <c r="W134" i="3"/>
  <c r="N135" i="3"/>
  <c r="P135" i="3"/>
  <c r="R135" i="3"/>
  <c r="T135" i="3"/>
  <c r="V135" i="3"/>
  <c r="W135" i="3"/>
  <c r="N138" i="3"/>
  <c r="P138" i="3"/>
  <c r="R138" i="3"/>
  <c r="T138" i="3"/>
  <c r="V138" i="3"/>
  <c r="W138" i="3"/>
  <c r="N139" i="3"/>
  <c r="P139" i="3"/>
  <c r="R139" i="3"/>
  <c r="T139" i="3"/>
  <c r="V139" i="3"/>
  <c r="W139" i="3"/>
  <c r="N142" i="3"/>
  <c r="P142" i="3"/>
  <c r="R142" i="3"/>
  <c r="T142" i="3"/>
  <c r="V142" i="3"/>
  <c r="W142" i="3"/>
  <c r="N144" i="3"/>
  <c r="P144" i="3"/>
  <c r="R144" i="3"/>
  <c r="T144" i="3"/>
  <c r="V144" i="3"/>
  <c r="W144" i="3"/>
  <c r="N145" i="3"/>
  <c r="P145" i="3"/>
  <c r="R145" i="3"/>
  <c r="T145" i="3"/>
  <c r="V145" i="3"/>
  <c r="W145" i="3"/>
  <c r="N146" i="3"/>
  <c r="P146" i="3"/>
  <c r="R146" i="3"/>
  <c r="T146" i="3"/>
  <c r="V146" i="3"/>
  <c r="W146" i="3"/>
  <c r="N149" i="3"/>
  <c r="P149" i="3"/>
  <c r="R149" i="3"/>
  <c r="T149" i="3"/>
  <c r="V149" i="3"/>
  <c r="W149" i="3"/>
  <c r="N150" i="3"/>
  <c r="P150" i="3"/>
  <c r="R150" i="3"/>
  <c r="T150" i="3"/>
  <c r="V150" i="3"/>
  <c r="W150" i="3"/>
  <c r="N153" i="3"/>
  <c r="P153" i="3"/>
  <c r="R153" i="3"/>
  <c r="T153" i="3"/>
  <c r="V153" i="3"/>
  <c r="W153" i="3"/>
  <c r="N155" i="3"/>
  <c r="P155" i="3"/>
  <c r="R155" i="3"/>
  <c r="T155" i="3"/>
  <c r="V155" i="3"/>
  <c r="W155" i="3"/>
  <c r="N158" i="3"/>
  <c r="P158" i="3"/>
  <c r="R158" i="3"/>
  <c r="T158" i="3"/>
  <c r="V158" i="3"/>
  <c r="W158" i="3"/>
  <c r="N159" i="3"/>
  <c r="P159" i="3"/>
  <c r="R159" i="3"/>
  <c r="T159" i="3"/>
  <c r="V159" i="3"/>
  <c r="W159" i="3"/>
  <c r="N160" i="3"/>
  <c r="P160" i="3"/>
  <c r="R160" i="3"/>
  <c r="T160" i="3"/>
  <c r="V160" i="3"/>
  <c r="W160" i="3"/>
  <c r="N161" i="3"/>
  <c r="P161" i="3"/>
  <c r="R161" i="3"/>
  <c r="T161" i="3"/>
  <c r="V161" i="3"/>
  <c r="W161" i="3"/>
  <c r="N164" i="3"/>
  <c r="P164" i="3"/>
  <c r="R164" i="3"/>
  <c r="T164" i="3"/>
  <c r="V164" i="3"/>
  <c r="W164" i="3"/>
  <c r="N166" i="3"/>
  <c r="P166" i="3"/>
  <c r="R166" i="3"/>
  <c r="T166" i="3"/>
  <c r="V166" i="3"/>
  <c r="W166" i="3"/>
  <c r="N169" i="3"/>
  <c r="P169" i="3"/>
  <c r="R169" i="3"/>
  <c r="T169" i="3"/>
  <c r="V169" i="3"/>
  <c r="W169" i="3"/>
  <c r="N170" i="3"/>
  <c r="P170" i="3"/>
  <c r="R170" i="3"/>
  <c r="T170" i="3"/>
  <c r="V170" i="3"/>
  <c r="W170" i="3"/>
  <c r="N171" i="3"/>
  <c r="P171" i="3"/>
  <c r="R171" i="3"/>
  <c r="T171" i="3"/>
  <c r="V171" i="3"/>
  <c r="W171" i="3"/>
  <c r="N172" i="3"/>
  <c r="P172" i="3"/>
  <c r="R172" i="3"/>
  <c r="T172" i="3"/>
  <c r="V172" i="3"/>
  <c r="W172" i="3"/>
  <c r="N173" i="3"/>
  <c r="P173" i="3"/>
  <c r="R173" i="3"/>
  <c r="T173" i="3"/>
  <c r="V173" i="3"/>
  <c r="W173" i="3"/>
  <c r="N175" i="3"/>
  <c r="P175" i="3"/>
  <c r="R175" i="3"/>
  <c r="T175" i="3"/>
  <c r="V175" i="3"/>
  <c r="W175" i="3"/>
  <c r="N177" i="3"/>
  <c r="P177" i="3"/>
  <c r="R177" i="3"/>
  <c r="T177" i="3"/>
  <c r="V177" i="3"/>
  <c r="W177" i="3"/>
  <c r="N178" i="3"/>
  <c r="P178" i="3"/>
  <c r="R178" i="3"/>
  <c r="T178" i="3"/>
  <c r="V178" i="3"/>
  <c r="W178" i="3"/>
  <c r="N179" i="3"/>
  <c r="P179" i="3"/>
  <c r="R179" i="3"/>
  <c r="T179" i="3"/>
  <c r="V179" i="3"/>
  <c r="W179" i="3"/>
  <c r="N180" i="3"/>
  <c r="P180" i="3"/>
  <c r="R180" i="3"/>
  <c r="T180" i="3"/>
  <c r="V180" i="3"/>
  <c r="W180" i="3"/>
  <c r="N183" i="3"/>
  <c r="P183" i="3"/>
  <c r="R183" i="3"/>
  <c r="T183" i="3"/>
  <c r="V183" i="3"/>
  <c r="W183" i="3"/>
  <c r="N184" i="3"/>
  <c r="P184" i="3"/>
  <c r="R184" i="3"/>
  <c r="T184" i="3"/>
  <c r="V184" i="3"/>
  <c r="W184" i="3"/>
  <c r="N185" i="3"/>
  <c r="P185" i="3"/>
  <c r="R185" i="3"/>
  <c r="T185" i="3"/>
  <c r="V185" i="3"/>
  <c r="W185" i="3"/>
  <c r="N186" i="3"/>
  <c r="P186" i="3"/>
  <c r="R186" i="3"/>
  <c r="T186" i="3"/>
  <c r="V186" i="3"/>
  <c r="W186" i="3"/>
  <c r="N188" i="3"/>
  <c r="P188" i="3"/>
  <c r="R188" i="3"/>
  <c r="T188" i="3"/>
  <c r="V188" i="3"/>
  <c r="W188" i="3"/>
  <c r="N191" i="3"/>
  <c r="P191" i="3"/>
  <c r="R191" i="3"/>
  <c r="T191" i="3"/>
  <c r="V191" i="3"/>
  <c r="W191" i="3"/>
  <c r="N192" i="3"/>
  <c r="P192" i="3"/>
  <c r="R192" i="3"/>
  <c r="T192" i="3"/>
  <c r="V192" i="3"/>
  <c r="W192" i="3"/>
  <c r="N193" i="3"/>
  <c r="P193" i="3"/>
  <c r="R193" i="3"/>
  <c r="T193" i="3"/>
  <c r="V193" i="3"/>
  <c r="W193" i="3"/>
  <c r="N194" i="3"/>
  <c r="P194" i="3"/>
  <c r="R194" i="3"/>
  <c r="T194" i="3"/>
  <c r="V194" i="3"/>
  <c r="W194" i="3"/>
  <c r="N195" i="3"/>
  <c r="P195" i="3"/>
  <c r="R195" i="3"/>
  <c r="T195" i="3"/>
  <c r="V195" i="3"/>
  <c r="W195" i="3"/>
  <c r="N196" i="3"/>
  <c r="P196" i="3"/>
  <c r="R196" i="3"/>
  <c r="T196" i="3"/>
  <c r="V196" i="3"/>
  <c r="W196" i="3"/>
  <c r="N199" i="3"/>
  <c r="P199" i="3"/>
  <c r="R199" i="3"/>
  <c r="T199" i="3"/>
  <c r="V199" i="3"/>
  <c r="W199" i="3"/>
  <c r="N201" i="3"/>
  <c r="P201" i="3"/>
  <c r="R201" i="3"/>
  <c r="T201" i="3"/>
  <c r="V201" i="3"/>
  <c r="W201" i="3"/>
  <c r="N204" i="3"/>
  <c r="P204" i="3"/>
  <c r="R204" i="3"/>
  <c r="T204" i="3"/>
  <c r="V204" i="3"/>
  <c r="W204" i="3"/>
  <c r="N206" i="3"/>
  <c r="P206" i="3"/>
  <c r="R206" i="3"/>
  <c r="T206" i="3"/>
  <c r="V206" i="3"/>
  <c r="W206" i="3"/>
  <c r="N211" i="3"/>
  <c r="P211" i="3"/>
  <c r="P210" i="3" s="1"/>
  <c r="C24" i="2" s="1"/>
  <c r="R211" i="3"/>
  <c r="R210" i="3" s="1"/>
  <c r="D24" i="2" s="1"/>
  <c r="T211" i="3"/>
  <c r="T210" i="3" s="1"/>
  <c r="V211" i="3"/>
  <c r="V210" i="3" s="1"/>
  <c r="E24" i="2" s="1"/>
  <c r="W211" i="3"/>
  <c r="W210" i="3" s="1"/>
  <c r="F24" i="2" s="1"/>
  <c r="N214" i="3"/>
  <c r="P214" i="3"/>
  <c r="P213" i="3" s="1"/>
  <c r="C25" i="2" s="1"/>
  <c r="R214" i="3"/>
  <c r="R213" i="3" s="1"/>
  <c r="D25" i="2" s="1"/>
  <c r="T214" i="3"/>
  <c r="T213" i="3" s="1"/>
  <c r="V214" i="3"/>
  <c r="W214" i="3"/>
  <c r="A4" i="2" l="1" a="1"/>
  <c r="A4" i="2" s="1"/>
  <c r="A30" i="2" s="1"/>
  <c r="V215" i="3"/>
  <c r="V213" i="3" s="1"/>
  <c r="E25" i="2" s="1"/>
  <c r="W203" i="3"/>
  <c r="F23" i="2" s="1"/>
  <c r="V203" i="3"/>
  <c r="E23" i="2" s="1"/>
  <c r="T203" i="3"/>
  <c r="R203" i="3"/>
  <c r="D23" i="2" s="1"/>
  <c r="P203" i="3"/>
  <c r="C23" i="2" s="1"/>
  <c r="W198" i="3"/>
  <c r="F22" i="2" s="1"/>
  <c r="V198" i="3"/>
  <c r="E22" i="2" s="1"/>
  <c r="T198" i="3"/>
  <c r="R198" i="3"/>
  <c r="D22" i="2" s="1"/>
  <c r="P198" i="3"/>
  <c r="C22" i="2" s="1"/>
  <c r="W182" i="3"/>
  <c r="F21" i="2" s="1"/>
  <c r="V182" i="3"/>
  <c r="E21" i="2" s="1"/>
  <c r="T182" i="3"/>
  <c r="R182" i="3"/>
  <c r="D21" i="2" s="1"/>
  <c r="P182" i="3"/>
  <c r="C21" i="2" s="1"/>
  <c r="W168" i="3"/>
  <c r="F20" i="2" s="1"/>
  <c r="V168" i="3"/>
  <c r="E20" i="2" s="1"/>
  <c r="T168" i="3"/>
  <c r="R168" i="3"/>
  <c r="D20" i="2" s="1"/>
  <c r="P168" i="3"/>
  <c r="C20" i="2" s="1"/>
  <c r="W163" i="3"/>
  <c r="F19" i="2" s="1"/>
  <c r="V163" i="3"/>
  <c r="E19" i="2" s="1"/>
  <c r="T163" i="3"/>
  <c r="R163" i="3"/>
  <c r="D19" i="2" s="1"/>
  <c r="P163" i="3"/>
  <c r="C19" i="2" s="1"/>
  <c r="W157" i="3"/>
  <c r="F18" i="2" s="1"/>
  <c r="V157" i="3"/>
  <c r="E18" i="2" s="1"/>
  <c r="T157" i="3"/>
  <c r="R157" i="3"/>
  <c r="D18" i="2" s="1"/>
  <c r="P157" i="3"/>
  <c r="C18" i="2" s="1"/>
  <c r="W152" i="3"/>
  <c r="F17" i="2" s="1"/>
  <c r="V152" i="3"/>
  <c r="E17" i="2" s="1"/>
  <c r="T152" i="3"/>
  <c r="R152" i="3"/>
  <c r="D17" i="2" s="1"/>
  <c r="P152" i="3"/>
  <c r="C17" i="2" s="1"/>
  <c r="W148" i="3"/>
  <c r="F16" i="2" s="1"/>
  <c r="V148" i="3"/>
  <c r="E16" i="2" s="1"/>
  <c r="T148" i="3"/>
  <c r="R148" i="3"/>
  <c r="D16" i="2" s="1"/>
  <c r="P148" i="3"/>
  <c r="C16" i="2" s="1"/>
  <c r="W141" i="3"/>
  <c r="F15" i="2" s="1"/>
  <c r="V141" i="3"/>
  <c r="E15" i="2" s="1"/>
  <c r="T141" i="3"/>
  <c r="R141" i="3"/>
  <c r="D15" i="2" s="1"/>
  <c r="P141" i="3"/>
  <c r="C15" i="2" s="1"/>
  <c r="W137" i="3"/>
  <c r="F14" i="2" s="1"/>
  <c r="V137" i="3"/>
  <c r="E14" i="2" s="1"/>
  <c r="T137" i="3"/>
  <c r="R137" i="3"/>
  <c r="D14" i="2" s="1"/>
  <c r="P137" i="3"/>
  <c r="C14" i="2" s="1"/>
  <c r="W133" i="3"/>
  <c r="F13" i="2" s="1"/>
  <c r="V133" i="3"/>
  <c r="E13" i="2" s="1"/>
  <c r="T133" i="3"/>
  <c r="R133" i="3"/>
  <c r="D13" i="2" s="1"/>
  <c r="P133" i="3"/>
  <c r="C13" i="2" s="1"/>
  <c r="W103" i="3"/>
  <c r="F12" i="2" s="1"/>
  <c r="V103" i="3"/>
  <c r="E12" i="2" s="1"/>
  <c r="T103" i="3"/>
  <c r="R103" i="3"/>
  <c r="D12" i="2" s="1"/>
  <c r="P103" i="3"/>
  <c r="C12" i="2" s="1"/>
  <c r="W65" i="3"/>
  <c r="F11" i="2" s="1"/>
  <c r="V65" i="3"/>
  <c r="E11" i="2" s="1"/>
  <c r="T65" i="3"/>
  <c r="R65" i="3"/>
  <c r="D11" i="2" s="1"/>
  <c r="P65" i="3"/>
  <c r="C11" i="2" s="1"/>
  <c r="W42" i="3"/>
  <c r="F10" i="2" s="1"/>
  <c r="V42" i="3"/>
  <c r="E10" i="2" s="1"/>
  <c r="T42" i="3"/>
  <c r="R42" i="3"/>
  <c r="D10" i="2" s="1"/>
  <c r="P42" i="3"/>
  <c r="C10" i="2" s="1"/>
  <c r="W31" i="3"/>
  <c r="F9" i="2" s="1"/>
  <c r="V31" i="3"/>
  <c r="E9" i="2" s="1"/>
  <c r="T31" i="3"/>
  <c r="R31" i="3"/>
  <c r="D9" i="2" s="1"/>
  <c r="P31" i="3"/>
  <c r="C9" i="2" s="1"/>
  <c r="W20" i="3"/>
  <c r="F8" i="2" s="1"/>
  <c r="V20" i="3"/>
  <c r="E8" i="2" s="1"/>
  <c r="T20" i="3"/>
  <c r="R20" i="3"/>
  <c r="D8" i="2" s="1"/>
  <c r="P20" i="3"/>
  <c r="C8" i="2" s="1"/>
  <c r="W12" i="3"/>
  <c r="F7" i="2" s="1"/>
  <c r="V12" i="3"/>
  <c r="E7" i="2" s="1"/>
  <c r="T12" i="3"/>
  <c r="R12" i="3"/>
  <c r="D7" i="2" s="1"/>
  <c r="P12" i="3"/>
  <c r="C7" i="2" s="1"/>
  <c r="W6" i="3"/>
  <c r="V6" i="3"/>
  <c r="T6" i="3"/>
  <c r="T5" i="3" s="1"/>
  <c r="R6" i="3"/>
  <c r="A29" i="2"/>
  <c r="P6" i="3"/>
  <c r="W215" i="3" l="1"/>
  <c r="W213" i="3" s="1"/>
  <c r="F25" i="2" s="1"/>
  <c r="C30" i="2"/>
  <c r="B30" i="2"/>
  <c r="C6" i="2"/>
  <c r="P5" i="3"/>
  <c r="C5" i="2" s="1"/>
  <c r="C27" i="2" s="1"/>
  <c r="A27" i="2"/>
  <c r="B29" i="2"/>
  <c r="C29" i="2"/>
  <c r="C28" i="2" s="1"/>
  <c r="D6" i="2"/>
  <c r="R5" i="3"/>
  <c r="D5" i="2" s="1"/>
  <c r="E6" i="2"/>
  <c r="V5" i="3"/>
  <c r="E5" i="2" s="1"/>
  <c r="F6" i="2"/>
  <c r="W5" i="3" l="1"/>
  <c r="F5" i="2" s="1"/>
  <c r="C31" i="2"/>
</calcChain>
</file>

<file path=xl/sharedStrings.xml><?xml version="1.0" encoding="utf-8"?>
<sst xmlns="http://schemas.openxmlformats.org/spreadsheetml/2006/main" count="1064" uniqueCount="423">
  <si>
    <t>Výkaz výměr</t>
  </si>
  <si>
    <t>Zakázka</t>
  </si>
  <si>
    <t>Číslo zakázky</t>
  </si>
  <si>
    <t>POD-23024-03</t>
  </si>
  <si>
    <t>ÚPRAVA SOCIÁLNÍHO ZAŘÍZENÍ - TS PODĚBRADY</t>
  </si>
  <si>
    <t>Klasifikace</t>
  </si>
  <si>
    <t>Fáze</t>
  </si>
  <si>
    <t>Příprava realizace</t>
  </si>
  <si>
    <t>Komentář</t>
  </si>
  <si>
    <t>Verze</t>
  </si>
  <si>
    <t>Popis</t>
  </si>
  <si>
    <t>Nabídka</t>
  </si>
  <si>
    <t>Firmy</t>
  </si>
  <si>
    <t>Typ Firmy</t>
  </si>
  <si>
    <t>Název</t>
  </si>
  <si>
    <t>Uživatelé</t>
  </si>
  <si>
    <t>Význam (funkce)</t>
  </si>
  <si>
    <t>Jméno</t>
  </si>
  <si>
    <t>Zakázka:</t>
  </si>
  <si>
    <t>Cena</t>
  </si>
  <si>
    <t>Hmotnost</t>
  </si>
  <si>
    <t>DPH</t>
  </si>
  <si>
    <t>Cena s DPH</t>
  </si>
  <si>
    <t>Celkem (bez DPH)</t>
  </si>
  <si>
    <t>Celkem (včetně DPH)</t>
  </si>
  <si>
    <t>Poř.</t>
  </si>
  <si>
    <t>Typ</t>
  </si>
  <si>
    <t>Kód</t>
  </si>
  <si>
    <t>Alter. kód</t>
  </si>
  <si>
    <t>MJ</t>
  </si>
  <si>
    <t>Výměra bez ztr.</t>
  </si>
  <si>
    <t>Ztratné</t>
  </si>
  <si>
    <t>Výměra</t>
  </si>
  <si>
    <t>Jedn. cena</t>
  </si>
  <si>
    <t>Jedn. hmotn.</t>
  </si>
  <si>
    <t>Jedn. suť</t>
  </si>
  <si>
    <t>Suť</t>
  </si>
  <si>
    <t>Sazba DPH</t>
  </si>
  <si>
    <t>Objekt</t>
  </si>
  <si>
    <t>Oddíl</t>
  </si>
  <si>
    <t>SO_01: Stavební objekt 01</t>
  </si>
  <si>
    <t>_</t>
  </si>
  <si>
    <t>003: Svislé konstrukce</t>
  </si>
  <si>
    <t>##T2##N_Catalog_catGUID</t>
  </si>
  <si>
    <t>##T2##PRO_ITEM_catID</t>
  </si>
  <si>
    <t>##T2##PRO_ITEM_iteCode</t>
  </si>
  <si>
    <t>##T2##PRO_ITEM_szvCode</t>
  </si>
  <si>
    <t>##T2##PRO_ITEM_tevCode</t>
  </si>
  <si>
    <t>SP</t>
  </si>
  <si>
    <t>310237241</t>
  </si>
  <si>
    <t>Zazdívka otvorů pl přes 0,09 do 0,25 m2 ve zdivu nadzákladovém cihlami pálenými tl do 300 mm</t>
  </si>
  <si>
    <t>kus</t>
  </si>
  <si>
    <t>SO_01</t>
  </si>
  <si>
    <t>003</t>
  </si>
  <si>
    <t>zazdívka hlavního přívodu v suterénu;1</t>
  </si>
  <si>
    <t>342272235</t>
  </si>
  <si>
    <t>Příčka z pórobetonových hladkých tvárnic na tenkovrstvou maltu tl 125 mm</t>
  </si>
  <si>
    <t>m2</t>
  </si>
  <si>
    <t>instalační;(1*1,3*8+2,3*1,3*2+2,2*1,3*4+1,5*1,3*2)</t>
  </si>
  <si>
    <t>006: Úpravy povrchu</t>
  </si>
  <si>
    <t>612135101</t>
  </si>
  <si>
    <t>Hrubá výplň rýh ve stěnách maltou jakékoli šířky rýhy</t>
  </si>
  <si>
    <t>006</t>
  </si>
  <si>
    <t>zdravotechnika - případné nové trasy a po demontáži původních;(40+80)*0,1</t>
  </si>
  <si>
    <t>612321121</t>
  </si>
  <si>
    <t>Vápenocementová omítka hladká jednovrstvá vnitřních stěn nanášená ručně</t>
  </si>
  <si>
    <t>obklad v soc. zařízení a kuchyňce ve 2. a 3.NP;(((4,73*2+4,5+5,42+6,96*2)+(10,6+10,4+4*3+7,4+9,4+7,6)+(10,6+10,4+4*3+7,4+4,2+9,4+7,6))*1,8)+(5,18*1,5)-(((0,6*1,5)*(10+13+14))+7,1*1,8)</t>
  </si>
  <si>
    <t>612325421</t>
  </si>
  <si>
    <t>Oprava vnitřní vápenocementové štukové omítky stěn v rozsahu plochy do 10 %</t>
  </si>
  <si>
    <t>(((4,73*2+4,5+5,42+6,96*2)+(10,6+10,4+4*3+7,4+9,4+7,6)+(10,6+10,4+4*3+7,4+4,2+9,4+7,6))*2,9)+(5,18*2,9)-((0,6*2*37)+(0,9*0,6*2+1,8*1,76*4)+((1,3*4+1,8*2+1*2+1,2*2)*0,9*2)+(2*1+1,2*1*4*2)+(235,83))</t>
  </si>
  <si>
    <t>009: Ostatní konstrukce a práce</t>
  </si>
  <si>
    <t>946112118</t>
  </si>
  <si>
    <t>Montáž pojízdných věží trubkových/dílcových š do 1,6 m dl do 3,2 m v přes 7,6 do 8,6 m</t>
  </si>
  <si>
    <t>009</t>
  </si>
  <si>
    <t>946112218</t>
  </si>
  <si>
    <t>Příplatek k pojízdným věžím š do 1,6 m dl do 3,2 m v do 8,6 m za první a ZKD den použití</t>
  </si>
  <si>
    <t>946112818</t>
  </si>
  <si>
    <t>Demontáž pojízdných věží trubkových/dílcových š přes 0,9 do 1,6 m dl do 3,2 m v přes 7,6 do 8,6 m</t>
  </si>
  <si>
    <t>965081213</t>
  </si>
  <si>
    <t>Bourání podlah z dlaždic keramických nebo xylolitových tl do 10 mm plochy přes 1 m2</t>
  </si>
  <si>
    <t>974031121</t>
  </si>
  <si>
    <t>Vysekání rýh ve zdivu cihelném hl do 30 mm š do 30 mm</t>
  </si>
  <si>
    <t>m</t>
  </si>
  <si>
    <t>zdravotechnika - případné nové trasy;40</t>
  </si>
  <si>
    <t>978013191</t>
  </si>
  <si>
    <t>Otlučení (osekání) vnitřní vápenné nebo vápenocementové omítky stěn v rozsahu přes 50 do 100 %</t>
  </si>
  <si>
    <t>978059541</t>
  </si>
  <si>
    <t>Odsekání a odebrání obkladů stěn z vnitřních obkládaček plochy přes 1 m2</t>
  </si>
  <si>
    <t>v soc. zařízení a kuchyňce ve 2. a 3.NP;(((4,73*2+4,5+5,42+6,96*2)+(10,6+10,4+4*3+7,4+9,4+7,6)+(10,6+10,4+4*3+7,4+4,2+9,4+7,6))*1,5)+(5,18*1,5)-((0,6*1,5)*(10+13+14))</t>
  </si>
  <si>
    <t>099: Přesun hmot HSV</t>
  </si>
  <si>
    <t>997002611</t>
  </si>
  <si>
    <t>Nakládání suti a vybouraných hmot</t>
  </si>
  <si>
    <t>t</t>
  </si>
  <si>
    <t>099</t>
  </si>
  <si>
    <t>997013213</t>
  </si>
  <si>
    <t>Vnitrostaveništní doprava suti a vybouraných hmot pro budovy v přes 9 do 12 m ručně</t>
  </si>
  <si>
    <t>997013311</t>
  </si>
  <si>
    <t>Montáž a demontáž shozu suti v do 10 m</t>
  </si>
  <si>
    <t>997013321</t>
  </si>
  <si>
    <t>Příplatek k shozu suti v do 10 m za první a ZKD den použití</t>
  </si>
  <si>
    <t>997013501</t>
  </si>
  <si>
    <t>Odvoz suti a vybouraných hmot na skládku nebo meziskládku do 1 km se složením</t>
  </si>
  <si>
    <t>997013509</t>
  </si>
  <si>
    <t>Příplatek k odvozu suti a vybouraných hmot na skládku ZKD 1 km přes 1 km</t>
  </si>
  <si>
    <t>27,599*9</t>
  </si>
  <si>
    <t>997013609</t>
  </si>
  <si>
    <t>Poplatek za uložení na skládce (skládkovné) stavebního odpadu ze směsí nebo oddělených frakcí betonu, cihel a keramických výrobků kód odpadu 17 01 07</t>
  </si>
  <si>
    <t>998011002</t>
  </si>
  <si>
    <t>Přesun hmot pro budovy zděné v přes 6 do 12 m</t>
  </si>
  <si>
    <t>721: Kanalizace splašková</t>
  </si>
  <si>
    <t>H</t>
  </si>
  <si>
    <t>28615625</t>
  </si>
  <si>
    <t>odbočka HTEA úhel 45° DN 110/110</t>
  </si>
  <si>
    <t>721</t>
  </si>
  <si>
    <t>28615651</t>
  </si>
  <si>
    <t>čistící kus kanalizační PP DN 110</t>
  </si>
  <si>
    <t>42390280</t>
  </si>
  <si>
    <t>objímka potrubí 4" rozpětí 124-129mm</t>
  </si>
  <si>
    <t>55161117</t>
  </si>
  <si>
    <t>uzávěrka zápachová dřezová s přípojkou pro myčku a pračku DN 40</t>
  </si>
  <si>
    <t>721171803</t>
  </si>
  <si>
    <t>Demontáž potrubí z PVC D do 75</t>
  </si>
  <si>
    <t>721171808</t>
  </si>
  <si>
    <t>Demontáž potrubí z PVC D přes 75 do 114</t>
  </si>
  <si>
    <t>721171905</t>
  </si>
  <si>
    <t>Potrubí z PP vsazení odbočky do hrdla DN 110</t>
  </si>
  <si>
    <t>721174025</t>
  </si>
  <si>
    <t>Potrubí kanalizační z PP odpadní DN 110</t>
  </si>
  <si>
    <t>721174042</t>
  </si>
  <si>
    <t>Potrubí kanalizační z PP připojovací DN 40</t>
  </si>
  <si>
    <t>721174043</t>
  </si>
  <si>
    <t>Potrubí kanalizační z PP připojovací DN 50</t>
  </si>
  <si>
    <t>721174045</t>
  </si>
  <si>
    <t>Potrubí kanalizační z PP připojovací DN 110</t>
  </si>
  <si>
    <t>721194104</t>
  </si>
  <si>
    <t>Vyvedení a upevnění odpadních výpustek DN 40</t>
  </si>
  <si>
    <t>721194105</t>
  </si>
  <si>
    <t>Vyvedení a upevnění odpadních výpustek DN 50</t>
  </si>
  <si>
    <t>721194109</t>
  </si>
  <si>
    <t>Vyvedení a upevnění odpadních výpustek DN 110</t>
  </si>
  <si>
    <t>721210818</t>
  </si>
  <si>
    <t>Demontáž vpustí DN 100</t>
  </si>
  <si>
    <t>721211401</t>
  </si>
  <si>
    <t>Vpusť podlahová s vodorovným odtokem DN 40/50 mřížka nerez 115x115</t>
  </si>
  <si>
    <t>721290111</t>
  </si>
  <si>
    <t>Zkouška těsnosti potrubí kanalizace vodou DN do 125</t>
  </si>
  <si>
    <t>721800R01</t>
  </si>
  <si>
    <t>Napojení do stávající potrubí v přízemí</t>
  </si>
  <si>
    <t>kpl</t>
  </si>
  <si>
    <t>721900R01</t>
  </si>
  <si>
    <t>Stavební přípomoce (průrazy, rýhy, opravy a likvidace suti)</t>
  </si>
  <si>
    <t>722181116</t>
  </si>
  <si>
    <t>Ochrana vodovodního potrubí plstěnými pásy DN 50 a DN 65 mm</t>
  </si>
  <si>
    <t>998721102</t>
  </si>
  <si>
    <t>Přesun hmot tonážní pro vnitřní kanalizace v objektech v přes 6 do 12 m</t>
  </si>
  <si>
    <t>722: Vnitřní vodovod</t>
  </si>
  <si>
    <t>31941137</t>
  </si>
  <si>
    <t>koleno jednoznačné 90° s vnitřním a vnějším závitem černá litina DN 5/4"</t>
  </si>
  <si>
    <t>722</t>
  </si>
  <si>
    <t>31941139</t>
  </si>
  <si>
    <t>koleno jednoznačné 90° s vnitřním a vnějším závitem černá litina DN 2"</t>
  </si>
  <si>
    <t>31941339</t>
  </si>
  <si>
    <t>T-kus jednoznačný 90° s vnitřním závitem černá litina DN 2"</t>
  </si>
  <si>
    <t>31941672</t>
  </si>
  <si>
    <t>přechodka redukovaná s vnitřním a vnějším závitem černá litina DN 1x3/4"</t>
  </si>
  <si>
    <t>31941687</t>
  </si>
  <si>
    <t>přechodka redukovaná s vnitřním a vnějším závitem černá litina DN 2x1"</t>
  </si>
  <si>
    <t>31942795</t>
  </si>
  <si>
    <t>šroubení přímé potrubí-vnější závit mosaz 63x2"</t>
  </si>
  <si>
    <t>42390221</t>
  </si>
  <si>
    <t>objímka potrubí bez gumy (VdS-FM) 1/2" rozpětí 20-24mm</t>
  </si>
  <si>
    <t>426112R1</t>
  </si>
  <si>
    <t>Grundfos COMFORT 15-14 B PM 230V 80mm Rp1/2" kabel 1,5m</t>
  </si>
  <si>
    <t>722130233</t>
  </si>
  <si>
    <t>Potrubí vodovodní ocelové závitové pozinkované svařované běžné DN 25</t>
  </si>
  <si>
    <t>722130236</t>
  </si>
  <si>
    <t>Potrubí vodovodní ocelové závitové pozinkované svařované běžné DN 50</t>
  </si>
  <si>
    <t>722130801</t>
  </si>
  <si>
    <t>Demontáž potrubí ocelové pozinkované závitové DN do 25</t>
  </si>
  <si>
    <t>722174021</t>
  </si>
  <si>
    <t>Potrubí vodovodní plastové PPR svar polyfúze PN 20 D 16x2,7 mm</t>
  </si>
  <si>
    <t>722174022</t>
  </si>
  <si>
    <t>Potrubí vodovodní plastové PPR svar polyfúze PN 20 D 20x3,4 mm</t>
  </si>
  <si>
    <t>722174023</t>
  </si>
  <si>
    <t>Potrubí vodovodní plastové PPR svar polyfúze PN 20 D 25x4,2 mm</t>
  </si>
  <si>
    <t>722174024</t>
  </si>
  <si>
    <t>Potrubí vodovodní plastové PPR svar polyfúze PN 20 D 32x5,4 mm</t>
  </si>
  <si>
    <t>722181221</t>
  </si>
  <si>
    <t>Ochrana vodovodního potrubí přilepenými termoizolačními trubicemi z PE tl přes 6 do 9 mm DN do 22 mm</t>
  </si>
  <si>
    <t>722181222</t>
  </si>
  <si>
    <t>Ochrana vodovodního potrubí přilepenými termoizolačními trubicemi z PE tl přes 6 do 9 mm DN přes 22 do 45 mm</t>
  </si>
  <si>
    <t>722190401</t>
  </si>
  <si>
    <t>Vyvedení a upevnění výpustku DN do 25</t>
  </si>
  <si>
    <t>722190901</t>
  </si>
  <si>
    <t>Uzavření nebo otevření vodovodního potrubí při opravách</t>
  </si>
  <si>
    <t>722220121</t>
  </si>
  <si>
    <t>Nástěnka pro baterii G 1/2" s jedním závitem</t>
  </si>
  <si>
    <t>pár</t>
  </si>
  <si>
    <t>722231072</t>
  </si>
  <si>
    <t>Ventil zpětný mosazný G 1/2" PN 10 do 110°C se dvěma závity</t>
  </si>
  <si>
    <t>722231073</t>
  </si>
  <si>
    <t>Ventil zpětný mosazný G 3/4" PN 10 do 110°C se dvěma závity</t>
  </si>
  <si>
    <t>722231251</t>
  </si>
  <si>
    <t>Ventil pojistný mosazný G 1/2 PN 6 do 100°C k bojleru s vnitřním x vnějším závitem</t>
  </si>
  <si>
    <t>722232043</t>
  </si>
  <si>
    <t>Kohout kulový přímý G 1/2" PN 42 do 185°C vnitřní závit</t>
  </si>
  <si>
    <t>722232044</t>
  </si>
  <si>
    <t>Kohout kulový přímý G 3/4" PN 42 do 185°C vnitřní závit</t>
  </si>
  <si>
    <t>722232045</t>
  </si>
  <si>
    <t>Kohout kulový přímý G 1" PN 42 do 185°C vnitřní závit</t>
  </si>
  <si>
    <t>pro hydrant;1</t>
  </si>
  <si>
    <t>722232048</t>
  </si>
  <si>
    <t>Kohout kulový přímý G 2" PN 42 do 185°C vnitřní závit</t>
  </si>
  <si>
    <t>722239102</t>
  </si>
  <si>
    <t>Montáž armatur vodovodních se dvěma závity G 3/4"</t>
  </si>
  <si>
    <t>722250132</t>
  </si>
  <si>
    <t>Hydrantový systém s tvarově stálou hadicí D 25 x 20 m celoplechový</t>
  </si>
  <si>
    <t>soubor</t>
  </si>
  <si>
    <t>722250R01</t>
  </si>
  <si>
    <t>Připojení nového hydrantu vč. zednických přípomocí</t>
  </si>
  <si>
    <t>722290226</t>
  </si>
  <si>
    <t>Zkouška těsnosti vodovodního potrubí závitového DN do 50</t>
  </si>
  <si>
    <t>722290234</t>
  </si>
  <si>
    <t>Proplach a dezinfekce vodovodního potrubí DN do 80</t>
  </si>
  <si>
    <t>725813111</t>
  </si>
  <si>
    <t>Ventil rohový bez připojovací trubičky nebo flexi hadičky G 1/2"</t>
  </si>
  <si>
    <t>998722102</t>
  </si>
  <si>
    <t>Přesun hmot tonážní pro vnitřní vodovod v objektech v přes 6 do 12 m</t>
  </si>
  <si>
    <t>725: Zařizovací předměty</t>
  </si>
  <si>
    <t>55161322</t>
  </si>
  <si>
    <t>uzávěrka zápachová umyvadlová s krycí růžicí odtoku DN 40</t>
  </si>
  <si>
    <t>725</t>
  </si>
  <si>
    <t>55161836</t>
  </si>
  <si>
    <t>uzávěrka zápachová pro pisoáry DN 40</t>
  </si>
  <si>
    <t>55167381</t>
  </si>
  <si>
    <t>sedátko klozetové duroplastové bílé s poklopem</t>
  </si>
  <si>
    <t>64211008</t>
  </si>
  <si>
    <t>umyvadlo keramické závěsné bílés odkládací plochou 850x485mm</t>
  </si>
  <si>
    <t>64236041</t>
  </si>
  <si>
    <t>klozet keramický bílý závěsný hluboké splachování</t>
  </si>
  <si>
    <t>725110811</t>
  </si>
  <si>
    <t>Demontáž klozetů splachovací s nádrží</t>
  </si>
  <si>
    <t>725119125</t>
  </si>
  <si>
    <t>Montáž klozetových mís závěsných na nosné stěny</t>
  </si>
  <si>
    <t>725121525</t>
  </si>
  <si>
    <t>Pisoárový záchodek automatický s radarovým senzorem</t>
  </si>
  <si>
    <t>725122813</t>
  </si>
  <si>
    <t>Demontáž pisoárových stání s nádrží a jedním záchodkem</t>
  </si>
  <si>
    <t>725210821</t>
  </si>
  <si>
    <t>Demontáž umyvadel bez výtokových armatur</t>
  </si>
  <si>
    <t>725219102</t>
  </si>
  <si>
    <t>Montáž umyvadla připevněného na šrouby do zdiva</t>
  </si>
  <si>
    <t>7252449R1</t>
  </si>
  <si>
    <t>Závěs sprchového boxu - dodávka + montáž</t>
  </si>
  <si>
    <t>725291211</t>
  </si>
  <si>
    <t>Doplňky zařízení koupelen a záchodů keramické mýdelník jednoduchý</t>
  </si>
  <si>
    <t>7252913R2</t>
  </si>
  <si>
    <t>Doplňky zařízení koupelen a záchodů zrcadlo 500 x 300mm</t>
  </si>
  <si>
    <t>7252915R1</t>
  </si>
  <si>
    <t>Doplňky zařízení koupelen a záchodů plastové dávkovač tekutého mýdla na 350 ml</t>
  </si>
  <si>
    <t>7252915R2</t>
  </si>
  <si>
    <t>Doplňky zařízení koupelen a záchodů plastové - zásobník toaletních papírů (role do 250 mm)</t>
  </si>
  <si>
    <t>7252915R3</t>
  </si>
  <si>
    <t>Doplňky zařízení koupelen a záchodů plastové zásobník papírových ručníků</t>
  </si>
  <si>
    <t>725530826</t>
  </si>
  <si>
    <t>Demontáž ohřívač elektrický akumulační do 800 l</t>
  </si>
  <si>
    <t>725530831</t>
  </si>
  <si>
    <t>Demontáž ohřívač elektrický průtokový</t>
  </si>
  <si>
    <t>725531102</t>
  </si>
  <si>
    <t>Elektrický ohřívač zásobníkový přepadový beztlakový 10 l / 2 kW</t>
  </si>
  <si>
    <t>725539201</t>
  </si>
  <si>
    <t>Montáž ohřívačů zásobníkových závěsných tlakových do 15 l</t>
  </si>
  <si>
    <t>stávající;1</t>
  </si>
  <si>
    <t>725820801</t>
  </si>
  <si>
    <t>Demontáž baterie nástěnné do G 3 / 4</t>
  </si>
  <si>
    <t>725821325</t>
  </si>
  <si>
    <t>Baterie dřezová stojánková páková s otáčivým kulatým ústím a délkou ramínka 220 mm</t>
  </si>
  <si>
    <t>725822632</t>
  </si>
  <si>
    <t>Baterie umyvadlová stojánková klasická bez výpusti</t>
  </si>
  <si>
    <t>725841322</t>
  </si>
  <si>
    <t>Baterie sprchová nástěnná klasická s roztečí 150 mm</t>
  </si>
  <si>
    <t>725869101</t>
  </si>
  <si>
    <t>Montáž zápachových uzávěrek umyvadlových do DN 40</t>
  </si>
  <si>
    <t>998725102</t>
  </si>
  <si>
    <t>Přesun hmot tonážní pro zařizovací předměty v objektech v přes 6 do 12 m</t>
  </si>
  <si>
    <t>726: Instalační prefabrikáty</t>
  </si>
  <si>
    <t>726111031</t>
  </si>
  <si>
    <t>Instalační předstěna pro klozet s ovládáním zepředu v 1080 mm závěsný do masivní zděné kce</t>
  </si>
  <si>
    <t>726</t>
  </si>
  <si>
    <t>998726112</t>
  </si>
  <si>
    <t>Přesun hmot tonážní pro instalační prefabrikáty v objektech v přes 6 do 12 m</t>
  </si>
  <si>
    <t>727: Protipožární ochrana</t>
  </si>
  <si>
    <t>727213212</t>
  </si>
  <si>
    <t>Trubní ucpávka plastového potrubí bez izolace D 25 mm stropem tl 150 mm požární odolnost EI 90</t>
  </si>
  <si>
    <t>727</t>
  </si>
  <si>
    <t>727223105</t>
  </si>
  <si>
    <t>Protipožární manžeta prostupu plastového potrubí bez izolace D 110 mm stropem tl 150 mm požární odolnost EI 90</t>
  </si>
  <si>
    <t>735: Ústřední vytápění - otopná tělesa</t>
  </si>
  <si>
    <t>735127110</t>
  </si>
  <si>
    <t>Odpojení a připojení otopného tělesa ocelového</t>
  </si>
  <si>
    <t>735</t>
  </si>
  <si>
    <t>1,4*1*4+0,8*1,2</t>
  </si>
  <si>
    <t>735191905</t>
  </si>
  <si>
    <t>Odvzdušnění otopných těles</t>
  </si>
  <si>
    <t>735191910</t>
  </si>
  <si>
    <t>Napuštění vody do otopných těles</t>
  </si>
  <si>
    <t>735494811</t>
  </si>
  <si>
    <t>Vypuštění vody z otopných těles</t>
  </si>
  <si>
    <t>741: Elektromontáže</t>
  </si>
  <si>
    <t>MP</t>
  </si>
  <si>
    <t>7413138R1</t>
  </si>
  <si>
    <t>Výměna elektrorozvodů v rekontruované části vč demontáží, kompletace a revize</t>
  </si>
  <si>
    <t>741</t>
  </si>
  <si>
    <t>7413138R2</t>
  </si>
  <si>
    <t>Elektroinstalace pro kuchyňskou linku ve 2.NP - dodávka + montáž</t>
  </si>
  <si>
    <t>763: Konstrukce montované</t>
  </si>
  <si>
    <t>763113313</t>
  </si>
  <si>
    <t>SDK příčka instalační tl 155 - 650 mm zdvojený profil CW+UW 50 desky 2xA 12,5 s izolací EI 60 Rw do 54 dB</t>
  </si>
  <si>
    <t>763</t>
  </si>
  <si>
    <t>WC;(1,3*2,9*2+0,8*2,9*6)</t>
  </si>
  <si>
    <t>998763402</t>
  </si>
  <si>
    <t>Přesun hmot procentní pro sádrokartonové konstrukce v objektech v přes 6 do 12 m</t>
  </si>
  <si>
    <t>%</t>
  </si>
  <si>
    <t>766: Konstrukce truhlářské</t>
  </si>
  <si>
    <t>766663915</t>
  </si>
  <si>
    <t>Oprava dveřních křídel z měkkého dřeva - seříznutí křídla</t>
  </si>
  <si>
    <t>766</t>
  </si>
  <si>
    <t>766691914</t>
  </si>
  <si>
    <t>Vyvěšení nebo zavěšení dřevěných křídel dveří pl do 2 m2</t>
  </si>
  <si>
    <t>766811R10</t>
  </si>
  <si>
    <t>Zpětná montáž kuchyňské linky</t>
  </si>
  <si>
    <t>766812840</t>
  </si>
  <si>
    <t>Demontáž kuchyňských linek dřevěných nebo kovových dl přes 1,8 do 2,1 m</t>
  </si>
  <si>
    <t>767: Konstrukce zámečnické</t>
  </si>
  <si>
    <t>767581802</t>
  </si>
  <si>
    <t>Demontáž podhledu lamel</t>
  </si>
  <si>
    <t>767</t>
  </si>
  <si>
    <t>2*3</t>
  </si>
  <si>
    <t>767583341</t>
  </si>
  <si>
    <t>Montáž podhledů lamelových š 150 pl do 10 m2</t>
  </si>
  <si>
    <t>771: Podlahy z dlaždic</t>
  </si>
  <si>
    <t>59761434</t>
  </si>
  <si>
    <t>dlažba keramická slinutá hladká do interiéru i exteriéru pro vysoké mechanické namáhání přes 9 do 12ks/m2</t>
  </si>
  <si>
    <t>771</t>
  </si>
  <si>
    <t>771111011</t>
  </si>
  <si>
    <t>Vysátí podkladu před pokládkou dlažby</t>
  </si>
  <si>
    <t>771121011</t>
  </si>
  <si>
    <t>Nátěr penetrační na podlahu</t>
  </si>
  <si>
    <t>771151011</t>
  </si>
  <si>
    <t>Samonivelační stěrka podlah pevnosti 20 MPa tl 3 mm</t>
  </si>
  <si>
    <t>771573113</t>
  </si>
  <si>
    <t>Montáž podlah keramických hladkých lepených standardním lepidlem přes 9 do 12 ks/m2</t>
  </si>
  <si>
    <t>podlahy v soc. zařízení a kuchyňce ve 3.NP;((1,4*2+1,27+1,81+2,82*2)+(4,62+5,55+1*3+3,34+5,55+3,52)+(4,62+5,55+1*3+3,34+1,1+4,2+3,52))</t>
  </si>
  <si>
    <t>771577131</t>
  </si>
  <si>
    <t>Příplatek k montáži podlah keramických lepených standardním lepidlem za plochu do 5 m2</t>
  </si>
  <si>
    <t>podlahy v soc. zařízení a kuchyňce ve 3.NP;((1,4*2+1,27+1,81+2,82*2)+(4,62+1*3+3,34+3,52)+(4,62+1*3+3,34+1,1+4,2+3,52))</t>
  </si>
  <si>
    <t>771591207</t>
  </si>
  <si>
    <t>Montáž izolace pod dlažbu nátěrem nebo stěrkou ve dvou vrstvách</t>
  </si>
  <si>
    <t>771591241</t>
  </si>
  <si>
    <t>Izolace těsnícími pásy vnitřní kout</t>
  </si>
  <si>
    <t>771591264</t>
  </si>
  <si>
    <t>Izolace těsnícími pásy mezi podlahou a stěnou</t>
  </si>
  <si>
    <t>998771202</t>
  </si>
  <si>
    <t>Přesun hmot procentní pro podlahy z dlaždic v objektech v přes 6 do 12 m</t>
  </si>
  <si>
    <t>781: Obklady keramické</t>
  </si>
  <si>
    <t>55347203</t>
  </si>
  <si>
    <t>dvířka vanová nerezová 200x200mm</t>
  </si>
  <si>
    <t>781</t>
  </si>
  <si>
    <t>59761071</t>
  </si>
  <si>
    <t>obklad keramický hladký přes 12 do 19ks/m2</t>
  </si>
  <si>
    <t>781121011</t>
  </si>
  <si>
    <t>Nátěr penetrační na stěnu</t>
  </si>
  <si>
    <t>781131112</t>
  </si>
  <si>
    <t>Izolace pod obklad nátěrem nebo stěrkou ve dvou vrstvách</t>
  </si>
  <si>
    <t>3,2*1,8</t>
  </si>
  <si>
    <t>781473114</t>
  </si>
  <si>
    <t>Montáž obkladů vnitřních keramických hladkých přes 19 do 22 ks/m2 lepených standardním lepidlem</t>
  </si>
  <si>
    <t>obklad;</t>
  </si>
  <si>
    <t>781493111</t>
  </si>
  <si>
    <t>Plastové profily rohové lepené standardním lepidlem</t>
  </si>
  <si>
    <t>781493611</t>
  </si>
  <si>
    <t>Montáž vanových plastových dvířek s rámem lepených</t>
  </si>
  <si>
    <t>781495141</t>
  </si>
  <si>
    <t>Průnik obkladem kruhový do DN 30</t>
  </si>
  <si>
    <t>781495142</t>
  </si>
  <si>
    <t>Průnik obkladem kruhový přes DN 30 do DN 90</t>
  </si>
  <si>
    <t>781495211</t>
  </si>
  <si>
    <t>Čištění vnitřních ploch stěn po provedení obkladu chemickými prostředky</t>
  </si>
  <si>
    <t>998781202</t>
  </si>
  <si>
    <t>Přesun hmot procentní pro obklady keramické v objektech v přes 6 do 12 m</t>
  </si>
  <si>
    <t>783: Nátěry</t>
  </si>
  <si>
    <t>783301311</t>
  </si>
  <si>
    <t>Odmaštění zámečnických konstrukcí vodou ředitelným odmašťovačem</t>
  </si>
  <si>
    <t>783</t>
  </si>
  <si>
    <t>zárubně;(4,6*0,3*18+4,8*0,3*3)</t>
  </si>
  <si>
    <t>783317101</t>
  </si>
  <si>
    <t>Krycí jednonásobný syntetický standardní nátěr zámečnických konstrukcí</t>
  </si>
  <si>
    <t>784: Malby</t>
  </si>
  <si>
    <t>784171121</t>
  </si>
  <si>
    <t>Zakrytí vnitřních ploch konstrukcí nebo prvků v místnostech v do 3,80 m</t>
  </si>
  <si>
    <t>784</t>
  </si>
  <si>
    <t>0,9*0,6*2+1,8*1,76*4</t>
  </si>
  <si>
    <t>784211111</t>
  </si>
  <si>
    <t>Dvojnásobné bílé malby ze směsí za mokra velmi dobře oděruvzdorných v místnostech v do 3,80 m</t>
  </si>
  <si>
    <t>127,35</t>
  </si>
  <si>
    <t>ostění;(2,1*2+5,32*4)*0,15</t>
  </si>
  <si>
    <t>V06: Územní vlivy</t>
  </si>
  <si>
    <t>ON</t>
  </si>
  <si>
    <t>065002000</t>
  </si>
  <si>
    <t>Mimostaveništní doprava materiálů</t>
  </si>
  <si>
    <t>Kč</t>
  </si>
  <si>
    <t>V06</t>
  </si>
  <si>
    <t>V07: Provozní vlivy</t>
  </si>
  <si>
    <t>071103000</t>
  </si>
  <si>
    <t>Provoz investora</t>
  </si>
  <si>
    <t>V07</t>
  </si>
  <si>
    <t>Figura</t>
  </si>
  <si>
    <t>Výraz</t>
  </si>
  <si>
    <t>Hodnota</t>
  </si>
  <si>
    <t>instalační mimo WC;(2,3*1,3*2+2,2*1,3*4+1,5*1,3*2)</t>
  </si>
  <si>
    <t>pro hydrant;15</t>
  </si>
  <si>
    <t>071103001</t>
  </si>
  <si>
    <t>Mobilní buňky sanitárního zařízení (1x pro muže, 1x pro ženy) po dobu stavby v areálu TSMP - náhradní sociální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</si>
</sst>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_(#,##0.00000_);[Red]\-\ #,##0.00000_);&quot;–&quot;??;_(@_)"/>
    <numFmt numFmtId="169" formatCode="_(#,##0.0_);[Red]\-\ #,##0.0_);&quot;–&quot;??;_(@_)"/>
    <numFmt numFmtId="170" formatCode="#"/>
  </numFmts>
  <fonts count="37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9"/>
      <color indexed="18"/>
      <name val="Arial"/>
      <family val="2"/>
      <charset val="238"/>
    </font>
    <font>
      <sz val="10"/>
      <color indexed="8"/>
      <name val="Arial CE"/>
      <charset val="238"/>
    </font>
    <font>
      <b/>
      <sz val="12"/>
      <color indexed="25"/>
      <name val="Arial"/>
      <family val="2"/>
      <charset val="238"/>
    </font>
    <font>
      <sz val="8"/>
      <color indexed="17"/>
      <name val="Courier New"/>
      <family val="3"/>
      <charset val="238"/>
    </font>
    <font>
      <sz val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 CE"/>
      <charset val="238"/>
    </font>
    <font>
      <sz val="8"/>
      <color indexed="17"/>
      <name val="Arial"/>
      <family val="2"/>
      <charset val="238"/>
    </font>
    <font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8"/>
      <color indexed="18"/>
      <name val="Arial"/>
      <family val="2"/>
      <charset val="238"/>
    </font>
    <font>
      <b/>
      <sz val="15"/>
      <color indexed="18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sz val="8"/>
      <color theme="0"/>
      <name val="Courier New"/>
      <family val="3"/>
      <charset val="238"/>
    </font>
    <font>
      <b/>
      <i/>
      <sz val="1"/>
      <color theme="0"/>
      <name val="Cambria"/>
      <family val="1"/>
      <charset val="238"/>
      <scheme val="major"/>
    </font>
    <font>
      <b/>
      <sz val="10"/>
      <color rgb="FF000080"/>
      <name val="Arial"/>
      <family val="2"/>
      <charset val="238"/>
    </font>
    <font>
      <b/>
      <sz val="20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123">
    <xf numFmtId="0" fontId="0" fillId="0" borderId="0" xfId="0"/>
    <xf numFmtId="164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/>
    </xf>
    <xf numFmtId="165" fontId="3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/>
    <xf numFmtId="49" fontId="4" fillId="0" borderId="0" xfId="0" applyNumberFormat="1" applyFont="1" applyAlignment="1"/>
    <xf numFmtId="165" fontId="4" fillId="0" borderId="0" xfId="0" applyNumberFormat="1" applyFont="1" applyFill="1" applyBorder="1" applyAlignment="1"/>
    <xf numFmtId="166" fontId="4" fillId="0" borderId="0" xfId="0" applyNumberFormat="1" applyFont="1" applyAlignment="1"/>
    <xf numFmtId="167" fontId="4" fillId="0" borderId="0" xfId="0" applyNumberFormat="1" applyFont="1" applyAlignment="1"/>
    <xf numFmtId="168" fontId="4" fillId="0" borderId="0" xfId="0" applyNumberFormat="1" applyFont="1" applyAlignment="1"/>
    <xf numFmtId="49" fontId="7" fillId="0" borderId="0" xfId="0" applyNumberFormat="1" applyFont="1" applyAlignment="1">
      <alignment horizontal="left" vertical="top"/>
    </xf>
    <xf numFmtId="49" fontId="8" fillId="0" borderId="0" xfId="0" applyNumberFormat="1" applyFont="1" applyAlignment="1"/>
    <xf numFmtId="164" fontId="9" fillId="0" borderId="0" xfId="0" applyNumberFormat="1" applyFont="1" applyAlignment="1"/>
    <xf numFmtId="164" fontId="10" fillId="0" borderId="2" xfId="0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0" fontId="11" fillId="0" borderId="0" xfId="0" applyFont="1"/>
    <xf numFmtId="166" fontId="10" fillId="0" borderId="2" xfId="0" applyNumberFormat="1" applyFont="1" applyBorder="1" applyAlignment="1">
      <alignment horizontal="right" vertical="top"/>
    </xf>
    <xf numFmtId="167" fontId="10" fillId="0" borderId="2" xfId="0" applyNumberFormat="1" applyFont="1" applyBorder="1" applyAlignment="1">
      <alignment horizontal="right" vertical="top"/>
    </xf>
    <xf numFmtId="0" fontId="30" fillId="0" borderId="0" xfId="2"/>
    <xf numFmtId="0" fontId="14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 applyAlignment="1"/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left"/>
    </xf>
    <xf numFmtId="165" fontId="15" fillId="0" borderId="0" xfId="0" applyNumberFormat="1" applyFont="1" applyFill="1" applyBorder="1" applyAlignment="1"/>
    <xf numFmtId="166" fontId="15" fillId="0" borderId="0" xfId="0" applyNumberFormat="1" applyFont="1" applyAlignment="1"/>
    <xf numFmtId="167" fontId="15" fillId="0" borderId="0" xfId="0" applyNumberFormat="1" applyFont="1" applyAlignment="1"/>
    <xf numFmtId="168" fontId="15" fillId="0" borderId="0" xfId="0" applyNumberFormat="1" applyFont="1" applyAlignment="1"/>
    <xf numFmtId="169" fontId="15" fillId="0" borderId="0" xfId="0" applyNumberFormat="1" applyFont="1" applyAlignment="1"/>
    <xf numFmtId="0" fontId="15" fillId="0" borderId="0" xfId="0" applyNumberFormat="1" applyFont="1" applyAlignment="1"/>
    <xf numFmtId="49" fontId="15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165" fontId="2" fillId="0" borderId="0" xfId="0" applyNumberFormat="1" applyFont="1" applyFill="1" applyBorder="1" applyAlignment="1"/>
    <xf numFmtId="166" fontId="2" fillId="0" borderId="0" xfId="0" applyNumberFormat="1" applyFont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169" fontId="2" fillId="0" borderId="0" xfId="0" applyNumberFormat="1" applyFont="1" applyAlignment="1"/>
    <xf numFmtId="0" fontId="2" fillId="0" borderId="0" xfId="0" applyNumberFormat="1" applyFont="1" applyAlignment="1"/>
    <xf numFmtId="0" fontId="16" fillId="0" borderId="0" xfId="0" applyFont="1"/>
    <xf numFmtId="49" fontId="10" fillId="0" borderId="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165" fontId="17" fillId="0" borderId="2" xfId="0" applyNumberFormat="1" applyFont="1" applyFill="1" applyBorder="1" applyAlignment="1">
      <alignment horizontal="right" vertical="top"/>
    </xf>
    <xf numFmtId="168" fontId="10" fillId="0" borderId="2" xfId="0" applyNumberFormat="1" applyFont="1" applyBorder="1" applyAlignment="1">
      <alignment horizontal="right" vertical="top"/>
    </xf>
    <xf numFmtId="169" fontId="10" fillId="0" borderId="2" xfId="0" applyNumberFormat="1" applyFont="1" applyBorder="1" applyAlignment="1">
      <alignment horizontal="right" vertical="top"/>
    </xf>
    <xf numFmtId="0" fontId="18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/>
    </xf>
    <xf numFmtId="166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22" fillId="0" borderId="4" xfId="0" applyFont="1" applyBorder="1" applyAlignment="1">
      <alignment horizontal="left"/>
    </xf>
    <xf numFmtId="167" fontId="22" fillId="0" borderId="4" xfId="0" applyNumberFormat="1" applyFont="1" applyBorder="1" applyAlignment="1"/>
    <xf numFmtId="0" fontId="22" fillId="0" borderId="0" xfId="0" applyFont="1" applyAlignment="1">
      <alignment horizontal="left"/>
    </xf>
    <xf numFmtId="167" fontId="22" fillId="0" borderId="0" xfId="0" applyNumberFormat="1" applyFont="1" applyAlignment="1"/>
    <xf numFmtId="0" fontId="23" fillId="0" borderId="0" xfId="0" applyFont="1"/>
    <xf numFmtId="167" fontId="24" fillId="0" borderId="0" xfId="0" applyNumberFormat="1" applyFont="1" applyAlignment="1"/>
    <xf numFmtId="0" fontId="25" fillId="0" borderId="0" xfId="2" applyNumberFormat="1" applyFont="1" applyBorder="1" applyAlignment="1">
      <alignment horizontal="left"/>
    </xf>
    <xf numFmtId="0" fontId="30" fillId="0" borderId="0" xfId="2" applyNumberFormat="1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0" fontId="26" fillId="0" borderId="0" xfId="1" applyNumberFormat="1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26" fillId="0" borderId="0" xfId="1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 vertical="top" wrapText="1"/>
    </xf>
    <xf numFmtId="0" fontId="24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NumberFormat="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170" fontId="31" fillId="0" borderId="0" xfId="0" applyNumberFormat="1" applyFont="1" applyAlignment="1"/>
    <xf numFmtId="170" fontId="32" fillId="0" borderId="0" xfId="0" applyNumberFormat="1" applyFont="1" applyAlignment="1"/>
    <xf numFmtId="170" fontId="33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165" fontId="34" fillId="0" borderId="0" xfId="0" applyNumberFormat="1" applyFont="1" applyFill="1" applyBorder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0" applyNumberFormat="1" applyFont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12" fillId="0" borderId="5" xfId="0" applyNumberFormat="1" applyFont="1" applyBorder="1" applyAlignment="1">
      <alignment horizontal="left" vertical="top"/>
    </xf>
    <xf numFmtId="0" fontId="6" fillId="0" borderId="6" xfId="0" applyNumberFormat="1" applyFont="1" applyBorder="1" applyAlignment="1">
      <alignment horizontal="left" vertical="top" wrapText="1"/>
    </xf>
    <xf numFmtId="0" fontId="12" fillId="0" borderId="7" xfId="0" applyNumberFormat="1" applyFont="1" applyBorder="1" applyAlignment="1">
      <alignment horizontal="left" vertical="top"/>
    </xf>
    <xf numFmtId="0" fontId="28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12" fillId="0" borderId="9" xfId="0" applyNumberFormat="1" applyFont="1" applyBorder="1" applyAlignment="1">
      <alignment horizontal="left" vertical="top"/>
    </xf>
    <xf numFmtId="0" fontId="6" fillId="0" borderId="10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top"/>
    </xf>
    <xf numFmtId="167" fontId="21" fillId="0" borderId="4" xfId="0" applyNumberFormat="1" applyFont="1" applyBorder="1"/>
    <xf numFmtId="0" fontId="21" fillId="0" borderId="4" xfId="0" applyFont="1" applyBorder="1"/>
    <xf numFmtId="164" fontId="27" fillId="0" borderId="0" xfId="0" applyNumberFormat="1" applyFont="1" applyAlignment="1">
      <alignment horizontal="left" indent="3"/>
    </xf>
    <xf numFmtId="49" fontId="2" fillId="0" borderId="3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12" fillId="0" borderId="7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2" fillId="0" borderId="3" xfId="0" applyNumberFormat="1" applyFont="1" applyBorder="1" applyAlignment="1">
      <alignment horizontal="center"/>
    </xf>
    <xf numFmtId="0" fontId="9" fillId="0" borderId="0" xfId="0" applyFont="1"/>
    <xf numFmtId="0" fontId="36" fillId="0" borderId="0" xfId="0" applyNumberFormat="1" applyFont="1" applyAlignment="1">
      <alignment horizontal="center"/>
    </xf>
  </cellXfs>
  <cellStyles count="3">
    <cellStyle name="Nadpis 1" xfId="1" builtinId="16"/>
    <cellStyle name="Název" xfId="2" builtinId="15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44A87-AF89-4372-BCA1-057E4B00C146}">
  <dimension ref="A1:G21"/>
  <sheetViews>
    <sheetView workbookViewId="0">
      <selection activeCell="A3" sqref="A3"/>
    </sheetView>
  </sheetViews>
  <sheetFormatPr defaultRowHeight="12.75" x14ac:dyDescent="0.2"/>
  <cols>
    <col min="1" max="1" width="29.42578125" customWidth="1"/>
    <col min="2" max="2" width="92" customWidth="1"/>
    <col min="7" max="7" width="18" customWidth="1"/>
    <col min="8" max="8" width="27.42578125" bestFit="1" customWidth="1"/>
    <col min="9" max="9" width="20" customWidth="1"/>
  </cols>
  <sheetData>
    <row r="1" spans="1:2" s="25" customFormat="1" ht="23.25" x14ac:dyDescent="0.35">
      <c r="A1" s="75"/>
      <c r="B1" s="76"/>
    </row>
    <row r="2" spans="1:2" ht="30" customHeight="1" x14ac:dyDescent="0.4">
      <c r="A2" s="122" t="s">
        <v>0</v>
      </c>
      <c r="B2" s="122"/>
    </row>
    <row r="3" spans="1:2" ht="19.5" x14ac:dyDescent="0.3">
      <c r="A3" s="79" t="s">
        <v>1</v>
      </c>
      <c r="B3" s="78"/>
    </row>
    <row r="4" spans="1:2" x14ac:dyDescent="0.2">
      <c r="A4" s="102" t="s">
        <v>2</v>
      </c>
      <c r="B4" s="103" t="s">
        <v>3</v>
      </c>
    </row>
    <row r="5" spans="1:2" ht="15.75" x14ac:dyDescent="0.2">
      <c r="A5" s="117" t="s">
        <v>1</v>
      </c>
      <c r="B5" s="105" t="s">
        <v>4</v>
      </c>
    </row>
    <row r="6" spans="1:2" x14ac:dyDescent="0.2">
      <c r="A6" s="104" t="s">
        <v>5</v>
      </c>
      <c r="B6" s="106"/>
    </row>
    <row r="7" spans="1:2" x14ac:dyDescent="0.2">
      <c r="A7" s="104" t="s">
        <v>6</v>
      </c>
      <c r="B7" s="106" t="s">
        <v>7</v>
      </c>
    </row>
    <row r="8" spans="1:2" x14ac:dyDescent="0.2">
      <c r="A8" s="107" t="s">
        <v>8</v>
      </c>
      <c r="B8" s="108"/>
    </row>
    <row r="9" spans="1:2" ht="30" customHeight="1" x14ac:dyDescent="0.2">
      <c r="A9" s="80"/>
      <c r="B9" s="78"/>
    </row>
    <row r="10" spans="1:2" ht="19.5" x14ac:dyDescent="0.3">
      <c r="A10" s="81" t="s">
        <v>9</v>
      </c>
      <c r="B10" s="78"/>
    </row>
    <row r="11" spans="1:2" x14ac:dyDescent="0.2">
      <c r="A11" s="102" t="s">
        <v>10</v>
      </c>
      <c r="B11" s="103" t="s">
        <v>11</v>
      </c>
    </row>
    <row r="12" spans="1:2" x14ac:dyDescent="0.2">
      <c r="A12" s="107" t="s">
        <v>8</v>
      </c>
      <c r="B12" s="108"/>
    </row>
    <row r="13" spans="1:2" ht="30" customHeight="1" x14ac:dyDescent="0.2">
      <c r="A13" s="77"/>
      <c r="B13" s="78"/>
    </row>
    <row r="14" spans="1:2" ht="19.5" customHeight="1" x14ac:dyDescent="0.3">
      <c r="A14" s="79" t="s">
        <v>12</v>
      </c>
      <c r="B14" s="78"/>
    </row>
    <row r="15" spans="1:2" x14ac:dyDescent="0.2">
      <c r="A15" s="111" t="s">
        <v>13</v>
      </c>
      <c r="B15" s="82" t="s">
        <v>14</v>
      </c>
    </row>
    <row r="16" spans="1:2" ht="30.75" customHeight="1" x14ac:dyDescent="0.2">
      <c r="A16" s="77"/>
    </row>
    <row r="17" spans="1:7" ht="19.5" x14ac:dyDescent="0.3">
      <c r="A17" s="79" t="s">
        <v>15</v>
      </c>
    </row>
    <row r="18" spans="1:7" ht="14.25" x14ac:dyDescent="0.2">
      <c r="A18" s="110" t="s">
        <v>16</v>
      </c>
      <c r="B18" s="109" t="s">
        <v>17</v>
      </c>
      <c r="G18" s="22"/>
    </row>
    <row r="19" spans="1:7" x14ac:dyDescent="0.2">
      <c r="G19" s="85"/>
    </row>
    <row r="20" spans="1:7" x14ac:dyDescent="0.2">
      <c r="G20" s="85"/>
    </row>
    <row r="21" spans="1:7" ht="14.25" x14ac:dyDescent="0.2">
      <c r="G21" s="22"/>
    </row>
  </sheetData>
  <mergeCells count="1">
    <mergeCell ref="A2:B2"/>
  </mergeCells>
  <phoneticPr fontId="0" type="noConversion"/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C304-7D78-4E33-8D18-8CD5B404D4BA}">
  <sheetPr>
    <outlinePr summaryBelow="0"/>
  </sheetPr>
  <dimension ref="A1:G31"/>
  <sheetViews>
    <sheetView workbookViewId="0">
      <pane ySplit="3" topLeftCell="A4" activePane="bottomLeft" state="frozen"/>
      <selection pane="bottomLeft" activeCell="B14" sqref="B14"/>
    </sheetView>
  </sheetViews>
  <sheetFormatPr defaultRowHeight="12.75" outlineLevelRow="1" x14ac:dyDescent="0.2"/>
  <cols>
    <col min="1" max="1" width="18.140625" hidden="1" customWidth="1"/>
    <col min="2" max="2" width="80.7109375" customWidth="1"/>
    <col min="3" max="3" width="15.7109375" customWidth="1"/>
    <col min="4" max="4" width="15.7109375" hidden="1" customWidth="1"/>
    <col min="5" max="6" width="15.7109375" customWidth="1"/>
  </cols>
  <sheetData>
    <row r="1" spans="1:7" ht="15.75" customHeight="1" x14ac:dyDescent="0.25">
      <c r="A1" s="19"/>
      <c r="B1" s="85" t="s">
        <v>18</v>
      </c>
      <c r="C1" s="12"/>
      <c r="D1" s="15"/>
      <c r="E1" s="14"/>
      <c r="F1" s="12"/>
      <c r="G1" s="17"/>
    </row>
    <row r="2" spans="1:7" ht="14.25" customHeight="1" x14ac:dyDescent="0.25">
      <c r="A2" t="str">
        <f t="array" ref="A2">INDEX(__SAZBA__,MATCH(0,COUNTIF($A$1:A1,__SAZBA__),0))</f>
        <v>_</v>
      </c>
      <c r="B2" s="114" t="str">
        <f>'Kryci list'!B5</f>
        <v>ÚPRAVA SOCIÁLNÍHO ZAŘÍZENÍ - TS PODĚBRADY</v>
      </c>
      <c r="C2" s="12"/>
      <c r="D2" s="15"/>
      <c r="E2" s="14"/>
      <c r="F2" s="12"/>
      <c r="G2" s="17"/>
    </row>
    <row r="3" spans="1:7" ht="13.5" thickBot="1" x14ac:dyDescent="0.25">
      <c r="A3">
        <f t="array" ref="A3">INDEX(__SAZBA__,MATCH(0,COUNTIF($A$1:A2,__SAZBA__),0))</f>
        <v>21</v>
      </c>
      <c r="B3" s="115" t="s">
        <v>10</v>
      </c>
      <c r="C3" s="115" t="s">
        <v>19</v>
      </c>
      <c r="D3" s="115" t="s">
        <v>20</v>
      </c>
      <c r="E3" s="115" t="s">
        <v>21</v>
      </c>
      <c r="F3" s="115" t="s">
        <v>22</v>
      </c>
      <c r="G3" s="18"/>
    </row>
    <row r="4" spans="1:7" x14ac:dyDescent="0.2">
      <c r="A4" t="e">
        <f t="array" ref="A4">INDEX(__SAZBA__,MATCH(0,COUNTIF($A$1:A3,__SAZBA__),0))</f>
        <v>#N/A</v>
      </c>
      <c r="B4" s="88"/>
      <c r="C4" s="89"/>
      <c r="D4" s="89"/>
      <c r="E4" s="89"/>
      <c r="F4" s="89"/>
      <c r="G4" s="18"/>
    </row>
    <row r="5" spans="1:7" s="65" customFormat="1" ht="15.75" customHeight="1" x14ac:dyDescent="0.2">
      <c r="B5" s="118" t="str">
        <f>IF(Zakazka!$J$5=0,"",Zakazka!$J$5)</f>
        <v>SO_01: Stavební objekt 01</v>
      </c>
      <c r="C5" s="36" t="str">
        <f>IF(Zakazka!$P$5=0,"",Zakazka!$P$5)</f>
        <v/>
      </c>
      <c r="D5" s="38">
        <f>IF(Zakazka!$R$5=0,"",Zakazka!$R$5)</f>
        <v>16.087155460000005</v>
      </c>
      <c r="E5" s="36" t="str">
        <f>IF(Zakazka!$V$5=0,"",Zakazka!$V$5)</f>
        <v/>
      </c>
      <c r="F5" s="36" t="str">
        <f>IF(Zakazka!$W$5=0,"",Zakazka!$W$5)</f>
        <v/>
      </c>
    </row>
    <row r="6" spans="1:7" s="66" customFormat="1" ht="15" customHeight="1" outlineLevel="1" x14ac:dyDescent="0.2">
      <c r="B6" s="119" t="str">
        <f>IF(Zakazka!$J$6=0,"",Zakazka!$J$6)</f>
        <v>003: Svislé konstrukce</v>
      </c>
      <c r="C6" s="46" t="str">
        <f>IF(Zakazka!$P$6=0,"",Zakazka!$P$6)</f>
        <v/>
      </c>
      <c r="D6" s="48">
        <f>IF(Zakazka!$R$6=0,"",Zakazka!$R$6)</f>
        <v>2.3399756000000003</v>
      </c>
      <c r="E6" s="46" t="str">
        <f>IF(Zakazka!$V$6=0,"",Zakazka!$V$6)</f>
        <v/>
      </c>
      <c r="F6" s="46" t="str">
        <f>IF(Zakazka!$W$6=0,"",Zakazka!$W$6)</f>
        <v/>
      </c>
    </row>
    <row r="7" spans="1:7" s="66" customFormat="1" ht="15" customHeight="1" outlineLevel="1" x14ac:dyDescent="0.2">
      <c r="B7" s="119" t="str">
        <f>IF(Zakazka!$J$12=0,"",Zakazka!$J$12)</f>
        <v>006: Úpravy povrchu</v>
      </c>
      <c r="C7" s="46" t="str">
        <f>IF(Zakazka!$P$12=0,"",Zakazka!$P$12)</f>
        <v/>
      </c>
      <c r="D7" s="48">
        <f>IF(Zakazka!$R$12=0,"",Zakazka!$R$12)</f>
        <v>5.0296770000000013</v>
      </c>
      <c r="E7" s="46" t="str">
        <f>IF(Zakazka!$V$12=0,"",Zakazka!$V$12)</f>
        <v/>
      </c>
      <c r="F7" s="46" t="str">
        <f>IF(Zakazka!$W$12=0,"",Zakazka!$W$12)</f>
        <v/>
      </c>
    </row>
    <row r="8" spans="1:7" s="66" customFormat="1" ht="15" customHeight="1" outlineLevel="1" x14ac:dyDescent="0.2">
      <c r="B8" s="119" t="str">
        <f>IF(Zakazka!$J$20=0,"",Zakazka!$J$20)</f>
        <v>009: Ostatní konstrukce a práce</v>
      </c>
      <c r="C8" s="46" t="str">
        <f>IF(Zakazka!$P$20=0,"",Zakazka!$P$20)</f>
        <v/>
      </c>
      <c r="D8" s="48" t="str">
        <f>IF(Zakazka!$R$20=0,"",Zakazka!$R$20)</f>
        <v/>
      </c>
      <c r="E8" s="46" t="str">
        <f>IF(Zakazka!$V$20=0,"",Zakazka!$V$20)</f>
        <v/>
      </c>
      <c r="F8" s="46" t="str">
        <f>IF(Zakazka!$W$20=0,"",Zakazka!$W$20)</f>
        <v/>
      </c>
    </row>
    <row r="9" spans="1:7" s="66" customFormat="1" ht="15" customHeight="1" outlineLevel="1" x14ac:dyDescent="0.2">
      <c r="B9" s="119" t="str">
        <f>IF(Zakazka!$J$31=0,"",Zakazka!$J$31)</f>
        <v>099: Přesun hmot HSV</v>
      </c>
      <c r="C9" s="46" t="str">
        <f>IF(Zakazka!$P$31=0,"",Zakazka!$P$31)</f>
        <v/>
      </c>
      <c r="D9" s="48" t="str">
        <f>IF(Zakazka!$R$31=0,"",Zakazka!$R$31)</f>
        <v/>
      </c>
      <c r="E9" s="46" t="str">
        <f>IF(Zakazka!$V$31=0,"",Zakazka!$V$31)</f>
        <v/>
      </c>
      <c r="F9" s="46" t="str">
        <f>IF(Zakazka!$W$31=0,"",Zakazka!$W$31)</f>
        <v/>
      </c>
    </row>
    <row r="10" spans="1:7" s="66" customFormat="1" ht="15" customHeight="1" outlineLevel="1" x14ac:dyDescent="0.2">
      <c r="B10" s="119" t="str">
        <f>IF(Zakazka!$J$42=0,"",Zakazka!$J$42)</f>
        <v>721: Kanalizace splašková</v>
      </c>
      <c r="C10" s="46" t="str">
        <f>IF(Zakazka!$P$42=0,"",Zakazka!$P$42)</f>
        <v/>
      </c>
      <c r="D10" s="48">
        <f>IF(Zakazka!$R$42=0,"",Zakazka!$R$42)</f>
        <v>0.10775</v>
      </c>
      <c r="E10" s="46" t="str">
        <f>IF(Zakazka!$V$42=0,"",Zakazka!$V$42)</f>
        <v/>
      </c>
      <c r="F10" s="46" t="str">
        <f>IF(Zakazka!$W$42=0,"",Zakazka!$W$42)</f>
        <v/>
      </c>
    </row>
    <row r="11" spans="1:7" s="66" customFormat="1" ht="15" customHeight="1" outlineLevel="1" x14ac:dyDescent="0.2">
      <c r="B11" s="119" t="str">
        <f>IF(Zakazka!$J$65=0,"",Zakazka!$J$65)</f>
        <v>722: Vnitřní vodovod</v>
      </c>
      <c r="C11" s="46" t="str">
        <f>IF(Zakazka!$P$65=0,"",Zakazka!$P$65)</f>
        <v/>
      </c>
      <c r="D11" s="48">
        <f>IF(Zakazka!$R$65=0,"",Zakazka!$R$65)</f>
        <v>0.44147999999999998</v>
      </c>
      <c r="E11" s="46" t="str">
        <f>IF(Zakazka!$V$65=0,"",Zakazka!$V$65)</f>
        <v/>
      </c>
      <c r="F11" s="46" t="str">
        <f>IF(Zakazka!$W$65=0,"",Zakazka!$W$65)</f>
        <v/>
      </c>
    </row>
    <row r="12" spans="1:7" s="66" customFormat="1" ht="15" customHeight="1" outlineLevel="1" x14ac:dyDescent="0.2">
      <c r="B12" s="119" t="str">
        <f>IF(Zakazka!$J$103=0,"",Zakazka!$J$103)</f>
        <v>725: Zařizovací předměty</v>
      </c>
      <c r="C12" s="46" t="str">
        <f>IF(Zakazka!$P$103=0,"",Zakazka!$P$103)</f>
        <v/>
      </c>
      <c r="D12" s="48">
        <f>IF(Zakazka!$R$103=0,"",Zakazka!$R$103)</f>
        <v>0.34844999999999998</v>
      </c>
      <c r="E12" s="46" t="str">
        <f>IF(Zakazka!$V$103=0,"",Zakazka!$V$103)</f>
        <v/>
      </c>
      <c r="F12" s="46" t="str">
        <f>IF(Zakazka!$W$103=0,"",Zakazka!$W$103)</f>
        <v/>
      </c>
    </row>
    <row r="13" spans="1:7" s="66" customFormat="1" ht="15" customHeight="1" outlineLevel="1" x14ac:dyDescent="0.2">
      <c r="B13" s="119" t="str">
        <f>IF(Zakazka!$J$133=0,"",Zakazka!$J$133)</f>
        <v>726: Instalační prefabrikáty</v>
      </c>
      <c r="C13" s="46" t="str">
        <f>IF(Zakazka!$P$133=0,"",Zakazka!$P$133)</f>
        <v/>
      </c>
      <c r="D13" s="48">
        <f>IF(Zakazka!$R$133=0,"",Zakazka!$R$133)</f>
        <v>7.3599999999999999E-2</v>
      </c>
      <c r="E13" s="46" t="str">
        <f>IF(Zakazka!$V$133=0,"",Zakazka!$V$133)</f>
        <v/>
      </c>
      <c r="F13" s="46" t="str">
        <f>IF(Zakazka!$W$133=0,"",Zakazka!$W$133)</f>
        <v/>
      </c>
    </row>
    <row r="14" spans="1:7" s="66" customFormat="1" ht="15" customHeight="1" outlineLevel="1" x14ac:dyDescent="0.2">
      <c r="B14" s="119" t="str">
        <f>IF(Zakazka!$J$137=0,"",Zakazka!$J$137)</f>
        <v>727: Protipožární ochrana</v>
      </c>
      <c r="C14" s="46" t="str">
        <f>IF(Zakazka!$P$137=0,"",Zakazka!$P$137)</f>
        <v/>
      </c>
      <c r="D14" s="48">
        <f>IF(Zakazka!$R$137=0,"",Zakazka!$R$137)</f>
        <v>5.0400000000000002E-3</v>
      </c>
      <c r="E14" s="46" t="str">
        <f>IF(Zakazka!$V$137=0,"",Zakazka!$V$137)</f>
        <v/>
      </c>
      <c r="F14" s="46" t="str">
        <f>IF(Zakazka!$W$137=0,"",Zakazka!$W$137)</f>
        <v/>
      </c>
    </row>
    <row r="15" spans="1:7" s="66" customFormat="1" ht="15" customHeight="1" outlineLevel="1" x14ac:dyDescent="0.2">
      <c r="B15" s="119" t="str">
        <f>IF(Zakazka!$J$141=0,"",Zakazka!$J$141)</f>
        <v>735: Ústřední vytápění - otopná tělesa</v>
      </c>
      <c r="C15" s="46" t="str">
        <f>IF(Zakazka!$P$141=0,"",Zakazka!$P$141)</f>
        <v/>
      </c>
      <c r="D15" s="48" t="str">
        <f>IF(Zakazka!$R$141=0,"",Zakazka!$R$141)</f>
        <v/>
      </c>
      <c r="E15" s="46" t="str">
        <f>IF(Zakazka!$V$141=0,"",Zakazka!$V$141)</f>
        <v/>
      </c>
      <c r="F15" s="46" t="str">
        <f>IF(Zakazka!$W$141=0,"",Zakazka!$W$141)</f>
        <v/>
      </c>
    </row>
    <row r="16" spans="1:7" s="66" customFormat="1" ht="15" customHeight="1" outlineLevel="1" x14ac:dyDescent="0.2">
      <c r="B16" s="119" t="str">
        <f>IF(Zakazka!$J$148=0,"",Zakazka!$J$148)</f>
        <v>741: Elektromontáže</v>
      </c>
      <c r="C16" s="46" t="str">
        <f>IF(Zakazka!$P$148=0,"",Zakazka!$P$148)</f>
        <v/>
      </c>
      <c r="D16" s="48" t="str">
        <f>IF(Zakazka!$R$148=0,"",Zakazka!$R$148)</f>
        <v/>
      </c>
      <c r="E16" s="46" t="str">
        <f>IF(Zakazka!$V$148=0,"",Zakazka!$V$148)</f>
        <v/>
      </c>
      <c r="F16" s="46" t="str">
        <f>IF(Zakazka!$W$148=0,"",Zakazka!$W$148)</f>
        <v/>
      </c>
    </row>
    <row r="17" spans="1:6" s="66" customFormat="1" ht="15" customHeight="1" outlineLevel="1" x14ac:dyDescent="0.2">
      <c r="B17" s="119" t="str">
        <f>IF(Zakazka!$J$152=0,"",Zakazka!$J$152)</f>
        <v>763: Konstrukce montované</v>
      </c>
      <c r="C17" s="46" t="str">
        <f>IF(Zakazka!$P$152=0,"",Zakazka!$P$152)</f>
        <v/>
      </c>
      <c r="D17" s="48">
        <f>IF(Zakazka!$R$152=0,"",Zakazka!$R$152)</f>
        <v>0.98479939999999988</v>
      </c>
      <c r="E17" s="46" t="str">
        <f>IF(Zakazka!$V$152=0,"",Zakazka!$V$152)</f>
        <v/>
      </c>
      <c r="F17" s="46" t="str">
        <f>IF(Zakazka!$W$152=0,"",Zakazka!$W$152)</f>
        <v/>
      </c>
    </row>
    <row r="18" spans="1:6" s="66" customFormat="1" ht="15" customHeight="1" outlineLevel="1" x14ac:dyDescent="0.2">
      <c r="B18" s="119" t="str">
        <f>IF(Zakazka!$J$157=0,"",Zakazka!$J$157)</f>
        <v>766: Konstrukce truhlářské</v>
      </c>
      <c r="C18" s="46" t="str">
        <f>IF(Zakazka!$P$157=0,"",Zakazka!$P$157)</f>
        <v/>
      </c>
      <c r="D18" s="48" t="str">
        <f>IF(Zakazka!$R$157=0,"",Zakazka!$R$157)</f>
        <v/>
      </c>
      <c r="E18" s="46" t="str">
        <f>IF(Zakazka!$V$157=0,"",Zakazka!$V$157)</f>
        <v/>
      </c>
      <c r="F18" s="46" t="str">
        <f>IF(Zakazka!$W$157=0,"",Zakazka!$W$157)</f>
        <v/>
      </c>
    </row>
    <row r="19" spans="1:6" s="66" customFormat="1" ht="15" customHeight="1" outlineLevel="1" x14ac:dyDescent="0.2">
      <c r="B19" s="119" t="str">
        <f>IF(Zakazka!$J$163=0,"",Zakazka!$J$163)</f>
        <v>767: Konstrukce zámečnické</v>
      </c>
      <c r="C19" s="46" t="str">
        <f>IF(Zakazka!$P$163=0,"",Zakazka!$P$163)</f>
        <v/>
      </c>
      <c r="D19" s="48">
        <f>IF(Zakazka!$R$163=0,"",Zakazka!$R$163)</f>
        <v>1.8000000000000001E-4</v>
      </c>
      <c r="E19" s="46" t="str">
        <f>IF(Zakazka!$V$163=0,"",Zakazka!$V$163)</f>
        <v/>
      </c>
      <c r="F19" s="46" t="str">
        <f>IF(Zakazka!$W$163=0,"",Zakazka!$W$163)</f>
        <v/>
      </c>
    </row>
    <row r="20" spans="1:6" s="66" customFormat="1" ht="15" customHeight="1" outlineLevel="1" x14ac:dyDescent="0.2">
      <c r="B20" s="119" t="str">
        <f>IF(Zakazka!$J$168=0,"",Zakazka!$J$168)</f>
        <v>771: Podlahy z dlaždic</v>
      </c>
      <c r="C20" s="46" t="str">
        <f>IF(Zakazka!$P$168=0,"",Zakazka!$P$168)</f>
        <v/>
      </c>
      <c r="D20" s="48">
        <f>IF(Zakazka!$R$168=0,"",Zakazka!$R$168)</f>
        <v>2.0167361000000001</v>
      </c>
      <c r="E20" s="46" t="str">
        <f>IF(Zakazka!$V$168=0,"",Zakazka!$V$168)</f>
        <v/>
      </c>
      <c r="F20" s="46" t="str">
        <f>IF(Zakazka!$W$168=0,"",Zakazka!$W$168)</f>
        <v/>
      </c>
    </row>
    <row r="21" spans="1:6" s="66" customFormat="1" ht="15" customHeight="1" outlineLevel="1" x14ac:dyDescent="0.2">
      <c r="B21" s="119" t="str">
        <f>IF(Zakazka!$J$182=0,"",Zakazka!$J$182)</f>
        <v>781: Obklady keramické</v>
      </c>
      <c r="C21" s="46" t="str">
        <f>IF(Zakazka!$P$182=0,"",Zakazka!$P$182)</f>
        <v/>
      </c>
      <c r="D21" s="48">
        <f>IF(Zakazka!$R$182=0,"",Zakazka!$R$182)</f>
        <v>4.6969072000000001</v>
      </c>
      <c r="E21" s="46" t="str">
        <f>IF(Zakazka!$V$182=0,"",Zakazka!$V$182)</f>
        <v/>
      </c>
      <c r="F21" s="46" t="str">
        <f>IF(Zakazka!$W$182=0,"",Zakazka!$W$182)</f>
        <v/>
      </c>
    </row>
    <row r="22" spans="1:6" s="66" customFormat="1" ht="15" customHeight="1" outlineLevel="1" x14ac:dyDescent="0.2">
      <c r="B22" s="119" t="str">
        <f>IF(Zakazka!$J$198=0,"",Zakazka!$J$198)</f>
        <v>783: Nátěry</v>
      </c>
      <c r="C22" s="46" t="str">
        <f>IF(Zakazka!$P$198=0,"",Zakazka!$P$198)</f>
        <v/>
      </c>
      <c r="D22" s="48">
        <f>IF(Zakazka!$R$198=0,"",Zakazka!$R$198)</f>
        <v>5.8320000000000004E-3</v>
      </c>
      <c r="E22" s="46" t="str">
        <f>IF(Zakazka!$V$198=0,"",Zakazka!$V$198)</f>
        <v/>
      </c>
      <c r="F22" s="46" t="str">
        <f>IF(Zakazka!$W$198=0,"",Zakazka!$W$198)</f>
        <v/>
      </c>
    </row>
    <row r="23" spans="1:6" s="66" customFormat="1" ht="15" customHeight="1" outlineLevel="1" x14ac:dyDescent="0.2">
      <c r="B23" s="119" t="str">
        <f>IF(Zakazka!$J$203=0,"",Zakazka!$J$203)</f>
        <v>784: Malby</v>
      </c>
      <c r="C23" s="46" t="str">
        <f>IF(Zakazka!$P$203=0,"",Zakazka!$P$203)</f>
        <v/>
      </c>
      <c r="D23" s="48">
        <f>IF(Zakazka!$R$203=0,"",Zakazka!$R$203)</f>
        <v>3.6728159999999996E-2</v>
      </c>
      <c r="E23" s="46" t="str">
        <f>IF(Zakazka!$V$203=0,"",Zakazka!$V$203)</f>
        <v/>
      </c>
      <c r="F23" s="46" t="str">
        <f>IF(Zakazka!$W$203=0,"",Zakazka!$W$203)</f>
        <v/>
      </c>
    </row>
    <row r="24" spans="1:6" s="66" customFormat="1" ht="15" customHeight="1" outlineLevel="1" x14ac:dyDescent="0.2">
      <c r="B24" s="119" t="str">
        <f>IF(Zakazka!$J$210=0,"",Zakazka!$J$210)</f>
        <v>V06: Územní vlivy</v>
      </c>
      <c r="C24" s="46" t="str">
        <f>IF(Zakazka!$P$210=0,"",Zakazka!$P$210)</f>
        <v/>
      </c>
      <c r="D24" s="48" t="str">
        <f>IF(Zakazka!$R$210=0,"",Zakazka!$R$210)</f>
        <v/>
      </c>
      <c r="E24" s="46" t="str">
        <f>IF(Zakazka!$V$210=0,"",Zakazka!$V$210)</f>
        <v/>
      </c>
      <c r="F24" s="46" t="str">
        <f>IF(Zakazka!$W$210=0,"",Zakazka!$W$210)</f>
        <v/>
      </c>
    </row>
    <row r="25" spans="1:6" s="66" customFormat="1" ht="15" customHeight="1" outlineLevel="1" x14ac:dyDescent="0.2">
      <c r="B25" s="119" t="str">
        <f>IF(Zakazka!$J$213=0,"",Zakazka!$J$213)</f>
        <v>V07: Provozní vlivy</v>
      </c>
      <c r="C25" s="46" t="str">
        <f>IF(Zakazka!$P$213=0,"",Zakazka!$P$213)</f>
        <v/>
      </c>
      <c r="D25" s="48" t="str">
        <f>IF(Zakazka!$R$213=0,"",Zakazka!$R$213)</f>
        <v/>
      </c>
      <c r="E25" s="46" t="str">
        <f>IF(Zakazka!$V$213=0,"",Zakazka!$V$213)</f>
        <v/>
      </c>
      <c r="F25" s="46" t="str">
        <f>IF(Zakazka!$W$213=0,"",Zakazka!$W$213)</f>
        <v/>
      </c>
    </row>
    <row r="26" spans="1:6" ht="13.5" outlineLevel="1" thickBot="1" x14ac:dyDescent="0.25">
      <c r="B26" s="67"/>
    </row>
    <row r="27" spans="1:6" s="68" customFormat="1" ht="15" x14ac:dyDescent="0.25">
      <c r="A27" s="68">
        <f>SUM(A29:A30)</f>
        <v>0</v>
      </c>
      <c r="B27" s="69" t="s">
        <v>23</v>
      </c>
      <c r="C27" s="70">
        <f>SUBTOTAL(9,C5:C26)/2</f>
        <v>0</v>
      </c>
      <c r="D27" s="112"/>
      <c r="E27" s="113"/>
      <c r="F27" s="113"/>
    </row>
    <row r="28" spans="1:6" s="68" customFormat="1" ht="15" x14ac:dyDescent="0.25">
      <c r="B28" s="71" t="s">
        <v>21</v>
      </c>
      <c r="C28" s="72">
        <f>SUBTOTAL(9,C29:C30)</f>
        <v>0</v>
      </c>
    </row>
    <row r="29" spans="1:6" s="73" customFormat="1" x14ac:dyDescent="0.2">
      <c r="A29" s="73">
        <f>IF(ISNUMBER(A3),SUMIF(__SAZBA__,A3,__CENA__),0)</f>
        <v>0</v>
      </c>
      <c r="B29" s="83" t="str">
        <f>IF(A29=0,"","DPH " &amp; A3 &amp; " % ze základny: " &amp; TEXT(A29,"# ##0"))</f>
        <v/>
      </c>
      <c r="C29" s="74" t="str">
        <f>IF(A29=0,"",A29*A3/100)</f>
        <v/>
      </c>
    </row>
    <row r="30" spans="1:6" s="73" customFormat="1" ht="13.5" thickBot="1" x14ac:dyDescent="0.25">
      <c r="A30" s="73">
        <f>IF(ISNUMBER(A4),SUMIF(__SAZBA__,A4,__CENA__),0)</f>
        <v>0</v>
      </c>
      <c r="B30" s="83" t="str">
        <f>IF(A30=0,"","DPH " &amp; A4 &amp; " % ze základny: " &amp; TEXT(A30,"# ##0"))</f>
        <v/>
      </c>
      <c r="C30" s="74" t="str">
        <f>IF(A30=0,"",A30*A4/100)</f>
        <v/>
      </c>
    </row>
    <row r="31" spans="1:6" s="68" customFormat="1" ht="15" x14ac:dyDescent="0.25">
      <c r="B31" s="69" t="s">
        <v>24</v>
      </c>
      <c r="C31" s="70">
        <f>SUM(C27:C28)</f>
        <v>0</v>
      </c>
      <c r="D31" s="113"/>
      <c r="E31" s="113"/>
      <c r="F31" s="113"/>
    </row>
  </sheetData>
  <phoneticPr fontId="0" type="noConversion"/>
  <pageMargins left="0.78740157480314965" right="0.78740157480314965" top="0.78740157480314965" bottom="0.78740157480314965" header="0.39370078740157483" footer="0.39370078740157483"/>
  <pageSetup paperSize="9" scale="90" orientation="landscape" horizontalDpi="300" verticalDpi="300" r:id="rId1"/>
  <headerFooter>
    <oddFooter>&amp;L&amp;8www.euroCALC.cz&amp;C&amp;8&amp;P z &amp;N&amp;R&amp;8&amp;D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7F77-735E-4E4D-9359-BC00642E7AA9}">
  <sheetPr>
    <outlinePr summaryBelow="0"/>
  </sheetPr>
  <dimension ref="A1:Z217"/>
  <sheetViews>
    <sheetView tabSelected="1" topLeftCell="F1" zoomScaleNormal="100" zoomScaleSheetLayoutView="100" workbookViewId="0">
      <pane ySplit="3" topLeftCell="A196" activePane="bottomLeft" state="frozen"/>
      <selection pane="bottomLeft" activeCell="J216" sqref="J216"/>
    </sheetView>
  </sheetViews>
  <sheetFormatPr defaultRowHeight="12.75" outlineLevelRow="3" x14ac:dyDescent="0.2"/>
  <cols>
    <col min="1" max="5" width="0" hidden="1" customWidth="1"/>
    <col min="6" max="6" width="5.42578125" style="1" customWidth="1"/>
    <col min="7" max="7" width="4.28515625" style="4" customWidth="1"/>
    <col min="8" max="8" width="14.28515625" style="3" customWidth="1"/>
    <col min="9" max="9" width="10" style="3" hidden="1" customWidth="1"/>
    <col min="10" max="10" width="57.140625" style="5" customWidth="1"/>
    <col min="11" max="11" width="4.28515625" style="4" customWidth="1"/>
    <col min="12" max="12" width="13.7109375" style="7" customWidth="1"/>
    <col min="13" max="13" width="6.85546875" style="8" customWidth="1"/>
    <col min="14" max="14" width="13.42578125" style="7" customWidth="1"/>
    <col min="15" max="15" width="12.42578125" style="8" customWidth="1"/>
    <col min="16" max="16" width="15.7109375" style="9" customWidth="1"/>
    <col min="17" max="17" width="11.42578125" style="10" hidden="1" customWidth="1"/>
    <col min="18" max="18" width="14.28515625" style="8" hidden="1" customWidth="1"/>
    <col min="19" max="19" width="11.42578125" style="8" hidden="1" customWidth="1"/>
    <col min="20" max="20" width="14.28515625" style="8" hidden="1" customWidth="1"/>
    <col min="21" max="21" width="9.7109375" style="8" hidden="1" customWidth="1"/>
    <col min="22" max="22" width="14.5703125" style="8" hidden="1" customWidth="1"/>
    <col min="23" max="23" width="15.7109375" style="8" hidden="1" customWidth="1"/>
    <col min="24" max="24" width="25.7109375" style="8" hidden="1" customWidth="1"/>
    <col min="25" max="26" width="10" style="3" hidden="1" customWidth="1"/>
    <col min="27" max="27" width="9.42578125" customWidth="1"/>
  </cols>
  <sheetData>
    <row r="1" spans="1:26" ht="21.6" customHeight="1" x14ac:dyDescent="0.25">
      <c r="F1" s="11"/>
      <c r="G1" s="12"/>
      <c r="H1" s="12"/>
      <c r="I1" s="12"/>
      <c r="J1" s="12"/>
      <c r="K1" s="12"/>
      <c r="L1" s="13"/>
      <c r="M1" s="14"/>
      <c r="N1" s="13"/>
      <c r="O1" s="14"/>
      <c r="P1" s="15"/>
      <c r="Q1" s="16"/>
      <c r="R1" s="14"/>
      <c r="S1" s="14"/>
      <c r="T1" s="14"/>
      <c r="U1" s="14"/>
      <c r="V1" s="14"/>
      <c r="W1" s="14"/>
      <c r="X1" s="14"/>
      <c r="Y1" s="12"/>
      <c r="Z1" s="12"/>
    </row>
    <row r="2" spans="1:26" ht="21.6" customHeight="1" x14ac:dyDescent="0.25">
      <c r="F2" s="11"/>
      <c r="G2" s="12"/>
      <c r="H2" s="12"/>
      <c r="I2" s="12"/>
      <c r="J2" s="12"/>
      <c r="K2" s="12"/>
      <c r="L2" s="13"/>
      <c r="M2" s="14"/>
      <c r="N2" s="13"/>
      <c r="O2" s="14"/>
      <c r="P2" s="15"/>
      <c r="Q2" s="16"/>
      <c r="R2" s="14"/>
      <c r="S2" s="14"/>
      <c r="T2" s="14"/>
      <c r="U2" s="14"/>
      <c r="V2" s="14"/>
      <c r="W2" s="14"/>
      <c r="X2" s="14"/>
      <c r="Y2" s="12"/>
      <c r="Z2" s="12"/>
    </row>
    <row r="3" spans="1:26" s="26" customFormat="1" ht="13.5" thickBot="1" x14ac:dyDescent="0.25">
      <c r="F3" s="115" t="s">
        <v>25</v>
      </c>
      <c r="G3" s="115" t="s">
        <v>26</v>
      </c>
      <c r="H3" s="115" t="s">
        <v>27</v>
      </c>
      <c r="I3" s="115" t="s">
        <v>28</v>
      </c>
      <c r="J3" s="120" t="s">
        <v>10</v>
      </c>
      <c r="K3" s="115" t="s">
        <v>29</v>
      </c>
      <c r="L3" s="115" t="s">
        <v>30</v>
      </c>
      <c r="M3" s="115" t="s">
        <v>31</v>
      </c>
      <c r="N3" s="115" t="s">
        <v>32</v>
      </c>
      <c r="O3" s="115" t="s">
        <v>33</v>
      </c>
      <c r="P3" s="115" t="s">
        <v>19</v>
      </c>
      <c r="Q3" s="115" t="s">
        <v>34</v>
      </c>
      <c r="R3" s="115" t="s">
        <v>20</v>
      </c>
      <c r="S3" s="115" t="s">
        <v>35</v>
      </c>
      <c r="T3" s="115" t="s">
        <v>36</v>
      </c>
      <c r="U3" s="115" t="s">
        <v>37</v>
      </c>
      <c r="V3" s="115" t="s">
        <v>21</v>
      </c>
      <c r="W3" s="115" t="s">
        <v>22</v>
      </c>
      <c r="X3" s="120" t="s">
        <v>8</v>
      </c>
      <c r="Y3" s="115" t="s">
        <v>38</v>
      </c>
      <c r="Z3" s="115" t="s">
        <v>39</v>
      </c>
    </row>
    <row r="4" spans="1:26" ht="11.25" customHeight="1" x14ac:dyDescent="0.2">
      <c r="F4" s="2"/>
      <c r="G4" s="6"/>
      <c r="H4" s="27"/>
      <c r="I4" s="27"/>
      <c r="J4" s="28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9"/>
      <c r="Y4" s="27"/>
      <c r="Z4" s="27"/>
    </row>
    <row r="5" spans="1:26" s="30" customFormat="1" ht="18.75" customHeight="1" x14ac:dyDescent="0.2">
      <c r="F5" s="31"/>
      <c r="G5" s="32"/>
      <c r="H5" s="33"/>
      <c r="I5" s="33"/>
      <c r="J5" s="33" t="s">
        <v>40</v>
      </c>
      <c r="K5" s="32"/>
      <c r="L5" s="34"/>
      <c r="M5" s="35"/>
      <c r="N5" s="34"/>
      <c r="O5" s="35"/>
      <c r="P5" s="36">
        <f>SUBTOTAL(9,P6:P216)</f>
        <v>0</v>
      </c>
      <c r="Q5" s="37"/>
      <c r="R5" s="38">
        <f>SUBTOTAL(9,R6:R216)</f>
        <v>16.087155460000005</v>
      </c>
      <c r="S5" s="35"/>
      <c r="T5" s="38">
        <f>SUBTOTAL(9,T6:T216)</f>
        <v>27.616540000000001</v>
      </c>
      <c r="U5" s="90" t="s">
        <v>41</v>
      </c>
      <c r="V5" s="36">
        <f>SUBTOTAL(9,V6:V216)</f>
        <v>0</v>
      </c>
      <c r="W5" s="36">
        <f>SUBTOTAL(9,W6:W216)</f>
        <v>0</v>
      </c>
      <c r="X5" s="39"/>
      <c r="Y5" s="40"/>
      <c r="Z5" s="40"/>
    </row>
    <row r="6" spans="1:26" s="41" customFormat="1" ht="16.5" customHeight="1" outlineLevel="1" x14ac:dyDescent="0.2">
      <c r="F6" s="42"/>
      <c r="G6" s="6"/>
      <c r="H6" s="43"/>
      <c r="I6" s="43"/>
      <c r="J6" s="43" t="s">
        <v>42</v>
      </c>
      <c r="K6" s="6"/>
      <c r="L6" s="44"/>
      <c r="M6" s="45"/>
      <c r="N6" s="44"/>
      <c r="O6" s="45"/>
      <c r="P6" s="46">
        <f>SUBTOTAL(9,P7:P11)</f>
        <v>0</v>
      </c>
      <c r="Q6" s="47"/>
      <c r="R6" s="48">
        <f>SUBTOTAL(9,R7:R11)</f>
        <v>2.3399756000000003</v>
      </c>
      <c r="S6" s="45"/>
      <c r="T6" s="48">
        <f>SUBTOTAL(9,T7:T11)</f>
        <v>0</v>
      </c>
      <c r="U6" s="91" t="s">
        <v>41</v>
      </c>
      <c r="V6" s="46">
        <f>SUBTOTAL(9,V7:V11)</f>
        <v>0</v>
      </c>
      <c r="W6" s="46">
        <f>SUBTOTAL(9,W7:W11)</f>
        <v>0</v>
      </c>
      <c r="X6" s="49"/>
      <c r="Y6" s="27"/>
      <c r="Z6" s="27"/>
    </row>
    <row r="7" spans="1:26" s="50" customFormat="1" ht="24" outlineLevel="2" x14ac:dyDescent="0.2">
      <c r="A7" s="121" t="s">
        <v>43</v>
      </c>
      <c r="B7" s="121" t="s">
        <v>44</v>
      </c>
      <c r="C7" s="121" t="s">
        <v>45</v>
      </c>
      <c r="D7" s="121" t="s">
        <v>46</v>
      </c>
      <c r="E7" s="121" t="s">
        <v>47</v>
      </c>
      <c r="F7" s="20">
        <v>1</v>
      </c>
      <c r="G7" s="21" t="s">
        <v>48</v>
      </c>
      <c r="H7" s="51" t="s">
        <v>49</v>
      </c>
      <c r="I7" s="51"/>
      <c r="J7" s="52" t="s">
        <v>50</v>
      </c>
      <c r="K7" s="21" t="s">
        <v>51</v>
      </c>
      <c r="L7" s="53">
        <v>1</v>
      </c>
      <c r="M7" s="23">
        <v>0</v>
      </c>
      <c r="N7" s="53">
        <f>L7*(1+M7/100)</f>
        <v>1</v>
      </c>
      <c r="O7" s="23">
        <v>0</v>
      </c>
      <c r="P7" s="24">
        <f>N7*O7</f>
        <v>0</v>
      </c>
      <c r="Q7" s="54">
        <v>0.12021</v>
      </c>
      <c r="R7" s="55">
        <f>N7*Q7</f>
        <v>0.12021</v>
      </c>
      <c r="S7" s="54"/>
      <c r="T7" s="55">
        <f>N7*S7</f>
        <v>0</v>
      </c>
      <c r="U7" s="24">
        <v>21</v>
      </c>
      <c r="V7" s="24">
        <f>P7*(U7/100)</f>
        <v>0</v>
      </c>
      <c r="W7" s="24">
        <f>P7+V7</f>
        <v>0</v>
      </c>
      <c r="X7" s="52"/>
      <c r="Y7" s="51" t="s">
        <v>52</v>
      </c>
      <c r="Z7" s="51" t="s">
        <v>53</v>
      </c>
    </row>
    <row r="8" spans="1:26" s="56" customFormat="1" ht="11.25" outlineLevel="3" x14ac:dyDescent="0.2">
      <c r="F8" s="57"/>
      <c r="G8" s="58"/>
      <c r="H8" s="58"/>
      <c r="I8" s="58"/>
      <c r="J8" s="59" t="s">
        <v>54</v>
      </c>
      <c r="K8" s="58"/>
      <c r="L8" s="60">
        <v>1</v>
      </c>
      <c r="M8" s="61"/>
      <c r="N8" s="62"/>
      <c r="O8" s="61"/>
      <c r="P8" s="63"/>
      <c r="Q8" s="64"/>
      <c r="R8" s="61"/>
      <c r="S8" s="61"/>
      <c r="T8" s="61"/>
      <c r="U8" s="92" t="s">
        <v>41</v>
      </c>
      <c r="V8" s="61"/>
      <c r="W8" s="61"/>
      <c r="X8" s="59"/>
      <c r="Y8" s="58"/>
      <c r="Z8" s="58"/>
    </row>
    <row r="9" spans="1:26" s="50" customFormat="1" ht="24" outlineLevel="2" x14ac:dyDescent="0.2">
      <c r="A9" s="121"/>
      <c r="B9" s="121"/>
      <c r="C9" s="121"/>
      <c r="D9" s="121"/>
      <c r="E9" s="121"/>
      <c r="F9" s="20">
        <v>2</v>
      </c>
      <c r="G9" s="21" t="s">
        <v>48</v>
      </c>
      <c r="H9" s="51" t="s">
        <v>55</v>
      </c>
      <c r="I9" s="51"/>
      <c r="J9" s="52" t="s">
        <v>56</v>
      </c>
      <c r="K9" s="21" t="s">
        <v>57</v>
      </c>
      <c r="L9" s="53">
        <v>31.72</v>
      </c>
      <c r="M9" s="23">
        <v>0</v>
      </c>
      <c r="N9" s="53">
        <f>L9*(1+M9/100)</f>
        <v>31.72</v>
      </c>
      <c r="O9" s="23">
        <v>0</v>
      </c>
      <c r="P9" s="24">
        <f>N9*O9</f>
        <v>0</v>
      </c>
      <c r="Q9" s="54">
        <v>6.9980000000000001E-2</v>
      </c>
      <c r="R9" s="55">
        <f>N9*Q9</f>
        <v>2.2197656000000001</v>
      </c>
      <c r="S9" s="54"/>
      <c r="T9" s="55">
        <f>N9*S9</f>
        <v>0</v>
      </c>
      <c r="U9" s="24">
        <v>21</v>
      </c>
      <c r="V9" s="24">
        <f>P9*(U9/100)</f>
        <v>0</v>
      </c>
      <c r="W9" s="24">
        <f>P9+V9</f>
        <v>0</v>
      </c>
      <c r="X9" s="52"/>
      <c r="Y9" s="51" t="s">
        <v>52</v>
      </c>
      <c r="Z9" s="51" t="s">
        <v>53</v>
      </c>
    </row>
    <row r="10" spans="1:26" s="56" customFormat="1" ht="11.25" outlineLevel="3" x14ac:dyDescent="0.2">
      <c r="F10" s="57"/>
      <c r="G10" s="58"/>
      <c r="H10" s="58"/>
      <c r="I10" s="58"/>
      <c r="J10" s="59" t="s">
        <v>58</v>
      </c>
      <c r="K10" s="58"/>
      <c r="L10" s="60">
        <v>31.72</v>
      </c>
      <c r="M10" s="61"/>
      <c r="N10" s="62"/>
      <c r="O10" s="61"/>
      <c r="P10" s="63"/>
      <c r="Q10" s="64"/>
      <c r="R10" s="61"/>
      <c r="S10" s="61"/>
      <c r="T10" s="61"/>
      <c r="U10" s="92" t="s">
        <v>41</v>
      </c>
      <c r="V10" s="61"/>
      <c r="W10" s="61"/>
      <c r="X10" s="59"/>
      <c r="Y10" s="58"/>
      <c r="Z10" s="58"/>
    </row>
    <row r="11" spans="1:26" s="93" customFormat="1" ht="12.75" customHeight="1" outlineLevel="2" x14ac:dyDescent="0.2">
      <c r="F11" s="94"/>
      <c r="G11" s="95"/>
      <c r="H11" s="95"/>
      <c r="I11" s="95"/>
      <c r="J11" s="96"/>
      <c r="K11" s="95"/>
      <c r="L11" s="97"/>
      <c r="M11" s="98"/>
      <c r="N11" s="97"/>
      <c r="O11" s="98"/>
      <c r="P11" s="99"/>
      <c r="Q11" s="100"/>
      <c r="R11" s="98"/>
      <c r="S11" s="98"/>
      <c r="T11" s="98"/>
      <c r="U11" s="101" t="s">
        <v>41</v>
      </c>
      <c r="V11" s="98"/>
      <c r="W11" s="98"/>
      <c r="X11" s="98"/>
      <c r="Y11" s="95"/>
      <c r="Z11" s="95"/>
    </row>
    <row r="12" spans="1:26" s="41" customFormat="1" ht="16.5" customHeight="1" outlineLevel="1" x14ac:dyDescent="0.2">
      <c r="F12" s="42"/>
      <c r="G12" s="6"/>
      <c r="H12" s="43"/>
      <c r="I12" s="43"/>
      <c r="J12" s="43" t="s">
        <v>59</v>
      </c>
      <c r="K12" s="6"/>
      <c r="L12" s="44"/>
      <c r="M12" s="45"/>
      <c r="N12" s="44"/>
      <c r="O12" s="45"/>
      <c r="P12" s="46">
        <f>SUBTOTAL(9,P13:P19)</f>
        <v>0</v>
      </c>
      <c r="Q12" s="47"/>
      <c r="R12" s="48">
        <f>SUBTOTAL(9,R13:R19)</f>
        <v>5.0296770000000013</v>
      </c>
      <c r="S12" s="45"/>
      <c r="T12" s="48">
        <f>SUBTOTAL(9,T13:T19)</f>
        <v>0</v>
      </c>
      <c r="U12" s="91" t="s">
        <v>41</v>
      </c>
      <c r="V12" s="46">
        <f>SUBTOTAL(9,V13:V19)</f>
        <v>0</v>
      </c>
      <c r="W12" s="46">
        <f>SUBTOTAL(9,W13:W19)</f>
        <v>0</v>
      </c>
      <c r="X12" s="49"/>
      <c r="Y12" s="27"/>
      <c r="Z12" s="27"/>
    </row>
    <row r="13" spans="1:26" s="50" customFormat="1" ht="12" outlineLevel="2" x14ac:dyDescent="0.2">
      <c r="A13" s="121"/>
      <c r="B13" s="121"/>
      <c r="C13" s="121"/>
      <c r="D13" s="121"/>
      <c r="E13" s="121"/>
      <c r="F13" s="20">
        <v>1</v>
      </c>
      <c r="G13" s="21" t="s">
        <v>48</v>
      </c>
      <c r="H13" s="51" t="s">
        <v>60</v>
      </c>
      <c r="I13" s="51"/>
      <c r="J13" s="52" t="s">
        <v>61</v>
      </c>
      <c r="K13" s="21" t="s">
        <v>57</v>
      </c>
      <c r="L13" s="53">
        <v>12</v>
      </c>
      <c r="M13" s="23">
        <v>0</v>
      </c>
      <c r="N13" s="53">
        <f>L13*(1+M13/100)</f>
        <v>12</v>
      </c>
      <c r="O13" s="23">
        <v>0</v>
      </c>
      <c r="P13" s="24">
        <f>N13*O13</f>
        <v>0</v>
      </c>
      <c r="Q13" s="54">
        <v>5.6000000000000001E-2</v>
      </c>
      <c r="R13" s="55">
        <f>N13*Q13</f>
        <v>0.67200000000000004</v>
      </c>
      <c r="S13" s="54"/>
      <c r="T13" s="55">
        <f>N13*S13</f>
        <v>0</v>
      </c>
      <c r="U13" s="24">
        <v>21</v>
      </c>
      <c r="V13" s="24">
        <f>P13*(U13/100)</f>
        <v>0</v>
      </c>
      <c r="W13" s="24">
        <f>P13+V13</f>
        <v>0</v>
      </c>
      <c r="X13" s="52"/>
      <c r="Y13" s="51" t="s">
        <v>52</v>
      </c>
      <c r="Z13" s="51" t="s">
        <v>62</v>
      </c>
    </row>
    <row r="14" spans="1:26" s="56" customFormat="1" ht="22.5" outlineLevel="3" x14ac:dyDescent="0.2">
      <c r="F14" s="57"/>
      <c r="G14" s="58"/>
      <c r="H14" s="58"/>
      <c r="I14" s="58"/>
      <c r="J14" s="59" t="s">
        <v>63</v>
      </c>
      <c r="K14" s="58"/>
      <c r="L14" s="60">
        <v>12</v>
      </c>
      <c r="M14" s="61"/>
      <c r="N14" s="62"/>
      <c r="O14" s="61"/>
      <c r="P14" s="63"/>
      <c r="Q14" s="64"/>
      <c r="R14" s="61"/>
      <c r="S14" s="61"/>
      <c r="T14" s="61"/>
      <c r="U14" s="92" t="s">
        <v>41</v>
      </c>
      <c r="V14" s="61"/>
      <c r="W14" s="61"/>
      <c r="X14" s="59"/>
      <c r="Y14" s="58"/>
      <c r="Z14" s="58"/>
    </row>
    <row r="15" spans="1:26" s="50" customFormat="1" ht="24" outlineLevel="2" x14ac:dyDescent="0.2">
      <c r="A15" s="121"/>
      <c r="B15" s="121"/>
      <c r="C15" s="121"/>
      <c r="D15" s="121"/>
      <c r="E15" s="121"/>
      <c r="F15" s="20">
        <v>2</v>
      </c>
      <c r="G15" s="21" t="s">
        <v>48</v>
      </c>
      <c r="H15" s="51" t="s">
        <v>64</v>
      </c>
      <c r="I15" s="51"/>
      <c r="J15" s="52" t="s">
        <v>65</v>
      </c>
      <c r="K15" s="21" t="s">
        <v>57</v>
      </c>
      <c r="L15" s="53">
        <v>235.83000000000004</v>
      </c>
      <c r="M15" s="23">
        <v>0</v>
      </c>
      <c r="N15" s="53">
        <f>L15*(1+M15/100)</f>
        <v>235.83000000000004</v>
      </c>
      <c r="O15" s="23">
        <v>0</v>
      </c>
      <c r="P15" s="24">
        <f>N15*O15</f>
        <v>0</v>
      </c>
      <c r="Q15" s="54">
        <v>1.54E-2</v>
      </c>
      <c r="R15" s="55">
        <f>N15*Q15</f>
        <v>3.6317820000000007</v>
      </c>
      <c r="S15" s="54"/>
      <c r="T15" s="55">
        <f>N15*S15</f>
        <v>0</v>
      </c>
      <c r="U15" s="24">
        <v>21</v>
      </c>
      <c r="V15" s="24">
        <f>P15*(U15/100)</f>
        <v>0</v>
      </c>
      <c r="W15" s="24">
        <f>P15+V15</f>
        <v>0</v>
      </c>
      <c r="X15" s="52"/>
      <c r="Y15" s="51" t="s">
        <v>52</v>
      </c>
      <c r="Z15" s="51" t="s">
        <v>62</v>
      </c>
    </row>
    <row r="16" spans="1:26" s="56" customFormat="1" ht="45" outlineLevel="3" x14ac:dyDescent="0.2">
      <c r="F16" s="57"/>
      <c r="G16" s="58"/>
      <c r="H16" s="58"/>
      <c r="I16" s="58"/>
      <c r="J16" s="59" t="s">
        <v>66</v>
      </c>
      <c r="K16" s="58"/>
      <c r="L16" s="60">
        <v>235.83000000000004</v>
      </c>
      <c r="M16" s="61"/>
      <c r="N16" s="62"/>
      <c r="O16" s="61"/>
      <c r="P16" s="63"/>
      <c r="Q16" s="64"/>
      <c r="R16" s="61"/>
      <c r="S16" s="61"/>
      <c r="T16" s="61"/>
      <c r="U16" s="92" t="s">
        <v>41</v>
      </c>
      <c r="V16" s="61"/>
      <c r="W16" s="61"/>
      <c r="X16" s="59"/>
      <c r="Y16" s="58"/>
      <c r="Z16" s="58"/>
    </row>
    <row r="17" spans="6:26" s="50" customFormat="1" ht="24" outlineLevel="2" x14ac:dyDescent="0.2">
      <c r="F17" s="20">
        <v>3</v>
      </c>
      <c r="G17" s="21" t="s">
        <v>48</v>
      </c>
      <c r="H17" s="51" t="s">
        <v>67</v>
      </c>
      <c r="I17" s="51"/>
      <c r="J17" s="52" t="s">
        <v>68</v>
      </c>
      <c r="K17" s="21" t="s">
        <v>57</v>
      </c>
      <c r="L17" s="53">
        <v>127.35000000000002</v>
      </c>
      <c r="M17" s="23">
        <v>0</v>
      </c>
      <c r="N17" s="53">
        <f>L17*(1+M17/100)</f>
        <v>127.35000000000002</v>
      </c>
      <c r="O17" s="23">
        <v>0</v>
      </c>
      <c r="P17" s="24">
        <f>N17*O17</f>
        <v>0</v>
      </c>
      <c r="Q17" s="54">
        <v>5.7000000000000002E-3</v>
      </c>
      <c r="R17" s="55">
        <f>N17*Q17</f>
        <v>0.72589500000000018</v>
      </c>
      <c r="S17" s="54"/>
      <c r="T17" s="55">
        <f>N17*S17</f>
        <v>0</v>
      </c>
      <c r="U17" s="24">
        <v>21</v>
      </c>
      <c r="V17" s="24">
        <f>P17*(U17/100)</f>
        <v>0</v>
      </c>
      <c r="W17" s="24">
        <f>P17+V17</f>
        <v>0</v>
      </c>
      <c r="X17" s="52"/>
      <c r="Y17" s="51" t="s">
        <v>52</v>
      </c>
      <c r="Z17" s="51" t="s">
        <v>62</v>
      </c>
    </row>
    <row r="18" spans="6:26" s="56" customFormat="1" ht="45" outlineLevel="3" x14ac:dyDescent="0.2">
      <c r="F18" s="57"/>
      <c r="G18" s="58"/>
      <c r="H18" s="58"/>
      <c r="I18" s="58"/>
      <c r="J18" s="59" t="s">
        <v>69</v>
      </c>
      <c r="K18" s="58"/>
      <c r="L18" s="60">
        <v>127.35000000000002</v>
      </c>
      <c r="M18" s="61"/>
      <c r="N18" s="62"/>
      <c r="O18" s="61"/>
      <c r="P18" s="63"/>
      <c r="Q18" s="64"/>
      <c r="R18" s="61"/>
      <c r="S18" s="61"/>
      <c r="T18" s="61"/>
      <c r="U18" s="92" t="s">
        <v>41</v>
      </c>
      <c r="V18" s="61"/>
      <c r="W18" s="61"/>
      <c r="X18" s="59"/>
      <c r="Y18" s="58"/>
      <c r="Z18" s="58"/>
    </row>
    <row r="19" spans="6:26" s="93" customFormat="1" ht="12.75" customHeight="1" outlineLevel="2" x14ac:dyDescent="0.2">
      <c r="F19" s="94"/>
      <c r="G19" s="95"/>
      <c r="H19" s="95"/>
      <c r="I19" s="95"/>
      <c r="J19" s="96"/>
      <c r="K19" s="95"/>
      <c r="L19" s="97"/>
      <c r="M19" s="98"/>
      <c r="N19" s="97"/>
      <c r="O19" s="98"/>
      <c r="P19" s="99"/>
      <c r="Q19" s="100"/>
      <c r="R19" s="98"/>
      <c r="S19" s="98"/>
      <c r="T19" s="98"/>
      <c r="U19" s="101" t="s">
        <v>41</v>
      </c>
      <c r="V19" s="98"/>
      <c r="W19" s="98"/>
      <c r="X19" s="98"/>
      <c r="Y19" s="95"/>
      <c r="Z19" s="95"/>
    </row>
    <row r="20" spans="6:26" s="41" customFormat="1" ht="16.5" customHeight="1" outlineLevel="1" x14ac:dyDescent="0.2">
      <c r="F20" s="42"/>
      <c r="G20" s="6"/>
      <c r="H20" s="43"/>
      <c r="I20" s="43"/>
      <c r="J20" s="43" t="s">
        <v>70</v>
      </c>
      <c r="K20" s="6"/>
      <c r="L20" s="44"/>
      <c r="M20" s="45"/>
      <c r="N20" s="44"/>
      <c r="O20" s="45"/>
      <c r="P20" s="46">
        <f>SUBTOTAL(9,P21:P30)</f>
        <v>0</v>
      </c>
      <c r="Q20" s="47"/>
      <c r="R20" s="48">
        <f>SUBTOTAL(9,R21:R30)</f>
        <v>0</v>
      </c>
      <c r="S20" s="45"/>
      <c r="T20" s="48">
        <f>SUBTOTAL(9,T21:T30)</f>
        <v>25.397930000000002</v>
      </c>
      <c r="U20" s="91" t="s">
        <v>41</v>
      </c>
      <c r="V20" s="46">
        <f>SUBTOTAL(9,V21:V30)</f>
        <v>0</v>
      </c>
      <c r="W20" s="46">
        <f>SUBTOTAL(9,W21:W30)</f>
        <v>0</v>
      </c>
      <c r="X20" s="49"/>
      <c r="Y20" s="27"/>
      <c r="Z20" s="27"/>
    </row>
    <row r="21" spans="6:26" s="50" customFormat="1" ht="24" outlineLevel="2" x14ac:dyDescent="0.2">
      <c r="F21" s="20">
        <v>1</v>
      </c>
      <c r="G21" s="21" t="s">
        <v>48</v>
      </c>
      <c r="H21" s="51" t="s">
        <v>71</v>
      </c>
      <c r="I21" s="51"/>
      <c r="J21" s="52" t="s">
        <v>72</v>
      </c>
      <c r="K21" s="21" t="s">
        <v>51</v>
      </c>
      <c r="L21" s="53">
        <v>1</v>
      </c>
      <c r="M21" s="23">
        <v>0</v>
      </c>
      <c r="N21" s="53">
        <f>L21*(1+M21/100)</f>
        <v>1</v>
      </c>
      <c r="O21" s="23">
        <v>0</v>
      </c>
      <c r="P21" s="24">
        <f>N21*O21</f>
        <v>0</v>
      </c>
      <c r="Q21" s="54"/>
      <c r="R21" s="55">
        <f>N21*Q21</f>
        <v>0</v>
      </c>
      <c r="S21" s="54"/>
      <c r="T21" s="55">
        <f>N21*S21</f>
        <v>0</v>
      </c>
      <c r="U21" s="24">
        <v>21</v>
      </c>
      <c r="V21" s="24">
        <f>P21*(U21/100)</f>
        <v>0</v>
      </c>
      <c r="W21" s="24">
        <f>P21+V21</f>
        <v>0</v>
      </c>
      <c r="X21" s="52"/>
      <c r="Y21" s="51" t="s">
        <v>52</v>
      </c>
      <c r="Z21" s="51" t="s">
        <v>73</v>
      </c>
    </row>
    <row r="22" spans="6:26" s="50" customFormat="1" ht="24" outlineLevel="2" x14ac:dyDescent="0.2">
      <c r="F22" s="20">
        <v>2</v>
      </c>
      <c r="G22" s="21" t="s">
        <v>48</v>
      </c>
      <c r="H22" s="51" t="s">
        <v>74</v>
      </c>
      <c r="I22" s="51"/>
      <c r="J22" s="52" t="s">
        <v>75</v>
      </c>
      <c r="K22" s="21" t="s">
        <v>51</v>
      </c>
      <c r="L22" s="53">
        <v>10</v>
      </c>
      <c r="M22" s="23">
        <v>0</v>
      </c>
      <c r="N22" s="53">
        <f>L22*(1+M22/100)</f>
        <v>10</v>
      </c>
      <c r="O22" s="23">
        <v>0</v>
      </c>
      <c r="P22" s="24">
        <f>N22*O22</f>
        <v>0</v>
      </c>
      <c r="Q22" s="54"/>
      <c r="R22" s="55">
        <f>N22*Q22</f>
        <v>0</v>
      </c>
      <c r="S22" s="54"/>
      <c r="T22" s="55">
        <f>N22*S22</f>
        <v>0</v>
      </c>
      <c r="U22" s="24">
        <v>21</v>
      </c>
      <c r="V22" s="24">
        <f>P22*(U22/100)</f>
        <v>0</v>
      </c>
      <c r="W22" s="24">
        <f>P22+V22</f>
        <v>0</v>
      </c>
      <c r="X22" s="52"/>
      <c r="Y22" s="51" t="s">
        <v>52</v>
      </c>
      <c r="Z22" s="51" t="s">
        <v>73</v>
      </c>
    </row>
    <row r="23" spans="6:26" s="50" customFormat="1" ht="24" outlineLevel="2" x14ac:dyDescent="0.2">
      <c r="F23" s="20">
        <v>3</v>
      </c>
      <c r="G23" s="21" t="s">
        <v>48</v>
      </c>
      <c r="H23" s="51" t="s">
        <v>76</v>
      </c>
      <c r="I23" s="51"/>
      <c r="J23" s="52" t="s">
        <v>77</v>
      </c>
      <c r="K23" s="21" t="s">
        <v>51</v>
      </c>
      <c r="L23" s="53">
        <v>1</v>
      </c>
      <c r="M23" s="23">
        <v>0</v>
      </c>
      <c r="N23" s="53">
        <f>L23*(1+M23/100)</f>
        <v>1</v>
      </c>
      <c r="O23" s="23">
        <v>0</v>
      </c>
      <c r="P23" s="24">
        <f>N23*O23</f>
        <v>0</v>
      </c>
      <c r="Q23" s="54"/>
      <c r="R23" s="55">
        <f>N23*Q23</f>
        <v>0</v>
      </c>
      <c r="S23" s="54"/>
      <c r="T23" s="55">
        <f>N23*S23</f>
        <v>0</v>
      </c>
      <c r="U23" s="24">
        <v>21</v>
      </c>
      <c r="V23" s="24">
        <f>P23*(U23/100)</f>
        <v>0</v>
      </c>
      <c r="W23" s="24">
        <f>P23+V23</f>
        <v>0</v>
      </c>
      <c r="X23" s="52"/>
      <c r="Y23" s="51" t="s">
        <v>52</v>
      </c>
      <c r="Z23" s="51" t="s">
        <v>73</v>
      </c>
    </row>
    <row r="24" spans="6:26" s="50" customFormat="1" ht="24" outlineLevel="2" x14ac:dyDescent="0.2">
      <c r="F24" s="20">
        <v>4</v>
      </c>
      <c r="G24" s="21" t="s">
        <v>48</v>
      </c>
      <c r="H24" s="51" t="s">
        <v>78</v>
      </c>
      <c r="I24" s="51"/>
      <c r="J24" s="52" t="s">
        <v>79</v>
      </c>
      <c r="K24" s="21" t="s">
        <v>57</v>
      </c>
      <c r="L24" s="53">
        <v>62.43</v>
      </c>
      <c r="M24" s="23">
        <v>0</v>
      </c>
      <c r="N24" s="53">
        <f>L24*(1+M24/100)</f>
        <v>62.43</v>
      </c>
      <c r="O24" s="23">
        <v>0</v>
      </c>
      <c r="P24" s="24">
        <f>N24*O24</f>
        <v>0</v>
      </c>
      <c r="Q24" s="54"/>
      <c r="R24" s="55">
        <f>N24*Q24</f>
        <v>0</v>
      </c>
      <c r="S24" s="54">
        <v>3.5000000000000003E-2</v>
      </c>
      <c r="T24" s="55">
        <f>N24*S24</f>
        <v>2.1850500000000004</v>
      </c>
      <c r="U24" s="24">
        <v>21</v>
      </c>
      <c r="V24" s="24">
        <f>P24*(U24/100)</f>
        <v>0</v>
      </c>
      <c r="W24" s="24">
        <f>P24+V24</f>
        <v>0</v>
      </c>
      <c r="X24" s="52"/>
      <c r="Y24" s="51" t="s">
        <v>52</v>
      </c>
      <c r="Z24" s="51" t="s">
        <v>73</v>
      </c>
    </row>
    <row r="25" spans="6:26" s="50" customFormat="1" ht="12" outlineLevel="2" x14ac:dyDescent="0.2">
      <c r="F25" s="20">
        <v>5</v>
      </c>
      <c r="G25" s="21" t="s">
        <v>48</v>
      </c>
      <c r="H25" s="51" t="s">
        <v>80</v>
      </c>
      <c r="I25" s="51"/>
      <c r="J25" s="52" t="s">
        <v>81</v>
      </c>
      <c r="K25" s="21" t="s">
        <v>82</v>
      </c>
      <c r="L25" s="53">
        <v>40</v>
      </c>
      <c r="M25" s="23">
        <v>0</v>
      </c>
      <c r="N25" s="53">
        <f>L25*(1+M25/100)</f>
        <v>40</v>
      </c>
      <c r="O25" s="23">
        <v>0</v>
      </c>
      <c r="P25" s="24">
        <f>N25*O25</f>
        <v>0</v>
      </c>
      <c r="Q25" s="54"/>
      <c r="R25" s="55">
        <f>N25*Q25</f>
        <v>0</v>
      </c>
      <c r="S25" s="54">
        <v>2E-3</v>
      </c>
      <c r="T25" s="55">
        <f>N25*S25</f>
        <v>0.08</v>
      </c>
      <c r="U25" s="24">
        <v>21</v>
      </c>
      <c r="V25" s="24">
        <f>P25*(U25/100)</f>
        <v>0</v>
      </c>
      <c r="W25" s="24">
        <f>P25+V25</f>
        <v>0</v>
      </c>
      <c r="X25" s="52"/>
      <c r="Y25" s="51" t="s">
        <v>52</v>
      </c>
      <c r="Z25" s="51" t="s">
        <v>73</v>
      </c>
    </row>
    <row r="26" spans="6:26" s="56" customFormat="1" ht="11.25" outlineLevel="3" x14ac:dyDescent="0.2">
      <c r="F26" s="57"/>
      <c r="G26" s="58"/>
      <c r="H26" s="58"/>
      <c r="I26" s="58"/>
      <c r="J26" s="59" t="s">
        <v>83</v>
      </c>
      <c r="K26" s="58"/>
      <c r="L26" s="60">
        <v>40</v>
      </c>
      <c r="M26" s="61"/>
      <c r="N26" s="62"/>
      <c r="O26" s="61"/>
      <c r="P26" s="63"/>
      <c r="Q26" s="64"/>
      <c r="R26" s="61"/>
      <c r="S26" s="61"/>
      <c r="T26" s="61"/>
      <c r="U26" s="92" t="s">
        <v>41</v>
      </c>
      <c r="V26" s="61"/>
      <c r="W26" s="61"/>
      <c r="X26" s="59"/>
      <c r="Y26" s="58"/>
      <c r="Z26" s="58"/>
    </row>
    <row r="27" spans="6:26" s="50" customFormat="1" ht="24" outlineLevel="2" x14ac:dyDescent="0.2">
      <c r="F27" s="20">
        <v>6</v>
      </c>
      <c r="G27" s="21" t="s">
        <v>48</v>
      </c>
      <c r="H27" s="51" t="s">
        <v>84</v>
      </c>
      <c r="I27" s="51"/>
      <c r="J27" s="52" t="s">
        <v>85</v>
      </c>
      <c r="K27" s="21" t="s">
        <v>57</v>
      </c>
      <c r="L27" s="53">
        <v>202.92</v>
      </c>
      <c r="M27" s="23">
        <v>0</v>
      </c>
      <c r="N27" s="53">
        <f>L27*(1+M27/100)</f>
        <v>202.92</v>
      </c>
      <c r="O27" s="23">
        <v>0</v>
      </c>
      <c r="P27" s="24">
        <f>N27*O27</f>
        <v>0</v>
      </c>
      <c r="Q27" s="54"/>
      <c r="R27" s="55">
        <f>N27*Q27</f>
        <v>0</v>
      </c>
      <c r="S27" s="54">
        <v>4.5999999999999999E-2</v>
      </c>
      <c r="T27" s="55">
        <f>N27*S27</f>
        <v>9.33432</v>
      </c>
      <c r="U27" s="24">
        <v>21</v>
      </c>
      <c r="V27" s="24">
        <f>P27*(U27/100)</f>
        <v>0</v>
      </c>
      <c r="W27" s="24">
        <f>P27+V27</f>
        <v>0</v>
      </c>
      <c r="X27" s="52"/>
      <c r="Y27" s="51" t="s">
        <v>52</v>
      </c>
      <c r="Z27" s="51" t="s">
        <v>73</v>
      </c>
    </row>
    <row r="28" spans="6:26" s="50" customFormat="1" ht="24" outlineLevel="2" x14ac:dyDescent="0.2">
      <c r="F28" s="20">
        <v>7</v>
      </c>
      <c r="G28" s="21" t="s">
        <v>48</v>
      </c>
      <c r="H28" s="51" t="s">
        <v>86</v>
      </c>
      <c r="I28" s="51"/>
      <c r="J28" s="52" t="s">
        <v>87</v>
      </c>
      <c r="K28" s="21" t="s">
        <v>57</v>
      </c>
      <c r="L28" s="53">
        <v>202.92</v>
      </c>
      <c r="M28" s="23">
        <v>0</v>
      </c>
      <c r="N28" s="53">
        <f>L28*(1+M28/100)</f>
        <v>202.92</v>
      </c>
      <c r="O28" s="23">
        <v>0</v>
      </c>
      <c r="P28" s="24">
        <f>N28*O28</f>
        <v>0</v>
      </c>
      <c r="Q28" s="54"/>
      <c r="R28" s="55">
        <f>N28*Q28</f>
        <v>0</v>
      </c>
      <c r="S28" s="54">
        <v>6.8000000000000005E-2</v>
      </c>
      <c r="T28" s="55">
        <f>N28*S28</f>
        <v>13.79856</v>
      </c>
      <c r="U28" s="24">
        <v>21</v>
      </c>
      <c r="V28" s="24">
        <f>P28*(U28/100)</f>
        <v>0</v>
      </c>
      <c r="W28" s="24">
        <f>P28+V28</f>
        <v>0</v>
      </c>
      <c r="X28" s="52"/>
      <c r="Y28" s="51" t="s">
        <v>52</v>
      </c>
      <c r="Z28" s="51" t="s">
        <v>73</v>
      </c>
    </row>
    <row r="29" spans="6:26" s="56" customFormat="1" ht="45" outlineLevel="3" x14ac:dyDescent="0.2">
      <c r="F29" s="57"/>
      <c r="G29" s="58"/>
      <c r="H29" s="58"/>
      <c r="I29" s="58"/>
      <c r="J29" s="59" t="s">
        <v>88</v>
      </c>
      <c r="K29" s="58"/>
      <c r="L29" s="60">
        <v>202.92</v>
      </c>
      <c r="M29" s="61"/>
      <c r="N29" s="62"/>
      <c r="O29" s="61"/>
      <c r="P29" s="63"/>
      <c r="Q29" s="64"/>
      <c r="R29" s="61"/>
      <c r="S29" s="61"/>
      <c r="T29" s="61"/>
      <c r="U29" s="92" t="s">
        <v>41</v>
      </c>
      <c r="V29" s="61"/>
      <c r="W29" s="61"/>
      <c r="X29" s="59"/>
      <c r="Y29" s="58"/>
      <c r="Z29" s="58"/>
    </row>
    <row r="30" spans="6:26" s="93" customFormat="1" ht="12.75" customHeight="1" outlineLevel="2" x14ac:dyDescent="0.2">
      <c r="F30" s="94"/>
      <c r="G30" s="95"/>
      <c r="H30" s="95"/>
      <c r="I30" s="95"/>
      <c r="J30" s="96"/>
      <c r="K30" s="95"/>
      <c r="L30" s="97"/>
      <c r="M30" s="98"/>
      <c r="N30" s="97"/>
      <c r="O30" s="98"/>
      <c r="P30" s="99"/>
      <c r="Q30" s="100"/>
      <c r="R30" s="98"/>
      <c r="S30" s="98"/>
      <c r="T30" s="98"/>
      <c r="U30" s="101" t="s">
        <v>41</v>
      </c>
      <c r="V30" s="98"/>
      <c r="W30" s="98"/>
      <c r="X30" s="98"/>
      <c r="Y30" s="95"/>
      <c r="Z30" s="95"/>
    </row>
    <row r="31" spans="6:26" s="41" customFormat="1" ht="16.5" customHeight="1" outlineLevel="1" x14ac:dyDescent="0.2">
      <c r="F31" s="42"/>
      <c r="G31" s="6"/>
      <c r="H31" s="43"/>
      <c r="I31" s="43"/>
      <c r="J31" s="43" t="s">
        <v>89</v>
      </c>
      <c r="K31" s="6"/>
      <c r="L31" s="44"/>
      <c r="M31" s="45"/>
      <c r="N31" s="44"/>
      <c r="O31" s="45"/>
      <c r="P31" s="46">
        <f>SUBTOTAL(9,P32:P41)</f>
        <v>0</v>
      </c>
      <c r="Q31" s="47"/>
      <c r="R31" s="48">
        <f>SUBTOTAL(9,R32:R41)</f>
        <v>0</v>
      </c>
      <c r="S31" s="45"/>
      <c r="T31" s="48">
        <f>SUBTOTAL(9,T32:T41)</f>
        <v>0</v>
      </c>
      <c r="U31" s="91" t="s">
        <v>41</v>
      </c>
      <c r="V31" s="46">
        <f>SUBTOTAL(9,V32:V41)</f>
        <v>0</v>
      </c>
      <c r="W31" s="46">
        <f>SUBTOTAL(9,W32:W41)</f>
        <v>0</v>
      </c>
      <c r="X31" s="49"/>
      <c r="Y31" s="27"/>
      <c r="Z31" s="27"/>
    </row>
    <row r="32" spans="6:26" s="50" customFormat="1" ht="12" outlineLevel="2" x14ac:dyDescent="0.2">
      <c r="F32" s="20">
        <v>1</v>
      </c>
      <c r="G32" s="21" t="s">
        <v>48</v>
      </c>
      <c r="H32" s="51" t="s">
        <v>90</v>
      </c>
      <c r="I32" s="51"/>
      <c r="J32" s="52" t="s">
        <v>91</v>
      </c>
      <c r="K32" s="21" t="s">
        <v>92</v>
      </c>
      <c r="L32" s="53">
        <v>27.598719999999997</v>
      </c>
      <c r="M32" s="23">
        <v>0</v>
      </c>
      <c r="N32" s="53">
        <f t="shared" ref="N32:N37" si="0">L32*(1+M32/100)</f>
        <v>27.598719999999997</v>
      </c>
      <c r="O32" s="23">
        <v>0</v>
      </c>
      <c r="P32" s="24">
        <f t="shared" ref="P32:P37" si="1">N32*O32</f>
        <v>0</v>
      </c>
      <c r="Q32" s="54"/>
      <c r="R32" s="55">
        <f t="shared" ref="R32:R37" si="2">N32*Q32</f>
        <v>0</v>
      </c>
      <c r="S32" s="54"/>
      <c r="T32" s="55">
        <f t="shared" ref="T32:T37" si="3">N32*S32</f>
        <v>0</v>
      </c>
      <c r="U32" s="24">
        <v>21</v>
      </c>
      <c r="V32" s="24">
        <f t="shared" ref="V32:V37" si="4">P32*(U32/100)</f>
        <v>0</v>
      </c>
      <c r="W32" s="24">
        <f t="shared" ref="W32:W37" si="5">P32+V32</f>
        <v>0</v>
      </c>
      <c r="X32" s="52"/>
      <c r="Y32" s="51" t="s">
        <v>52</v>
      </c>
      <c r="Z32" s="51" t="s">
        <v>93</v>
      </c>
    </row>
    <row r="33" spans="6:26" s="50" customFormat="1" ht="24" outlineLevel="2" x14ac:dyDescent="0.2">
      <c r="F33" s="20">
        <v>2</v>
      </c>
      <c r="G33" s="21" t="s">
        <v>48</v>
      </c>
      <c r="H33" s="51" t="s">
        <v>94</v>
      </c>
      <c r="I33" s="51"/>
      <c r="J33" s="52" t="s">
        <v>95</v>
      </c>
      <c r="K33" s="21" t="s">
        <v>92</v>
      </c>
      <c r="L33" s="53">
        <v>27.598719999999997</v>
      </c>
      <c r="M33" s="23">
        <v>0</v>
      </c>
      <c r="N33" s="53">
        <f t="shared" si="0"/>
        <v>27.598719999999997</v>
      </c>
      <c r="O33" s="23">
        <v>0</v>
      </c>
      <c r="P33" s="24">
        <f t="shared" si="1"/>
        <v>0</v>
      </c>
      <c r="Q33" s="54"/>
      <c r="R33" s="55">
        <f t="shared" si="2"/>
        <v>0</v>
      </c>
      <c r="S33" s="54"/>
      <c r="T33" s="55">
        <f t="shared" si="3"/>
        <v>0</v>
      </c>
      <c r="U33" s="24">
        <v>21</v>
      </c>
      <c r="V33" s="24">
        <f t="shared" si="4"/>
        <v>0</v>
      </c>
      <c r="W33" s="24">
        <f t="shared" si="5"/>
        <v>0</v>
      </c>
      <c r="X33" s="52"/>
      <c r="Y33" s="51" t="s">
        <v>52</v>
      </c>
      <c r="Z33" s="51" t="s">
        <v>93</v>
      </c>
    </row>
    <row r="34" spans="6:26" s="50" customFormat="1" ht="12" outlineLevel="2" x14ac:dyDescent="0.2">
      <c r="F34" s="20">
        <v>3</v>
      </c>
      <c r="G34" s="21" t="s">
        <v>48</v>
      </c>
      <c r="H34" s="51" t="s">
        <v>96</v>
      </c>
      <c r="I34" s="51"/>
      <c r="J34" s="52" t="s">
        <v>97</v>
      </c>
      <c r="K34" s="21" t="s">
        <v>82</v>
      </c>
      <c r="L34" s="53">
        <v>8</v>
      </c>
      <c r="M34" s="23">
        <v>0</v>
      </c>
      <c r="N34" s="53">
        <f t="shared" si="0"/>
        <v>8</v>
      </c>
      <c r="O34" s="23">
        <v>0</v>
      </c>
      <c r="P34" s="24">
        <f t="shared" si="1"/>
        <v>0</v>
      </c>
      <c r="Q34" s="54"/>
      <c r="R34" s="55">
        <f t="shared" si="2"/>
        <v>0</v>
      </c>
      <c r="S34" s="54"/>
      <c r="T34" s="55">
        <f t="shared" si="3"/>
        <v>0</v>
      </c>
      <c r="U34" s="24">
        <v>21</v>
      </c>
      <c r="V34" s="24">
        <f t="shared" si="4"/>
        <v>0</v>
      </c>
      <c r="W34" s="24">
        <f t="shared" si="5"/>
        <v>0</v>
      </c>
      <c r="X34" s="52"/>
      <c r="Y34" s="51" t="s">
        <v>52</v>
      </c>
      <c r="Z34" s="51" t="s">
        <v>93</v>
      </c>
    </row>
    <row r="35" spans="6:26" s="50" customFormat="1" ht="12" outlineLevel="2" x14ac:dyDescent="0.2">
      <c r="F35" s="20">
        <v>4</v>
      </c>
      <c r="G35" s="21" t="s">
        <v>48</v>
      </c>
      <c r="H35" s="51" t="s">
        <v>98</v>
      </c>
      <c r="I35" s="51"/>
      <c r="J35" s="52" t="s">
        <v>99</v>
      </c>
      <c r="K35" s="21" t="s">
        <v>82</v>
      </c>
      <c r="L35" s="53">
        <v>80</v>
      </c>
      <c r="M35" s="23">
        <v>0</v>
      </c>
      <c r="N35" s="53">
        <f t="shared" si="0"/>
        <v>80</v>
      </c>
      <c r="O35" s="23">
        <v>0</v>
      </c>
      <c r="P35" s="24">
        <f t="shared" si="1"/>
        <v>0</v>
      </c>
      <c r="Q35" s="54"/>
      <c r="R35" s="55">
        <f t="shared" si="2"/>
        <v>0</v>
      </c>
      <c r="S35" s="54"/>
      <c r="T35" s="55">
        <f t="shared" si="3"/>
        <v>0</v>
      </c>
      <c r="U35" s="24">
        <v>21</v>
      </c>
      <c r="V35" s="24">
        <f t="shared" si="4"/>
        <v>0</v>
      </c>
      <c r="W35" s="24">
        <f t="shared" si="5"/>
        <v>0</v>
      </c>
      <c r="X35" s="52"/>
      <c r="Y35" s="51" t="s">
        <v>52</v>
      </c>
      <c r="Z35" s="51" t="s">
        <v>93</v>
      </c>
    </row>
    <row r="36" spans="6:26" s="50" customFormat="1" ht="24" outlineLevel="2" x14ac:dyDescent="0.2">
      <c r="F36" s="20">
        <v>5</v>
      </c>
      <c r="G36" s="21" t="s">
        <v>48</v>
      </c>
      <c r="H36" s="51" t="s">
        <v>100</v>
      </c>
      <c r="I36" s="51"/>
      <c r="J36" s="52" t="s">
        <v>101</v>
      </c>
      <c r="K36" s="21" t="s">
        <v>92</v>
      </c>
      <c r="L36" s="53">
        <v>27.598719999999997</v>
      </c>
      <c r="M36" s="23">
        <v>0</v>
      </c>
      <c r="N36" s="53">
        <f t="shared" si="0"/>
        <v>27.598719999999997</v>
      </c>
      <c r="O36" s="23">
        <v>0</v>
      </c>
      <c r="P36" s="24">
        <f t="shared" si="1"/>
        <v>0</v>
      </c>
      <c r="Q36" s="54"/>
      <c r="R36" s="55">
        <f t="shared" si="2"/>
        <v>0</v>
      </c>
      <c r="S36" s="54"/>
      <c r="T36" s="55">
        <f t="shared" si="3"/>
        <v>0</v>
      </c>
      <c r="U36" s="24">
        <v>21</v>
      </c>
      <c r="V36" s="24">
        <f t="shared" si="4"/>
        <v>0</v>
      </c>
      <c r="W36" s="24">
        <f t="shared" si="5"/>
        <v>0</v>
      </c>
      <c r="X36" s="52"/>
      <c r="Y36" s="51" t="s">
        <v>52</v>
      </c>
      <c r="Z36" s="51" t="s">
        <v>93</v>
      </c>
    </row>
    <row r="37" spans="6:26" s="50" customFormat="1" ht="24" outlineLevel="2" x14ac:dyDescent="0.2">
      <c r="F37" s="20">
        <v>6</v>
      </c>
      <c r="G37" s="21" t="s">
        <v>48</v>
      </c>
      <c r="H37" s="51" t="s">
        <v>102</v>
      </c>
      <c r="I37" s="51"/>
      <c r="J37" s="52" t="s">
        <v>103</v>
      </c>
      <c r="K37" s="21" t="s">
        <v>92</v>
      </c>
      <c r="L37" s="53">
        <v>248.39099999999999</v>
      </c>
      <c r="M37" s="23">
        <v>0</v>
      </c>
      <c r="N37" s="53">
        <f t="shared" si="0"/>
        <v>248.39099999999999</v>
      </c>
      <c r="O37" s="23">
        <v>0</v>
      </c>
      <c r="P37" s="24">
        <f t="shared" si="1"/>
        <v>0</v>
      </c>
      <c r="Q37" s="54"/>
      <c r="R37" s="55">
        <f t="shared" si="2"/>
        <v>0</v>
      </c>
      <c r="S37" s="54"/>
      <c r="T37" s="55">
        <f t="shared" si="3"/>
        <v>0</v>
      </c>
      <c r="U37" s="24">
        <v>21</v>
      </c>
      <c r="V37" s="24">
        <f t="shared" si="4"/>
        <v>0</v>
      </c>
      <c r="W37" s="24">
        <f t="shared" si="5"/>
        <v>0</v>
      </c>
      <c r="X37" s="52"/>
      <c r="Y37" s="51" t="s">
        <v>52</v>
      </c>
      <c r="Z37" s="51" t="s">
        <v>93</v>
      </c>
    </row>
    <row r="38" spans="6:26" s="56" customFormat="1" ht="11.25" outlineLevel="3" x14ac:dyDescent="0.2">
      <c r="F38" s="57"/>
      <c r="G38" s="58"/>
      <c r="H38" s="58"/>
      <c r="I38" s="58"/>
      <c r="J38" s="59" t="s">
        <v>104</v>
      </c>
      <c r="K38" s="58"/>
      <c r="L38" s="60">
        <v>248.39099999999999</v>
      </c>
      <c r="M38" s="61"/>
      <c r="N38" s="62"/>
      <c r="O38" s="61"/>
      <c r="P38" s="63"/>
      <c r="Q38" s="64"/>
      <c r="R38" s="61"/>
      <c r="S38" s="61"/>
      <c r="T38" s="61"/>
      <c r="U38" s="92" t="s">
        <v>41</v>
      </c>
      <c r="V38" s="61"/>
      <c r="W38" s="61"/>
      <c r="X38" s="59"/>
      <c r="Y38" s="58"/>
      <c r="Z38" s="58"/>
    </row>
    <row r="39" spans="6:26" s="50" customFormat="1" ht="36" outlineLevel="2" x14ac:dyDescent="0.2">
      <c r="F39" s="20">
        <v>7</v>
      </c>
      <c r="G39" s="21" t="s">
        <v>48</v>
      </c>
      <c r="H39" s="51" t="s">
        <v>105</v>
      </c>
      <c r="I39" s="51"/>
      <c r="J39" s="52" t="s">
        <v>106</v>
      </c>
      <c r="K39" s="21" t="s">
        <v>92</v>
      </c>
      <c r="L39" s="53">
        <v>27.599</v>
      </c>
      <c r="M39" s="23">
        <v>0</v>
      </c>
      <c r="N39" s="53">
        <f>L39*(1+M39/100)</f>
        <v>27.599</v>
      </c>
      <c r="O39" s="23">
        <v>0</v>
      </c>
      <c r="P39" s="24">
        <f>N39*O39</f>
        <v>0</v>
      </c>
      <c r="Q39" s="54"/>
      <c r="R39" s="55">
        <f>N39*Q39</f>
        <v>0</v>
      </c>
      <c r="S39" s="54"/>
      <c r="T39" s="55">
        <f>N39*S39</f>
        <v>0</v>
      </c>
      <c r="U39" s="24">
        <v>21</v>
      </c>
      <c r="V39" s="24">
        <f>P39*(U39/100)</f>
        <v>0</v>
      </c>
      <c r="W39" s="24">
        <f>P39+V39</f>
        <v>0</v>
      </c>
      <c r="X39" s="52"/>
      <c r="Y39" s="51" t="s">
        <v>52</v>
      </c>
      <c r="Z39" s="51" t="s">
        <v>93</v>
      </c>
    </row>
    <row r="40" spans="6:26" s="50" customFormat="1" ht="12" outlineLevel="2" x14ac:dyDescent="0.2">
      <c r="F40" s="20">
        <v>8</v>
      </c>
      <c r="G40" s="21" t="s">
        <v>48</v>
      </c>
      <c r="H40" s="51" t="s">
        <v>107</v>
      </c>
      <c r="I40" s="51"/>
      <c r="J40" s="52" t="s">
        <v>108</v>
      </c>
      <c r="K40" s="21" t="s">
        <v>92</v>
      </c>
      <c r="L40" s="53">
        <v>7.3696526000000011</v>
      </c>
      <c r="M40" s="23">
        <v>0</v>
      </c>
      <c r="N40" s="53">
        <f>L40*(1+M40/100)</f>
        <v>7.3696526000000011</v>
      </c>
      <c r="O40" s="23">
        <v>0</v>
      </c>
      <c r="P40" s="24">
        <f>N40*O40</f>
        <v>0</v>
      </c>
      <c r="Q40" s="54"/>
      <c r="R40" s="55">
        <f>N40*Q40</f>
        <v>0</v>
      </c>
      <c r="S40" s="54"/>
      <c r="T40" s="55">
        <f>N40*S40</f>
        <v>0</v>
      </c>
      <c r="U40" s="24">
        <v>21</v>
      </c>
      <c r="V40" s="24">
        <f>P40*(U40/100)</f>
        <v>0</v>
      </c>
      <c r="W40" s="24">
        <f>P40+V40</f>
        <v>0</v>
      </c>
      <c r="X40" s="52"/>
      <c r="Y40" s="51" t="s">
        <v>52</v>
      </c>
      <c r="Z40" s="51" t="s">
        <v>93</v>
      </c>
    </row>
    <row r="41" spans="6:26" s="93" customFormat="1" ht="12.75" customHeight="1" outlineLevel="2" x14ac:dyDescent="0.2">
      <c r="F41" s="94"/>
      <c r="G41" s="95"/>
      <c r="H41" s="95"/>
      <c r="I41" s="95"/>
      <c r="J41" s="96"/>
      <c r="K41" s="95"/>
      <c r="L41" s="97"/>
      <c r="M41" s="98"/>
      <c r="N41" s="97"/>
      <c r="O41" s="98"/>
      <c r="P41" s="99"/>
      <c r="Q41" s="100"/>
      <c r="R41" s="98"/>
      <c r="S41" s="98"/>
      <c r="T41" s="98"/>
      <c r="U41" s="101" t="s">
        <v>41</v>
      </c>
      <c r="V41" s="98"/>
      <c r="W41" s="98"/>
      <c r="X41" s="98"/>
      <c r="Y41" s="95"/>
      <c r="Z41" s="95"/>
    </row>
    <row r="42" spans="6:26" s="41" customFormat="1" ht="16.5" customHeight="1" outlineLevel="1" x14ac:dyDescent="0.2">
      <c r="F42" s="42"/>
      <c r="G42" s="6"/>
      <c r="H42" s="43"/>
      <c r="I42" s="43"/>
      <c r="J42" s="43" t="s">
        <v>109</v>
      </c>
      <c r="K42" s="6"/>
      <c r="L42" s="44"/>
      <c r="M42" s="45"/>
      <c r="N42" s="44"/>
      <c r="O42" s="45"/>
      <c r="P42" s="46">
        <f>SUBTOTAL(9,P43:P64)</f>
        <v>0</v>
      </c>
      <c r="Q42" s="47"/>
      <c r="R42" s="48">
        <f>SUBTOTAL(9,R43:R64)</f>
        <v>0.10775</v>
      </c>
      <c r="S42" s="45"/>
      <c r="T42" s="48">
        <f>SUBTOTAL(9,T43:T64)</f>
        <v>0.13673000000000002</v>
      </c>
      <c r="U42" s="91" t="s">
        <v>41</v>
      </c>
      <c r="V42" s="46">
        <f>SUBTOTAL(9,V43:V64)</f>
        <v>0</v>
      </c>
      <c r="W42" s="46">
        <f>SUBTOTAL(9,W43:W64)</f>
        <v>0</v>
      </c>
      <c r="X42" s="49"/>
      <c r="Y42" s="27"/>
      <c r="Z42" s="27"/>
    </row>
    <row r="43" spans="6:26" s="50" customFormat="1" ht="12" outlineLevel="2" x14ac:dyDescent="0.2">
      <c r="F43" s="20">
        <v>1</v>
      </c>
      <c r="G43" s="21" t="s">
        <v>110</v>
      </c>
      <c r="H43" s="51" t="s">
        <v>111</v>
      </c>
      <c r="I43" s="51"/>
      <c r="J43" s="52" t="s">
        <v>112</v>
      </c>
      <c r="K43" s="21" t="s">
        <v>51</v>
      </c>
      <c r="L43" s="53">
        <v>5</v>
      </c>
      <c r="M43" s="23">
        <v>0</v>
      </c>
      <c r="N43" s="53">
        <f t="shared" ref="N43:N63" si="6">L43*(1+M43/100)</f>
        <v>5</v>
      </c>
      <c r="O43" s="23">
        <v>0</v>
      </c>
      <c r="P43" s="24">
        <f t="shared" ref="P43:P63" si="7">N43*O43</f>
        <v>0</v>
      </c>
      <c r="Q43" s="54">
        <v>3.8000000000000002E-4</v>
      </c>
      <c r="R43" s="55">
        <f t="shared" ref="R43:R63" si="8">N43*Q43</f>
        <v>1.9000000000000002E-3</v>
      </c>
      <c r="S43" s="54"/>
      <c r="T43" s="55">
        <f t="shared" ref="T43:T63" si="9">N43*S43</f>
        <v>0</v>
      </c>
      <c r="U43" s="24">
        <v>21</v>
      </c>
      <c r="V43" s="24">
        <f t="shared" ref="V43:V63" si="10">P43*(U43/100)</f>
        <v>0</v>
      </c>
      <c r="W43" s="24">
        <f t="shared" ref="W43:W63" si="11">P43+V43</f>
        <v>0</v>
      </c>
      <c r="X43" s="52"/>
      <c r="Y43" s="51" t="s">
        <v>52</v>
      </c>
      <c r="Z43" s="51" t="s">
        <v>113</v>
      </c>
    </row>
    <row r="44" spans="6:26" s="50" customFormat="1" ht="12" outlineLevel="2" x14ac:dyDescent="0.2">
      <c r="F44" s="20">
        <v>2</v>
      </c>
      <c r="G44" s="21" t="s">
        <v>110</v>
      </c>
      <c r="H44" s="51" t="s">
        <v>114</v>
      </c>
      <c r="I44" s="51"/>
      <c r="J44" s="52" t="s">
        <v>115</v>
      </c>
      <c r="K44" s="21" t="s">
        <v>51</v>
      </c>
      <c r="L44" s="53">
        <v>5</v>
      </c>
      <c r="M44" s="23">
        <v>0</v>
      </c>
      <c r="N44" s="53">
        <f t="shared" si="6"/>
        <v>5</v>
      </c>
      <c r="O44" s="23">
        <v>0</v>
      </c>
      <c r="P44" s="24">
        <f t="shared" si="7"/>
        <v>0</v>
      </c>
      <c r="Q44" s="54">
        <v>1.2100000000000001E-3</v>
      </c>
      <c r="R44" s="55">
        <f t="shared" si="8"/>
        <v>6.0500000000000007E-3</v>
      </c>
      <c r="S44" s="54"/>
      <c r="T44" s="55">
        <f t="shared" si="9"/>
        <v>0</v>
      </c>
      <c r="U44" s="24">
        <v>21</v>
      </c>
      <c r="V44" s="24">
        <f t="shared" si="10"/>
        <v>0</v>
      </c>
      <c r="W44" s="24">
        <f t="shared" si="11"/>
        <v>0</v>
      </c>
      <c r="X44" s="52"/>
      <c r="Y44" s="51" t="s">
        <v>52</v>
      </c>
      <c r="Z44" s="51" t="s">
        <v>113</v>
      </c>
    </row>
    <row r="45" spans="6:26" s="50" customFormat="1" ht="12" outlineLevel="2" x14ac:dyDescent="0.2">
      <c r="F45" s="20">
        <v>3</v>
      </c>
      <c r="G45" s="21" t="s">
        <v>110</v>
      </c>
      <c r="H45" s="51" t="s">
        <v>116</v>
      </c>
      <c r="I45" s="51"/>
      <c r="J45" s="52" t="s">
        <v>117</v>
      </c>
      <c r="K45" s="21" t="s">
        <v>51</v>
      </c>
      <c r="L45" s="53">
        <v>20</v>
      </c>
      <c r="M45" s="23">
        <v>0</v>
      </c>
      <c r="N45" s="53">
        <f t="shared" si="6"/>
        <v>20</v>
      </c>
      <c r="O45" s="23">
        <v>0</v>
      </c>
      <c r="P45" s="24">
        <f t="shared" si="7"/>
        <v>0</v>
      </c>
      <c r="Q45" s="54">
        <v>3.2000000000000003E-4</v>
      </c>
      <c r="R45" s="55">
        <f t="shared" si="8"/>
        <v>6.4000000000000003E-3</v>
      </c>
      <c r="S45" s="54"/>
      <c r="T45" s="55">
        <f t="shared" si="9"/>
        <v>0</v>
      </c>
      <c r="U45" s="24">
        <v>21</v>
      </c>
      <c r="V45" s="24">
        <f t="shared" si="10"/>
        <v>0</v>
      </c>
      <c r="W45" s="24">
        <f t="shared" si="11"/>
        <v>0</v>
      </c>
      <c r="X45" s="52"/>
      <c r="Y45" s="51" t="s">
        <v>52</v>
      </c>
      <c r="Z45" s="51" t="s">
        <v>113</v>
      </c>
    </row>
    <row r="46" spans="6:26" s="50" customFormat="1" ht="12" outlineLevel="2" x14ac:dyDescent="0.2">
      <c r="F46" s="20">
        <v>4</v>
      </c>
      <c r="G46" s="21" t="s">
        <v>110</v>
      </c>
      <c r="H46" s="51" t="s">
        <v>118</v>
      </c>
      <c r="I46" s="51"/>
      <c r="J46" s="52" t="s">
        <v>119</v>
      </c>
      <c r="K46" s="21" t="s">
        <v>51</v>
      </c>
      <c r="L46" s="53">
        <v>1</v>
      </c>
      <c r="M46" s="23">
        <v>0</v>
      </c>
      <c r="N46" s="53">
        <f t="shared" si="6"/>
        <v>1</v>
      </c>
      <c r="O46" s="23">
        <v>0</v>
      </c>
      <c r="P46" s="24">
        <f t="shared" si="7"/>
        <v>0</v>
      </c>
      <c r="Q46" s="54">
        <v>3.8999999999999999E-4</v>
      </c>
      <c r="R46" s="55">
        <f t="shared" si="8"/>
        <v>3.8999999999999999E-4</v>
      </c>
      <c r="S46" s="54"/>
      <c r="T46" s="55">
        <f t="shared" si="9"/>
        <v>0</v>
      </c>
      <c r="U46" s="24">
        <v>21</v>
      </c>
      <c r="V46" s="24">
        <f t="shared" si="10"/>
        <v>0</v>
      </c>
      <c r="W46" s="24">
        <f t="shared" si="11"/>
        <v>0</v>
      </c>
      <c r="X46" s="52"/>
      <c r="Y46" s="51" t="s">
        <v>52</v>
      </c>
      <c r="Z46" s="51" t="s">
        <v>113</v>
      </c>
    </row>
    <row r="47" spans="6:26" s="50" customFormat="1" ht="12" outlineLevel="2" x14ac:dyDescent="0.2">
      <c r="F47" s="20">
        <v>5</v>
      </c>
      <c r="G47" s="21" t="s">
        <v>48</v>
      </c>
      <c r="H47" s="51" t="s">
        <v>120</v>
      </c>
      <c r="I47" s="51"/>
      <c r="J47" s="52" t="s">
        <v>121</v>
      </c>
      <c r="K47" s="21" t="s">
        <v>82</v>
      </c>
      <c r="L47" s="53">
        <v>30</v>
      </c>
      <c r="M47" s="23">
        <v>0</v>
      </c>
      <c r="N47" s="53">
        <f t="shared" si="6"/>
        <v>30</v>
      </c>
      <c r="O47" s="23">
        <v>0</v>
      </c>
      <c r="P47" s="24">
        <f t="shared" si="7"/>
        <v>0</v>
      </c>
      <c r="Q47" s="54"/>
      <c r="R47" s="55">
        <f t="shared" si="8"/>
        <v>0</v>
      </c>
      <c r="S47" s="54">
        <v>2.0999999999999999E-3</v>
      </c>
      <c r="T47" s="55">
        <f t="shared" si="9"/>
        <v>6.3E-2</v>
      </c>
      <c r="U47" s="24">
        <v>21</v>
      </c>
      <c r="V47" s="24">
        <f t="shared" si="10"/>
        <v>0</v>
      </c>
      <c r="W47" s="24">
        <f t="shared" si="11"/>
        <v>0</v>
      </c>
      <c r="X47" s="52"/>
      <c r="Y47" s="51" t="s">
        <v>52</v>
      </c>
      <c r="Z47" s="51" t="s">
        <v>113</v>
      </c>
    </row>
    <row r="48" spans="6:26" s="50" customFormat="1" ht="12" outlineLevel="2" x14ac:dyDescent="0.2">
      <c r="F48" s="20">
        <v>6</v>
      </c>
      <c r="G48" s="21" t="s">
        <v>48</v>
      </c>
      <c r="H48" s="51" t="s">
        <v>122</v>
      </c>
      <c r="I48" s="51"/>
      <c r="J48" s="52" t="s">
        <v>123</v>
      </c>
      <c r="K48" s="21" t="s">
        <v>82</v>
      </c>
      <c r="L48" s="53">
        <v>27</v>
      </c>
      <c r="M48" s="23">
        <v>0</v>
      </c>
      <c r="N48" s="53">
        <f t="shared" si="6"/>
        <v>27</v>
      </c>
      <c r="O48" s="23">
        <v>0</v>
      </c>
      <c r="P48" s="24">
        <f t="shared" si="7"/>
        <v>0</v>
      </c>
      <c r="Q48" s="54"/>
      <c r="R48" s="55">
        <f t="shared" si="8"/>
        <v>0</v>
      </c>
      <c r="S48" s="54">
        <v>1.98E-3</v>
      </c>
      <c r="T48" s="55">
        <f t="shared" si="9"/>
        <v>5.3460000000000001E-2</v>
      </c>
      <c r="U48" s="24">
        <v>21</v>
      </c>
      <c r="V48" s="24">
        <f t="shared" si="10"/>
        <v>0</v>
      </c>
      <c r="W48" s="24">
        <f t="shared" si="11"/>
        <v>0</v>
      </c>
      <c r="X48" s="52"/>
      <c r="Y48" s="51" t="s">
        <v>52</v>
      </c>
      <c r="Z48" s="51" t="s">
        <v>113</v>
      </c>
    </row>
    <row r="49" spans="6:26" s="50" customFormat="1" ht="12" outlineLevel="2" x14ac:dyDescent="0.2">
      <c r="F49" s="20">
        <v>7</v>
      </c>
      <c r="G49" s="21" t="s">
        <v>48</v>
      </c>
      <c r="H49" s="51" t="s">
        <v>124</v>
      </c>
      <c r="I49" s="51"/>
      <c r="J49" s="52" t="s">
        <v>125</v>
      </c>
      <c r="K49" s="21" t="s">
        <v>51</v>
      </c>
      <c r="L49" s="53">
        <v>5</v>
      </c>
      <c r="M49" s="23">
        <v>0</v>
      </c>
      <c r="N49" s="53">
        <f t="shared" si="6"/>
        <v>5</v>
      </c>
      <c r="O49" s="23">
        <v>0</v>
      </c>
      <c r="P49" s="24">
        <f t="shared" si="7"/>
        <v>0</v>
      </c>
      <c r="Q49" s="54">
        <v>1.7899999999999999E-3</v>
      </c>
      <c r="R49" s="55">
        <f t="shared" si="8"/>
        <v>8.9499999999999996E-3</v>
      </c>
      <c r="S49" s="54"/>
      <c r="T49" s="55">
        <f t="shared" si="9"/>
        <v>0</v>
      </c>
      <c r="U49" s="24">
        <v>21</v>
      </c>
      <c r="V49" s="24">
        <f t="shared" si="10"/>
        <v>0</v>
      </c>
      <c r="W49" s="24">
        <f t="shared" si="11"/>
        <v>0</v>
      </c>
      <c r="X49" s="52"/>
      <c r="Y49" s="51" t="s">
        <v>52</v>
      </c>
      <c r="Z49" s="51" t="s">
        <v>113</v>
      </c>
    </row>
    <row r="50" spans="6:26" s="50" customFormat="1" ht="12" outlineLevel="2" x14ac:dyDescent="0.2">
      <c r="F50" s="20">
        <v>8</v>
      </c>
      <c r="G50" s="21" t="s">
        <v>48</v>
      </c>
      <c r="H50" s="51" t="s">
        <v>126</v>
      </c>
      <c r="I50" s="51"/>
      <c r="J50" s="52" t="s">
        <v>127</v>
      </c>
      <c r="K50" s="21" t="s">
        <v>82</v>
      </c>
      <c r="L50" s="53">
        <v>8</v>
      </c>
      <c r="M50" s="23">
        <v>0</v>
      </c>
      <c r="N50" s="53">
        <f t="shared" si="6"/>
        <v>8</v>
      </c>
      <c r="O50" s="23">
        <v>0</v>
      </c>
      <c r="P50" s="24">
        <f t="shared" si="7"/>
        <v>0</v>
      </c>
      <c r="Q50" s="54">
        <v>2.0100000000000001E-3</v>
      </c>
      <c r="R50" s="55">
        <f t="shared" si="8"/>
        <v>1.6080000000000001E-2</v>
      </c>
      <c r="S50" s="54"/>
      <c r="T50" s="55">
        <f t="shared" si="9"/>
        <v>0</v>
      </c>
      <c r="U50" s="24">
        <v>21</v>
      </c>
      <c r="V50" s="24">
        <f t="shared" si="10"/>
        <v>0</v>
      </c>
      <c r="W50" s="24">
        <f t="shared" si="11"/>
        <v>0</v>
      </c>
      <c r="X50" s="52"/>
      <c r="Y50" s="51" t="s">
        <v>52</v>
      </c>
      <c r="Z50" s="51" t="s">
        <v>113</v>
      </c>
    </row>
    <row r="51" spans="6:26" s="50" customFormat="1" ht="12" outlineLevel="2" x14ac:dyDescent="0.2">
      <c r="F51" s="20">
        <v>9</v>
      </c>
      <c r="G51" s="21" t="s">
        <v>48</v>
      </c>
      <c r="H51" s="51" t="s">
        <v>128</v>
      </c>
      <c r="I51" s="51"/>
      <c r="J51" s="52" t="s">
        <v>129</v>
      </c>
      <c r="K51" s="21" t="s">
        <v>82</v>
      </c>
      <c r="L51" s="53">
        <v>25</v>
      </c>
      <c r="M51" s="23">
        <v>0</v>
      </c>
      <c r="N51" s="53">
        <f t="shared" si="6"/>
        <v>25</v>
      </c>
      <c r="O51" s="23">
        <v>0</v>
      </c>
      <c r="P51" s="24">
        <f t="shared" si="7"/>
        <v>0</v>
      </c>
      <c r="Q51" s="54">
        <v>4.0999999999999999E-4</v>
      </c>
      <c r="R51" s="55">
        <f t="shared" si="8"/>
        <v>1.025E-2</v>
      </c>
      <c r="S51" s="54"/>
      <c r="T51" s="55">
        <f t="shared" si="9"/>
        <v>0</v>
      </c>
      <c r="U51" s="24">
        <v>21</v>
      </c>
      <c r="V51" s="24">
        <f t="shared" si="10"/>
        <v>0</v>
      </c>
      <c r="W51" s="24">
        <f t="shared" si="11"/>
        <v>0</v>
      </c>
      <c r="X51" s="52"/>
      <c r="Y51" s="51" t="s">
        <v>52</v>
      </c>
      <c r="Z51" s="51" t="s">
        <v>113</v>
      </c>
    </row>
    <row r="52" spans="6:26" s="50" customFormat="1" ht="12" outlineLevel="2" x14ac:dyDescent="0.2">
      <c r="F52" s="20">
        <v>10</v>
      </c>
      <c r="G52" s="21" t="s">
        <v>48</v>
      </c>
      <c r="H52" s="51" t="s">
        <v>130</v>
      </c>
      <c r="I52" s="51"/>
      <c r="J52" s="52" t="s">
        <v>131</v>
      </c>
      <c r="K52" s="21" t="s">
        <v>82</v>
      </c>
      <c r="L52" s="53">
        <v>5</v>
      </c>
      <c r="M52" s="23">
        <v>0</v>
      </c>
      <c r="N52" s="53">
        <f t="shared" si="6"/>
        <v>5</v>
      </c>
      <c r="O52" s="23">
        <v>0</v>
      </c>
      <c r="P52" s="24">
        <f t="shared" si="7"/>
        <v>0</v>
      </c>
      <c r="Q52" s="54">
        <v>4.8000000000000001E-4</v>
      </c>
      <c r="R52" s="55">
        <f t="shared" si="8"/>
        <v>2.4000000000000002E-3</v>
      </c>
      <c r="S52" s="54"/>
      <c r="T52" s="55">
        <f t="shared" si="9"/>
        <v>0</v>
      </c>
      <c r="U52" s="24">
        <v>21</v>
      </c>
      <c r="V52" s="24">
        <f t="shared" si="10"/>
        <v>0</v>
      </c>
      <c r="W52" s="24">
        <f t="shared" si="11"/>
        <v>0</v>
      </c>
      <c r="X52" s="52"/>
      <c r="Y52" s="51" t="s">
        <v>52</v>
      </c>
      <c r="Z52" s="51" t="s">
        <v>113</v>
      </c>
    </row>
    <row r="53" spans="6:26" s="50" customFormat="1" ht="12" outlineLevel="2" x14ac:dyDescent="0.2">
      <c r="F53" s="20">
        <v>11</v>
      </c>
      <c r="G53" s="21" t="s">
        <v>48</v>
      </c>
      <c r="H53" s="51" t="s">
        <v>132</v>
      </c>
      <c r="I53" s="51"/>
      <c r="J53" s="52" t="s">
        <v>133</v>
      </c>
      <c r="K53" s="21" t="s">
        <v>82</v>
      </c>
      <c r="L53" s="53">
        <v>19</v>
      </c>
      <c r="M53" s="23">
        <v>0</v>
      </c>
      <c r="N53" s="53">
        <f t="shared" si="6"/>
        <v>19</v>
      </c>
      <c r="O53" s="23">
        <v>0</v>
      </c>
      <c r="P53" s="24">
        <f t="shared" si="7"/>
        <v>0</v>
      </c>
      <c r="Q53" s="54">
        <v>2.2399999999999998E-3</v>
      </c>
      <c r="R53" s="55">
        <f t="shared" si="8"/>
        <v>4.2559999999999994E-2</v>
      </c>
      <c r="S53" s="54"/>
      <c r="T53" s="55">
        <f t="shared" si="9"/>
        <v>0</v>
      </c>
      <c r="U53" s="24">
        <v>21</v>
      </c>
      <c r="V53" s="24">
        <f t="shared" si="10"/>
        <v>0</v>
      </c>
      <c r="W53" s="24">
        <f t="shared" si="11"/>
        <v>0</v>
      </c>
      <c r="X53" s="52"/>
      <c r="Y53" s="51" t="s">
        <v>52</v>
      </c>
      <c r="Z53" s="51" t="s">
        <v>113</v>
      </c>
    </row>
    <row r="54" spans="6:26" s="50" customFormat="1" ht="12" outlineLevel="2" x14ac:dyDescent="0.2">
      <c r="F54" s="20">
        <v>12</v>
      </c>
      <c r="G54" s="21" t="s">
        <v>48</v>
      </c>
      <c r="H54" s="51" t="s">
        <v>134</v>
      </c>
      <c r="I54" s="51"/>
      <c r="J54" s="52" t="s">
        <v>135</v>
      </c>
      <c r="K54" s="21" t="s">
        <v>51</v>
      </c>
      <c r="L54" s="53">
        <v>7</v>
      </c>
      <c r="M54" s="23">
        <v>0</v>
      </c>
      <c r="N54" s="53">
        <f t="shared" si="6"/>
        <v>7</v>
      </c>
      <c r="O54" s="23">
        <v>0</v>
      </c>
      <c r="P54" s="24">
        <f t="shared" si="7"/>
        <v>0</v>
      </c>
      <c r="Q54" s="54"/>
      <c r="R54" s="55">
        <f t="shared" si="8"/>
        <v>0</v>
      </c>
      <c r="S54" s="54"/>
      <c r="T54" s="55">
        <f t="shared" si="9"/>
        <v>0</v>
      </c>
      <c r="U54" s="24">
        <v>21</v>
      </c>
      <c r="V54" s="24">
        <f t="shared" si="10"/>
        <v>0</v>
      </c>
      <c r="W54" s="24">
        <f t="shared" si="11"/>
        <v>0</v>
      </c>
      <c r="X54" s="52"/>
      <c r="Y54" s="51" t="s">
        <v>52</v>
      </c>
      <c r="Z54" s="51" t="s">
        <v>113</v>
      </c>
    </row>
    <row r="55" spans="6:26" s="50" customFormat="1" ht="12" outlineLevel="2" x14ac:dyDescent="0.2">
      <c r="F55" s="20">
        <v>13</v>
      </c>
      <c r="G55" s="21" t="s">
        <v>48</v>
      </c>
      <c r="H55" s="51" t="s">
        <v>136</v>
      </c>
      <c r="I55" s="51"/>
      <c r="J55" s="52" t="s">
        <v>137</v>
      </c>
      <c r="K55" s="21" t="s">
        <v>51</v>
      </c>
      <c r="L55" s="53">
        <v>4</v>
      </c>
      <c r="M55" s="23">
        <v>0</v>
      </c>
      <c r="N55" s="53">
        <f t="shared" si="6"/>
        <v>4</v>
      </c>
      <c r="O55" s="23">
        <v>0</v>
      </c>
      <c r="P55" s="24">
        <f t="shared" si="7"/>
        <v>0</v>
      </c>
      <c r="Q55" s="54"/>
      <c r="R55" s="55">
        <f t="shared" si="8"/>
        <v>0</v>
      </c>
      <c r="S55" s="54"/>
      <c r="T55" s="55">
        <f t="shared" si="9"/>
        <v>0</v>
      </c>
      <c r="U55" s="24">
        <v>21</v>
      </c>
      <c r="V55" s="24">
        <f t="shared" si="10"/>
        <v>0</v>
      </c>
      <c r="W55" s="24">
        <f t="shared" si="11"/>
        <v>0</v>
      </c>
      <c r="X55" s="52"/>
      <c r="Y55" s="51" t="s">
        <v>52</v>
      </c>
      <c r="Z55" s="51" t="s">
        <v>113</v>
      </c>
    </row>
    <row r="56" spans="6:26" s="50" customFormat="1" ht="12" outlineLevel="2" x14ac:dyDescent="0.2">
      <c r="F56" s="20">
        <v>14</v>
      </c>
      <c r="G56" s="21" t="s">
        <v>48</v>
      </c>
      <c r="H56" s="51" t="s">
        <v>138</v>
      </c>
      <c r="I56" s="51"/>
      <c r="J56" s="52" t="s">
        <v>139</v>
      </c>
      <c r="K56" s="21" t="s">
        <v>51</v>
      </c>
      <c r="L56" s="53">
        <v>10</v>
      </c>
      <c r="M56" s="23">
        <v>0</v>
      </c>
      <c r="N56" s="53">
        <f t="shared" si="6"/>
        <v>10</v>
      </c>
      <c r="O56" s="23">
        <v>0</v>
      </c>
      <c r="P56" s="24">
        <f t="shared" si="7"/>
        <v>0</v>
      </c>
      <c r="Q56" s="54"/>
      <c r="R56" s="55">
        <f t="shared" si="8"/>
        <v>0</v>
      </c>
      <c r="S56" s="54"/>
      <c r="T56" s="55">
        <f t="shared" si="9"/>
        <v>0</v>
      </c>
      <c r="U56" s="24">
        <v>21</v>
      </c>
      <c r="V56" s="24">
        <f t="shared" si="10"/>
        <v>0</v>
      </c>
      <c r="W56" s="24">
        <f t="shared" si="11"/>
        <v>0</v>
      </c>
      <c r="X56" s="52"/>
      <c r="Y56" s="51" t="s">
        <v>52</v>
      </c>
      <c r="Z56" s="51" t="s">
        <v>113</v>
      </c>
    </row>
    <row r="57" spans="6:26" s="50" customFormat="1" ht="12" outlineLevel="2" x14ac:dyDescent="0.2">
      <c r="F57" s="20">
        <v>15</v>
      </c>
      <c r="G57" s="21" t="s">
        <v>48</v>
      </c>
      <c r="H57" s="51" t="s">
        <v>140</v>
      </c>
      <c r="I57" s="51"/>
      <c r="J57" s="52" t="s">
        <v>141</v>
      </c>
      <c r="K57" s="21" t="s">
        <v>51</v>
      </c>
      <c r="L57" s="53">
        <v>1</v>
      </c>
      <c r="M57" s="23">
        <v>0</v>
      </c>
      <c r="N57" s="53">
        <f t="shared" si="6"/>
        <v>1</v>
      </c>
      <c r="O57" s="23">
        <v>0</v>
      </c>
      <c r="P57" s="24">
        <f t="shared" si="7"/>
        <v>0</v>
      </c>
      <c r="Q57" s="54"/>
      <c r="R57" s="55">
        <f t="shared" si="8"/>
        <v>0</v>
      </c>
      <c r="S57" s="54">
        <v>2.027E-2</v>
      </c>
      <c r="T57" s="55">
        <f t="shared" si="9"/>
        <v>2.027E-2</v>
      </c>
      <c r="U57" s="24">
        <v>21</v>
      </c>
      <c r="V57" s="24">
        <f t="shared" si="10"/>
        <v>0</v>
      </c>
      <c r="W57" s="24">
        <f t="shared" si="11"/>
        <v>0</v>
      </c>
      <c r="X57" s="52"/>
      <c r="Y57" s="51" t="s">
        <v>52</v>
      </c>
      <c r="Z57" s="51" t="s">
        <v>113</v>
      </c>
    </row>
    <row r="58" spans="6:26" s="50" customFormat="1" ht="24" outlineLevel="2" x14ac:dyDescent="0.2">
      <c r="F58" s="20">
        <v>16</v>
      </c>
      <c r="G58" s="21" t="s">
        <v>48</v>
      </c>
      <c r="H58" s="51" t="s">
        <v>142</v>
      </c>
      <c r="I58" s="51"/>
      <c r="J58" s="52" t="s">
        <v>143</v>
      </c>
      <c r="K58" s="21" t="s">
        <v>51</v>
      </c>
      <c r="L58" s="53">
        <v>1</v>
      </c>
      <c r="M58" s="23">
        <v>0</v>
      </c>
      <c r="N58" s="53">
        <f t="shared" si="6"/>
        <v>1</v>
      </c>
      <c r="O58" s="23">
        <v>0</v>
      </c>
      <c r="P58" s="24">
        <f t="shared" si="7"/>
        <v>0</v>
      </c>
      <c r="Q58" s="54">
        <v>7.6999999999999996E-4</v>
      </c>
      <c r="R58" s="55">
        <f t="shared" si="8"/>
        <v>7.6999999999999996E-4</v>
      </c>
      <c r="S58" s="54"/>
      <c r="T58" s="55">
        <f t="shared" si="9"/>
        <v>0</v>
      </c>
      <c r="U58" s="24">
        <v>21</v>
      </c>
      <c r="V58" s="24">
        <f t="shared" si="10"/>
        <v>0</v>
      </c>
      <c r="W58" s="24">
        <f t="shared" si="11"/>
        <v>0</v>
      </c>
      <c r="X58" s="52"/>
      <c r="Y58" s="51" t="s">
        <v>52</v>
      </c>
      <c r="Z58" s="51" t="s">
        <v>113</v>
      </c>
    </row>
    <row r="59" spans="6:26" s="50" customFormat="1" ht="12" outlineLevel="2" x14ac:dyDescent="0.2">
      <c r="F59" s="20">
        <v>17</v>
      </c>
      <c r="G59" s="21" t="s">
        <v>48</v>
      </c>
      <c r="H59" s="51" t="s">
        <v>144</v>
      </c>
      <c r="I59" s="51"/>
      <c r="J59" s="52" t="s">
        <v>145</v>
      </c>
      <c r="K59" s="21" t="s">
        <v>82</v>
      </c>
      <c r="L59" s="53">
        <v>45</v>
      </c>
      <c r="M59" s="23">
        <v>0</v>
      </c>
      <c r="N59" s="53">
        <f t="shared" si="6"/>
        <v>45</v>
      </c>
      <c r="O59" s="23">
        <v>0</v>
      </c>
      <c r="P59" s="24">
        <f t="shared" si="7"/>
        <v>0</v>
      </c>
      <c r="Q59" s="54"/>
      <c r="R59" s="55">
        <f t="shared" si="8"/>
        <v>0</v>
      </c>
      <c r="S59" s="54"/>
      <c r="T59" s="55">
        <f t="shared" si="9"/>
        <v>0</v>
      </c>
      <c r="U59" s="24">
        <v>21</v>
      </c>
      <c r="V59" s="24">
        <f t="shared" si="10"/>
        <v>0</v>
      </c>
      <c r="W59" s="24">
        <f t="shared" si="11"/>
        <v>0</v>
      </c>
      <c r="X59" s="52"/>
      <c r="Y59" s="51" t="s">
        <v>52</v>
      </c>
      <c r="Z59" s="51" t="s">
        <v>113</v>
      </c>
    </row>
    <row r="60" spans="6:26" s="50" customFormat="1" ht="12" outlineLevel="2" x14ac:dyDescent="0.2">
      <c r="F60" s="20">
        <v>18</v>
      </c>
      <c r="G60" s="21" t="s">
        <v>48</v>
      </c>
      <c r="H60" s="51" t="s">
        <v>146</v>
      </c>
      <c r="I60" s="51"/>
      <c r="J60" s="52" t="s">
        <v>147</v>
      </c>
      <c r="K60" s="21" t="s">
        <v>148</v>
      </c>
      <c r="L60" s="53">
        <v>3</v>
      </c>
      <c r="M60" s="23">
        <v>0</v>
      </c>
      <c r="N60" s="53">
        <f t="shared" si="6"/>
        <v>3</v>
      </c>
      <c r="O60" s="23">
        <v>0</v>
      </c>
      <c r="P60" s="24">
        <f t="shared" si="7"/>
        <v>0</v>
      </c>
      <c r="Q60" s="54"/>
      <c r="R60" s="55">
        <f t="shared" si="8"/>
        <v>0</v>
      </c>
      <c r="S60" s="54"/>
      <c r="T60" s="55">
        <f t="shared" si="9"/>
        <v>0</v>
      </c>
      <c r="U60" s="24">
        <v>21</v>
      </c>
      <c r="V60" s="24">
        <f t="shared" si="10"/>
        <v>0</v>
      </c>
      <c r="W60" s="24">
        <f t="shared" si="11"/>
        <v>0</v>
      </c>
      <c r="X60" s="52"/>
      <c r="Y60" s="51" t="s">
        <v>52</v>
      </c>
      <c r="Z60" s="51" t="s">
        <v>113</v>
      </c>
    </row>
    <row r="61" spans="6:26" s="50" customFormat="1" ht="12" outlineLevel="2" x14ac:dyDescent="0.2">
      <c r="F61" s="20">
        <v>19</v>
      </c>
      <c r="G61" s="21" t="s">
        <v>48</v>
      </c>
      <c r="H61" s="51" t="s">
        <v>149</v>
      </c>
      <c r="I61" s="51"/>
      <c r="J61" s="52" t="s">
        <v>150</v>
      </c>
      <c r="K61" s="21" t="s">
        <v>148</v>
      </c>
      <c r="L61" s="53">
        <v>1</v>
      </c>
      <c r="M61" s="23">
        <v>0</v>
      </c>
      <c r="N61" s="53">
        <f t="shared" si="6"/>
        <v>1</v>
      </c>
      <c r="O61" s="23">
        <v>0</v>
      </c>
      <c r="P61" s="24">
        <f t="shared" si="7"/>
        <v>0</v>
      </c>
      <c r="Q61" s="54"/>
      <c r="R61" s="55">
        <f t="shared" si="8"/>
        <v>0</v>
      </c>
      <c r="S61" s="54"/>
      <c r="T61" s="55">
        <f t="shared" si="9"/>
        <v>0</v>
      </c>
      <c r="U61" s="24">
        <v>21</v>
      </c>
      <c r="V61" s="24">
        <f t="shared" si="10"/>
        <v>0</v>
      </c>
      <c r="W61" s="24">
        <f t="shared" si="11"/>
        <v>0</v>
      </c>
      <c r="X61" s="52"/>
      <c r="Y61" s="51" t="s">
        <v>52</v>
      </c>
      <c r="Z61" s="51" t="s">
        <v>113</v>
      </c>
    </row>
    <row r="62" spans="6:26" s="50" customFormat="1" ht="12" outlineLevel="2" x14ac:dyDescent="0.2">
      <c r="F62" s="20">
        <v>20</v>
      </c>
      <c r="G62" s="21" t="s">
        <v>48</v>
      </c>
      <c r="H62" s="51" t="s">
        <v>151</v>
      </c>
      <c r="I62" s="51"/>
      <c r="J62" s="52" t="s">
        <v>152</v>
      </c>
      <c r="K62" s="21" t="s">
        <v>82</v>
      </c>
      <c r="L62" s="53">
        <v>30</v>
      </c>
      <c r="M62" s="23">
        <v>0</v>
      </c>
      <c r="N62" s="53">
        <f t="shared" si="6"/>
        <v>30</v>
      </c>
      <c r="O62" s="23">
        <v>0</v>
      </c>
      <c r="P62" s="24">
        <f t="shared" si="7"/>
        <v>0</v>
      </c>
      <c r="Q62" s="54">
        <v>4.0000000000000002E-4</v>
      </c>
      <c r="R62" s="55">
        <f t="shared" si="8"/>
        <v>1.2E-2</v>
      </c>
      <c r="S62" s="54"/>
      <c r="T62" s="55">
        <f t="shared" si="9"/>
        <v>0</v>
      </c>
      <c r="U62" s="24">
        <v>21</v>
      </c>
      <c r="V62" s="24">
        <f t="shared" si="10"/>
        <v>0</v>
      </c>
      <c r="W62" s="24">
        <f t="shared" si="11"/>
        <v>0</v>
      </c>
      <c r="X62" s="52"/>
      <c r="Y62" s="51" t="s">
        <v>52</v>
      </c>
      <c r="Z62" s="51" t="s">
        <v>113</v>
      </c>
    </row>
    <row r="63" spans="6:26" s="50" customFormat="1" ht="24" outlineLevel="2" x14ac:dyDescent="0.2">
      <c r="F63" s="20">
        <v>21</v>
      </c>
      <c r="G63" s="21" t="s">
        <v>48</v>
      </c>
      <c r="H63" s="51" t="s">
        <v>153</v>
      </c>
      <c r="I63" s="51"/>
      <c r="J63" s="52" t="s">
        <v>154</v>
      </c>
      <c r="K63" s="21" t="s">
        <v>92</v>
      </c>
      <c r="L63" s="53">
        <v>8.7590000000000001E-2</v>
      </c>
      <c r="M63" s="23">
        <v>0</v>
      </c>
      <c r="N63" s="53">
        <f t="shared" si="6"/>
        <v>8.7590000000000001E-2</v>
      </c>
      <c r="O63" s="23">
        <v>0</v>
      </c>
      <c r="P63" s="24">
        <f t="shared" si="7"/>
        <v>0</v>
      </c>
      <c r="Q63" s="54"/>
      <c r="R63" s="55">
        <f t="shared" si="8"/>
        <v>0</v>
      </c>
      <c r="S63" s="54"/>
      <c r="T63" s="55">
        <f t="shared" si="9"/>
        <v>0</v>
      </c>
      <c r="U63" s="24">
        <v>21</v>
      </c>
      <c r="V63" s="24">
        <f t="shared" si="10"/>
        <v>0</v>
      </c>
      <c r="W63" s="24">
        <f t="shared" si="11"/>
        <v>0</v>
      </c>
      <c r="X63" s="52"/>
      <c r="Y63" s="51" t="s">
        <v>52</v>
      </c>
      <c r="Z63" s="51" t="s">
        <v>113</v>
      </c>
    </row>
    <row r="64" spans="6:26" s="93" customFormat="1" ht="12.75" customHeight="1" outlineLevel="2" x14ac:dyDescent="0.2">
      <c r="F64" s="94"/>
      <c r="G64" s="95"/>
      <c r="H64" s="95"/>
      <c r="I64" s="95"/>
      <c r="J64" s="96"/>
      <c r="K64" s="95"/>
      <c r="L64" s="97"/>
      <c r="M64" s="98"/>
      <c r="N64" s="97"/>
      <c r="O64" s="98"/>
      <c r="P64" s="99"/>
      <c r="Q64" s="100"/>
      <c r="R64" s="98"/>
      <c r="S64" s="98"/>
      <c r="T64" s="98"/>
      <c r="U64" s="101" t="s">
        <v>41</v>
      </c>
      <c r="V64" s="98"/>
      <c r="W64" s="98"/>
      <c r="X64" s="98"/>
      <c r="Y64" s="95"/>
      <c r="Z64" s="95"/>
    </row>
    <row r="65" spans="6:26" s="41" customFormat="1" ht="16.5" customHeight="1" outlineLevel="1" x14ac:dyDescent="0.2">
      <c r="F65" s="42"/>
      <c r="G65" s="6"/>
      <c r="H65" s="43"/>
      <c r="I65" s="43"/>
      <c r="J65" s="43" t="s">
        <v>155</v>
      </c>
      <c r="K65" s="6"/>
      <c r="L65" s="44"/>
      <c r="M65" s="45"/>
      <c r="N65" s="44"/>
      <c r="O65" s="45"/>
      <c r="P65" s="46">
        <f>SUBTOTAL(9,P66:P102)</f>
        <v>0</v>
      </c>
      <c r="Q65" s="47"/>
      <c r="R65" s="48">
        <f>SUBTOTAL(9,R66:R102)</f>
        <v>0.44147999999999998</v>
      </c>
      <c r="S65" s="45"/>
      <c r="T65" s="48">
        <f>SUBTOTAL(9,T66:T102)</f>
        <v>0.27689999999999998</v>
      </c>
      <c r="U65" s="91" t="s">
        <v>41</v>
      </c>
      <c r="V65" s="46">
        <f>SUBTOTAL(9,V66:V102)</f>
        <v>0</v>
      </c>
      <c r="W65" s="46">
        <f>SUBTOTAL(9,W66:W102)</f>
        <v>0</v>
      </c>
      <c r="X65" s="49"/>
      <c r="Y65" s="27"/>
      <c r="Z65" s="27"/>
    </row>
    <row r="66" spans="6:26" s="50" customFormat="1" ht="24" outlineLevel="2" x14ac:dyDescent="0.2">
      <c r="F66" s="20">
        <v>1</v>
      </c>
      <c r="G66" s="21" t="s">
        <v>110</v>
      </c>
      <c r="H66" s="51" t="s">
        <v>156</v>
      </c>
      <c r="I66" s="51"/>
      <c r="J66" s="52" t="s">
        <v>157</v>
      </c>
      <c r="K66" s="21" t="s">
        <v>51</v>
      </c>
      <c r="L66" s="53">
        <v>15</v>
      </c>
      <c r="M66" s="23">
        <v>0</v>
      </c>
      <c r="N66" s="53">
        <f t="shared" ref="N66:N92" si="12">L66*(1+M66/100)</f>
        <v>15</v>
      </c>
      <c r="O66" s="23">
        <v>0</v>
      </c>
      <c r="P66" s="24">
        <f t="shared" ref="P66:P92" si="13">N66*O66</f>
        <v>0</v>
      </c>
      <c r="Q66" s="54">
        <v>3.6000000000000002E-4</v>
      </c>
      <c r="R66" s="55">
        <f t="shared" ref="R66:R92" si="14">N66*Q66</f>
        <v>5.4000000000000003E-3</v>
      </c>
      <c r="S66" s="54"/>
      <c r="T66" s="55">
        <f t="shared" ref="T66:T92" si="15">N66*S66</f>
        <v>0</v>
      </c>
      <c r="U66" s="24">
        <v>21</v>
      </c>
      <c r="V66" s="24">
        <f t="shared" ref="V66:V92" si="16">P66*(U66/100)</f>
        <v>0</v>
      </c>
      <c r="W66" s="24">
        <f t="shared" ref="W66:W92" si="17">P66+V66</f>
        <v>0</v>
      </c>
      <c r="X66" s="52"/>
      <c r="Y66" s="51" t="s">
        <v>52</v>
      </c>
      <c r="Z66" s="51" t="s">
        <v>158</v>
      </c>
    </row>
    <row r="67" spans="6:26" s="50" customFormat="1" ht="24" outlineLevel="2" x14ac:dyDescent="0.2">
      <c r="F67" s="20">
        <v>2</v>
      </c>
      <c r="G67" s="21" t="s">
        <v>110</v>
      </c>
      <c r="H67" s="51" t="s">
        <v>159</v>
      </c>
      <c r="I67" s="51"/>
      <c r="J67" s="52" t="s">
        <v>160</v>
      </c>
      <c r="K67" s="21" t="s">
        <v>51</v>
      </c>
      <c r="L67" s="53">
        <v>12</v>
      </c>
      <c r="M67" s="23">
        <v>0</v>
      </c>
      <c r="N67" s="53">
        <f t="shared" si="12"/>
        <v>12</v>
      </c>
      <c r="O67" s="23">
        <v>0</v>
      </c>
      <c r="P67" s="24">
        <f t="shared" si="13"/>
        <v>0</v>
      </c>
      <c r="Q67" s="54">
        <v>7.2000000000000005E-4</v>
      </c>
      <c r="R67" s="55">
        <f t="shared" si="14"/>
        <v>8.6400000000000001E-3</v>
      </c>
      <c r="S67" s="54"/>
      <c r="T67" s="55">
        <f t="shared" si="15"/>
        <v>0</v>
      </c>
      <c r="U67" s="24">
        <v>21</v>
      </c>
      <c r="V67" s="24">
        <f t="shared" si="16"/>
        <v>0</v>
      </c>
      <c r="W67" s="24">
        <f t="shared" si="17"/>
        <v>0</v>
      </c>
      <c r="X67" s="52"/>
      <c r="Y67" s="51" t="s">
        <v>52</v>
      </c>
      <c r="Z67" s="51" t="s">
        <v>158</v>
      </c>
    </row>
    <row r="68" spans="6:26" s="50" customFormat="1" ht="12" outlineLevel="2" x14ac:dyDescent="0.2">
      <c r="F68" s="20">
        <v>3</v>
      </c>
      <c r="G68" s="21" t="s">
        <v>110</v>
      </c>
      <c r="H68" s="51" t="s">
        <v>161</v>
      </c>
      <c r="I68" s="51"/>
      <c r="J68" s="52" t="s">
        <v>162</v>
      </c>
      <c r="K68" s="21" t="s">
        <v>51</v>
      </c>
      <c r="L68" s="53">
        <v>3</v>
      </c>
      <c r="M68" s="23">
        <v>0</v>
      </c>
      <c r="N68" s="53">
        <f t="shared" si="12"/>
        <v>3</v>
      </c>
      <c r="O68" s="23">
        <v>0</v>
      </c>
      <c r="P68" s="24">
        <f t="shared" si="13"/>
        <v>0</v>
      </c>
      <c r="Q68" s="54">
        <v>8.8000000000000003E-4</v>
      </c>
      <c r="R68" s="55">
        <f t="shared" si="14"/>
        <v>2.64E-3</v>
      </c>
      <c r="S68" s="54"/>
      <c r="T68" s="55">
        <f t="shared" si="15"/>
        <v>0</v>
      </c>
      <c r="U68" s="24">
        <v>21</v>
      </c>
      <c r="V68" s="24">
        <f t="shared" si="16"/>
        <v>0</v>
      </c>
      <c r="W68" s="24">
        <f t="shared" si="17"/>
        <v>0</v>
      </c>
      <c r="X68" s="52"/>
      <c r="Y68" s="51" t="s">
        <v>52</v>
      </c>
      <c r="Z68" s="51" t="s">
        <v>158</v>
      </c>
    </row>
    <row r="69" spans="6:26" s="50" customFormat="1" ht="24" outlineLevel="2" x14ac:dyDescent="0.2">
      <c r="F69" s="20">
        <v>4</v>
      </c>
      <c r="G69" s="21" t="s">
        <v>110</v>
      </c>
      <c r="H69" s="51" t="s">
        <v>163</v>
      </c>
      <c r="I69" s="51"/>
      <c r="J69" s="52" t="s">
        <v>164</v>
      </c>
      <c r="K69" s="21" t="s">
        <v>51</v>
      </c>
      <c r="L69" s="53">
        <v>4</v>
      </c>
      <c r="M69" s="23">
        <v>0</v>
      </c>
      <c r="N69" s="53">
        <f t="shared" si="12"/>
        <v>4</v>
      </c>
      <c r="O69" s="23">
        <v>0</v>
      </c>
      <c r="P69" s="24">
        <f t="shared" si="13"/>
        <v>0</v>
      </c>
      <c r="Q69" s="54">
        <v>8.0000000000000007E-5</v>
      </c>
      <c r="R69" s="55">
        <f t="shared" si="14"/>
        <v>3.2000000000000003E-4</v>
      </c>
      <c r="S69" s="54"/>
      <c r="T69" s="55">
        <f t="shared" si="15"/>
        <v>0</v>
      </c>
      <c r="U69" s="24">
        <v>21</v>
      </c>
      <c r="V69" s="24">
        <f t="shared" si="16"/>
        <v>0</v>
      </c>
      <c r="W69" s="24">
        <f t="shared" si="17"/>
        <v>0</v>
      </c>
      <c r="X69" s="52"/>
      <c r="Y69" s="51" t="s">
        <v>52</v>
      </c>
      <c r="Z69" s="51" t="s">
        <v>158</v>
      </c>
    </row>
    <row r="70" spans="6:26" s="50" customFormat="1" ht="24" outlineLevel="2" x14ac:dyDescent="0.2">
      <c r="F70" s="20">
        <v>5</v>
      </c>
      <c r="G70" s="21" t="s">
        <v>110</v>
      </c>
      <c r="H70" s="51" t="s">
        <v>165</v>
      </c>
      <c r="I70" s="51"/>
      <c r="J70" s="52" t="s">
        <v>166</v>
      </c>
      <c r="K70" s="21" t="s">
        <v>51</v>
      </c>
      <c r="L70" s="53">
        <v>2</v>
      </c>
      <c r="M70" s="23">
        <v>0</v>
      </c>
      <c r="N70" s="53">
        <f t="shared" si="12"/>
        <v>2</v>
      </c>
      <c r="O70" s="23">
        <v>0</v>
      </c>
      <c r="P70" s="24">
        <f t="shared" si="13"/>
        <v>0</v>
      </c>
      <c r="Q70" s="54">
        <v>3.4000000000000002E-4</v>
      </c>
      <c r="R70" s="55">
        <f t="shared" si="14"/>
        <v>6.8000000000000005E-4</v>
      </c>
      <c r="S70" s="54"/>
      <c r="T70" s="55">
        <f t="shared" si="15"/>
        <v>0</v>
      </c>
      <c r="U70" s="24">
        <v>21</v>
      </c>
      <c r="V70" s="24">
        <f t="shared" si="16"/>
        <v>0</v>
      </c>
      <c r="W70" s="24">
        <f t="shared" si="17"/>
        <v>0</v>
      </c>
      <c r="X70" s="52"/>
      <c r="Y70" s="51" t="s">
        <v>52</v>
      </c>
      <c r="Z70" s="51" t="s">
        <v>158</v>
      </c>
    </row>
    <row r="71" spans="6:26" s="50" customFormat="1" ht="12" outlineLevel="2" x14ac:dyDescent="0.2">
      <c r="F71" s="20">
        <v>6</v>
      </c>
      <c r="G71" s="21" t="s">
        <v>110</v>
      </c>
      <c r="H71" s="51" t="s">
        <v>167</v>
      </c>
      <c r="I71" s="51"/>
      <c r="J71" s="52" t="s">
        <v>168</v>
      </c>
      <c r="K71" s="21" t="s">
        <v>51</v>
      </c>
      <c r="L71" s="53">
        <v>2</v>
      </c>
      <c r="M71" s="23">
        <v>0</v>
      </c>
      <c r="N71" s="53">
        <f t="shared" si="12"/>
        <v>2</v>
      </c>
      <c r="O71" s="23">
        <v>0</v>
      </c>
      <c r="P71" s="24">
        <f t="shared" si="13"/>
        <v>0</v>
      </c>
      <c r="Q71" s="54">
        <v>7.8000000000000009E-4</v>
      </c>
      <c r="R71" s="55">
        <f t="shared" si="14"/>
        <v>1.5600000000000002E-3</v>
      </c>
      <c r="S71" s="54"/>
      <c r="T71" s="55">
        <f t="shared" si="15"/>
        <v>0</v>
      </c>
      <c r="U71" s="24">
        <v>21</v>
      </c>
      <c r="V71" s="24">
        <f t="shared" si="16"/>
        <v>0</v>
      </c>
      <c r="W71" s="24">
        <f t="shared" si="17"/>
        <v>0</v>
      </c>
      <c r="X71" s="52"/>
      <c r="Y71" s="51" t="s">
        <v>52</v>
      </c>
      <c r="Z71" s="51" t="s">
        <v>158</v>
      </c>
    </row>
    <row r="72" spans="6:26" s="50" customFormat="1" ht="12" outlineLevel="2" x14ac:dyDescent="0.2">
      <c r="F72" s="20">
        <v>7</v>
      </c>
      <c r="G72" s="21" t="s">
        <v>110</v>
      </c>
      <c r="H72" s="51" t="s">
        <v>169</v>
      </c>
      <c r="I72" s="51"/>
      <c r="J72" s="52" t="s">
        <v>170</v>
      </c>
      <c r="K72" s="21" t="s">
        <v>51</v>
      </c>
      <c r="L72" s="53">
        <v>30</v>
      </c>
      <c r="M72" s="23">
        <v>0</v>
      </c>
      <c r="N72" s="53">
        <f t="shared" si="12"/>
        <v>30</v>
      </c>
      <c r="O72" s="23">
        <v>0</v>
      </c>
      <c r="P72" s="24">
        <f t="shared" si="13"/>
        <v>0</v>
      </c>
      <c r="Q72" s="54">
        <v>8.0000000000000007E-5</v>
      </c>
      <c r="R72" s="55">
        <f t="shared" si="14"/>
        <v>2.4000000000000002E-3</v>
      </c>
      <c r="S72" s="54"/>
      <c r="T72" s="55">
        <f t="shared" si="15"/>
        <v>0</v>
      </c>
      <c r="U72" s="24">
        <v>21</v>
      </c>
      <c r="V72" s="24">
        <f t="shared" si="16"/>
        <v>0</v>
      </c>
      <c r="W72" s="24">
        <f t="shared" si="17"/>
        <v>0</v>
      </c>
      <c r="X72" s="52"/>
      <c r="Y72" s="51" t="s">
        <v>52</v>
      </c>
      <c r="Z72" s="51" t="s">
        <v>158</v>
      </c>
    </row>
    <row r="73" spans="6:26" s="50" customFormat="1" ht="12" outlineLevel="2" x14ac:dyDescent="0.2">
      <c r="F73" s="20">
        <v>8</v>
      </c>
      <c r="G73" s="21" t="s">
        <v>110</v>
      </c>
      <c r="H73" s="51" t="s">
        <v>171</v>
      </c>
      <c r="I73" s="51"/>
      <c r="J73" s="52" t="s">
        <v>172</v>
      </c>
      <c r="K73" s="21" t="s">
        <v>51</v>
      </c>
      <c r="L73" s="53">
        <v>1</v>
      </c>
      <c r="M73" s="23">
        <v>0</v>
      </c>
      <c r="N73" s="53">
        <f t="shared" si="12"/>
        <v>1</v>
      </c>
      <c r="O73" s="23">
        <v>0</v>
      </c>
      <c r="P73" s="24">
        <f t="shared" si="13"/>
        <v>0</v>
      </c>
      <c r="Q73" s="54">
        <v>1.2000000000000001E-3</v>
      </c>
      <c r="R73" s="55">
        <f t="shared" si="14"/>
        <v>1.2000000000000001E-3</v>
      </c>
      <c r="S73" s="54"/>
      <c r="T73" s="55">
        <f t="shared" si="15"/>
        <v>0</v>
      </c>
      <c r="U73" s="24">
        <v>21</v>
      </c>
      <c r="V73" s="24">
        <f t="shared" si="16"/>
        <v>0</v>
      </c>
      <c r="W73" s="24">
        <f t="shared" si="17"/>
        <v>0</v>
      </c>
      <c r="X73" s="52"/>
      <c r="Y73" s="51" t="s">
        <v>52</v>
      </c>
      <c r="Z73" s="51" t="s">
        <v>158</v>
      </c>
    </row>
    <row r="74" spans="6:26" s="50" customFormat="1" ht="24" outlineLevel="2" x14ac:dyDescent="0.2">
      <c r="F74" s="20">
        <v>9</v>
      </c>
      <c r="G74" s="21" t="s">
        <v>48</v>
      </c>
      <c r="H74" s="51" t="s">
        <v>173</v>
      </c>
      <c r="I74" s="51"/>
      <c r="J74" s="52" t="s">
        <v>174</v>
      </c>
      <c r="K74" s="21" t="s">
        <v>82</v>
      </c>
      <c r="L74" s="53">
        <v>7</v>
      </c>
      <c r="M74" s="23">
        <v>0</v>
      </c>
      <c r="N74" s="53">
        <f t="shared" si="12"/>
        <v>7</v>
      </c>
      <c r="O74" s="23">
        <v>0</v>
      </c>
      <c r="P74" s="24">
        <f t="shared" si="13"/>
        <v>0</v>
      </c>
      <c r="Q74" s="54">
        <v>3.0899999999999999E-3</v>
      </c>
      <c r="R74" s="55">
        <f t="shared" si="14"/>
        <v>2.163E-2</v>
      </c>
      <c r="S74" s="54"/>
      <c r="T74" s="55">
        <f t="shared" si="15"/>
        <v>0</v>
      </c>
      <c r="U74" s="24">
        <v>21</v>
      </c>
      <c r="V74" s="24">
        <f t="shared" si="16"/>
        <v>0</v>
      </c>
      <c r="W74" s="24">
        <f t="shared" si="17"/>
        <v>0</v>
      </c>
      <c r="X74" s="52"/>
      <c r="Y74" s="51" t="s">
        <v>52</v>
      </c>
      <c r="Z74" s="51" t="s">
        <v>158</v>
      </c>
    </row>
    <row r="75" spans="6:26" s="50" customFormat="1" ht="24" outlineLevel="2" x14ac:dyDescent="0.2">
      <c r="F75" s="20">
        <v>10</v>
      </c>
      <c r="G75" s="21" t="s">
        <v>48</v>
      </c>
      <c r="H75" s="51" t="s">
        <v>175</v>
      </c>
      <c r="I75" s="51"/>
      <c r="J75" s="52" t="s">
        <v>176</v>
      </c>
      <c r="K75" s="21" t="s">
        <v>82</v>
      </c>
      <c r="L75" s="53">
        <v>30</v>
      </c>
      <c r="M75" s="23">
        <v>0</v>
      </c>
      <c r="N75" s="53">
        <f t="shared" si="12"/>
        <v>30</v>
      </c>
      <c r="O75" s="23">
        <v>0</v>
      </c>
      <c r="P75" s="24">
        <f t="shared" si="13"/>
        <v>0</v>
      </c>
      <c r="Q75" s="54">
        <v>6.4000000000000003E-3</v>
      </c>
      <c r="R75" s="55">
        <f t="shared" si="14"/>
        <v>0.192</v>
      </c>
      <c r="S75" s="54"/>
      <c r="T75" s="55">
        <f t="shared" si="15"/>
        <v>0</v>
      </c>
      <c r="U75" s="24">
        <v>21</v>
      </c>
      <c r="V75" s="24">
        <f t="shared" si="16"/>
        <v>0</v>
      </c>
      <c r="W75" s="24">
        <f t="shared" si="17"/>
        <v>0</v>
      </c>
      <c r="X75" s="52"/>
      <c r="Y75" s="51" t="s">
        <v>52</v>
      </c>
      <c r="Z75" s="51" t="s">
        <v>158</v>
      </c>
    </row>
    <row r="76" spans="6:26" s="50" customFormat="1" ht="12" outlineLevel="2" x14ac:dyDescent="0.2">
      <c r="F76" s="20">
        <v>11</v>
      </c>
      <c r="G76" s="21" t="s">
        <v>48</v>
      </c>
      <c r="H76" s="51" t="s">
        <v>177</v>
      </c>
      <c r="I76" s="51"/>
      <c r="J76" s="52" t="s">
        <v>178</v>
      </c>
      <c r="K76" s="21" t="s">
        <v>82</v>
      </c>
      <c r="L76" s="53">
        <v>130</v>
      </c>
      <c r="M76" s="23">
        <v>0</v>
      </c>
      <c r="N76" s="53">
        <f t="shared" si="12"/>
        <v>130</v>
      </c>
      <c r="O76" s="23">
        <v>0</v>
      </c>
      <c r="P76" s="24">
        <f t="shared" si="13"/>
        <v>0</v>
      </c>
      <c r="Q76" s="54"/>
      <c r="R76" s="55">
        <f t="shared" si="14"/>
        <v>0</v>
      </c>
      <c r="S76" s="54">
        <v>2.1299999999999999E-3</v>
      </c>
      <c r="T76" s="55">
        <f t="shared" si="15"/>
        <v>0.27689999999999998</v>
      </c>
      <c r="U76" s="24">
        <v>21</v>
      </c>
      <c r="V76" s="24">
        <f t="shared" si="16"/>
        <v>0</v>
      </c>
      <c r="W76" s="24">
        <f t="shared" si="17"/>
        <v>0</v>
      </c>
      <c r="X76" s="52"/>
      <c r="Y76" s="51" t="s">
        <v>52</v>
      </c>
      <c r="Z76" s="51" t="s">
        <v>158</v>
      </c>
    </row>
    <row r="77" spans="6:26" s="50" customFormat="1" ht="12" outlineLevel="2" x14ac:dyDescent="0.2">
      <c r="F77" s="20">
        <v>12</v>
      </c>
      <c r="G77" s="21" t="s">
        <v>48</v>
      </c>
      <c r="H77" s="51" t="s">
        <v>179</v>
      </c>
      <c r="I77" s="51"/>
      <c r="J77" s="52" t="s">
        <v>180</v>
      </c>
      <c r="K77" s="21" t="s">
        <v>82</v>
      </c>
      <c r="L77" s="53">
        <v>35</v>
      </c>
      <c r="M77" s="23">
        <v>0</v>
      </c>
      <c r="N77" s="53">
        <f t="shared" si="12"/>
        <v>35</v>
      </c>
      <c r="O77" s="23">
        <v>0</v>
      </c>
      <c r="P77" s="24">
        <f t="shared" si="13"/>
        <v>0</v>
      </c>
      <c r="Q77" s="54">
        <v>8.4000000000000003E-4</v>
      </c>
      <c r="R77" s="55">
        <f t="shared" si="14"/>
        <v>2.9400000000000003E-2</v>
      </c>
      <c r="S77" s="54"/>
      <c r="T77" s="55">
        <f t="shared" si="15"/>
        <v>0</v>
      </c>
      <c r="U77" s="24">
        <v>21</v>
      </c>
      <c r="V77" s="24">
        <f t="shared" si="16"/>
        <v>0</v>
      </c>
      <c r="W77" s="24">
        <f t="shared" si="17"/>
        <v>0</v>
      </c>
      <c r="X77" s="52"/>
      <c r="Y77" s="51" t="s">
        <v>52</v>
      </c>
      <c r="Z77" s="51" t="s">
        <v>158</v>
      </c>
    </row>
    <row r="78" spans="6:26" s="50" customFormat="1" ht="12" outlineLevel="2" x14ac:dyDescent="0.2">
      <c r="F78" s="20">
        <v>13</v>
      </c>
      <c r="G78" s="21" t="s">
        <v>48</v>
      </c>
      <c r="H78" s="51" t="s">
        <v>181</v>
      </c>
      <c r="I78" s="51"/>
      <c r="J78" s="52" t="s">
        <v>182</v>
      </c>
      <c r="K78" s="21" t="s">
        <v>82</v>
      </c>
      <c r="L78" s="53">
        <v>50</v>
      </c>
      <c r="M78" s="23">
        <v>0</v>
      </c>
      <c r="N78" s="53">
        <f t="shared" si="12"/>
        <v>50</v>
      </c>
      <c r="O78" s="23">
        <v>0</v>
      </c>
      <c r="P78" s="24">
        <f t="shared" si="13"/>
        <v>0</v>
      </c>
      <c r="Q78" s="54">
        <v>9.7999999999999997E-4</v>
      </c>
      <c r="R78" s="55">
        <f t="shared" si="14"/>
        <v>4.9000000000000002E-2</v>
      </c>
      <c r="S78" s="54"/>
      <c r="T78" s="55">
        <f t="shared" si="15"/>
        <v>0</v>
      </c>
      <c r="U78" s="24">
        <v>21</v>
      </c>
      <c r="V78" s="24">
        <f t="shared" si="16"/>
        <v>0</v>
      </c>
      <c r="W78" s="24">
        <f t="shared" si="17"/>
        <v>0</v>
      </c>
      <c r="X78" s="52"/>
      <c r="Y78" s="51" t="s">
        <v>52</v>
      </c>
      <c r="Z78" s="51" t="s">
        <v>158</v>
      </c>
    </row>
    <row r="79" spans="6:26" s="50" customFormat="1" ht="12" outlineLevel="2" x14ac:dyDescent="0.2">
      <c r="F79" s="20">
        <v>14</v>
      </c>
      <c r="G79" s="21" t="s">
        <v>48</v>
      </c>
      <c r="H79" s="51" t="s">
        <v>183</v>
      </c>
      <c r="I79" s="51"/>
      <c r="J79" s="52" t="s">
        <v>184</v>
      </c>
      <c r="K79" s="21" t="s">
        <v>82</v>
      </c>
      <c r="L79" s="53">
        <v>22</v>
      </c>
      <c r="M79" s="23">
        <v>0</v>
      </c>
      <c r="N79" s="53">
        <f t="shared" si="12"/>
        <v>22</v>
      </c>
      <c r="O79" s="23">
        <v>0</v>
      </c>
      <c r="P79" s="24">
        <f t="shared" si="13"/>
        <v>0</v>
      </c>
      <c r="Q79" s="54">
        <v>1.2600000000000001E-3</v>
      </c>
      <c r="R79" s="55">
        <f t="shared" si="14"/>
        <v>2.7720000000000002E-2</v>
      </c>
      <c r="S79" s="54"/>
      <c r="T79" s="55">
        <f t="shared" si="15"/>
        <v>0</v>
      </c>
      <c r="U79" s="24">
        <v>21</v>
      </c>
      <c r="V79" s="24">
        <f t="shared" si="16"/>
        <v>0</v>
      </c>
      <c r="W79" s="24">
        <f t="shared" si="17"/>
        <v>0</v>
      </c>
      <c r="X79" s="52"/>
      <c r="Y79" s="51" t="s">
        <v>52</v>
      </c>
      <c r="Z79" s="51" t="s">
        <v>158</v>
      </c>
    </row>
    <row r="80" spans="6:26" s="50" customFormat="1" ht="12" outlineLevel="2" x14ac:dyDescent="0.2">
      <c r="F80" s="20">
        <v>15</v>
      </c>
      <c r="G80" s="21" t="s">
        <v>48</v>
      </c>
      <c r="H80" s="51" t="s">
        <v>185</v>
      </c>
      <c r="I80" s="51"/>
      <c r="J80" s="52" t="s">
        <v>186</v>
      </c>
      <c r="K80" s="21" t="s">
        <v>82</v>
      </c>
      <c r="L80" s="53">
        <v>17</v>
      </c>
      <c r="M80" s="23">
        <v>0</v>
      </c>
      <c r="N80" s="53">
        <f t="shared" si="12"/>
        <v>17</v>
      </c>
      <c r="O80" s="23">
        <v>0</v>
      </c>
      <c r="P80" s="24">
        <f t="shared" si="13"/>
        <v>0</v>
      </c>
      <c r="Q80" s="54">
        <v>1.5299999999999999E-3</v>
      </c>
      <c r="R80" s="55">
        <f t="shared" si="14"/>
        <v>2.6009999999999998E-2</v>
      </c>
      <c r="S80" s="54"/>
      <c r="T80" s="55">
        <f t="shared" si="15"/>
        <v>0</v>
      </c>
      <c r="U80" s="24">
        <v>21</v>
      </c>
      <c r="V80" s="24">
        <f t="shared" si="16"/>
        <v>0</v>
      </c>
      <c r="W80" s="24">
        <f t="shared" si="17"/>
        <v>0</v>
      </c>
      <c r="X80" s="52"/>
      <c r="Y80" s="51" t="s">
        <v>52</v>
      </c>
      <c r="Z80" s="51" t="s">
        <v>158</v>
      </c>
    </row>
    <row r="81" spans="6:26" s="50" customFormat="1" ht="24" outlineLevel="2" x14ac:dyDescent="0.2">
      <c r="F81" s="20">
        <v>16</v>
      </c>
      <c r="G81" s="21" t="s">
        <v>48</v>
      </c>
      <c r="H81" s="51" t="s">
        <v>187</v>
      </c>
      <c r="I81" s="51"/>
      <c r="J81" s="52" t="s">
        <v>188</v>
      </c>
      <c r="K81" s="21" t="s">
        <v>82</v>
      </c>
      <c r="L81" s="53">
        <v>85</v>
      </c>
      <c r="M81" s="23">
        <v>0</v>
      </c>
      <c r="N81" s="53">
        <f t="shared" si="12"/>
        <v>85</v>
      </c>
      <c r="O81" s="23">
        <v>0</v>
      </c>
      <c r="P81" s="24">
        <f t="shared" si="13"/>
        <v>0</v>
      </c>
      <c r="Q81" s="54">
        <v>5.0000000000000002E-5</v>
      </c>
      <c r="R81" s="55">
        <f t="shared" si="14"/>
        <v>4.2500000000000003E-3</v>
      </c>
      <c r="S81" s="54"/>
      <c r="T81" s="55">
        <f t="shared" si="15"/>
        <v>0</v>
      </c>
      <c r="U81" s="24">
        <v>21</v>
      </c>
      <c r="V81" s="24">
        <f t="shared" si="16"/>
        <v>0</v>
      </c>
      <c r="W81" s="24">
        <f t="shared" si="17"/>
        <v>0</v>
      </c>
      <c r="X81" s="52"/>
      <c r="Y81" s="51" t="s">
        <v>52</v>
      </c>
      <c r="Z81" s="51" t="s">
        <v>158</v>
      </c>
    </row>
    <row r="82" spans="6:26" s="50" customFormat="1" ht="24" outlineLevel="2" x14ac:dyDescent="0.2">
      <c r="F82" s="20">
        <v>17</v>
      </c>
      <c r="G82" s="21" t="s">
        <v>48</v>
      </c>
      <c r="H82" s="51" t="s">
        <v>189</v>
      </c>
      <c r="I82" s="51"/>
      <c r="J82" s="52" t="s">
        <v>190</v>
      </c>
      <c r="K82" s="21" t="s">
        <v>82</v>
      </c>
      <c r="L82" s="53">
        <v>22</v>
      </c>
      <c r="M82" s="23">
        <v>0</v>
      </c>
      <c r="N82" s="53">
        <f t="shared" si="12"/>
        <v>22</v>
      </c>
      <c r="O82" s="23">
        <v>0</v>
      </c>
      <c r="P82" s="24">
        <f t="shared" si="13"/>
        <v>0</v>
      </c>
      <c r="Q82" s="54">
        <v>6.9999999999999994E-5</v>
      </c>
      <c r="R82" s="55">
        <f t="shared" si="14"/>
        <v>1.5399999999999999E-3</v>
      </c>
      <c r="S82" s="54"/>
      <c r="T82" s="55">
        <f t="shared" si="15"/>
        <v>0</v>
      </c>
      <c r="U82" s="24">
        <v>21</v>
      </c>
      <c r="V82" s="24">
        <f t="shared" si="16"/>
        <v>0</v>
      </c>
      <c r="W82" s="24">
        <f t="shared" si="17"/>
        <v>0</v>
      </c>
      <c r="X82" s="52"/>
      <c r="Y82" s="51" t="s">
        <v>52</v>
      </c>
      <c r="Z82" s="51" t="s">
        <v>158</v>
      </c>
    </row>
    <row r="83" spans="6:26" s="50" customFormat="1" ht="12" outlineLevel="2" x14ac:dyDescent="0.2">
      <c r="F83" s="20">
        <v>18</v>
      </c>
      <c r="G83" s="21" t="s">
        <v>48</v>
      </c>
      <c r="H83" s="51" t="s">
        <v>191</v>
      </c>
      <c r="I83" s="51"/>
      <c r="J83" s="52" t="s">
        <v>192</v>
      </c>
      <c r="K83" s="21" t="s">
        <v>51</v>
      </c>
      <c r="L83" s="53">
        <v>30</v>
      </c>
      <c r="M83" s="23">
        <v>0</v>
      </c>
      <c r="N83" s="53">
        <f t="shared" si="12"/>
        <v>30</v>
      </c>
      <c r="O83" s="23">
        <v>0</v>
      </c>
      <c r="P83" s="24">
        <f t="shared" si="13"/>
        <v>0</v>
      </c>
      <c r="Q83" s="54"/>
      <c r="R83" s="55">
        <f t="shared" si="14"/>
        <v>0</v>
      </c>
      <c r="S83" s="54"/>
      <c r="T83" s="55">
        <f t="shared" si="15"/>
        <v>0</v>
      </c>
      <c r="U83" s="24">
        <v>21</v>
      </c>
      <c r="V83" s="24">
        <f t="shared" si="16"/>
        <v>0</v>
      </c>
      <c r="W83" s="24">
        <f t="shared" si="17"/>
        <v>0</v>
      </c>
      <c r="X83" s="52"/>
      <c r="Y83" s="51" t="s">
        <v>52</v>
      </c>
      <c r="Z83" s="51" t="s">
        <v>158</v>
      </c>
    </row>
    <row r="84" spans="6:26" s="50" customFormat="1" ht="12" outlineLevel="2" x14ac:dyDescent="0.2">
      <c r="F84" s="20">
        <v>19</v>
      </c>
      <c r="G84" s="21" t="s">
        <v>48</v>
      </c>
      <c r="H84" s="51" t="s">
        <v>193</v>
      </c>
      <c r="I84" s="51"/>
      <c r="J84" s="52" t="s">
        <v>194</v>
      </c>
      <c r="K84" s="21" t="s">
        <v>51</v>
      </c>
      <c r="L84" s="53">
        <v>1</v>
      </c>
      <c r="M84" s="23">
        <v>0</v>
      </c>
      <c r="N84" s="53">
        <f t="shared" si="12"/>
        <v>1</v>
      </c>
      <c r="O84" s="23">
        <v>0</v>
      </c>
      <c r="P84" s="24">
        <f t="shared" si="13"/>
        <v>0</v>
      </c>
      <c r="Q84" s="54"/>
      <c r="R84" s="55">
        <f t="shared" si="14"/>
        <v>0</v>
      </c>
      <c r="S84" s="54"/>
      <c r="T84" s="55">
        <f t="shared" si="15"/>
        <v>0</v>
      </c>
      <c r="U84" s="24">
        <v>21</v>
      </c>
      <c r="V84" s="24">
        <f t="shared" si="16"/>
        <v>0</v>
      </c>
      <c r="W84" s="24">
        <f t="shared" si="17"/>
        <v>0</v>
      </c>
      <c r="X84" s="52"/>
      <c r="Y84" s="51" t="s">
        <v>52</v>
      </c>
      <c r="Z84" s="51" t="s">
        <v>158</v>
      </c>
    </row>
    <row r="85" spans="6:26" s="50" customFormat="1" ht="12" outlineLevel="2" x14ac:dyDescent="0.2">
      <c r="F85" s="20">
        <v>20</v>
      </c>
      <c r="G85" s="21" t="s">
        <v>48</v>
      </c>
      <c r="H85" s="51" t="s">
        <v>195</v>
      </c>
      <c r="I85" s="51"/>
      <c r="J85" s="52" t="s">
        <v>196</v>
      </c>
      <c r="K85" s="21" t="s">
        <v>197</v>
      </c>
      <c r="L85" s="53">
        <v>3</v>
      </c>
      <c r="M85" s="23">
        <v>0</v>
      </c>
      <c r="N85" s="53">
        <f t="shared" si="12"/>
        <v>3</v>
      </c>
      <c r="O85" s="23">
        <v>0</v>
      </c>
      <c r="P85" s="24">
        <f t="shared" si="13"/>
        <v>0</v>
      </c>
      <c r="Q85" s="54">
        <v>2.5000000000000001E-4</v>
      </c>
      <c r="R85" s="55">
        <f t="shared" si="14"/>
        <v>7.5000000000000002E-4</v>
      </c>
      <c r="S85" s="54"/>
      <c r="T85" s="55">
        <f t="shared" si="15"/>
        <v>0</v>
      </c>
      <c r="U85" s="24">
        <v>21</v>
      </c>
      <c r="V85" s="24">
        <f t="shared" si="16"/>
        <v>0</v>
      </c>
      <c r="W85" s="24">
        <f t="shared" si="17"/>
        <v>0</v>
      </c>
      <c r="X85" s="52"/>
      <c r="Y85" s="51" t="s">
        <v>52</v>
      </c>
      <c r="Z85" s="51" t="s">
        <v>158</v>
      </c>
    </row>
    <row r="86" spans="6:26" s="50" customFormat="1" ht="12" outlineLevel="2" x14ac:dyDescent="0.2">
      <c r="F86" s="20">
        <v>21</v>
      </c>
      <c r="G86" s="21" t="s">
        <v>48</v>
      </c>
      <c r="H86" s="51" t="s">
        <v>198</v>
      </c>
      <c r="I86" s="51"/>
      <c r="J86" s="52" t="s">
        <v>199</v>
      </c>
      <c r="K86" s="21" t="s">
        <v>51</v>
      </c>
      <c r="L86" s="53">
        <v>1</v>
      </c>
      <c r="M86" s="23">
        <v>0</v>
      </c>
      <c r="N86" s="53">
        <f t="shared" si="12"/>
        <v>1</v>
      </c>
      <c r="O86" s="23">
        <v>0</v>
      </c>
      <c r="P86" s="24">
        <f t="shared" si="13"/>
        <v>0</v>
      </c>
      <c r="Q86" s="54">
        <v>1.2E-4</v>
      </c>
      <c r="R86" s="55">
        <f t="shared" si="14"/>
        <v>1.2E-4</v>
      </c>
      <c r="S86" s="54"/>
      <c r="T86" s="55">
        <f t="shared" si="15"/>
        <v>0</v>
      </c>
      <c r="U86" s="24">
        <v>21</v>
      </c>
      <c r="V86" s="24">
        <f t="shared" si="16"/>
        <v>0</v>
      </c>
      <c r="W86" s="24">
        <f t="shared" si="17"/>
        <v>0</v>
      </c>
      <c r="X86" s="52"/>
      <c r="Y86" s="51" t="s">
        <v>52</v>
      </c>
      <c r="Z86" s="51" t="s">
        <v>158</v>
      </c>
    </row>
    <row r="87" spans="6:26" s="50" customFormat="1" ht="12" outlineLevel="2" x14ac:dyDescent="0.2">
      <c r="F87" s="20">
        <v>22</v>
      </c>
      <c r="G87" s="21" t="s">
        <v>48</v>
      </c>
      <c r="H87" s="51" t="s">
        <v>200</v>
      </c>
      <c r="I87" s="51"/>
      <c r="J87" s="52" t="s">
        <v>201</v>
      </c>
      <c r="K87" s="21" t="s">
        <v>51</v>
      </c>
      <c r="L87" s="53">
        <v>1</v>
      </c>
      <c r="M87" s="23">
        <v>0</v>
      </c>
      <c r="N87" s="53">
        <f t="shared" si="12"/>
        <v>1</v>
      </c>
      <c r="O87" s="23">
        <v>0</v>
      </c>
      <c r="P87" s="24">
        <f t="shared" si="13"/>
        <v>0</v>
      </c>
      <c r="Q87" s="54">
        <v>1.7000000000000001E-4</v>
      </c>
      <c r="R87" s="55">
        <f t="shared" si="14"/>
        <v>1.7000000000000001E-4</v>
      </c>
      <c r="S87" s="54"/>
      <c r="T87" s="55">
        <f t="shared" si="15"/>
        <v>0</v>
      </c>
      <c r="U87" s="24">
        <v>21</v>
      </c>
      <c r="V87" s="24">
        <f t="shared" si="16"/>
        <v>0</v>
      </c>
      <c r="W87" s="24">
        <f t="shared" si="17"/>
        <v>0</v>
      </c>
      <c r="X87" s="52"/>
      <c r="Y87" s="51" t="s">
        <v>52</v>
      </c>
      <c r="Z87" s="51" t="s">
        <v>158</v>
      </c>
    </row>
    <row r="88" spans="6:26" s="50" customFormat="1" ht="24" outlineLevel="2" x14ac:dyDescent="0.2">
      <c r="F88" s="20">
        <v>23</v>
      </c>
      <c r="G88" s="21" t="s">
        <v>48</v>
      </c>
      <c r="H88" s="51" t="s">
        <v>202</v>
      </c>
      <c r="I88" s="51"/>
      <c r="J88" s="52" t="s">
        <v>203</v>
      </c>
      <c r="K88" s="21" t="s">
        <v>51</v>
      </c>
      <c r="L88" s="53">
        <v>1</v>
      </c>
      <c r="M88" s="23">
        <v>0</v>
      </c>
      <c r="N88" s="53">
        <f t="shared" si="12"/>
        <v>1</v>
      </c>
      <c r="O88" s="23">
        <v>0</v>
      </c>
      <c r="P88" s="24">
        <f t="shared" si="13"/>
        <v>0</v>
      </c>
      <c r="Q88" s="54">
        <v>3.0000000000000001E-5</v>
      </c>
      <c r="R88" s="55">
        <f t="shared" si="14"/>
        <v>3.0000000000000001E-5</v>
      </c>
      <c r="S88" s="54"/>
      <c r="T88" s="55">
        <f t="shared" si="15"/>
        <v>0</v>
      </c>
      <c r="U88" s="24">
        <v>21</v>
      </c>
      <c r="V88" s="24">
        <f t="shared" si="16"/>
        <v>0</v>
      </c>
      <c r="W88" s="24">
        <f t="shared" si="17"/>
        <v>0</v>
      </c>
      <c r="X88" s="52"/>
      <c r="Y88" s="51" t="s">
        <v>52</v>
      </c>
      <c r="Z88" s="51" t="s">
        <v>158</v>
      </c>
    </row>
    <row r="89" spans="6:26" s="50" customFormat="1" ht="12" outlineLevel="2" x14ac:dyDescent="0.2">
      <c r="F89" s="20">
        <v>24</v>
      </c>
      <c r="G89" s="21" t="s">
        <v>48</v>
      </c>
      <c r="H89" s="51" t="s">
        <v>204</v>
      </c>
      <c r="I89" s="51"/>
      <c r="J89" s="52" t="s">
        <v>205</v>
      </c>
      <c r="K89" s="21" t="s">
        <v>51</v>
      </c>
      <c r="L89" s="53">
        <v>2</v>
      </c>
      <c r="M89" s="23">
        <v>0</v>
      </c>
      <c r="N89" s="53">
        <f t="shared" si="12"/>
        <v>2</v>
      </c>
      <c r="O89" s="23">
        <v>0</v>
      </c>
      <c r="P89" s="24">
        <f t="shared" si="13"/>
        <v>0</v>
      </c>
      <c r="Q89" s="54">
        <v>2.1000000000000001E-4</v>
      </c>
      <c r="R89" s="55">
        <f t="shared" si="14"/>
        <v>4.2000000000000002E-4</v>
      </c>
      <c r="S89" s="54"/>
      <c r="T89" s="55">
        <f t="shared" si="15"/>
        <v>0</v>
      </c>
      <c r="U89" s="24">
        <v>21</v>
      </c>
      <c r="V89" s="24">
        <f t="shared" si="16"/>
        <v>0</v>
      </c>
      <c r="W89" s="24">
        <f t="shared" si="17"/>
        <v>0</v>
      </c>
      <c r="X89" s="52"/>
      <c r="Y89" s="51" t="s">
        <v>52</v>
      </c>
      <c r="Z89" s="51" t="s">
        <v>158</v>
      </c>
    </row>
    <row r="90" spans="6:26" s="50" customFormat="1" ht="12" outlineLevel="2" x14ac:dyDescent="0.2">
      <c r="F90" s="20">
        <v>25</v>
      </c>
      <c r="G90" s="21" t="s">
        <v>48</v>
      </c>
      <c r="H90" s="51" t="s">
        <v>206</v>
      </c>
      <c r="I90" s="51"/>
      <c r="J90" s="52" t="s">
        <v>207</v>
      </c>
      <c r="K90" s="21" t="s">
        <v>51</v>
      </c>
      <c r="L90" s="53">
        <v>3</v>
      </c>
      <c r="M90" s="23">
        <v>0</v>
      </c>
      <c r="N90" s="53">
        <f t="shared" si="12"/>
        <v>3</v>
      </c>
      <c r="O90" s="23">
        <v>0</v>
      </c>
      <c r="P90" s="24">
        <f t="shared" si="13"/>
        <v>0</v>
      </c>
      <c r="Q90" s="54">
        <v>3.4000000000000002E-4</v>
      </c>
      <c r="R90" s="55">
        <f t="shared" si="14"/>
        <v>1.0200000000000001E-3</v>
      </c>
      <c r="S90" s="54"/>
      <c r="T90" s="55">
        <f t="shared" si="15"/>
        <v>0</v>
      </c>
      <c r="U90" s="24">
        <v>21</v>
      </c>
      <c r="V90" s="24">
        <f t="shared" si="16"/>
        <v>0</v>
      </c>
      <c r="W90" s="24">
        <f t="shared" si="17"/>
        <v>0</v>
      </c>
      <c r="X90" s="52"/>
      <c r="Y90" s="51" t="s">
        <v>52</v>
      </c>
      <c r="Z90" s="51" t="s">
        <v>158</v>
      </c>
    </row>
    <row r="91" spans="6:26" s="50" customFormat="1" ht="12" outlineLevel="2" x14ac:dyDescent="0.2">
      <c r="F91" s="20">
        <v>26</v>
      </c>
      <c r="G91" s="21" t="s">
        <v>48</v>
      </c>
      <c r="H91" s="51" t="s">
        <v>208</v>
      </c>
      <c r="I91" s="51"/>
      <c r="J91" s="52" t="s">
        <v>209</v>
      </c>
      <c r="K91" s="21" t="s">
        <v>51</v>
      </c>
      <c r="L91" s="53">
        <v>1</v>
      </c>
      <c r="M91" s="23">
        <v>0</v>
      </c>
      <c r="N91" s="53">
        <f t="shared" si="12"/>
        <v>1</v>
      </c>
      <c r="O91" s="23">
        <v>0</v>
      </c>
      <c r="P91" s="24">
        <f t="shared" si="13"/>
        <v>0</v>
      </c>
      <c r="Q91" s="54">
        <v>5.0000000000000001E-4</v>
      </c>
      <c r="R91" s="55">
        <f t="shared" si="14"/>
        <v>5.0000000000000001E-4</v>
      </c>
      <c r="S91" s="54"/>
      <c r="T91" s="55">
        <f t="shared" si="15"/>
        <v>0</v>
      </c>
      <c r="U91" s="24">
        <v>21</v>
      </c>
      <c r="V91" s="24">
        <f t="shared" si="16"/>
        <v>0</v>
      </c>
      <c r="W91" s="24">
        <f t="shared" si="17"/>
        <v>0</v>
      </c>
      <c r="X91" s="52"/>
      <c r="Y91" s="51" t="s">
        <v>52</v>
      </c>
      <c r="Z91" s="51" t="s">
        <v>158</v>
      </c>
    </row>
    <row r="92" spans="6:26" s="50" customFormat="1" ht="12" outlineLevel="2" x14ac:dyDescent="0.2">
      <c r="F92" s="20">
        <v>27</v>
      </c>
      <c r="G92" s="21" t="s">
        <v>48</v>
      </c>
      <c r="H92" s="51" t="s">
        <v>208</v>
      </c>
      <c r="I92" s="51"/>
      <c r="J92" s="52" t="s">
        <v>209</v>
      </c>
      <c r="K92" s="21" t="s">
        <v>51</v>
      </c>
      <c r="L92" s="53">
        <v>1</v>
      </c>
      <c r="M92" s="23">
        <v>0</v>
      </c>
      <c r="N92" s="53">
        <f t="shared" si="12"/>
        <v>1</v>
      </c>
      <c r="O92" s="23">
        <v>0</v>
      </c>
      <c r="P92" s="24">
        <f t="shared" si="13"/>
        <v>0</v>
      </c>
      <c r="Q92" s="54">
        <v>5.0000000000000001E-4</v>
      </c>
      <c r="R92" s="55">
        <f t="shared" si="14"/>
        <v>5.0000000000000001E-4</v>
      </c>
      <c r="S92" s="54"/>
      <c r="T92" s="55">
        <f t="shared" si="15"/>
        <v>0</v>
      </c>
      <c r="U92" s="24">
        <v>21</v>
      </c>
      <c r="V92" s="24">
        <f t="shared" si="16"/>
        <v>0</v>
      </c>
      <c r="W92" s="24">
        <f t="shared" si="17"/>
        <v>0</v>
      </c>
      <c r="X92" s="52"/>
      <c r="Y92" s="51" t="s">
        <v>52</v>
      </c>
      <c r="Z92" s="51" t="s">
        <v>158</v>
      </c>
    </row>
    <row r="93" spans="6:26" s="56" customFormat="1" ht="11.25" outlineLevel="3" x14ac:dyDescent="0.2">
      <c r="F93" s="57"/>
      <c r="G93" s="58"/>
      <c r="H93" s="58"/>
      <c r="I93" s="58"/>
      <c r="J93" s="59" t="s">
        <v>210</v>
      </c>
      <c r="K93" s="58"/>
      <c r="L93" s="60">
        <v>1</v>
      </c>
      <c r="M93" s="61"/>
      <c r="N93" s="62"/>
      <c r="O93" s="61"/>
      <c r="P93" s="63"/>
      <c r="Q93" s="64"/>
      <c r="R93" s="61"/>
      <c r="S93" s="61"/>
      <c r="T93" s="61"/>
      <c r="U93" s="92" t="s">
        <v>41</v>
      </c>
      <c r="V93" s="61"/>
      <c r="W93" s="61"/>
      <c r="X93" s="59"/>
      <c r="Y93" s="58"/>
      <c r="Z93" s="58"/>
    </row>
    <row r="94" spans="6:26" s="50" customFormat="1" ht="12" outlineLevel="2" x14ac:dyDescent="0.2">
      <c r="F94" s="20">
        <v>28</v>
      </c>
      <c r="G94" s="21" t="s">
        <v>48</v>
      </c>
      <c r="H94" s="51" t="s">
        <v>211</v>
      </c>
      <c r="I94" s="51"/>
      <c r="J94" s="52" t="s">
        <v>212</v>
      </c>
      <c r="K94" s="21" t="s">
        <v>51</v>
      </c>
      <c r="L94" s="53">
        <v>3</v>
      </c>
      <c r="M94" s="23">
        <v>0</v>
      </c>
      <c r="N94" s="53">
        <f t="shared" ref="N94:N101" si="18">L94*(1+M94/100)</f>
        <v>3</v>
      </c>
      <c r="O94" s="23">
        <v>0</v>
      </c>
      <c r="P94" s="24">
        <f t="shared" ref="P94:P101" si="19">N94*O94</f>
        <v>0</v>
      </c>
      <c r="Q94" s="54">
        <v>1.6800000000000001E-3</v>
      </c>
      <c r="R94" s="55">
        <f t="shared" ref="R94:R101" si="20">N94*Q94</f>
        <v>5.0400000000000002E-3</v>
      </c>
      <c r="S94" s="54"/>
      <c r="T94" s="55">
        <f t="shared" ref="T94:T101" si="21">N94*S94</f>
        <v>0</v>
      </c>
      <c r="U94" s="24">
        <v>21</v>
      </c>
      <c r="V94" s="24">
        <f t="shared" ref="V94:V101" si="22">P94*(U94/100)</f>
        <v>0</v>
      </c>
      <c r="W94" s="24">
        <f t="shared" ref="W94:W101" si="23">P94+V94</f>
        <v>0</v>
      </c>
      <c r="X94" s="52"/>
      <c r="Y94" s="51" t="s">
        <v>52</v>
      </c>
      <c r="Z94" s="51" t="s">
        <v>158</v>
      </c>
    </row>
    <row r="95" spans="6:26" s="50" customFormat="1" ht="12" outlineLevel="2" x14ac:dyDescent="0.2">
      <c r="F95" s="20">
        <v>29</v>
      </c>
      <c r="G95" s="21" t="s">
        <v>48</v>
      </c>
      <c r="H95" s="51" t="s">
        <v>213</v>
      </c>
      <c r="I95" s="51"/>
      <c r="J95" s="52" t="s">
        <v>214</v>
      </c>
      <c r="K95" s="21" t="s">
        <v>51</v>
      </c>
      <c r="L95" s="53">
        <v>1</v>
      </c>
      <c r="M95" s="23">
        <v>0</v>
      </c>
      <c r="N95" s="53">
        <f t="shared" si="18"/>
        <v>1</v>
      </c>
      <c r="O95" s="23">
        <v>0</v>
      </c>
      <c r="P95" s="24">
        <f t="shared" si="19"/>
        <v>0</v>
      </c>
      <c r="Q95" s="54">
        <v>2.0000000000000002E-5</v>
      </c>
      <c r="R95" s="55">
        <f t="shared" si="20"/>
        <v>2.0000000000000002E-5</v>
      </c>
      <c r="S95" s="54"/>
      <c r="T95" s="55">
        <f t="shared" si="21"/>
        <v>0</v>
      </c>
      <c r="U95" s="24">
        <v>21</v>
      </c>
      <c r="V95" s="24">
        <f t="shared" si="22"/>
        <v>0</v>
      </c>
      <c r="W95" s="24">
        <f t="shared" si="23"/>
        <v>0</v>
      </c>
      <c r="X95" s="52"/>
      <c r="Y95" s="51" t="s">
        <v>52</v>
      </c>
      <c r="Z95" s="51" t="s">
        <v>158</v>
      </c>
    </row>
    <row r="96" spans="6:26" s="50" customFormat="1" ht="12" outlineLevel="2" x14ac:dyDescent="0.2">
      <c r="F96" s="20">
        <v>30</v>
      </c>
      <c r="G96" s="21" t="s">
        <v>48</v>
      </c>
      <c r="H96" s="51" t="s">
        <v>215</v>
      </c>
      <c r="I96" s="51"/>
      <c r="J96" s="52" t="s">
        <v>216</v>
      </c>
      <c r="K96" s="21" t="s">
        <v>217</v>
      </c>
      <c r="L96" s="53">
        <v>1</v>
      </c>
      <c r="M96" s="23">
        <v>0</v>
      </c>
      <c r="N96" s="53">
        <f t="shared" si="18"/>
        <v>1</v>
      </c>
      <c r="O96" s="23">
        <v>0</v>
      </c>
      <c r="P96" s="24">
        <f t="shared" si="19"/>
        <v>0</v>
      </c>
      <c r="Q96" s="54">
        <v>2.8199999999999999E-2</v>
      </c>
      <c r="R96" s="55">
        <f t="shared" si="20"/>
        <v>2.8199999999999999E-2</v>
      </c>
      <c r="S96" s="54"/>
      <c r="T96" s="55">
        <f t="shared" si="21"/>
        <v>0</v>
      </c>
      <c r="U96" s="24">
        <v>21</v>
      </c>
      <c r="V96" s="24">
        <f t="shared" si="22"/>
        <v>0</v>
      </c>
      <c r="W96" s="24">
        <f t="shared" si="23"/>
        <v>0</v>
      </c>
      <c r="X96" s="52"/>
      <c r="Y96" s="51" t="s">
        <v>52</v>
      </c>
      <c r="Z96" s="51" t="s">
        <v>158</v>
      </c>
    </row>
    <row r="97" spans="6:26" s="50" customFormat="1" ht="12" outlineLevel="2" x14ac:dyDescent="0.2">
      <c r="F97" s="20">
        <v>31</v>
      </c>
      <c r="G97" s="21" t="s">
        <v>48</v>
      </c>
      <c r="H97" s="51" t="s">
        <v>218</v>
      </c>
      <c r="I97" s="51"/>
      <c r="J97" s="52" t="s">
        <v>219</v>
      </c>
      <c r="K97" s="21" t="s">
        <v>148</v>
      </c>
      <c r="L97" s="53">
        <v>1</v>
      </c>
      <c r="M97" s="23">
        <v>0</v>
      </c>
      <c r="N97" s="53">
        <f t="shared" si="18"/>
        <v>1</v>
      </c>
      <c r="O97" s="23">
        <v>0</v>
      </c>
      <c r="P97" s="24">
        <f t="shared" si="19"/>
        <v>0</v>
      </c>
      <c r="Q97" s="54"/>
      <c r="R97" s="55">
        <f t="shared" si="20"/>
        <v>0</v>
      </c>
      <c r="S97" s="54"/>
      <c r="T97" s="55">
        <f t="shared" si="21"/>
        <v>0</v>
      </c>
      <c r="U97" s="24">
        <v>21</v>
      </c>
      <c r="V97" s="24">
        <f t="shared" si="22"/>
        <v>0</v>
      </c>
      <c r="W97" s="24">
        <f t="shared" si="23"/>
        <v>0</v>
      </c>
      <c r="X97" s="52"/>
      <c r="Y97" s="51" t="s">
        <v>52</v>
      </c>
      <c r="Z97" s="51" t="s">
        <v>158</v>
      </c>
    </row>
    <row r="98" spans="6:26" s="50" customFormat="1" ht="12" outlineLevel="2" x14ac:dyDescent="0.2">
      <c r="F98" s="20">
        <v>32</v>
      </c>
      <c r="G98" s="21" t="s">
        <v>48</v>
      </c>
      <c r="H98" s="51" t="s">
        <v>220</v>
      </c>
      <c r="I98" s="51"/>
      <c r="J98" s="52" t="s">
        <v>221</v>
      </c>
      <c r="K98" s="21" t="s">
        <v>82</v>
      </c>
      <c r="L98" s="53">
        <v>124</v>
      </c>
      <c r="M98" s="23">
        <v>0</v>
      </c>
      <c r="N98" s="53">
        <f t="shared" si="18"/>
        <v>124</v>
      </c>
      <c r="O98" s="23">
        <v>0</v>
      </c>
      <c r="P98" s="24">
        <f t="shared" si="19"/>
        <v>0</v>
      </c>
      <c r="Q98" s="54">
        <v>1.9000000000000001E-4</v>
      </c>
      <c r="R98" s="55">
        <f t="shared" si="20"/>
        <v>2.3560000000000001E-2</v>
      </c>
      <c r="S98" s="54"/>
      <c r="T98" s="55">
        <f t="shared" si="21"/>
        <v>0</v>
      </c>
      <c r="U98" s="24">
        <v>21</v>
      </c>
      <c r="V98" s="24">
        <f t="shared" si="22"/>
        <v>0</v>
      </c>
      <c r="W98" s="24">
        <f t="shared" si="23"/>
        <v>0</v>
      </c>
      <c r="X98" s="52"/>
      <c r="Y98" s="51" t="s">
        <v>52</v>
      </c>
      <c r="Z98" s="51" t="s">
        <v>158</v>
      </c>
    </row>
    <row r="99" spans="6:26" s="50" customFormat="1" ht="12" outlineLevel="2" x14ac:dyDescent="0.2">
      <c r="F99" s="20">
        <v>33</v>
      </c>
      <c r="G99" s="21" t="s">
        <v>48</v>
      </c>
      <c r="H99" s="51" t="s">
        <v>222</v>
      </c>
      <c r="I99" s="51"/>
      <c r="J99" s="52" t="s">
        <v>223</v>
      </c>
      <c r="K99" s="21" t="s">
        <v>82</v>
      </c>
      <c r="L99" s="53">
        <v>124</v>
      </c>
      <c r="M99" s="23">
        <v>0</v>
      </c>
      <c r="N99" s="53">
        <f t="shared" si="18"/>
        <v>124</v>
      </c>
      <c r="O99" s="23">
        <v>0</v>
      </c>
      <c r="P99" s="24">
        <f t="shared" si="19"/>
        <v>0</v>
      </c>
      <c r="Q99" s="54">
        <v>1.0000000000000001E-5</v>
      </c>
      <c r="R99" s="55">
        <f t="shared" si="20"/>
        <v>1.24E-3</v>
      </c>
      <c r="S99" s="54"/>
      <c r="T99" s="55">
        <f t="shared" si="21"/>
        <v>0</v>
      </c>
      <c r="U99" s="24">
        <v>21</v>
      </c>
      <c r="V99" s="24">
        <f t="shared" si="22"/>
        <v>0</v>
      </c>
      <c r="W99" s="24">
        <f t="shared" si="23"/>
        <v>0</v>
      </c>
      <c r="X99" s="52"/>
      <c r="Y99" s="51" t="s">
        <v>52</v>
      </c>
      <c r="Z99" s="51" t="s">
        <v>158</v>
      </c>
    </row>
    <row r="100" spans="6:26" s="50" customFormat="1" ht="12" outlineLevel="2" x14ac:dyDescent="0.2">
      <c r="F100" s="20">
        <v>34</v>
      </c>
      <c r="G100" s="21" t="s">
        <v>48</v>
      </c>
      <c r="H100" s="51" t="s">
        <v>224</v>
      </c>
      <c r="I100" s="51"/>
      <c r="J100" s="52" t="s">
        <v>225</v>
      </c>
      <c r="K100" s="21" t="s">
        <v>217</v>
      </c>
      <c r="L100" s="53">
        <v>23</v>
      </c>
      <c r="M100" s="23">
        <v>0</v>
      </c>
      <c r="N100" s="53">
        <f t="shared" si="18"/>
        <v>23</v>
      </c>
      <c r="O100" s="23">
        <v>0</v>
      </c>
      <c r="P100" s="24">
        <f t="shared" si="19"/>
        <v>0</v>
      </c>
      <c r="Q100" s="54">
        <v>2.4000000000000001E-4</v>
      </c>
      <c r="R100" s="55">
        <f t="shared" si="20"/>
        <v>5.5199999999999997E-3</v>
      </c>
      <c r="S100" s="54"/>
      <c r="T100" s="55">
        <f t="shared" si="21"/>
        <v>0</v>
      </c>
      <c r="U100" s="24">
        <v>21</v>
      </c>
      <c r="V100" s="24">
        <f t="shared" si="22"/>
        <v>0</v>
      </c>
      <c r="W100" s="24">
        <f t="shared" si="23"/>
        <v>0</v>
      </c>
      <c r="X100" s="52"/>
      <c r="Y100" s="51" t="s">
        <v>52</v>
      </c>
      <c r="Z100" s="51" t="s">
        <v>158</v>
      </c>
    </row>
    <row r="101" spans="6:26" s="50" customFormat="1" ht="12" outlineLevel="2" x14ac:dyDescent="0.2">
      <c r="F101" s="20">
        <v>35</v>
      </c>
      <c r="G101" s="21" t="s">
        <v>48</v>
      </c>
      <c r="H101" s="51" t="s">
        <v>226</v>
      </c>
      <c r="I101" s="51"/>
      <c r="J101" s="52" t="s">
        <v>227</v>
      </c>
      <c r="K101" s="21" t="s">
        <v>92</v>
      </c>
      <c r="L101" s="53">
        <v>0.39182999999999996</v>
      </c>
      <c r="M101" s="23">
        <v>0</v>
      </c>
      <c r="N101" s="53">
        <f t="shared" si="18"/>
        <v>0.39182999999999996</v>
      </c>
      <c r="O101" s="23">
        <v>0</v>
      </c>
      <c r="P101" s="24">
        <f t="shared" si="19"/>
        <v>0</v>
      </c>
      <c r="Q101" s="54"/>
      <c r="R101" s="55">
        <f t="shared" si="20"/>
        <v>0</v>
      </c>
      <c r="S101" s="54"/>
      <c r="T101" s="55">
        <f t="shared" si="21"/>
        <v>0</v>
      </c>
      <c r="U101" s="24">
        <v>21</v>
      </c>
      <c r="V101" s="24">
        <f t="shared" si="22"/>
        <v>0</v>
      </c>
      <c r="W101" s="24">
        <f t="shared" si="23"/>
        <v>0</v>
      </c>
      <c r="X101" s="52"/>
      <c r="Y101" s="51" t="s">
        <v>52</v>
      </c>
      <c r="Z101" s="51" t="s">
        <v>158</v>
      </c>
    </row>
    <row r="102" spans="6:26" s="93" customFormat="1" ht="12.75" customHeight="1" outlineLevel="2" x14ac:dyDescent="0.2">
      <c r="F102" s="94"/>
      <c r="G102" s="95"/>
      <c r="H102" s="95"/>
      <c r="I102" s="95"/>
      <c r="J102" s="96"/>
      <c r="K102" s="95"/>
      <c r="L102" s="97"/>
      <c r="M102" s="98"/>
      <c r="N102" s="97"/>
      <c r="O102" s="98"/>
      <c r="P102" s="99"/>
      <c r="Q102" s="100"/>
      <c r="R102" s="98"/>
      <c r="S102" s="98"/>
      <c r="T102" s="98"/>
      <c r="U102" s="101" t="s">
        <v>41</v>
      </c>
      <c r="V102" s="98"/>
      <c r="W102" s="98"/>
      <c r="X102" s="98"/>
      <c r="Y102" s="95"/>
      <c r="Z102" s="95"/>
    </row>
    <row r="103" spans="6:26" s="41" customFormat="1" ht="16.5" customHeight="1" outlineLevel="1" x14ac:dyDescent="0.2">
      <c r="F103" s="42"/>
      <c r="G103" s="6"/>
      <c r="H103" s="43"/>
      <c r="I103" s="43"/>
      <c r="J103" s="43" t="s">
        <v>228</v>
      </c>
      <c r="K103" s="6"/>
      <c r="L103" s="44"/>
      <c r="M103" s="45"/>
      <c r="N103" s="44"/>
      <c r="O103" s="45"/>
      <c r="P103" s="46">
        <f>SUBTOTAL(9,P104:P132)</f>
        <v>0</v>
      </c>
      <c r="Q103" s="47"/>
      <c r="R103" s="48">
        <f>SUBTOTAL(9,R104:R132)</f>
        <v>0.34844999999999998</v>
      </c>
      <c r="S103" s="45"/>
      <c r="T103" s="48">
        <f>SUBTOTAL(9,T104:T132)</f>
        <v>1.1668800000000004</v>
      </c>
      <c r="U103" s="91" t="s">
        <v>41</v>
      </c>
      <c r="V103" s="46">
        <f>SUBTOTAL(9,V104:V132)</f>
        <v>0</v>
      </c>
      <c r="W103" s="46">
        <f>SUBTOTAL(9,W104:W132)</f>
        <v>0</v>
      </c>
      <c r="X103" s="49"/>
      <c r="Y103" s="27"/>
      <c r="Z103" s="27"/>
    </row>
    <row r="104" spans="6:26" s="50" customFormat="1" ht="12" outlineLevel="2" x14ac:dyDescent="0.2">
      <c r="F104" s="20">
        <v>1</v>
      </c>
      <c r="G104" s="21" t="s">
        <v>110</v>
      </c>
      <c r="H104" s="51" t="s">
        <v>229</v>
      </c>
      <c r="I104" s="51"/>
      <c r="J104" s="52" t="s">
        <v>230</v>
      </c>
      <c r="K104" s="21" t="s">
        <v>51</v>
      </c>
      <c r="L104" s="53">
        <v>6</v>
      </c>
      <c r="M104" s="23">
        <v>0</v>
      </c>
      <c r="N104" s="53">
        <f t="shared" ref="N104:N124" si="24">L104*(1+M104/100)</f>
        <v>6</v>
      </c>
      <c r="O104" s="23">
        <v>0</v>
      </c>
      <c r="P104" s="24">
        <f t="shared" ref="P104:P124" si="25">N104*O104</f>
        <v>0</v>
      </c>
      <c r="Q104" s="54">
        <v>1.9000000000000001E-4</v>
      </c>
      <c r="R104" s="55">
        <f t="shared" ref="R104:R124" si="26">N104*Q104</f>
        <v>1.14E-3</v>
      </c>
      <c r="S104" s="54"/>
      <c r="T104" s="55">
        <f t="shared" ref="T104:T124" si="27">N104*S104</f>
        <v>0</v>
      </c>
      <c r="U104" s="24">
        <v>21</v>
      </c>
      <c r="V104" s="24">
        <f t="shared" ref="V104:V124" si="28">P104*(U104/100)</f>
        <v>0</v>
      </c>
      <c r="W104" s="24">
        <f t="shared" ref="W104:W124" si="29">P104+V104</f>
        <v>0</v>
      </c>
      <c r="X104" s="52"/>
      <c r="Y104" s="51" t="s">
        <v>52</v>
      </c>
      <c r="Z104" s="51" t="s">
        <v>231</v>
      </c>
    </row>
    <row r="105" spans="6:26" s="50" customFormat="1" ht="12" outlineLevel="2" x14ac:dyDescent="0.2">
      <c r="F105" s="20">
        <v>2</v>
      </c>
      <c r="G105" s="21" t="s">
        <v>110</v>
      </c>
      <c r="H105" s="51" t="s">
        <v>232</v>
      </c>
      <c r="I105" s="51"/>
      <c r="J105" s="52" t="s">
        <v>233</v>
      </c>
      <c r="K105" s="21" t="s">
        <v>51</v>
      </c>
      <c r="L105" s="53">
        <v>2</v>
      </c>
      <c r="M105" s="23">
        <v>0</v>
      </c>
      <c r="N105" s="53">
        <f t="shared" si="24"/>
        <v>2</v>
      </c>
      <c r="O105" s="23">
        <v>0</v>
      </c>
      <c r="P105" s="24">
        <f t="shared" si="25"/>
        <v>0</v>
      </c>
      <c r="Q105" s="54">
        <v>2.7E-4</v>
      </c>
      <c r="R105" s="55">
        <f t="shared" si="26"/>
        <v>5.4000000000000001E-4</v>
      </c>
      <c r="S105" s="54"/>
      <c r="T105" s="55">
        <f t="shared" si="27"/>
        <v>0</v>
      </c>
      <c r="U105" s="24">
        <v>21</v>
      </c>
      <c r="V105" s="24">
        <f t="shared" si="28"/>
        <v>0</v>
      </c>
      <c r="W105" s="24">
        <f t="shared" si="29"/>
        <v>0</v>
      </c>
      <c r="X105" s="52"/>
      <c r="Y105" s="51" t="s">
        <v>52</v>
      </c>
      <c r="Z105" s="51" t="s">
        <v>231</v>
      </c>
    </row>
    <row r="106" spans="6:26" s="50" customFormat="1" ht="12" outlineLevel="2" x14ac:dyDescent="0.2">
      <c r="F106" s="20">
        <v>3</v>
      </c>
      <c r="G106" s="21" t="s">
        <v>110</v>
      </c>
      <c r="H106" s="51" t="s">
        <v>234</v>
      </c>
      <c r="I106" s="51"/>
      <c r="J106" s="52" t="s">
        <v>235</v>
      </c>
      <c r="K106" s="21" t="s">
        <v>51</v>
      </c>
      <c r="L106" s="53">
        <v>8</v>
      </c>
      <c r="M106" s="23">
        <v>0</v>
      </c>
      <c r="N106" s="53">
        <f t="shared" si="24"/>
        <v>8</v>
      </c>
      <c r="O106" s="23">
        <v>0</v>
      </c>
      <c r="P106" s="24">
        <f t="shared" si="25"/>
        <v>0</v>
      </c>
      <c r="Q106" s="54">
        <v>2.2000000000000001E-3</v>
      </c>
      <c r="R106" s="55">
        <f t="shared" si="26"/>
        <v>1.7600000000000001E-2</v>
      </c>
      <c r="S106" s="54"/>
      <c r="T106" s="55">
        <f t="shared" si="27"/>
        <v>0</v>
      </c>
      <c r="U106" s="24">
        <v>21</v>
      </c>
      <c r="V106" s="24">
        <f t="shared" si="28"/>
        <v>0</v>
      </c>
      <c r="W106" s="24">
        <f t="shared" si="29"/>
        <v>0</v>
      </c>
      <c r="X106" s="52"/>
      <c r="Y106" s="51" t="s">
        <v>52</v>
      </c>
      <c r="Z106" s="51" t="s">
        <v>231</v>
      </c>
    </row>
    <row r="107" spans="6:26" s="50" customFormat="1" ht="12" outlineLevel="2" x14ac:dyDescent="0.2">
      <c r="F107" s="20">
        <v>4</v>
      </c>
      <c r="G107" s="21" t="s">
        <v>110</v>
      </c>
      <c r="H107" s="51" t="s">
        <v>236</v>
      </c>
      <c r="I107" s="51"/>
      <c r="J107" s="52" t="s">
        <v>237</v>
      </c>
      <c r="K107" s="21" t="s">
        <v>51</v>
      </c>
      <c r="L107" s="53">
        <v>6</v>
      </c>
      <c r="M107" s="23">
        <v>0</v>
      </c>
      <c r="N107" s="53">
        <f t="shared" si="24"/>
        <v>6</v>
      </c>
      <c r="O107" s="23">
        <v>0</v>
      </c>
      <c r="P107" s="24">
        <f t="shared" si="25"/>
        <v>0</v>
      </c>
      <c r="Q107" s="54">
        <v>1.9E-2</v>
      </c>
      <c r="R107" s="55">
        <f t="shared" si="26"/>
        <v>0.11399999999999999</v>
      </c>
      <c r="S107" s="54"/>
      <c r="T107" s="55">
        <f t="shared" si="27"/>
        <v>0</v>
      </c>
      <c r="U107" s="24">
        <v>21</v>
      </c>
      <c r="V107" s="24">
        <f t="shared" si="28"/>
        <v>0</v>
      </c>
      <c r="W107" s="24">
        <f t="shared" si="29"/>
        <v>0</v>
      </c>
      <c r="X107" s="52"/>
      <c r="Y107" s="51" t="s">
        <v>52</v>
      </c>
      <c r="Z107" s="51" t="s">
        <v>231</v>
      </c>
    </row>
    <row r="108" spans="6:26" s="50" customFormat="1" ht="12" outlineLevel="2" x14ac:dyDescent="0.2">
      <c r="F108" s="20">
        <v>5</v>
      </c>
      <c r="G108" s="21" t="s">
        <v>110</v>
      </c>
      <c r="H108" s="51" t="s">
        <v>238</v>
      </c>
      <c r="I108" s="51"/>
      <c r="J108" s="52" t="s">
        <v>239</v>
      </c>
      <c r="K108" s="21" t="s">
        <v>51</v>
      </c>
      <c r="L108" s="53">
        <v>8</v>
      </c>
      <c r="M108" s="23">
        <v>0</v>
      </c>
      <c r="N108" s="53">
        <f t="shared" si="24"/>
        <v>8</v>
      </c>
      <c r="O108" s="23">
        <v>0</v>
      </c>
      <c r="P108" s="24">
        <f t="shared" si="25"/>
        <v>0</v>
      </c>
      <c r="Q108" s="54">
        <v>1.4500000000000001E-2</v>
      </c>
      <c r="R108" s="55">
        <f t="shared" si="26"/>
        <v>0.11600000000000001</v>
      </c>
      <c r="S108" s="54"/>
      <c r="T108" s="55">
        <f t="shared" si="27"/>
        <v>0</v>
      </c>
      <c r="U108" s="24">
        <v>21</v>
      </c>
      <c r="V108" s="24">
        <f t="shared" si="28"/>
        <v>0</v>
      </c>
      <c r="W108" s="24">
        <f t="shared" si="29"/>
        <v>0</v>
      </c>
      <c r="X108" s="52"/>
      <c r="Y108" s="51" t="s">
        <v>52</v>
      </c>
      <c r="Z108" s="51" t="s">
        <v>231</v>
      </c>
    </row>
    <row r="109" spans="6:26" s="50" customFormat="1" ht="12" outlineLevel="2" x14ac:dyDescent="0.2">
      <c r="F109" s="20">
        <v>6</v>
      </c>
      <c r="G109" s="21" t="s">
        <v>48</v>
      </c>
      <c r="H109" s="51" t="s">
        <v>240</v>
      </c>
      <c r="I109" s="51"/>
      <c r="J109" s="52" t="s">
        <v>241</v>
      </c>
      <c r="K109" s="21" t="s">
        <v>217</v>
      </c>
      <c r="L109" s="53">
        <v>8</v>
      </c>
      <c r="M109" s="23">
        <v>0</v>
      </c>
      <c r="N109" s="53">
        <f t="shared" si="24"/>
        <v>8</v>
      </c>
      <c r="O109" s="23">
        <v>0</v>
      </c>
      <c r="P109" s="24">
        <f t="shared" si="25"/>
        <v>0</v>
      </c>
      <c r="Q109" s="54"/>
      <c r="R109" s="55">
        <f t="shared" si="26"/>
        <v>0</v>
      </c>
      <c r="S109" s="54">
        <v>1.933E-2</v>
      </c>
      <c r="T109" s="55">
        <f t="shared" si="27"/>
        <v>0.15464</v>
      </c>
      <c r="U109" s="24">
        <v>21</v>
      </c>
      <c r="V109" s="24">
        <f t="shared" si="28"/>
        <v>0</v>
      </c>
      <c r="W109" s="24">
        <f t="shared" si="29"/>
        <v>0</v>
      </c>
      <c r="X109" s="52"/>
      <c r="Y109" s="51" t="s">
        <v>52</v>
      </c>
      <c r="Z109" s="51" t="s">
        <v>231</v>
      </c>
    </row>
    <row r="110" spans="6:26" s="50" customFormat="1" ht="12" outlineLevel="2" x14ac:dyDescent="0.2">
      <c r="F110" s="20">
        <v>7</v>
      </c>
      <c r="G110" s="21" t="s">
        <v>48</v>
      </c>
      <c r="H110" s="51" t="s">
        <v>242</v>
      </c>
      <c r="I110" s="51"/>
      <c r="J110" s="52" t="s">
        <v>243</v>
      </c>
      <c r="K110" s="21" t="s">
        <v>51</v>
      </c>
      <c r="L110" s="53">
        <v>8</v>
      </c>
      <c r="M110" s="23">
        <v>0</v>
      </c>
      <c r="N110" s="53">
        <f t="shared" si="24"/>
        <v>8</v>
      </c>
      <c r="O110" s="23">
        <v>0</v>
      </c>
      <c r="P110" s="24">
        <f t="shared" si="25"/>
        <v>0</v>
      </c>
      <c r="Q110" s="54">
        <v>1.1900000000000001E-3</v>
      </c>
      <c r="R110" s="55">
        <f t="shared" si="26"/>
        <v>9.5200000000000007E-3</v>
      </c>
      <c r="S110" s="54"/>
      <c r="T110" s="55">
        <f t="shared" si="27"/>
        <v>0</v>
      </c>
      <c r="U110" s="24">
        <v>21</v>
      </c>
      <c r="V110" s="24">
        <f t="shared" si="28"/>
        <v>0</v>
      </c>
      <c r="W110" s="24">
        <f t="shared" si="29"/>
        <v>0</v>
      </c>
      <c r="X110" s="52"/>
      <c r="Y110" s="51" t="s">
        <v>52</v>
      </c>
      <c r="Z110" s="51" t="s">
        <v>231</v>
      </c>
    </row>
    <row r="111" spans="6:26" s="50" customFormat="1" ht="12" outlineLevel="2" x14ac:dyDescent="0.2">
      <c r="F111" s="20">
        <v>8</v>
      </c>
      <c r="G111" s="21" t="s">
        <v>48</v>
      </c>
      <c r="H111" s="51" t="s">
        <v>244</v>
      </c>
      <c r="I111" s="51"/>
      <c r="J111" s="52" t="s">
        <v>245</v>
      </c>
      <c r="K111" s="21" t="s">
        <v>217</v>
      </c>
      <c r="L111" s="53">
        <v>2</v>
      </c>
      <c r="M111" s="23">
        <v>0</v>
      </c>
      <c r="N111" s="53">
        <f t="shared" si="24"/>
        <v>2</v>
      </c>
      <c r="O111" s="23">
        <v>0</v>
      </c>
      <c r="P111" s="24">
        <f t="shared" si="25"/>
        <v>0</v>
      </c>
      <c r="Q111" s="54">
        <v>1.8079999999999999E-2</v>
      </c>
      <c r="R111" s="55">
        <f t="shared" si="26"/>
        <v>3.6159999999999998E-2</v>
      </c>
      <c r="S111" s="54"/>
      <c r="T111" s="55">
        <f t="shared" si="27"/>
        <v>0</v>
      </c>
      <c r="U111" s="24">
        <v>21</v>
      </c>
      <c r="V111" s="24">
        <f t="shared" si="28"/>
        <v>0</v>
      </c>
      <c r="W111" s="24">
        <f t="shared" si="29"/>
        <v>0</v>
      </c>
      <c r="X111" s="52"/>
      <c r="Y111" s="51" t="s">
        <v>52</v>
      </c>
      <c r="Z111" s="51" t="s">
        <v>231</v>
      </c>
    </row>
    <row r="112" spans="6:26" s="50" customFormat="1" ht="12" outlineLevel="2" x14ac:dyDescent="0.2">
      <c r="F112" s="20">
        <v>9</v>
      </c>
      <c r="G112" s="21" t="s">
        <v>48</v>
      </c>
      <c r="H112" s="51" t="s">
        <v>246</v>
      </c>
      <c r="I112" s="51"/>
      <c r="J112" s="52" t="s">
        <v>247</v>
      </c>
      <c r="K112" s="21" t="s">
        <v>217</v>
      </c>
      <c r="L112" s="53">
        <v>3</v>
      </c>
      <c r="M112" s="23">
        <v>0</v>
      </c>
      <c r="N112" s="53">
        <f t="shared" si="24"/>
        <v>3</v>
      </c>
      <c r="O112" s="23">
        <v>0</v>
      </c>
      <c r="P112" s="24">
        <f t="shared" si="25"/>
        <v>0</v>
      </c>
      <c r="Q112" s="54"/>
      <c r="R112" s="55">
        <f t="shared" si="26"/>
        <v>0</v>
      </c>
      <c r="S112" s="54">
        <v>1.72E-2</v>
      </c>
      <c r="T112" s="55">
        <f t="shared" si="27"/>
        <v>5.16E-2</v>
      </c>
      <c r="U112" s="24">
        <v>21</v>
      </c>
      <c r="V112" s="24">
        <f t="shared" si="28"/>
        <v>0</v>
      </c>
      <c r="W112" s="24">
        <f t="shared" si="29"/>
        <v>0</v>
      </c>
      <c r="X112" s="52"/>
      <c r="Y112" s="51" t="s">
        <v>52</v>
      </c>
      <c r="Z112" s="51" t="s">
        <v>231</v>
      </c>
    </row>
    <row r="113" spans="6:26" s="50" customFormat="1" ht="12" outlineLevel="2" x14ac:dyDescent="0.2">
      <c r="F113" s="20">
        <v>10</v>
      </c>
      <c r="G113" s="21" t="s">
        <v>48</v>
      </c>
      <c r="H113" s="51" t="s">
        <v>248</v>
      </c>
      <c r="I113" s="51"/>
      <c r="J113" s="52" t="s">
        <v>249</v>
      </c>
      <c r="K113" s="21" t="s">
        <v>217</v>
      </c>
      <c r="L113" s="53">
        <v>12</v>
      </c>
      <c r="M113" s="23">
        <v>0</v>
      </c>
      <c r="N113" s="53">
        <f t="shared" si="24"/>
        <v>12</v>
      </c>
      <c r="O113" s="23">
        <v>0</v>
      </c>
      <c r="P113" s="24">
        <f t="shared" si="25"/>
        <v>0</v>
      </c>
      <c r="Q113" s="54"/>
      <c r="R113" s="55">
        <f t="shared" si="26"/>
        <v>0</v>
      </c>
      <c r="S113" s="54">
        <v>1.9460000000000002E-2</v>
      </c>
      <c r="T113" s="55">
        <f t="shared" si="27"/>
        <v>0.23352000000000001</v>
      </c>
      <c r="U113" s="24">
        <v>21</v>
      </c>
      <c r="V113" s="24">
        <f t="shared" si="28"/>
        <v>0</v>
      </c>
      <c r="W113" s="24">
        <f t="shared" si="29"/>
        <v>0</v>
      </c>
      <c r="X113" s="52"/>
      <c r="Y113" s="51" t="s">
        <v>52</v>
      </c>
      <c r="Z113" s="51" t="s">
        <v>231</v>
      </c>
    </row>
    <row r="114" spans="6:26" s="50" customFormat="1" ht="12" outlineLevel="2" x14ac:dyDescent="0.2">
      <c r="F114" s="20">
        <v>11</v>
      </c>
      <c r="G114" s="21" t="s">
        <v>48</v>
      </c>
      <c r="H114" s="51" t="s">
        <v>250</v>
      </c>
      <c r="I114" s="51"/>
      <c r="J114" s="52" t="s">
        <v>251</v>
      </c>
      <c r="K114" s="21" t="s">
        <v>217</v>
      </c>
      <c r="L114" s="53">
        <v>6</v>
      </c>
      <c r="M114" s="23">
        <v>0</v>
      </c>
      <c r="N114" s="53">
        <f t="shared" si="24"/>
        <v>6</v>
      </c>
      <c r="O114" s="23">
        <v>0</v>
      </c>
      <c r="P114" s="24">
        <f t="shared" si="25"/>
        <v>0</v>
      </c>
      <c r="Q114" s="54">
        <v>1.73E-3</v>
      </c>
      <c r="R114" s="55">
        <f t="shared" si="26"/>
        <v>1.038E-2</v>
      </c>
      <c r="S114" s="54"/>
      <c r="T114" s="55">
        <f t="shared" si="27"/>
        <v>0</v>
      </c>
      <c r="U114" s="24">
        <v>21</v>
      </c>
      <c r="V114" s="24">
        <f t="shared" si="28"/>
        <v>0</v>
      </c>
      <c r="W114" s="24">
        <f t="shared" si="29"/>
        <v>0</v>
      </c>
      <c r="X114" s="52"/>
      <c r="Y114" s="51" t="s">
        <v>52</v>
      </c>
      <c r="Z114" s="51" t="s">
        <v>231</v>
      </c>
    </row>
    <row r="115" spans="6:26" s="50" customFormat="1" ht="12" outlineLevel="2" x14ac:dyDescent="0.2">
      <c r="F115" s="20">
        <v>12</v>
      </c>
      <c r="G115" s="21" t="s">
        <v>48</v>
      </c>
      <c r="H115" s="51" t="s">
        <v>252</v>
      </c>
      <c r="I115" s="51"/>
      <c r="J115" s="52" t="s">
        <v>253</v>
      </c>
      <c r="K115" s="21" t="s">
        <v>217</v>
      </c>
      <c r="L115" s="53">
        <v>1</v>
      </c>
      <c r="M115" s="23">
        <v>0</v>
      </c>
      <c r="N115" s="53">
        <f t="shared" si="24"/>
        <v>1</v>
      </c>
      <c r="O115" s="23">
        <v>0</v>
      </c>
      <c r="P115" s="24">
        <f t="shared" si="25"/>
        <v>0</v>
      </c>
      <c r="Q115" s="54">
        <v>1.7000000000000001E-4</v>
      </c>
      <c r="R115" s="55">
        <f t="shared" si="26"/>
        <v>1.7000000000000001E-4</v>
      </c>
      <c r="S115" s="54"/>
      <c r="T115" s="55">
        <f t="shared" si="27"/>
        <v>0</v>
      </c>
      <c r="U115" s="24">
        <v>21</v>
      </c>
      <c r="V115" s="24">
        <f t="shared" si="28"/>
        <v>0</v>
      </c>
      <c r="W115" s="24">
        <f t="shared" si="29"/>
        <v>0</v>
      </c>
      <c r="X115" s="52"/>
      <c r="Y115" s="51" t="s">
        <v>52</v>
      </c>
      <c r="Z115" s="51" t="s">
        <v>231</v>
      </c>
    </row>
    <row r="116" spans="6:26" s="50" customFormat="1" ht="12" outlineLevel="2" x14ac:dyDescent="0.2">
      <c r="F116" s="20">
        <v>13</v>
      </c>
      <c r="G116" s="21" t="s">
        <v>48</v>
      </c>
      <c r="H116" s="51" t="s">
        <v>254</v>
      </c>
      <c r="I116" s="51"/>
      <c r="J116" s="52" t="s">
        <v>255</v>
      </c>
      <c r="K116" s="21" t="s">
        <v>217</v>
      </c>
      <c r="L116" s="53">
        <v>6</v>
      </c>
      <c r="M116" s="23">
        <v>0</v>
      </c>
      <c r="N116" s="53">
        <f t="shared" si="24"/>
        <v>6</v>
      </c>
      <c r="O116" s="23">
        <v>0</v>
      </c>
      <c r="P116" s="24">
        <f t="shared" si="25"/>
        <v>0</v>
      </c>
      <c r="Q116" s="54">
        <v>3.2000000000000003E-4</v>
      </c>
      <c r="R116" s="55">
        <f t="shared" si="26"/>
        <v>1.9200000000000003E-3</v>
      </c>
      <c r="S116" s="54"/>
      <c r="T116" s="55">
        <f t="shared" si="27"/>
        <v>0</v>
      </c>
      <c r="U116" s="24">
        <v>21</v>
      </c>
      <c r="V116" s="24">
        <f t="shared" si="28"/>
        <v>0</v>
      </c>
      <c r="W116" s="24">
        <f t="shared" si="29"/>
        <v>0</v>
      </c>
      <c r="X116" s="52"/>
      <c r="Y116" s="51" t="s">
        <v>52</v>
      </c>
      <c r="Z116" s="51" t="s">
        <v>231</v>
      </c>
    </row>
    <row r="117" spans="6:26" s="50" customFormat="1" ht="12" outlineLevel="2" x14ac:dyDescent="0.2">
      <c r="F117" s="20">
        <v>14</v>
      </c>
      <c r="G117" s="21" t="s">
        <v>48</v>
      </c>
      <c r="H117" s="51" t="s">
        <v>256</v>
      </c>
      <c r="I117" s="51"/>
      <c r="J117" s="52" t="s">
        <v>257</v>
      </c>
      <c r="K117" s="21" t="s">
        <v>51</v>
      </c>
      <c r="L117" s="53">
        <v>6</v>
      </c>
      <c r="M117" s="23">
        <v>0</v>
      </c>
      <c r="N117" s="53">
        <f t="shared" si="24"/>
        <v>6</v>
      </c>
      <c r="O117" s="23">
        <v>0</v>
      </c>
      <c r="P117" s="24">
        <f t="shared" si="25"/>
        <v>0</v>
      </c>
      <c r="Q117" s="54">
        <v>5.1999999999999995E-4</v>
      </c>
      <c r="R117" s="55">
        <f t="shared" si="26"/>
        <v>3.1199999999999995E-3</v>
      </c>
      <c r="S117" s="54"/>
      <c r="T117" s="55">
        <f t="shared" si="27"/>
        <v>0</v>
      </c>
      <c r="U117" s="24">
        <v>21</v>
      </c>
      <c r="V117" s="24">
        <f t="shared" si="28"/>
        <v>0</v>
      </c>
      <c r="W117" s="24">
        <f t="shared" si="29"/>
        <v>0</v>
      </c>
      <c r="X117" s="52"/>
      <c r="Y117" s="51" t="s">
        <v>52</v>
      </c>
      <c r="Z117" s="51" t="s">
        <v>231</v>
      </c>
    </row>
    <row r="118" spans="6:26" s="50" customFormat="1" ht="24" outlineLevel="2" x14ac:dyDescent="0.2">
      <c r="F118" s="20">
        <v>15</v>
      </c>
      <c r="G118" s="21" t="s">
        <v>48</v>
      </c>
      <c r="H118" s="51" t="s">
        <v>258</v>
      </c>
      <c r="I118" s="51"/>
      <c r="J118" s="52" t="s">
        <v>259</v>
      </c>
      <c r="K118" s="21" t="s">
        <v>217</v>
      </c>
      <c r="L118" s="53">
        <v>6</v>
      </c>
      <c r="M118" s="23">
        <v>0</v>
      </c>
      <c r="N118" s="53">
        <f t="shared" si="24"/>
        <v>6</v>
      </c>
      <c r="O118" s="23">
        <v>0</v>
      </c>
      <c r="P118" s="24">
        <f t="shared" si="25"/>
        <v>0</v>
      </c>
      <c r="Q118" s="54">
        <v>5.1999999999999995E-4</v>
      </c>
      <c r="R118" s="55">
        <f t="shared" si="26"/>
        <v>3.1199999999999995E-3</v>
      </c>
      <c r="S118" s="54"/>
      <c r="T118" s="55">
        <f t="shared" si="27"/>
        <v>0</v>
      </c>
      <c r="U118" s="24">
        <v>21</v>
      </c>
      <c r="V118" s="24">
        <f t="shared" si="28"/>
        <v>0</v>
      </c>
      <c r="W118" s="24">
        <f t="shared" si="29"/>
        <v>0</v>
      </c>
      <c r="X118" s="52"/>
      <c r="Y118" s="51" t="s">
        <v>52</v>
      </c>
      <c r="Z118" s="51" t="s">
        <v>231</v>
      </c>
    </row>
    <row r="119" spans="6:26" s="50" customFormat="1" ht="24" outlineLevel="2" x14ac:dyDescent="0.2">
      <c r="F119" s="20">
        <v>16</v>
      </c>
      <c r="G119" s="21" t="s">
        <v>48</v>
      </c>
      <c r="H119" s="51" t="s">
        <v>260</v>
      </c>
      <c r="I119" s="51"/>
      <c r="J119" s="52" t="s">
        <v>261</v>
      </c>
      <c r="K119" s="21" t="s">
        <v>217</v>
      </c>
      <c r="L119" s="53">
        <v>8</v>
      </c>
      <c r="M119" s="23">
        <v>0</v>
      </c>
      <c r="N119" s="53">
        <f t="shared" si="24"/>
        <v>8</v>
      </c>
      <c r="O119" s="23">
        <v>0</v>
      </c>
      <c r="P119" s="24">
        <f t="shared" si="25"/>
        <v>0</v>
      </c>
      <c r="Q119" s="54">
        <v>5.1999999999999995E-4</v>
      </c>
      <c r="R119" s="55">
        <f t="shared" si="26"/>
        <v>4.1599999999999996E-3</v>
      </c>
      <c r="S119" s="54"/>
      <c r="T119" s="55">
        <f t="shared" si="27"/>
        <v>0</v>
      </c>
      <c r="U119" s="24">
        <v>21</v>
      </c>
      <c r="V119" s="24">
        <f t="shared" si="28"/>
        <v>0</v>
      </c>
      <c r="W119" s="24">
        <f t="shared" si="29"/>
        <v>0</v>
      </c>
      <c r="X119" s="52"/>
      <c r="Y119" s="51" t="s">
        <v>52</v>
      </c>
      <c r="Z119" s="51" t="s">
        <v>231</v>
      </c>
    </row>
    <row r="120" spans="6:26" s="50" customFormat="1" ht="24" outlineLevel="2" x14ac:dyDescent="0.2">
      <c r="F120" s="20">
        <v>17</v>
      </c>
      <c r="G120" s="21" t="s">
        <v>48</v>
      </c>
      <c r="H120" s="51" t="s">
        <v>262</v>
      </c>
      <c r="I120" s="51"/>
      <c r="J120" s="52" t="s">
        <v>263</v>
      </c>
      <c r="K120" s="21" t="s">
        <v>217</v>
      </c>
      <c r="L120" s="53">
        <v>6</v>
      </c>
      <c r="M120" s="23">
        <v>0</v>
      </c>
      <c r="N120" s="53">
        <f t="shared" si="24"/>
        <v>6</v>
      </c>
      <c r="O120" s="23">
        <v>0</v>
      </c>
      <c r="P120" s="24">
        <f t="shared" si="25"/>
        <v>0</v>
      </c>
      <c r="Q120" s="54">
        <v>5.1999999999999995E-4</v>
      </c>
      <c r="R120" s="55">
        <f t="shared" si="26"/>
        <v>3.1199999999999995E-3</v>
      </c>
      <c r="S120" s="54"/>
      <c r="T120" s="55">
        <f t="shared" si="27"/>
        <v>0</v>
      </c>
      <c r="U120" s="24">
        <v>21</v>
      </c>
      <c r="V120" s="24">
        <f t="shared" si="28"/>
        <v>0</v>
      </c>
      <c r="W120" s="24">
        <f t="shared" si="29"/>
        <v>0</v>
      </c>
      <c r="X120" s="52"/>
      <c r="Y120" s="51" t="s">
        <v>52</v>
      </c>
      <c r="Z120" s="51" t="s">
        <v>231</v>
      </c>
    </row>
    <row r="121" spans="6:26" s="50" customFormat="1" ht="12" outlineLevel="2" x14ac:dyDescent="0.2">
      <c r="F121" s="20">
        <v>18</v>
      </c>
      <c r="G121" s="21" t="s">
        <v>48</v>
      </c>
      <c r="H121" s="51" t="s">
        <v>264</v>
      </c>
      <c r="I121" s="51"/>
      <c r="J121" s="52" t="s">
        <v>265</v>
      </c>
      <c r="K121" s="21" t="s">
        <v>217</v>
      </c>
      <c r="L121" s="53">
        <v>1</v>
      </c>
      <c r="M121" s="23">
        <v>0</v>
      </c>
      <c r="N121" s="53">
        <f t="shared" si="24"/>
        <v>1</v>
      </c>
      <c r="O121" s="23">
        <v>0</v>
      </c>
      <c r="P121" s="24">
        <f t="shared" si="25"/>
        <v>0</v>
      </c>
      <c r="Q121" s="54"/>
      <c r="R121" s="55">
        <f t="shared" si="26"/>
        <v>0</v>
      </c>
      <c r="S121" s="54">
        <v>0.69347000000000003</v>
      </c>
      <c r="T121" s="55">
        <f t="shared" si="27"/>
        <v>0.69347000000000003</v>
      </c>
      <c r="U121" s="24">
        <v>21</v>
      </c>
      <c r="V121" s="24">
        <f t="shared" si="28"/>
        <v>0</v>
      </c>
      <c r="W121" s="24">
        <f t="shared" si="29"/>
        <v>0</v>
      </c>
      <c r="X121" s="52"/>
      <c r="Y121" s="51" t="s">
        <v>52</v>
      </c>
      <c r="Z121" s="51" t="s">
        <v>231</v>
      </c>
    </row>
    <row r="122" spans="6:26" s="50" customFormat="1" ht="12" outlineLevel="2" x14ac:dyDescent="0.2">
      <c r="F122" s="20">
        <v>19</v>
      </c>
      <c r="G122" s="21" t="s">
        <v>48</v>
      </c>
      <c r="H122" s="51" t="s">
        <v>266</v>
      </c>
      <c r="I122" s="51"/>
      <c r="J122" s="52" t="s">
        <v>267</v>
      </c>
      <c r="K122" s="21" t="s">
        <v>217</v>
      </c>
      <c r="L122" s="53">
        <v>1</v>
      </c>
      <c r="M122" s="23">
        <v>0</v>
      </c>
      <c r="N122" s="53">
        <f t="shared" si="24"/>
        <v>1</v>
      </c>
      <c r="O122" s="23">
        <v>0</v>
      </c>
      <c r="P122" s="24">
        <f t="shared" si="25"/>
        <v>0</v>
      </c>
      <c r="Q122" s="54"/>
      <c r="R122" s="55">
        <f t="shared" si="26"/>
        <v>0</v>
      </c>
      <c r="S122" s="54">
        <v>1.4930000000000001E-2</v>
      </c>
      <c r="T122" s="55">
        <f t="shared" si="27"/>
        <v>1.4930000000000001E-2</v>
      </c>
      <c r="U122" s="24">
        <v>21</v>
      </c>
      <c r="V122" s="24">
        <f t="shared" si="28"/>
        <v>0</v>
      </c>
      <c r="W122" s="24">
        <f t="shared" si="29"/>
        <v>0</v>
      </c>
      <c r="X122" s="52"/>
      <c r="Y122" s="51" t="s">
        <v>52</v>
      </c>
      <c r="Z122" s="51" t="s">
        <v>231</v>
      </c>
    </row>
    <row r="123" spans="6:26" s="50" customFormat="1" ht="12" outlineLevel="2" x14ac:dyDescent="0.2">
      <c r="F123" s="20">
        <v>20</v>
      </c>
      <c r="G123" s="21" t="s">
        <v>48</v>
      </c>
      <c r="H123" s="51" t="s">
        <v>268</v>
      </c>
      <c r="I123" s="51"/>
      <c r="J123" s="52" t="s">
        <v>269</v>
      </c>
      <c r="K123" s="21" t="s">
        <v>217</v>
      </c>
      <c r="L123" s="53">
        <v>1</v>
      </c>
      <c r="M123" s="23">
        <v>0</v>
      </c>
      <c r="N123" s="53">
        <f t="shared" si="24"/>
        <v>1</v>
      </c>
      <c r="O123" s="23">
        <v>0</v>
      </c>
      <c r="P123" s="24">
        <f t="shared" si="25"/>
        <v>0</v>
      </c>
      <c r="Q123" s="54">
        <v>1.0659999999999999E-2</v>
      </c>
      <c r="R123" s="55">
        <f t="shared" si="26"/>
        <v>1.0659999999999999E-2</v>
      </c>
      <c r="S123" s="54"/>
      <c r="T123" s="55">
        <f t="shared" si="27"/>
        <v>0</v>
      </c>
      <c r="U123" s="24">
        <v>21</v>
      </c>
      <c r="V123" s="24">
        <f t="shared" si="28"/>
        <v>0</v>
      </c>
      <c r="W123" s="24">
        <f t="shared" si="29"/>
        <v>0</v>
      </c>
      <c r="X123" s="52"/>
      <c r="Y123" s="51" t="s">
        <v>52</v>
      </c>
      <c r="Z123" s="51" t="s">
        <v>231</v>
      </c>
    </row>
    <row r="124" spans="6:26" s="50" customFormat="1" ht="12" outlineLevel="2" x14ac:dyDescent="0.2">
      <c r="F124" s="20">
        <v>21</v>
      </c>
      <c r="G124" s="21" t="s">
        <v>48</v>
      </c>
      <c r="H124" s="51" t="s">
        <v>270</v>
      </c>
      <c r="I124" s="51"/>
      <c r="J124" s="52" t="s">
        <v>271</v>
      </c>
      <c r="K124" s="21" t="s">
        <v>217</v>
      </c>
      <c r="L124" s="53">
        <v>1</v>
      </c>
      <c r="M124" s="23">
        <v>0</v>
      </c>
      <c r="N124" s="53">
        <f t="shared" si="24"/>
        <v>1</v>
      </c>
      <c r="O124" s="23">
        <v>0</v>
      </c>
      <c r="P124" s="24">
        <f t="shared" si="25"/>
        <v>0</v>
      </c>
      <c r="Q124" s="54">
        <v>6.6E-4</v>
      </c>
      <c r="R124" s="55">
        <f t="shared" si="26"/>
        <v>6.6E-4</v>
      </c>
      <c r="S124" s="54"/>
      <c r="T124" s="55">
        <f t="shared" si="27"/>
        <v>0</v>
      </c>
      <c r="U124" s="24">
        <v>21</v>
      </c>
      <c r="V124" s="24">
        <f t="shared" si="28"/>
        <v>0</v>
      </c>
      <c r="W124" s="24">
        <f t="shared" si="29"/>
        <v>0</v>
      </c>
      <c r="X124" s="52"/>
      <c r="Y124" s="51" t="s">
        <v>52</v>
      </c>
      <c r="Z124" s="51" t="s">
        <v>231</v>
      </c>
    </row>
    <row r="125" spans="6:26" s="56" customFormat="1" ht="11.25" outlineLevel="3" x14ac:dyDescent="0.2">
      <c r="F125" s="57"/>
      <c r="G125" s="58"/>
      <c r="H125" s="58"/>
      <c r="I125" s="58"/>
      <c r="J125" s="59" t="s">
        <v>272</v>
      </c>
      <c r="K125" s="58"/>
      <c r="L125" s="60">
        <v>1</v>
      </c>
      <c r="M125" s="61"/>
      <c r="N125" s="62"/>
      <c r="O125" s="61"/>
      <c r="P125" s="63"/>
      <c r="Q125" s="64"/>
      <c r="R125" s="61"/>
      <c r="S125" s="61"/>
      <c r="T125" s="61"/>
      <c r="U125" s="92" t="s">
        <v>41</v>
      </c>
      <c r="V125" s="61"/>
      <c r="W125" s="61"/>
      <c r="X125" s="59"/>
      <c r="Y125" s="58"/>
      <c r="Z125" s="58"/>
    </row>
    <row r="126" spans="6:26" s="50" customFormat="1" ht="12" outlineLevel="2" x14ac:dyDescent="0.2">
      <c r="F126" s="20">
        <v>22</v>
      </c>
      <c r="G126" s="21" t="s">
        <v>48</v>
      </c>
      <c r="H126" s="51" t="s">
        <v>273</v>
      </c>
      <c r="I126" s="51"/>
      <c r="J126" s="52" t="s">
        <v>274</v>
      </c>
      <c r="K126" s="21" t="s">
        <v>217</v>
      </c>
      <c r="L126" s="53">
        <v>12</v>
      </c>
      <c r="M126" s="23">
        <v>0</v>
      </c>
      <c r="N126" s="53">
        <f t="shared" ref="N126:N131" si="30">L126*(1+M126/100)</f>
        <v>12</v>
      </c>
      <c r="O126" s="23">
        <v>0</v>
      </c>
      <c r="P126" s="24">
        <f t="shared" ref="P126:P131" si="31">N126*O126</f>
        <v>0</v>
      </c>
      <c r="Q126" s="54"/>
      <c r="R126" s="55">
        <f t="shared" ref="R126:R131" si="32">N126*Q126</f>
        <v>0</v>
      </c>
      <c r="S126" s="54">
        <v>1.56E-3</v>
      </c>
      <c r="T126" s="55">
        <f t="shared" ref="T126:T131" si="33">N126*S126</f>
        <v>1.8720000000000001E-2</v>
      </c>
      <c r="U126" s="24">
        <v>21</v>
      </c>
      <c r="V126" s="24">
        <f t="shared" ref="V126:V131" si="34">P126*(U126/100)</f>
        <v>0</v>
      </c>
      <c r="W126" s="24">
        <f t="shared" ref="W126:W131" si="35">P126+V126</f>
        <v>0</v>
      </c>
      <c r="X126" s="52"/>
      <c r="Y126" s="51" t="s">
        <v>52</v>
      </c>
      <c r="Z126" s="51" t="s">
        <v>231</v>
      </c>
    </row>
    <row r="127" spans="6:26" s="50" customFormat="1" ht="24" outlineLevel="2" x14ac:dyDescent="0.2">
      <c r="F127" s="20">
        <v>23</v>
      </c>
      <c r="G127" s="21" t="s">
        <v>48</v>
      </c>
      <c r="H127" s="51" t="s">
        <v>275</v>
      </c>
      <c r="I127" s="51"/>
      <c r="J127" s="52" t="s">
        <v>276</v>
      </c>
      <c r="K127" s="21" t="s">
        <v>217</v>
      </c>
      <c r="L127" s="53">
        <v>2</v>
      </c>
      <c r="M127" s="23">
        <v>0</v>
      </c>
      <c r="N127" s="53">
        <f t="shared" si="30"/>
        <v>2</v>
      </c>
      <c r="O127" s="23">
        <v>0</v>
      </c>
      <c r="P127" s="24">
        <f t="shared" si="31"/>
        <v>0</v>
      </c>
      <c r="Q127" s="54">
        <v>1.8E-3</v>
      </c>
      <c r="R127" s="55">
        <f t="shared" si="32"/>
        <v>3.5999999999999999E-3</v>
      </c>
      <c r="S127" s="54"/>
      <c r="T127" s="55">
        <f t="shared" si="33"/>
        <v>0</v>
      </c>
      <c r="U127" s="24">
        <v>21</v>
      </c>
      <c r="V127" s="24">
        <f t="shared" si="34"/>
        <v>0</v>
      </c>
      <c r="W127" s="24">
        <f t="shared" si="35"/>
        <v>0</v>
      </c>
      <c r="X127" s="52"/>
      <c r="Y127" s="51" t="s">
        <v>52</v>
      </c>
      <c r="Z127" s="51" t="s">
        <v>231</v>
      </c>
    </row>
    <row r="128" spans="6:26" s="50" customFormat="1" ht="12" outlineLevel="2" x14ac:dyDescent="0.2">
      <c r="F128" s="20">
        <v>24</v>
      </c>
      <c r="G128" s="21" t="s">
        <v>48</v>
      </c>
      <c r="H128" s="51" t="s">
        <v>277</v>
      </c>
      <c r="I128" s="51"/>
      <c r="J128" s="52" t="s">
        <v>278</v>
      </c>
      <c r="K128" s="21" t="s">
        <v>217</v>
      </c>
      <c r="L128" s="53">
        <v>6</v>
      </c>
      <c r="M128" s="23">
        <v>0</v>
      </c>
      <c r="N128" s="53">
        <f t="shared" si="30"/>
        <v>6</v>
      </c>
      <c r="O128" s="23">
        <v>0</v>
      </c>
      <c r="P128" s="24">
        <f t="shared" si="31"/>
        <v>0</v>
      </c>
      <c r="Q128" s="54">
        <v>1.5399999999999999E-3</v>
      </c>
      <c r="R128" s="55">
        <f t="shared" si="32"/>
        <v>9.2399999999999999E-3</v>
      </c>
      <c r="S128" s="54"/>
      <c r="T128" s="55">
        <f t="shared" si="33"/>
        <v>0</v>
      </c>
      <c r="U128" s="24">
        <v>21</v>
      </c>
      <c r="V128" s="24">
        <f t="shared" si="34"/>
        <v>0</v>
      </c>
      <c r="W128" s="24">
        <f t="shared" si="35"/>
        <v>0</v>
      </c>
      <c r="X128" s="52"/>
      <c r="Y128" s="51" t="s">
        <v>52</v>
      </c>
      <c r="Z128" s="51" t="s">
        <v>231</v>
      </c>
    </row>
    <row r="129" spans="6:26" s="50" customFormat="1" ht="12" outlineLevel="2" x14ac:dyDescent="0.2">
      <c r="F129" s="20">
        <v>25</v>
      </c>
      <c r="G129" s="21" t="s">
        <v>48</v>
      </c>
      <c r="H129" s="51" t="s">
        <v>279</v>
      </c>
      <c r="I129" s="51"/>
      <c r="J129" s="52" t="s">
        <v>280</v>
      </c>
      <c r="K129" s="21" t="s">
        <v>217</v>
      </c>
      <c r="L129" s="53">
        <v>1</v>
      </c>
      <c r="M129" s="23">
        <v>0</v>
      </c>
      <c r="N129" s="53">
        <f t="shared" si="30"/>
        <v>1</v>
      </c>
      <c r="O129" s="23">
        <v>0</v>
      </c>
      <c r="P129" s="24">
        <f t="shared" si="31"/>
        <v>0</v>
      </c>
      <c r="Q129" s="54">
        <v>2.14E-3</v>
      </c>
      <c r="R129" s="55">
        <f t="shared" si="32"/>
        <v>2.14E-3</v>
      </c>
      <c r="S129" s="54"/>
      <c r="T129" s="55">
        <f t="shared" si="33"/>
        <v>0</v>
      </c>
      <c r="U129" s="24">
        <v>21</v>
      </c>
      <c r="V129" s="24">
        <f t="shared" si="34"/>
        <v>0</v>
      </c>
      <c r="W129" s="24">
        <f t="shared" si="35"/>
        <v>0</v>
      </c>
      <c r="X129" s="52"/>
      <c r="Y129" s="51" t="s">
        <v>52</v>
      </c>
      <c r="Z129" s="51" t="s">
        <v>231</v>
      </c>
    </row>
    <row r="130" spans="6:26" s="50" customFormat="1" ht="12" outlineLevel="2" x14ac:dyDescent="0.2">
      <c r="F130" s="20">
        <v>26</v>
      </c>
      <c r="G130" s="21" t="s">
        <v>48</v>
      </c>
      <c r="H130" s="51" t="s">
        <v>281</v>
      </c>
      <c r="I130" s="51"/>
      <c r="J130" s="52" t="s">
        <v>282</v>
      </c>
      <c r="K130" s="21" t="s">
        <v>51</v>
      </c>
      <c r="L130" s="53">
        <v>8</v>
      </c>
      <c r="M130" s="23">
        <v>0</v>
      </c>
      <c r="N130" s="53">
        <f t="shared" si="30"/>
        <v>8</v>
      </c>
      <c r="O130" s="23">
        <v>0</v>
      </c>
      <c r="P130" s="24">
        <f t="shared" si="31"/>
        <v>0</v>
      </c>
      <c r="Q130" s="54">
        <v>1.4999999999999999E-4</v>
      </c>
      <c r="R130" s="55">
        <f t="shared" si="32"/>
        <v>1.1999999999999999E-3</v>
      </c>
      <c r="S130" s="54"/>
      <c r="T130" s="55">
        <f t="shared" si="33"/>
        <v>0</v>
      </c>
      <c r="U130" s="24">
        <v>21</v>
      </c>
      <c r="V130" s="24">
        <f t="shared" si="34"/>
        <v>0</v>
      </c>
      <c r="W130" s="24">
        <f t="shared" si="35"/>
        <v>0</v>
      </c>
      <c r="X130" s="52"/>
      <c r="Y130" s="51" t="s">
        <v>52</v>
      </c>
      <c r="Z130" s="51" t="s">
        <v>231</v>
      </c>
    </row>
    <row r="131" spans="6:26" s="50" customFormat="1" ht="24" outlineLevel="2" x14ac:dyDescent="0.2">
      <c r="F131" s="20">
        <v>27</v>
      </c>
      <c r="G131" s="21" t="s">
        <v>48</v>
      </c>
      <c r="H131" s="51" t="s">
        <v>283</v>
      </c>
      <c r="I131" s="51"/>
      <c r="J131" s="52" t="s">
        <v>284</v>
      </c>
      <c r="K131" s="21" t="s">
        <v>92</v>
      </c>
      <c r="L131" s="53">
        <v>0.34844999999999993</v>
      </c>
      <c r="M131" s="23">
        <v>0</v>
      </c>
      <c r="N131" s="53">
        <f t="shared" si="30"/>
        <v>0.34844999999999993</v>
      </c>
      <c r="O131" s="23">
        <v>0</v>
      </c>
      <c r="P131" s="24">
        <f t="shared" si="31"/>
        <v>0</v>
      </c>
      <c r="Q131" s="54"/>
      <c r="R131" s="55">
        <f t="shared" si="32"/>
        <v>0</v>
      </c>
      <c r="S131" s="54"/>
      <c r="T131" s="55">
        <f t="shared" si="33"/>
        <v>0</v>
      </c>
      <c r="U131" s="24">
        <v>21</v>
      </c>
      <c r="V131" s="24">
        <f t="shared" si="34"/>
        <v>0</v>
      </c>
      <c r="W131" s="24">
        <f t="shared" si="35"/>
        <v>0</v>
      </c>
      <c r="X131" s="52"/>
      <c r="Y131" s="51" t="s">
        <v>52</v>
      </c>
      <c r="Z131" s="51" t="s">
        <v>231</v>
      </c>
    </row>
    <row r="132" spans="6:26" s="93" customFormat="1" ht="12.75" customHeight="1" outlineLevel="2" x14ac:dyDescent="0.2">
      <c r="F132" s="94"/>
      <c r="G132" s="95"/>
      <c r="H132" s="95"/>
      <c r="I132" s="95"/>
      <c r="J132" s="96"/>
      <c r="K132" s="95"/>
      <c r="L132" s="97"/>
      <c r="M132" s="98"/>
      <c r="N132" s="97"/>
      <c r="O132" s="98"/>
      <c r="P132" s="99"/>
      <c r="Q132" s="100"/>
      <c r="R132" s="98"/>
      <c r="S132" s="98"/>
      <c r="T132" s="98"/>
      <c r="U132" s="101" t="s">
        <v>41</v>
      </c>
      <c r="V132" s="98"/>
      <c r="W132" s="98"/>
      <c r="X132" s="98"/>
      <c r="Y132" s="95"/>
      <c r="Z132" s="95"/>
    </row>
    <row r="133" spans="6:26" s="41" customFormat="1" ht="16.5" customHeight="1" outlineLevel="1" x14ac:dyDescent="0.2">
      <c r="F133" s="42"/>
      <c r="G133" s="6"/>
      <c r="H133" s="43"/>
      <c r="I133" s="43"/>
      <c r="J133" s="43" t="s">
        <v>285</v>
      </c>
      <c r="K133" s="6"/>
      <c r="L133" s="44"/>
      <c r="M133" s="45"/>
      <c r="N133" s="44"/>
      <c r="O133" s="45"/>
      <c r="P133" s="46">
        <f>SUBTOTAL(9,P134:P136)</f>
        <v>0</v>
      </c>
      <c r="Q133" s="47"/>
      <c r="R133" s="48">
        <f>SUBTOTAL(9,R134:R136)</f>
        <v>7.3599999999999999E-2</v>
      </c>
      <c r="S133" s="45"/>
      <c r="T133" s="48">
        <f>SUBTOTAL(9,T134:T136)</f>
        <v>0</v>
      </c>
      <c r="U133" s="91" t="s">
        <v>41</v>
      </c>
      <c r="V133" s="46">
        <f>SUBTOTAL(9,V134:V136)</f>
        <v>0</v>
      </c>
      <c r="W133" s="46">
        <f>SUBTOTAL(9,W134:W136)</f>
        <v>0</v>
      </c>
      <c r="X133" s="49"/>
      <c r="Y133" s="27"/>
      <c r="Z133" s="27"/>
    </row>
    <row r="134" spans="6:26" s="50" customFormat="1" ht="24" outlineLevel="2" x14ac:dyDescent="0.2">
      <c r="F134" s="20">
        <v>1</v>
      </c>
      <c r="G134" s="21" t="s">
        <v>48</v>
      </c>
      <c r="H134" s="51" t="s">
        <v>286</v>
      </c>
      <c r="I134" s="51"/>
      <c r="J134" s="52" t="s">
        <v>287</v>
      </c>
      <c r="K134" s="21" t="s">
        <v>217</v>
      </c>
      <c r="L134" s="53">
        <v>8</v>
      </c>
      <c r="M134" s="23">
        <v>0</v>
      </c>
      <c r="N134" s="53">
        <f>L134*(1+M134/100)</f>
        <v>8</v>
      </c>
      <c r="O134" s="23">
        <v>0</v>
      </c>
      <c r="P134" s="24">
        <f>N134*O134</f>
        <v>0</v>
      </c>
      <c r="Q134" s="54">
        <v>9.1999999999999998E-3</v>
      </c>
      <c r="R134" s="55">
        <f>N134*Q134</f>
        <v>7.3599999999999999E-2</v>
      </c>
      <c r="S134" s="54"/>
      <c r="T134" s="55">
        <f>N134*S134</f>
        <v>0</v>
      </c>
      <c r="U134" s="24">
        <v>21</v>
      </c>
      <c r="V134" s="24">
        <f>P134*(U134/100)</f>
        <v>0</v>
      </c>
      <c r="W134" s="24">
        <f>P134+V134</f>
        <v>0</v>
      </c>
      <c r="X134" s="52"/>
      <c r="Y134" s="51" t="s">
        <v>52</v>
      </c>
      <c r="Z134" s="51" t="s">
        <v>288</v>
      </c>
    </row>
    <row r="135" spans="6:26" s="50" customFormat="1" ht="24" outlineLevel="2" x14ac:dyDescent="0.2">
      <c r="F135" s="20">
        <v>2</v>
      </c>
      <c r="G135" s="21" t="s">
        <v>48</v>
      </c>
      <c r="H135" s="51" t="s">
        <v>289</v>
      </c>
      <c r="I135" s="51"/>
      <c r="J135" s="52" t="s">
        <v>290</v>
      </c>
      <c r="K135" s="21" t="s">
        <v>92</v>
      </c>
      <c r="L135" s="53">
        <v>7.3599999999999999E-2</v>
      </c>
      <c r="M135" s="23">
        <v>0</v>
      </c>
      <c r="N135" s="53">
        <f>L135*(1+M135/100)</f>
        <v>7.3599999999999999E-2</v>
      </c>
      <c r="O135" s="23">
        <v>0</v>
      </c>
      <c r="P135" s="24">
        <f>N135*O135</f>
        <v>0</v>
      </c>
      <c r="Q135" s="54"/>
      <c r="R135" s="55">
        <f>N135*Q135</f>
        <v>0</v>
      </c>
      <c r="S135" s="54"/>
      <c r="T135" s="55">
        <f>N135*S135</f>
        <v>0</v>
      </c>
      <c r="U135" s="24">
        <v>21</v>
      </c>
      <c r="V135" s="24">
        <f>P135*(U135/100)</f>
        <v>0</v>
      </c>
      <c r="W135" s="24">
        <f>P135+V135</f>
        <v>0</v>
      </c>
      <c r="X135" s="52"/>
      <c r="Y135" s="51" t="s">
        <v>52</v>
      </c>
      <c r="Z135" s="51" t="s">
        <v>288</v>
      </c>
    </row>
    <row r="136" spans="6:26" s="93" customFormat="1" ht="12.75" customHeight="1" outlineLevel="2" x14ac:dyDescent="0.2">
      <c r="F136" s="94"/>
      <c r="G136" s="95"/>
      <c r="H136" s="95"/>
      <c r="I136" s="95"/>
      <c r="J136" s="96"/>
      <c r="K136" s="95"/>
      <c r="L136" s="97"/>
      <c r="M136" s="98"/>
      <c r="N136" s="97"/>
      <c r="O136" s="98"/>
      <c r="P136" s="99"/>
      <c r="Q136" s="100"/>
      <c r="R136" s="98"/>
      <c r="S136" s="98"/>
      <c r="T136" s="98"/>
      <c r="U136" s="101" t="s">
        <v>41</v>
      </c>
      <c r="V136" s="98"/>
      <c r="W136" s="98"/>
      <c r="X136" s="98"/>
      <c r="Y136" s="95"/>
      <c r="Z136" s="95"/>
    </row>
    <row r="137" spans="6:26" s="41" customFormat="1" ht="16.5" customHeight="1" outlineLevel="1" x14ac:dyDescent="0.2">
      <c r="F137" s="42"/>
      <c r="G137" s="6"/>
      <c r="H137" s="43"/>
      <c r="I137" s="43"/>
      <c r="J137" s="43" t="s">
        <v>291</v>
      </c>
      <c r="K137" s="6"/>
      <c r="L137" s="44"/>
      <c r="M137" s="45"/>
      <c r="N137" s="44"/>
      <c r="O137" s="45"/>
      <c r="P137" s="46">
        <f>SUBTOTAL(9,P138:P140)</f>
        <v>0</v>
      </c>
      <c r="Q137" s="47"/>
      <c r="R137" s="48">
        <f>SUBTOTAL(9,R138:R140)</f>
        <v>5.0400000000000002E-3</v>
      </c>
      <c r="S137" s="45"/>
      <c r="T137" s="48">
        <f>SUBTOTAL(9,T138:T140)</f>
        <v>0</v>
      </c>
      <c r="U137" s="91" t="s">
        <v>41</v>
      </c>
      <c r="V137" s="46">
        <f>SUBTOTAL(9,V138:V140)</f>
        <v>0</v>
      </c>
      <c r="W137" s="46">
        <f>SUBTOTAL(9,W138:W140)</f>
        <v>0</v>
      </c>
      <c r="X137" s="49"/>
      <c r="Y137" s="27"/>
      <c r="Z137" s="27"/>
    </row>
    <row r="138" spans="6:26" s="50" customFormat="1" ht="24" outlineLevel="2" x14ac:dyDescent="0.2">
      <c r="F138" s="20">
        <v>1</v>
      </c>
      <c r="G138" s="21" t="s">
        <v>48</v>
      </c>
      <c r="H138" s="51" t="s">
        <v>292</v>
      </c>
      <c r="I138" s="51"/>
      <c r="J138" s="52" t="s">
        <v>293</v>
      </c>
      <c r="K138" s="21" t="s">
        <v>51</v>
      </c>
      <c r="L138" s="53">
        <v>18</v>
      </c>
      <c r="M138" s="23">
        <v>0</v>
      </c>
      <c r="N138" s="53">
        <f>L138*(1+M138/100)</f>
        <v>18</v>
      </c>
      <c r="O138" s="23">
        <v>0</v>
      </c>
      <c r="P138" s="24">
        <f>N138*O138</f>
        <v>0</v>
      </c>
      <c r="Q138" s="54">
        <v>1.1E-4</v>
      </c>
      <c r="R138" s="55">
        <f>N138*Q138</f>
        <v>1.98E-3</v>
      </c>
      <c r="S138" s="54"/>
      <c r="T138" s="55">
        <f>N138*S138</f>
        <v>0</v>
      </c>
      <c r="U138" s="24">
        <v>21</v>
      </c>
      <c r="V138" s="24">
        <f>P138*(U138/100)</f>
        <v>0</v>
      </c>
      <c r="W138" s="24">
        <f>P138+V138</f>
        <v>0</v>
      </c>
      <c r="X138" s="52"/>
      <c r="Y138" s="51" t="s">
        <v>52</v>
      </c>
      <c r="Z138" s="51" t="s">
        <v>294</v>
      </c>
    </row>
    <row r="139" spans="6:26" s="50" customFormat="1" ht="24" outlineLevel="2" x14ac:dyDescent="0.2">
      <c r="F139" s="20">
        <v>2</v>
      </c>
      <c r="G139" s="21" t="s">
        <v>48</v>
      </c>
      <c r="H139" s="51" t="s">
        <v>295</v>
      </c>
      <c r="I139" s="51"/>
      <c r="J139" s="52" t="s">
        <v>296</v>
      </c>
      <c r="K139" s="21" t="s">
        <v>51</v>
      </c>
      <c r="L139" s="53">
        <v>6</v>
      </c>
      <c r="M139" s="23">
        <v>0</v>
      </c>
      <c r="N139" s="53">
        <f>L139*(1+M139/100)</f>
        <v>6</v>
      </c>
      <c r="O139" s="23">
        <v>0</v>
      </c>
      <c r="P139" s="24">
        <f>N139*O139</f>
        <v>0</v>
      </c>
      <c r="Q139" s="54">
        <v>5.1000000000000004E-4</v>
      </c>
      <c r="R139" s="55">
        <f>N139*Q139</f>
        <v>3.0600000000000002E-3</v>
      </c>
      <c r="S139" s="54"/>
      <c r="T139" s="55">
        <f>N139*S139</f>
        <v>0</v>
      </c>
      <c r="U139" s="24">
        <v>21</v>
      </c>
      <c r="V139" s="24">
        <f>P139*(U139/100)</f>
        <v>0</v>
      </c>
      <c r="W139" s="24">
        <f>P139+V139</f>
        <v>0</v>
      </c>
      <c r="X139" s="52"/>
      <c r="Y139" s="51" t="s">
        <v>52</v>
      </c>
      <c r="Z139" s="51" t="s">
        <v>294</v>
      </c>
    </row>
    <row r="140" spans="6:26" s="93" customFormat="1" ht="12.75" customHeight="1" outlineLevel="2" x14ac:dyDescent="0.2">
      <c r="F140" s="94"/>
      <c r="G140" s="95"/>
      <c r="H140" s="95"/>
      <c r="I140" s="95"/>
      <c r="J140" s="96"/>
      <c r="K140" s="95"/>
      <c r="L140" s="97"/>
      <c r="M140" s="98"/>
      <c r="N140" s="97"/>
      <c r="O140" s="98"/>
      <c r="P140" s="99"/>
      <c r="Q140" s="100"/>
      <c r="R140" s="98"/>
      <c r="S140" s="98"/>
      <c r="T140" s="98"/>
      <c r="U140" s="101" t="s">
        <v>41</v>
      </c>
      <c r="V140" s="98"/>
      <c r="W140" s="98"/>
      <c r="X140" s="98"/>
      <c r="Y140" s="95"/>
      <c r="Z140" s="95"/>
    </row>
    <row r="141" spans="6:26" s="41" customFormat="1" ht="16.5" customHeight="1" outlineLevel="1" x14ac:dyDescent="0.2">
      <c r="F141" s="42"/>
      <c r="G141" s="6"/>
      <c r="H141" s="43"/>
      <c r="I141" s="43"/>
      <c r="J141" s="43" t="s">
        <v>297</v>
      </c>
      <c r="K141" s="6"/>
      <c r="L141" s="44"/>
      <c r="M141" s="45"/>
      <c r="N141" s="44"/>
      <c r="O141" s="45"/>
      <c r="P141" s="46">
        <f>SUBTOTAL(9,P142:P147)</f>
        <v>0</v>
      </c>
      <c r="Q141" s="47"/>
      <c r="R141" s="48">
        <f>SUBTOTAL(9,R142:R147)</f>
        <v>0</v>
      </c>
      <c r="S141" s="45"/>
      <c r="T141" s="48">
        <f>SUBTOTAL(9,T142:T147)</f>
        <v>0</v>
      </c>
      <c r="U141" s="91" t="s">
        <v>41</v>
      </c>
      <c r="V141" s="46">
        <f>SUBTOTAL(9,V142:V147)</f>
        <v>0</v>
      </c>
      <c r="W141" s="46">
        <f>SUBTOTAL(9,W142:W147)</f>
        <v>0</v>
      </c>
      <c r="X141" s="49"/>
      <c r="Y141" s="27"/>
      <c r="Z141" s="27"/>
    </row>
    <row r="142" spans="6:26" s="50" customFormat="1" ht="12" outlineLevel="2" x14ac:dyDescent="0.2">
      <c r="F142" s="20">
        <v>1</v>
      </c>
      <c r="G142" s="21" t="s">
        <v>48</v>
      </c>
      <c r="H142" s="51" t="s">
        <v>298</v>
      </c>
      <c r="I142" s="51"/>
      <c r="J142" s="52" t="s">
        <v>299</v>
      </c>
      <c r="K142" s="21" t="s">
        <v>57</v>
      </c>
      <c r="L142" s="53">
        <v>6.56</v>
      </c>
      <c r="M142" s="23">
        <v>0</v>
      </c>
      <c r="N142" s="53">
        <f>L142*(1+M142/100)</f>
        <v>6.56</v>
      </c>
      <c r="O142" s="23">
        <v>0</v>
      </c>
      <c r="P142" s="24">
        <f>N142*O142</f>
        <v>0</v>
      </c>
      <c r="Q142" s="54"/>
      <c r="R142" s="55">
        <f>N142*Q142</f>
        <v>0</v>
      </c>
      <c r="S142" s="54"/>
      <c r="T142" s="55">
        <f>N142*S142</f>
        <v>0</v>
      </c>
      <c r="U142" s="24">
        <v>21</v>
      </c>
      <c r="V142" s="24">
        <f>P142*(U142/100)</f>
        <v>0</v>
      </c>
      <c r="W142" s="24">
        <f>P142+V142</f>
        <v>0</v>
      </c>
      <c r="X142" s="52"/>
      <c r="Y142" s="51" t="s">
        <v>52</v>
      </c>
      <c r="Z142" s="51" t="s">
        <v>300</v>
      </c>
    </row>
    <row r="143" spans="6:26" s="56" customFormat="1" ht="11.25" outlineLevel="3" x14ac:dyDescent="0.2">
      <c r="F143" s="57"/>
      <c r="G143" s="58"/>
      <c r="H143" s="58"/>
      <c r="I143" s="58"/>
      <c r="J143" s="59" t="s">
        <v>301</v>
      </c>
      <c r="K143" s="58"/>
      <c r="L143" s="60">
        <v>6.56</v>
      </c>
      <c r="M143" s="61"/>
      <c r="N143" s="62"/>
      <c r="O143" s="61"/>
      <c r="P143" s="63"/>
      <c r="Q143" s="64"/>
      <c r="R143" s="61"/>
      <c r="S143" s="61"/>
      <c r="T143" s="61"/>
      <c r="U143" s="92" t="s">
        <v>41</v>
      </c>
      <c r="V143" s="61"/>
      <c r="W143" s="61"/>
      <c r="X143" s="59"/>
      <c r="Y143" s="58"/>
      <c r="Z143" s="58"/>
    </row>
    <row r="144" spans="6:26" s="50" customFormat="1" ht="12" outlineLevel="2" x14ac:dyDescent="0.2">
      <c r="F144" s="20">
        <v>2</v>
      </c>
      <c r="G144" s="21" t="s">
        <v>48</v>
      </c>
      <c r="H144" s="51" t="s">
        <v>302</v>
      </c>
      <c r="I144" s="51"/>
      <c r="J144" s="52" t="s">
        <v>303</v>
      </c>
      <c r="K144" s="21" t="s">
        <v>51</v>
      </c>
      <c r="L144" s="53">
        <v>5</v>
      </c>
      <c r="M144" s="23">
        <v>0</v>
      </c>
      <c r="N144" s="53">
        <f>L144*(1+M144/100)</f>
        <v>5</v>
      </c>
      <c r="O144" s="23">
        <v>0</v>
      </c>
      <c r="P144" s="24">
        <f>N144*O144</f>
        <v>0</v>
      </c>
      <c r="Q144" s="54"/>
      <c r="R144" s="55">
        <f>N144*Q144</f>
        <v>0</v>
      </c>
      <c r="S144" s="54"/>
      <c r="T144" s="55">
        <f>N144*S144</f>
        <v>0</v>
      </c>
      <c r="U144" s="24">
        <v>21</v>
      </c>
      <c r="V144" s="24">
        <f>P144*(U144/100)</f>
        <v>0</v>
      </c>
      <c r="W144" s="24">
        <f>P144+V144</f>
        <v>0</v>
      </c>
      <c r="X144" s="52"/>
      <c r="Y144" s="51" t="s">
        <v>52</v>
      </c>
      <c r="Z144" s="51" t="s">
        <v>300</v>
      </c>
    </row>
    <row r="145" spans="6:26" s="50" customFormat="1" ht="12" outlineLevel="2" x14ac:dyDescent="0.2">
      <c r="F145" s="20">
        <v>3</v>
      </c>
      <c r="G145" s="21" t="s">
        <v>48</v>
      </c>
      <c r="H145" s="51" t="s">
        <v>304</v>
      </c>
      <c r="I145" s="51"/>
      <c r="J145" s="52" t="s">
        <v>305</v>
      </c>
      <c r="K145" s="21" t="s">
        <v>57</v>
      </c>
      <c r="L145" s="53">
        <v>6.5</v>
      </c>
      <c r="M145" s="23">
        <v>0</v>
      </c>
      <c r="N145" s="53">
        <f>L145*(1+M145/100)</f>
        <v>6.5</v>
      </c>
      <c r="O145" s="23">
        <v>0</v>
      </c>
      <c r="P145" s="24">
        <f>N145*O145</f>
        <v>0</v>
      </c>
      <c r="Q145" s="54"/>
      <c r="R145" s="55">
        <f>N145*Q145</f>
        <v>0</v>
      </c>
      <c r="S145" s="54"/>
      <c r="T145" s="55">
        <f>N145*S145</f>
        <v>0</v>
      </c>
      <c r="U145" s="24">
        <v>21</v>
      </c>
      <c r="V145" s="24">
        <f>P145*(U145/100)</f>
        <v>0</v>
      </c>
      <c r="W145" s="24">
        <f>P145+V145</f>
        <v>0</v>
      </c>
      <c r="X145" s="52"/>
      <c r="Y145" s="51" t="s">
        <v>52</v>
      </c>
      <c r="Z145" s="51" t="s">
        <v>300</v>
      </c>
    </row>
    <row r="146" spans="6:26" s="50" customFormat="1" ht="12" outlineLevel="2" x14ac:dyDescent="0.2">
      <c r="F146" s="20">
        <v>4</v>
      </c>
      <c r="G146" s="21" t="s">
        <v>48</v>
      </c>
      <c r="H146" s="51" t="s">
        <v>306</v>
      </c>
      <c r="I146" s="51"/>
      <c r="J146" s="52" t="s">
        <v>307</v>
      </c>
      <c r="K146" s="21" t="s">
        <v>57</v>
      </c>
      <c r="L146" s="53">
        <v>6.5</v>
      </c>
      <c r="M146" s="23">
        <v>0</v>
      </c>
      <c r="N146" s="53">
        <f>L146*(1+M146/100)</f>
        <v>6.5</v>
      </c>
      <c r="O146" s="23">
        <v>0</v>
      </c>
      <c r="P146" s="24">
        <f>N146*O146</f>
        <v>0</v>
      </c>
      <c r="Q146" s="54"/>
      <c r="R146" s="55">
        <f>N146*Q146</f>
        <v>0</v>
      </c>
      <c r="S146" s="54"/>
      <c r="T146" s="55">
        <f>N146*S146</f>
        <v>0</v>
      </c>
      <c r="U146" s="24">
        <v>21</v>
      </c>
      <c r="V146" s="24">
        <f>P146*(U146/100)</f>
        <v>0</v>
      </c>
      <c r="W146" s="24">
        <f>P146+V146</f>
        <v>0</v>
      </c>
      <c r="X146" s="52"/>
      <c r="Y146" s="51" t="s">
        <v>52</v>
      </c>
      <c r="Z146" s="51" t="s">
        <v>300</v>
      </c>
    </row>
    <row r="147" spans="6:26" s="93" customFormat="1" ht="12.75" customHeight="1" outlineLevel="2" x14ac:dyDescent="0.2">
      <c r="F147" s="94"/>
      <c r="G147" s="95"/>
      <c r="H147" s="95"/>
      <c r="I147" s="95"/>
      <c r="J147" s="96"/>
      <c r="K147" s="95"/>
      <c r="L147" s="97"/>
      <c r="M147" s="98"/>
      <c r="N147" s="97"/>
      <c r="O147" s="98"/>
      <c r="P147" s="99"/>
      <c r="Q147" s="100"/>
      <c r="R147" s="98"/>
      <c r="S147" s="98"/>
      <c r="T147" s="98"/>
      <c r="U147" s="101" t="s">
        <v>41</v>
      </c>
      <c r="V147" s="98"/>
      <c r="W147" s="98"/>
      <c r="X147" s="98"/>
      <c r="Y147" s="95"/>
      <c r="Z147" s="95"/>
    </row>
    <row r="148" spans="6:26" s="41" customFormat="1" ht="16.5" customHeight="1" outlineLevel="1" x14ac:dyDescent="0.2">
      <c r="F148" s="42"/>
      <c r="G148" s="6"/>
      <c r="H148" s="43"/>
      <c r="I148" s="43"/>
      <c r="J148" s="43" t="s">
        <v>308</v>
      </c>
      <c r="K148" s="6"/>
      <c r="L148" s="44"/>
      <c r="M148" s="45"/>
      <c r="N148" s="44"/>
      <c r="O148" s="45"/>
      <c r="P148" s="46">
        <f>SUBTOTAL(9,P149:P151)</f>
        <v>0</v>
      </c>
      <c r="Q148" s="47"/>
      <c r="R148" s="48">
        <f>SUBTOTAL(9,R149:R151)</f>
        <v>0</v>
      </c>
      <c r="S148" s="45"/>
      <c r="T148" s="48">
        <f>SUBTOTAL(9,T149:T151)</f>
        <v>0</v>
      </c>
      <c r="U148" s="91" t="s">
        <v>41</v>
      </c>
      <c r="V148" s="46">
        <f>SUBTOTAL(9,V149:V151)</f>
        <v>0</v>
      </c>
      <c r="W148" s="46">
        <f>SUBTOTAL(9,W149:W151)</f>
        <v>0</v>
      </c>
      <c r="X148" s="49"/>
      <c r="Y148" s="27"/>
      <c r="Z148" s="27"/>
    </row>
    <row r="149" spans="6:26" s="50" customFormat="1" ht="24" outlineLevel="2" x14ac:dyDescent="0.2">
      <c r="F149" s="20">
        <v>1</v>
      </c>
      <c r="G149" s="21" t="s">
        <v>309</v>
      </c>
      <c r="H149" s="51" t="s">
        <v>310</v>
      </c>
      <c r="I149" s="51"/>
      <c r="J149" s="52" t="s">
        <v>311</v>
      </c>
      <c r="K149" s="21" t="s">
        <v>148</v>
      </c>
      <c r="L149" s="53">
        <v>1</v>
      </c>
      <c r="M149" s="23">
        <v>0</v>
      </c>
      <c r="N149" s="53">
        <f>L149*(1+M149/100)</f>
        <v>1</v>
      </c>
      <c r="O149" s="23">
        <v>0</v>
      </c>
      <c r="P149" s="24">
        <f>N149*O149</f>
        <v>0</v>
      </c>
      <c r="Q149" s="54"/>
      <c r="R149" s="55">
        <f>N149*Q149</f>
        <v>0</v>
      </c>
      <c r="S149" s="54"/>
      <c r="T149" s="55">
        <f>N149*S149</f>
        <v>0</v>
      </c>
      <c r="U149" s="24">
        <v>21</v>
      </c>
      <c r="V149" s="24">
        <f>P149*(U149/100)</f>
        <v>0</v>
      </c>
      <c r="W149" s="24">
        <f>P149+V149</f>
        <v>0</v>
      </c>
      <c r="X149" s="52"/>
      <c r="Y149" s="51" t="s">
        <v>52</v>
      </c>
      <c r="Z149" s="51" t="s">
        <v>312</v>
      </c>
    </row>
    <row r="150" spans="6:26" s="50" customFormat="1" ht="12" outlineLevel="2" x14ac:dyDescent="0.2">
      <c r="F150" s="20">
        <v>2</v>
      </c>
      <c r="G150" s="21" t="s">
        <v>309</v>
      </c>
      <c r="H150" s="51" t="s">
        <v>313</v>
      </c>
      <c r="I150" s="51"/>
      <c r="J150" s="52" t="s">
        <v>314</v>
      </c>
      <c r="K150" s="21" t="s">
        <v>148</v>
      </c>
      <c r="L150" s="53">
        <v>1</v>
      </c>
      <c r="M150" s="23">
        <v>0</v>
      </c>
      <c r="N150" s="53">
        <f>L150*(1+M150/100)</f>
        <v>1</v>
      </c>
      <c r="O150" s="23">
        <v>0</v>
      </c>
      <c r="P150" s="24">
        <f>N150*O150</f>
        <v>0</v>
      </c>
      <c r="Q150" s="54"/>
      <c r="R150" s="55">
        <f>N150*Q150</f>
        <v>0</v>
      </c>
      <c r="S150" s="54"/>
      <c r="T150" s="55">
        <f>N150*S150</f>
        <v>0</v>
      </c>
      <c r="U150" s="24">
        <v>21</v>
      </c>
      <c r="V150" s="24">
        <f>P150*(U150/100)</f>
        <v>0</v>
      </c>
      <c r="W150" s="24">
        <f>P150+V150</f>
        <v>0</v>
      </c>
      <c r="X150" s="52"/>
      <c r="Y150" s="51" t="s">
        <v>52</v>
      </c>
      <c r="Z150" s="51" t="s">
        <v>312</v>
      </c>
    </row>
    <row r="151" spans="6:26" s="93" customFormat="1" ht="12.75" customHeight="1" outlineLevel="2" x14ac:dyDescent="0.2">
      <c r="F151" s="94"/>
      <c r="G151" s="95"/>
      <c r="H151" s="95"/>
      <c r="I151" s="95"/>
      <c r="J151" s="96"/>
      <c r="K151" s="95"/>
      <c r="L151" s="97"/>
      <c r="M151" s="98"/>
      <c r="N151" s="97"/>
      <c r="O151" s="98"/>
      <c r="P151" s="99"/>
      <c r="Q151" s="100"/>
      <c r="R151" s="98"/>
      <c r="S151" s="98"/>
      <c r="T151" s="98"/>
      <c r="U151" s="101" t="s">
        <v>41</v>
      </c>
      <c r="V151" s="98"/>
      <c r="W151" s="98"/>
      <c r="X151" s="98"/>
      <c r="Y151" s="95"/>
      <c r="Z151" s="95"/>
    </row>
    <row r="152" spans="6:26" s="41" customFormat="1" ht="16.5" customHeight="1" outlineLevel="1" x14ac:dyDescent="0.2">
      <c r="F152" s="42"/>
      <c r="G152" s="6"/>
      <c r="H152" s="43"/>
      <c r="I152" s="43"/>
      <c r="J152" s="43" t="s">
        <v>315</v>
      </c>
      <c r="K152" s="6"/>
      <c r="L152" s="44"/>
      <c r="M152" s="45"/>
      <c r="N152" s="44"/>
      <c r="O152" s="45"/>
      <c r="P152" s="46">
        <f>SUBTOTAL(9,P153:P156)</f>
        <v>0</v>
      </c>
      <c r="Q152" s="47"/>
      <c r="R152" s="48">
        <f>SUBTOTAL(9,R153:R156)</f>
        <v>0.98479939999999988</v>
      </c>
      <c r="S152" s="45"/>
      <c r="T152" s="48">
        <f>SUBTOTAL(9,T153:T156)</f>
        <v>0</v>
      </c>
      <c r="U152" s="91" t="s">
        <v>41</v>
      </c>
      <c r="V152" s="46">
        <f>SUBTOTAL(9,V153:V156)</f>
        <v>0</v>
      </c>
      <c r="W152" s="46">
        <f>SUBTOTAL(9,W153:W156)</f>
        <v>0</v>
      </c>
      <c r="X152" s="49"/>
      <c r="Y152" s="27"/>
      <c r="Z152" s="27"/>
    </row>
    <row r="153" spans="6:26" s="50" customFormat="1" ht="24" outlineLevel="2" x14ac:dyDescent="0.2">
      <c r="F153" s="20">
        <v>1</v>
      </c>
      <c r="G153" s="21" t="s">
        <v>48</v>
      </c>
      <c r="H153" s="51" t="s">
        <v>316</v>
      </c>
      <c r="I153" s="51"/>
      <c r="J153" s="52" t="s">
        <v>317</v>
      </c>
      <c r="K153" s="21" t="s">
        <v>57</v>
      </c>
      <c r="L153" s="53">
        <v>21.459999999999997</v>
      </c>
      <c r="M153" s="23">
        <v>0</v>
      </c>
      <c r="N153" s="53">
        <f>L153*(1+M153/100)</f>
        <v>21.459999999999997</v>
      </c>
      <c r="O153" s="23">
        <v>0</v>
      </c>
      <c r="P153" s="24">
        <f>N153*O153</f>
        <v>0</v>
      </c>
      <c r="Q153" s="54">
        <v>4.589E-2</v>
      </c>
      <c r="R153" s="55">
        <f>N153*Q153</f>
        <v>0.98479939999999988</v>
      </c>
      <c r="S153" s="54"/>
      <c r="T153" s="55">
        <f>N153*S153</f>
        <v>0</v>
      </c>
      <c r="U153" s="24">
        <v>21</v>
      </c>
      <c r="V153" s="24">
        <f>P153*(U153/100)</f>
        <v>0</v>
      </c>
      <c r="W153" s="24">
        <f>P153+V153</f>
        <v>0</v>
      </c>
      <c r="X153" s="52"/>
      <c r="Y153" s="51" t="s">
        <v>52</v>
      </c>
      <c r="Z153" s="51" t="s">
        <v>318</v>
      </c>
    </row>
    <row r="154" spans="6:26" s="56" customFormat="1" ht="11.25" outlineLevel="3" x14ac:dyDescent="0.2">
      <c r="F154" s="57"/>
      <c r="G154" s="58"/>
      <c r="H154" s="58"/>
      <c r="I154" s="58"/>
      <c r="J154" s="59" t="s">
        <v>319</v>
      </c>
      <c r="K154" s="58"/>
      <c r="L154" s="60">
        <v>21.459999999999997</v>
      </c>
      <c r="M154" s="61"/>
      <c r="N154" s="62"/>
      <c r="O154" s="61"/>
      <c r="P154" s="63"/>
      <c r="Q154" s="64"/>
      <c r="R154" s="61"/>
      <c r="S154" s="61"/>
      <c r="T154" s="61"/>
      <c r="U154" s="92" t="s">
        <v>41</v>
      </c>
      <c r="V154" s="61"/>
      <c r="W154" s="61"/>
      <c r="X154" s="59"/>
      <c r="Y154" s="58"/>
      <c r="Z154" s="58"/>
    </row>
    <row r="155" spans="6:26" s="50" customFormat="1" ht="24" outlineLevel="2" x14ac:dyDescent="0.2">
      <c r="F155" s="20">
        <v>2</v>
      </c>
      <c r="G155" s="21" t="s">
        <v>48</v>
      </c>
      <c r="H155" s="51" t="s">
        <v>320</v>
      </c>
      <c r="I155" s="51"/>
      <c r="J155" s="52" t="s">
        <v>321</v>
      </c>
      <c r="K155" s="21" t="s">
        <v>322</v>
      </c>
      <c r="L155" s="53">
        <v>1.52</v>
      </c>
      <c r="M155" s="23">
        <v>0</v>
      </c>
      <c r="N155" s="53">
        <f>L155*(1+M155/100)</f>
        <v>1.52</v>
      </c>
      <c r="O155" s="23">
        <v>0</v>
      </c>
      <c r="P155" s="24">
        <f>N155*O155</f>
        <v>0</v>
      </c>
      <c r="Q155" s="54"/>
      <c r="R155" s="55">
        <f>N155*Q155</f>
        <v>0</v>
      </c>
      <c r="S155" s="54"/>
      <c r="T155" s="55">
        <f>N155*S155</f>
        <v>0</v>
      </c>
      <c r="U155" s="24">
        <v>21</v>
      </c>
      <c r="V155" s="24">
        <f>P155*(U155/100)</f>
        <v>0</v>
      </c>
      <c r="W155" s="24">
        <f>P155+V155</f>
        <v>0</v>
      </c>
      <c r="X155" s="52"/>
      <c r="Y155" s="51" t="s">
        <v>52</v>
      </c>
      <c r="Z155" s="51" t="s">
        <v>318</v>
      </c>
    </row>
    <row r="156" spans="6:26" s="93" customFormat="1" ht="12.75" customHeight="1" outlineLevel="2" x14ac:dyDescent="0.2">
      <c r="F156" s="94"/>
      <c r="G156" s="95"/>
      <c r="H156" s="95"/>
      <c r="I156" s="95"/>
      <c r="J156" s="96"/>
      <c r="K156" s="95"/>
      <c r="L156" s="97"/>
      <c r="M156" s="98"/>
      <c r="N156" s="97"/>
      <c r="O156" s="98"/>
      <c r="P156" s="99"/>
      <c r="Q156" s="100"/>
      <c r="R156" s="98"/>
      <c r="S156" s="98"/>
      <c r="T156" s="98"/>
      <c r="U156" s="101" t="s">
        <v>41</v>
      </c>
      <c r="V156" s="98"/>
      <c r="W156" s="98"/>
      <c r="X156" s="98"/>
      <c r="Y156" s="95"/>
      <c r="Z156" s="95"/>
    </row>
    <row r="157" spans="6:26" s="41" customFormat="1" ht="16.5" customHeight="1" outlineLevel="1" x14ac:dyDescent="0.2">
      <c r="F157" s="42"/>
      <c r="G157" s="6"/>
      <c r="H157" s="43"/>
      <c r="I157" s="43"/>
      <c r="J157" s="43" t="s">
        <v>323</v>
      </c>
      <c r="K157" s="6"/>
      <c r="L157" s="44"/>
      <c r="M157" s="45"/>
      <c r="N157" s="44"/>
      <c r="O157" s="45"/>
      <c r="P157" s="46">
        <f>SUBTOTAL(9,P158:P162)</f>
        <v>0</v>
      </c>
      <c r="Q157" s="47"/>
      <c r="R157" s="48">
        <f>SUBTOTAL(9,R158:R162)</f>
        <v>0</v>
      </c>
      <c r="S157" s="45"/>
      <c r="T157" s="48">
        <f>SUBTOTAL(9,T158:T162)</f>
        <v>0.61409999999999998</v>
      </c>
      <c r="U157" s="91" t="s">
        <v>41</v>
      </c>
      <c r="V157" s="46">
        <f>SUBTOTAL(9,V158:V162)</f>
        <v>0</v>
      </c>
      <c r="W157" s="46">
        <f>SUBTOTAL(9,W158:W162)</f>
        <v>0</v>
      </c>
      <c r="X157" s="49"/>
      <c r="Y157" s="27"/>
      <c r="Z157" s="27"/>
    </row>
    <row r="158" spans="6:26" s="50" customFormat="1" ht="12" outlineLevel="2" x14ac:dyDescent="0.2">
      <c r="F158" s="20">
        <v>1</v>
      </c>
      <c r="G158" s="21" t="s">
        <v>48</v>
      </c>
      <c r="H158" s="51" t="s">
        <v>324</v>
      </c>
      <c r="I158" s="51"/>
      <c r="J158" s="52" t="s">
        <v>325</v>
      </c>
      <c r="K158" s="21" t="s">
        <v>51</v>
      </c>
      <c r="L158" s="53">
        <v>18</v>
      </c>
      <c r="M158" s="23">
        <v>0</v>
      </c>
      <c r="N158" s="53">
        <f>L158*(1+M158/100)</f>
        <v>18</v>
      </c>
      <c r="O158" s="23">
        <v>0</v>
      </c>
      <c r="P158" s="24">
        <f>N158*O158</f>
        <v>0</v>
      </c>
      <c r="Q158" s="54"/>
      <c r="R158" s="55">
        <f>N158*Q158</f>
        <v>0</v>
      </c>
      <c r="S158" s="54">
        <v>4.4999999999999999E-4</v>
      </c>
      <c r="T158" s="55">
        <f>N158*S158</f>
        <v>8.0999999999999996E-3</v>
      </c>
      <c r="U158" s="24">
        <v>21</v>
      </c>
      <c r="V158" s="24">
        <f>P158*(U158/100)</f>
        <v>0</v>
      </c>
      <c r="W158" s="24">
        <f>P158+V158</f>
        <v>0</v>
      </c>
      <c r="X158" s="52"/>
      <c r="Y158" s="51" t="s">
        <v>52</v>
      </c>
      <c r="Z158" s="51" t="s">
        <v>326</v>
      </c>
    </row>
    <row r="159" spans="6:26" s="50" customFormat="1" ht="12" outlineLevel="2" x14ac:dyDescent="0.2">
      <c r="F159" s="20">
        <v>2</v>
      </c>
      <c r="G159" s="21" t="s">
        <v>48</v>
      </c>
      <c r="H159" s="51" t="s">
        <v>327</v>
      </c>
      <c r="I159" s="51"/>
      <c r="J159" s="52" t="s">
        <v>328</v>
      </c>
      <c r="K159" s="21" t="s">
        <v>51</v>
      </c>
      <c r="L159" s="53">
        <v>18</v>
      </c>
      <c r="M159" s="23">
        <v>0</v>
      </c>
      <c r="N159" s="53">
        <f>L159*(1+M159/100)</f>
        <v>18</v>
      </c>
      <c r="O159" s="23">
        <v>0</v>
      </c>
      <c r="P159" s="24">
        <f>N159*O159</f>
        <v>0</v>
      </c>
      <c r="Q159" s="54"/>
      <c r="R159" s="55">
        <f>N159*Q159</f>
        <v>0</v>
      </c>
      <c r="S159" s="54">
        <v>2.4E-2</v>
      </c>
      <c r="T159" s="55">
        <f>N159*S159</f>
        <v>0.432</v>
      </c>
      <c r="U159" s="24">
        <v>21</v>
      </c>
      <c r="V159" s="24">
        <f>P159*(U159/100)</f>
        <v>0</v>
      </c>
      <c r="W159" s="24">
        <f>P159+V159</f>
        <v>0</v>
      </c>
      <c r="X159" s="52"/>
      <c r="Y159" s="51" t="s">
        <v>52</v>
      </c>
      <c r="Z159" s="51" t="s">
        <v>326</v>
      </c>
    </row>
    <row r="160" spans="6:26" s="50" customFormat="1" ht="12" outlineLevel="2" x14ac:dyDescent="0.2">
      <c r="F160" s="20">
        <v>3</v>
      </c>
      <c r="G160" s="21" t="s">
        <v>48</v>
      </c>
      <c r="H160" s="51" t="s">
        <v>329</v>
      </c>
      <c r="I160" s="51"/>
      <c r="J160" s="52" t="s">
        <v>330</v>
      </c>
      <c r="K160" s="21" t="s">
        <v>148</v>
      </c>
      <c r="L160" s="53">
        <v>1</v>
      </c>
      <c r="M160" s="23">
        <v>0</v>
      </c>
      <c r="N160" s="53">
        <f>L160*(1+M160/100)</f>
        <v>1</v>
      </c>
      <c r="O160" s="23">
        <v>0</v>
      </c>
      <c r="P160" s="24">
        <f>N160*O160</f>
        <v>0</v>
      </c>
      <c r="Q160" s="54"/>
      <c r="R160" s="55">
        <f>N160*Q160</f>
        <v>0</v>
      </c>
      <c r="S160" s="54"/>
      <c r="T160" s="55">
        <f>N160*S160</f>
        <v>0</v>
      </c>
      <c r="U160" s="24">
        <v>21</v>
      </c>
      <c r="V160" s="24">
        <f>P160*(U160/100)</f>
        <v>0</v>
      </c>
      <c r="W160" s="24">
        <f>P160+V160</f>
        <v>0</v>
      </c>
      <c r="X160" s="52"/>
      <c r="Y160" s="51" t="s">
        <v>52</v>
      </c>
      <c r="Z160" s="51" t="s">
        <v>326</v>
      </c>
    </row>
    <row r="161" spans="6:26" s="50" customFormat="1" ht="24" outlineLevel="2" x14ac:dyDescent="0.2">
      <c r="F161" s="20">
        <v>4</v>
      </c>
      <c r="G161" s="21" t="s">
        <v>48</v>
      </c>
      <c r="H161" s="51" t="s">
        <v>331</v>
      </c>
      <c r="I161" s="51"/>
      <c r="J161" s="52" t="s">
        <v>332</v>
      </c>
      <c r="K161" s="21" t="s">
        <v>51</v>
      </c>
      <c r="L161" s="53">
        <v>1</v>
      </c>
      <c r="M161" s="23">
        <v>0</v>
      </c>
      <c r="N161" s="53">
        <f>L161*(1+M161/100)</f>
        <v>1</v>
      </c>
      <c r="O161" s="23">
        <v>0</v>
      </c>
      <c r="P161" s="24">
        <f>N161*O161</f>
        <v>0</v>
      </c>
      <c r="Q161" s="54"/>
      <c r="R161" s="55">
        <f>N161*Q161</f>
        <v>0</v>
      </c>
      <c r="S161" s="54">
        <v>0.17399999999999999</v>
      </c>
      <c r="T161" s="55">
        <f>N161*S161</f>
        <v>0.17399999999999999</v>
      </c>
      <c r="U161" s="24">
        <v>21</v>
      </c>
      <c r="V161" s="24">
        <f>P161*(U161/100)</f>
        <v>0</v>
      </c>
      <c r="W161" s="24">
        <f>P161+V161</f>
        <v>0</v>
      </c>
      <c r="X161" s="52"/>
      <c r="Y161" s="51" t="s">
        <v>52</v>
      </c>
      <c r="Z161" s="51" t="s">
        <v>326</v>
      </c>
    </row>
    <row r="162" spans="6:26" s="93" customFormat="1" ht="12.75" customHeight="1" outlineLevel="2" x14ac:dyDescent="0.2">
      <c r="F162" s="94"/>
      <c r="G162" s="95"/>
      <c r="H162" s="95"/>
      <c r="I162" s="95"/>
      <c r="J162" s="96"/>
      <c r="K162" s="95"/>
      <c r="L162" s="97"/>
      <c r="M162" s="98"/>
      <c r="N162" s="97"/>
      <c r="O162" s="98"/>
      <c r="P162" s="99"/>
      <c r="Q162" s="100"/>
      <c r="R162" s="98"/>
      <c r="S162" s="98"/>
      <c r="T162" s="98"/>
      <c r="U162" s="101" t="s">
        <v>41</v>
      </c>
      <c r="V162" s="98"/>
      <c r="W162" s="98"/>
      <c r="X162" s="98"/>
      <c r="Y162" s="95"/>
      <c r="Z162" s="95"/>
    </row>
    <row r="163" spans="6:26" s="41" customFormat="1" ht="16.5" customHeight="1" outlineLevel="1" x14ac:dyDescent="0.2">
      <c r="F163" s="42"/>
      <c r="G163" s="6"/>
      <c r="H163" s="43"/>
      <c r="I163" s="43"/>
      <c r="J163" s="43" t="s">
        <v>333</v>
      </c>
      <c r="K163" s="6"/>
      <c r="L163" s="44"/>
      <c r="M163" s="45"/>
      <c r="N163" s="44"/>
      <c r="O163" s="45"/>
      <c r="P163" s="46">
        <f>SUBTOTAL(9,P164:P167)</f>
        <v>0</v>
      </c>
      <c r="Q163" s="47"/>
      <c r="R163" s="48">
        <f>SUBTOTAL(9,R164:R167)</f>
        <v>1.8000000000000001E-4</v>
      </c>
      <c r="S163" s="45"/>
      <c r="T163" s="48">
        <f>SUBTOTAL(9,T164:T167)</f>
        <v>2.4E-2</v>
      </c>
      <c r="U163" s="91" t="s">
        <v>41</v>
      </c>
      <c r="V163" s="46">
        <f>SUBTOTAL(9,V164:V167)</f>
        <v>0</v>
      </c>
      <c r="W163" s="46">
        <f>SUBTOTAL(9,W164:W167)</f>
        <v>0</v>
      </c>
      <c r="X163" s="49"/>
      <c r="Y163" s="27"/>
      <c r="Z163" s="27"/>
    </row>
    <row r="164" spans="6:26" s="50" customFormat="1" ht="12" outlineLevel="2" x14ac:dyDescent="0.2">
      <c r="F164" s="20">
        <v>1</v>
      </c>
      <c r="G164" s="21" t="s">
        <v>48</v>
      </c>
      <c r="H164" s="51" t="s">
        <v>334</v>
      </c>
      <c r="I164" s="51"/>
      <c r="J164" s="52" t="s">
        <v>335</v>
      </c>
      <c r="K164" s="21" t="s">
        <v>57</v>
      </c>
      <c r="L164" s="53">
        <v>6</v>
      </c>
      <c r="M164" s="23">
        <v>0</v>
      </c>
      <c r="N164" s="53">
        <f>L164*(1+M164/100)</f>
        <v>6</v>
      </c>
      <c r="O164" s="23">
        <v>0</v>
      </c>
      <c r="P164" s="24">
        <f>N164*O164</f>
        <v>0</v>
      </c>
      <c r="Q164" s="54"/>
      <c r="R164" s="55">
        <f>N164*Q164</f>
        <v>0</v>
      </c>
      <c r="S164" s="54">
        <v>4.0000000000000001E-3</v>
      </c>
      <c r="T164" s="55">
        <f>N164*S164</f>
        <v>2.4E-2</v>
      </c>
      <c r="U164" s="24">
        <v>21</v>
      </c>
      <c r="V164" s="24">
        <f>P164*(U164/100)</f>
        <v>0</v>
      </c>
      <c r="W164" s="24">
        <f>P164+V164</f>
        <v>0</v>
      </c>
      <c r="X164" s="52"/>
      <c r="Y164" s="51" t="s">
        <v>52</v>
      </c>
      <c r="Z164" s="51" t="s">
        <v>336</v>
      </c>
    </row>
    <row r="165" spans="6:26" s="56" customFormat="1" ht="11.25" outlineLevel="3" x14ac:dyDescent="0.2">
      <c r="F165" s="57"/>
      <c r="G165" s="58"/>
      <c r="H165" s="58"/>
      <c r="I165" s="58"/>
      <c r="J165" s="59" t="s">
        <v>337</v>
      </c>
      <c r="K165" s="58"/>
      <c r="L165" s="60">
        <v>6</v>
      </c>
      <c r="M165" s="61"/>
      <c r="N165" s="62"/>
      <c r="O165" s="61"/>
      <c r="P165" s="63"/>
      <c r="Q165" s="64"/>
      <c r="R165" s="61"/>
      <c r="S165" s="61"/>
      <c r="T165" s="61"/>
      <c r="U165" s="92" t="s">
        <v>41</v>
      </c>
      <c r="V165" s="61"/>
      <c r="W165" s="61"/>
      <c r="X165" s="59"/>
      <c r="Y165" s="58"/>
      <c r="Z165" s="58"/>
    </row>
    <row r="166" spans="6:26" s="50" customFormat="1" ht="12" outlineLevel="2" x14ac:dyDescent="0.2">
      <c r="F166" s="20">
        <v>2</v>
      </c>
      <c r="G166" s="21" t="s">
        <v>48</v>
      </c>
      <c r="H166" s="51" t="s">
        <v>338</v>
      </c>
      <c r="I166" s="51"/>
      <c r="J166" s="52" t="s">
        <v>339</v>
      </c>
      <c r="K166" s="21" t="s">
        <v>57</v>
      </c>
      <c r="L166" s="53">
        <v>6</v>
      </c>
      <c r="M166" s="23">
        <v>0</v>
      </c>
      <c r="N166" s="53">
        <f>L166*(1+M166/100)</f>
        <v>6</v>
      </c>
      <c r="O166" s="23">
        <v>0</v>
      </c>
      <c r="P166" s="24">
        <f>N166*O166</f>
        <v>0</v>
      </c>
      <c r="Q166" s="54">
        <v>3.0000000000000001E-5</v>
      </c>
      <c r="R166" s="55">
        <f>N166*Q166</f>
        <v>1.8000000000000001E-4</v>
      </c>
      <c r="S166" s="54"/>
      <c r="T166" s="55">
        <f>N166*S166</f>
        <v>0</v>
      </c>
      <c r="U166" s="24">
        <v>21</v>
      </c>
      <c r="V166" s="24">
        <f>P166*(U166/100)</f>
        <v>0</v>
      </c>
      <c r="W166" s="24">
        <f>P166+V166</f>
        <v>0</v>
      </c>
      <c r="X166" s="52"/>
      <c r="Y166" s="51" t="s">
        <v>52</v>
      </c>
      <c r="Z166" s="51" t="s">
        <v>336</v>
      </c>
    </row>
    <row r="167" spans="6:26" s="93" customFormat="1" ht="12.75" customHeight="1" outlineLevel="2" x14ac:dyDescent="0.2">
      <c r="F167" s="94"/>
      <c r="G167" s="95"/>
      <c r="H167" s="95"/>
      <c r="I167" s="95"/>
      <c r="J167" s="96"/>
      <c r="K167" s="95"/>
      <c r="L167" s="97"/>
      <c r="M167" s="98"/>
      <c r="N167" s="97"/>
      <c r="O167" s="98"/>
      <c r="P167" s="99"/>
      <c r="Q167" s="100"/>
      <c r="R167" s="98"/>
      <c r="S167" s="98"/>
      <c r="T167" s="98"/>
      <c r="U167" s="101" t="s">
        <v>41</v>
      </c>
      <c r="V167" s="98"/>
      <c r="W167" s="98"/>
      <c r="X167" s="98"/>
      <c r="Y167" s="95"/>
      <c r="Z167" s="95"/>
    </row>
    <row r="168" spans="6:26" s="41" customFormat="1" ht="16.5" customHeight="1" outlineLevel="1" x14ac:dyDescent="0.2">
      <c r="F168" s="42"/>
      <c r="G168" s="6"/>
      <c r="H168" s="43"/>
      <c r="I168" s="43"/>
      <c r="J168" s="43" t="s">
        <v>340</v>
      </c>
      <c r="K168" s="6"/>
      <c r="L168" s="44"/>
      <c r="M168" s="45"/>
      <c r="N168" s="44"/>
      <c r="O168" s="45"/>
      <c r="P168" s="46">
        <f>SUBTOTAL(9,P169:P181)</f>
        <v>0</v>
      </c>
      <c r="Q168" s="47"/>
      <c r="R168" s="48">
        <f>SUBTOTAL(9,R169:R181)</f>
        <v>2.0167361000000001</v>
      </c>
      <c r="S168" s="45"/>
      <c r="T168" s="48">
        <f>SUBTOTAL(9,T169:T181)</f>
        <v>0</v>
      </c>
      <c r="U168" s="91" t="s">
        <v>41</v>
      </c>
      <c r="V168" s="46">
        <f>SUBTOTAL(9,V169:V181)</f>
        <v>0</v>
      </c>
      <c r="W168" s="46">
        <f>SUBTOTAL(9,W169:W181)</f>
        <v>0</v>
      </c>
      <c r="X168" s="49"/>
      <c r="Y168" s="27"/>
      <c r="Z168" s="27"/>
    </row>
    <row r="169" spans="6:26" s="50" customFormat="1" ht="24" outlineLevel="2" x14ac:dyDescent="0.2">
      <c r="F169" s="20">
        <v>1</v>
      </c>
      <c r="G169" s="21" t="s">
        <v>110</v>
      </c>
      <c r="H169" s="51" t="s">
        <v>341</v>
      </c>
      <c r="I169" s="51"/>
      <c r="J169" s="52" t="s">
        <v>342</v>
      </c>
      <c r="K169" s="21" t="s">
        <v>57</v>
      </c>
      <c r="L169" s="53">
        <v>62.43</v>
      </c>
      <c r="M169" s="23">
        <v>10</v>
      </c>
      <c r="N169" s="53">
        <f>L169*(1+M169/100)</f>
        <v>68.673000000000002</v>
      </c>
      <c r="O169" s="23">
        <v>0</v>
      </c>
      <c r="P169" s="24">
        <f>N169*O169</f>
        <v>0</v>
      </c>
      <c r="Q169" s="54">
        <v>1.9199999999999998E-2</v>
      </c>
      <c r="R169" s="55">
        <f>N169*Q169</f>
        <v>1.3185216</v>
      </c>
      <c r="S169" s="54"/>
      <c r="T169" s="55">
        <f>N169*S169</f>
        <v>0</v>
      </c>
      <c r="U169" s="24">
        <v>21</v>
      </c>
      <c r="V169" s="24">
        <f>P169*(U169/100)</f>
        <v>0</v>
      </c>
      <c r="W169" s="24">
        <f>P169+V169</f>
        <v>0</v>
      </c>
      <c r="X169" s="52"/>
      <c r="Y169" s="51" t="s">
        <v>52</v>
      </c>
      <c r="Z169" s="51" t="s">
        <v>343</v>
      </c>
    </row>
    <row r="170" spans="6:26" s="50" customFormat="1" ht="12" outlineLevel="2" x14ac:dyDescent="0.2">
      <c r="F170" s="20">
        <v>2</v>
      </c>
      <c r="G170" s="21" t="s">
        <v>48</v>
      </c>
      <c r="H170" s="51" t="s">
        <v>344</v>
      </c>
      <c r="I170" s="51"/>
      <c r="J170" s="52" t="s">
        <v>345</v>
      </c>
      <c r="K170" s="21" t="s">
        <v>57</v>
      </c>
      <c r="L170" s="53">
        <v>62.43</v>
      </c>
      <c r="M170" s="23">
        <v>0</v>
      </c>
      <c r="N170" s="53">
        <f>L170*(1+M170/100)</f>
        <v>62.43</v>
      </c>
      <c r="O170" s="23">
        <v>0</v>
      </c>
      <c r="P170" s="24">
        <f>N170*O170</f>
        <v>0</v>
      </c>
      <c r="Q170" s="54"/>
      <c r="R170" s="55">
        <f>N170*Q170</f>
        <v>0</v>
      </c>
      <c r="S170" s="54"/>
      <c r="T170" s="55">
        <f>N170*S170</f>
        <v>0</v>
      </c>
      <c r="U170" s="24">
        <v>21</v>
      </c>
      <c r="V170" s="24">
        <f>P170*(U170/100)</f>
        <v>0</v>
      </c>
      <c r="W170" s="24">
        <f>P170+V170</f>
        <v>0</v>
      </c>
      <c r="X170" s="52"/>
      <c r="Y170" s="51" t="s">
        <v>52</v>
      </c>
      <c r="Z170" s="51" t="s">
        <v>343</v>
      </c>
    </row>
    <row r="171" spans="6:26" s="50" customFormat="1" ht="12" outlineLevel="2" x14ac:dyDescent="0.2">
      <c r="F171" s="20">
        <v>3</v>
      </c>
      <c r="G171" s="21" t="s">
        <v>48</v>
      </c>
      <c r="H171" s="51" t="s">
        <v>346</v>
      </c>
      <c r="I171" s="51"/>
      <c r="J171" s="52" t="s">
        <v>347</v>
      </c>
      <c r="K171" s="21" t="s">
        <v>57</v>
      </c>
      <c r="L171" s="53">
        <v>62.43</v>
      </c>
      <c r="M171" s="23">
        <v>0</v>
      </c>
      <c r="N171" s="53">
        <f>L171*(1+M171/100)</f>
        <v>62.43</v>
      </c>
      <c r="O171" s="23">
        <v>0</v>
      </c>
      <c r="P171" s="24">
        <f>N171*O171</f>
        <v>0</v>
      </c>
      <c r="Q171" s="54">
        <v>2.9999999999999997E-4</v>
      </c>
      <c r="R171" s="55">
        <f>N171*Q171</f>
        <v>1.8728999999999999E-2</v>
      </c>
      <c r="S171" s="54"/>
      <c r="T171" s="55">
        <f>N171*S171</f>
        <v>0</v>
      </c>
      <c r="U171" s="24">
        <v>21</v>
      </c>
      <c r="V171" s="24">
        <f>P171*(U171/100)</f>
        <v>0</v>
      </c>
      <c r="W171" s="24">
        <f>P171+V171</f>
        <v>0</v>
      </c>
      <c r="X171" s="52"/>
      <c r="Y171" s="51" t="s">
        <v>52</v>
      </c>
      <c r="Z171" s="51" t="s">
        <v>343</v>
      </c>
    </row>
    <row r="172" spans="6:26" s="50" customFormat="1" ht="12" outlineLevel="2" x14ac:dyDescent="0.2">
      <c r="F172" s="20">
        <v>4</v>
      </c>
      <c r="G172" s="21" t="s">
        <v>48</v>
      </c>
      <c r="H172" s="51" t="s">
        <v>348</v>
      </c>
      <c r="I172" s="51"/>
      <c r="J172" s="52" t="s">
        <v>349</v>
      </c>
      <c r="K172" s="21" t="s">
        <v>57</v>
      </c>
      <c r="L172" s="53">
        <v>62.43</v>
      </c>
      <c r="M172" s="23">
        <v>0</v>
      </c>
      <c r="N172" s="53">
        <f>L172*(1+M172/100)</f>
        <v>62.43</v>
      </c>
      <c r="O172" s="23">
        <v>0</v>
      </c>
      <c r="P172" s="24">
        <f>N172*O172</f>
        <v>0</v>
      </c>
      <c r="Q172" s="54">
        <v>4.5500000000000002E-3</v>
      </c>
      <c r="R172" s="55">
        <f>N172*Q172</f>
        <v>0.28405649999999999</v>
      </c>
      <c r="S172" s="54"/>
      <c r="T172" s="55">
        <f>N172*S172</f>
        <v>0</v>
      </c>
      <c r="U172" s="24">
        <v>21</v>
      </c>
      <c r="V172" s="24">
        <f>P172*(U172/100)</f>
        <v>0</v>
      </c>
      <c r="W172" s="24">
        <f>P172+V172</f>
        <v>0</v>
      </c>
      <c r="X172" s="52"/>
      <c r="Y172" s="51" t="s">
        <v>52</v>
      </c>
      <c r="Z172" s="51" t="s">
        <v>343</v>
      </c>
    </row>
    <row r="173" spans="6:26" s="50" customFormat="1" ht="24" outlineLevel="2" x14ac:dyDescent="0.2">
      <c r="F173" s="20">
        <v>5</v>
      </c>
      <c r="G173" s="21" t="s">
        <v>48</v>
      </c>
      <c r="H173" s="51" t="s">
        <v>350</v>
      </c>
      <c r="I173" s="51"/>
      <c r="J173" s="52" t="s">
        <v>351</v>
      </c>
      <c r="K173" s="21" t="s">
        <v>57</v>
      </c>
      <c r="L173" s="53">
        <v>62.429999999999993</v>
      </c>
      <c r="M173" s="23">
        <v>0</v>
      </c>
      <c r="N173" s="53">
        <f>L173*(1+M173/100)</f>
        <v>62.429999999999993</v>
      </c>
      <c r="O173" s="23">
        <v>0</v>
      </c>
      <c r="P173" s="24">
        <f>N173*O173</f>
        <v>0</v>
      </c>
      <c r="Q173" s="54">
        <v>6.3E-3</v>
      </c>
      <c r="R173" s="55">
        <f>N173*Q173</f>
        <v>0.39330899999999996</v>
      </c>
      <c r="S173" s="54"/>
      <c r="T173" s="55">
        <f>N173*S173</f>
        <v>0</v>
      </c>
      <c r="U173" s="24">
        <v>21</v>
      </c>
      <c r="V173" s="24">
        <f>P173*(U173/100)</f>
        <v>0</v>
      </c>
      <c r="W173" s="24">
        <f>P173+V173</f>
        <v>0</v>
      </c>
      <c r="X173" s="52"/>
      <c r="Y173" s="51" t="s">
        <v>52</v>
      </c>
      <c r="Z173" s="51" t="s">
        <v>343</v>
      </c>
    </row>
    <row r="174" spans="6:26" s="56" customFormat="1" ht="33.75" outlineLevel="3" x14ac:dyDescent="0.2">
      <c r="F174" s="57"/>
      <c r="G174" s="58"/>
      <c r="H174" s="58"/>
      <c r="I174" s="58"/>
      <c r="J174" s="59" t="s">
        <v>352</v>
      </c>
      <c r="K174" s="58"/>
      <c r="L174" s="60">
        <v>62.429999999999993</v>
      </c>
      <c r="M174" s="61"/>
      <c r="N174" s="62"/>
      <c r="O174" s="61"/>
      <c r="P174" s="63"/>
      <c r="Q174" s="64"/>
      <c r="R174" s="61"/>
      <c r="S174" s="61"/>
      <c r="T174" s="61"/>
      <c r="U174" s="92" t="s">
        <v>41</v>
      </c>
      <c r="V174" s="61"/>
      <c r="W174" s="61"/>
      <c r="X174" s="59"/>
      <c r="Y174" s="58"/>
      <c r="Z174" s="58"/>
    </row>
    <row r="175" spans="6:26" s="50" customFormat="1" ht="24" outlineLevel="2" x14ac:dyDescent="0.2">
      <c r="F175" s="20">
        <v>6</v>
      </c>
      <c r="G175" s="21" t="s">
        <v>48</v>
      </c>
      <c r="H175" s="51" t="s">
        <v>353</v>
      </c>
      <c r="I175" s="51"/>
      <c r="J175" s="52" t="s">
        <v>354</v>
      </c>
      <c r="K175" s="21" t="s">
        <v>57</v>
      </c>
      <c r="L175" s="53">
        <v>45.78</v>
      </c>
      <c r="M175" s="23">
        <v>0</v>
      </c>
      <c r="N175" s="53">
        <f>L175*(1+M175/100)</f>
        <v>45.78</v>
      </c>
      <c r="O175" s="23">
        <v>0</v>
      </c>
      <c r="P175" s="24">
        <f>N175*O175</f>
        <v>0</v>
      </c>
      <c r="Q175" s="54"/>
      <c r="R175" s="55">
        <f>N175*Q175</f>
        <v>0</v>
      </c>
      <c r="S175" s="54"/>
      <c r="T175" s="55">
        <f>N175*S175</f>
        <v>0</v>
      </c>
      <c r="U175" s="24">
        <v>21</v>
      </c>
      <c r="V175" s="24">
        <f>P175*(U175/100)</f>
        <v>0</v>
      </c>
      <c r="W175" s="24">
        <f>P175+V175</f>
        <v>0</v>
      </c>
      <c r="X175" s="52"/>
      <c r="Y175" s="51" t="s">
        <v>52</v>
      </c>
      <c r="Z175" s="51" t="s">
        <v>343</v>
      </c>
    </row>
    <row r="176" spans="6:26" s="56" customFormat="1" ht="33.75" outlineLevel="3" x14ac:dyDescent="0.2">
      <c r="F176" s="57"/>
      <c r="G176" s="58"/>
      <c r="H176" s="58"/>
      <c r="I176" s="58"/>
      <c r="J176" s="59" t="s">
        <v>355</v>
      </c>
      <c r="K176" s="58"/>
      <c r="L176" s="60">
        <v>45.78</v>
      </c>
      <c r="M176" s="61"/>
      <c r="N176" s="62"/>
      <c r="O176" s="61"/>
      <c r="P176" s="63"/>
      <c r="Q176" s="64"/>
      <c r="R176" s="61"/>
      <c r="S176" s="61"/>
      <c r="T176" s="61"/>
      <c r="U176" s="92" t="s">
        <v>41</v>
      </c>
      <c r="V176" s="61"/>
      <c r="W176" s="61"/>
      <c r="X176" s="59"/>
      <c r="Y176" s="58"/>
      <c r="Z176" s="58"/>
    </row>
    <row r="177" spans="6:26" s="50" customFormat="1" ht="12" outlineLevel="2" x14ac:dyDescent="0.2">
      <c r="F177" s="20">
        <v>7</v>
      </c>
      <c r="G177" s="21" t="s">
        <v>48</v>
      </c>
      <c r="H177" s="51" t="s">
        <v>356</v>
      </c>
      <c r="I177" s="51"/>
      <c r="J177" s="52" t="s">
        <v>357</v>
      </c>
      <c r="K177" s="21" t="s">
        <v>57</v>
      </c>
      <c r="L177" s="53">
        <v>1</v>
      </c>
      <c r="M177" s="23">
        <v>0</v>
      </c>
      <c r="N177" s="53">
        <f>L177*(1+M177/100)</f>
        <v>1</v>
      </c>
      <c r="O177" s="23">
        <v>0</v>
      </c>
      <c r="P177" s="24">
        <f>N177*O177</f>
        <v>0</v>
      </c>
      <c r="Q177" s="54"/>
      <c r="R177" s="55">
        <f>N177*Q177</f>
        <v>0</v>
      </c>
      <c r="S177" s="54"/>
      <c r="T177" s="55">
        <f>N177*S177</f>
        <v>0</v>
      </c>
      <c r="U177" s="24">
        <v>21</v>
      </c>
      <c r="V177" s="24">
        <f>P177*(U177/100)</f>
        <v>0</v>
      </c>
      <c r="W177" s="24">
        <f>P177+V177</f>
        <v>0</v>
      </c>
      <c r="X177" s="52"/>
      <c r="Y177" s="51" t="s">
        <v>52</v>
      </c>
      <c r="Z177" s="51" t="s">
        <v>343</v>
      </c>
    </row>
    <row r="178" spans="6:26" s="50" customFormat="1" ht="12" outlineLevel="2" x14ac:dyDescent="0.2">
      <c r="F178" s="20">
        <v>8</v>
      </c>
      <c r="G178" s="21" t="s">
        <v>48</v>
      </c>
      <c r="H178" s="51" t="s">
        <v>358</v>
      </c>
      <c r="I178" s="51"/>
      <c r="J178" s="52" t="s">
        <v>359</v>
      </c>
      <c r="K178" s="21" t="s">
        <v>51</v>
      </c>
      <c r="L178" s="53">
        <v>4</v>
      </c>
      <c r="M178" s="23">
        <v>0</v>
      </c>
      <c r="N178" s="53">
        <f>L178*(1+M178/100)</f>
        <v>4</v>
      </c>
      <c r="O178" s="23">
        <v>0</v>
      </c>
      <c r="P178" s="24">
        <f>N178*O178</f>
        <v>0</v>
      </c>
      <c r="Q178" s="54">
        <v>2.1000000000000001E-4</v>
      </c>
      <c r="R178" s="55">
        <f>N178*Q178</f>
        <v>8.4000000000000003E-4</v>
      </c>
      <c r="S178" s="54"/>
      <c r="T178" s="55">
        <f>N178*S178</f>
        <v>0</v>
      </c>
      <c r="U178" s="24">
        <v>21</v>
      </c>
      <c r="V178" s="24">
        <f>P178*(U178/100)</f>
        <v>0</v>
      </c>
      <c r="W178" s="24">
        <f>P178+V178</f>
        <v>0</v>
      </c>
      <c r="X178" s="52"/>
      <c r="Y178" s="51" t="s">
        <v>52</v>
      </c>
      <c r="Z178" s="51" t="s">
        <v>343</v>
      </c>
    </row>
    <row r="179" spans="6:26" s="50" customFormat="1" ht="12" outlineLevel="2" x14ac:dyDescent="0.2">
      <c r="F179" s="20">
        <v>9</v>
      </c>
      <c r="G179" s="21" t="s">
        <v>48</v>
      </c>
      <c r="H179" s="51" t="s">
        <v>360</v>
      </c>
      <c r="I179" s="51"/>
      <c r="J179" s="52" t="s">
        <v>361</v>
      </c>
      <c r="K179" s="21" t="s">
        <v>82</v>
      </c>
      <c r="L179" s="53">
        <v>4</v>
      </c>
      <c r="M179" s="23">
        <v>0</v>
      </c>
      <c r="N179" s="53">
        <f>L179*(1+M179/100)</f>
        <v>4</v>
      </c>
      <c r="O179" s="23">
        <v>0</v>
      </c>
      <c r="P179" s="24">
        <f>N179*O179</f>
        <v>0</v>
      </c>
      <c r="Q179" s="54">
        <v>3.2000000000000003E-4</v>
      </c>
      <c r="R179" s="55">
        <f>N179*Q179</f>
        <v>1.2800000000000001E-3</v>
      </c>
      <c r="S179" s="54"/>
      <c r="T179" s="55">
        <f>N179*S179</f>
        <v>0</v>
      </c>
      <c r="U179" s="24">
        <v>21</v>
      </c>
      <c r="V179" s="24">
        <f>P179*(U179/100)</f>
        <v>0</v>
      </c>
      <c r="W179" s="24">
        <f>P179+V179</f>
        <v>0</v>
      </c>
      <c r="X179" s="52"/>
      <c r="Y179" s="51" t="s">
        <v>52</v>
      </c>
      <c r="Z179" s="51" t="s">
        <v>343</v>
      </c>
    </row>
    <row r="180" spans="6:26" s="50" customFormat="1" ht="24" outlineLevel="2" x14ac:dyDescent="0.2">
      <c r="F180" s="20">
        <v>10</v>
      </c>
      <c r="G180" s="21" t="s">
        <v>48</v>
      </c>
      <c r="H180" s="51" t="s">
        <v>362</v>
      </c>
      <c r="I180" s="51"/>
      <c r="J180" s="52" t="s">
        <v>363</v>
      </c>
      <c r="K180" s="21" t="s">
        <v>322</v>
      </c>
      <c r="L180" s="53">
        <v>6.58</v>
      </c>
      <c r="M180" s="23">
        <v>0</v>
      </c>
      <c r="N180" s="53">
        <f>L180*(1+M180/100)</f>
        <v>6.58</v>
      </c>
      <c r="O180" s="23">
        <v>0</v>
      </c>
      <c r="P180" s="24">
        <f>N180*O180</f>
        <v>0</v>
      </c>
      <c r="Q180" s="54"/>
      <c r="R180" s="55">
        <f>N180*Q180</f>
        <v>0</v>
      </c>
      <c r="S180" s="54"/>
      <c r="T180" s="55">
        <f>N180*S180</f>
        <v>0</v>
      </c>
      <c r="U180" s="24">
        <v>21</v>
      </c>
      <c r="V180" s="24">
        <f>P180*(U180/100)</f>
        <v>0</v>
      </c>
      <c r="W180" s="24">
        <f>P180+V180</f>
        <v>0</v>
      </c>
      <c r="X180" s="52"/>
      <c r="Y180" s="51" t="s">
        <v>52</v>
      </c>
      <c r="Z180" s="51" t="s">
        <v>343</v>
      </c>
    </row>
    <row r="181" spans="6:26" s="93" customFormat="1" ht="12.75" customHeight="1" outlineLevel="2" x14ac:dyDescent="0.2">
      <c r="F181" s="94"/>
      <c r="G181" s="95"/>
      <c r="H181" s="95"/>
      <c r="I181" s="95"/>
      <c r="J181" s="96"/>
      <c r="K181" s="95"/>
      <c r="L181" s="97"/>
      <c r="M181" s="98"/>
      <c r="N181" s="97"/>
      <c r="O181" s="98"/>
      <c r="P181" s="99"/>
      <c r="Q181" s="100"/>
      <c r="R181" s="98"/>
      <c r="S181" s="98"/>
      <c r="T181" s="98"/>
      <c r="U181" s="101" t="s">
        <v>41</v>
      </c>
      <c r="V181" s="98"/>
      <c r="W181" s="98"/>
      <c r="X181" s="98"/>
      <c r="Y181" s="95"/>
      <c r="Z181" s="95"/>
    </row>
    <row r="182" spans="6:26" s="41" customFormat="1" ht="16.5" customHeight="1" outlineLevel="1" x14ac:dyDescent="0.2">
      <c r="F182" s="42"/>
      <c r="G182" s="6"/>
      <c r="H182" s="43"/>
      <c r="I182" s="43"/>
      <c r="J182" s="43" t="s">
        <v>364</v>
      </c>
      <c r="K182" s="6"/>
      <c r="L182" s="44"/>
      <c r="M182" s="45"/>
      <c r="N182" s="44"/>
      <c r="O182" s="45"/>
      <c r="P182" s="46">
        <f>SUBTOTAL(9,P183:P197)</f>
        <v>0</v>
      </c>
      <c r="Q182" s="47"/>
      <c r="R182" s="48">
        <f>SUBTOTAL(9,R183:R197)</f>
        <v>4.6969072000000001</v>
      </c>
      <c r="S182" s="45"/>
      <c r="T182" s="48">
        <f>SUBTOTAL(9,T183:T197)</f>
        <v>0</v>
      </c>
      <c r="U182" s="91" t="s">
        <v>41</v>
      </c>
      <c r="V182" s="46">
        <f>SUBTOTAL(9,V183:V197)</f>
        <v>0</v>
      </c>
      <c r="W182" s="46">
        <f>SUBTOTAL(9,W183:W197)</f>
        <v>0</v>
      </c>
      <c r="X182" s="49"/>
      <c r="Y182" s="27"/>
      <c r="Z182" s="27"/>
    </row>
    <row r="183" spans="6:26" s="50" customFormat="1" ht="12" outlineLevel="2" x14ac:dyDescent="0.2">
      <c r="F183" s="20">
        <v>1</v>
      </c>
      <c r="G183" s="21" t="s">
        <v>110</v>
      </c>
      <c r="H183" s="51" t="s">
        <v>365</v>
      </c>
      <c r="I183" s="51"/>
      <c r="J183" s="52" t="s">
        <v>366</v>
      </c>
      <c r="K183" s="21" t="s">
        <v>51</v>
      </c>
      <c r="L183" s="53">
        <v>6</v>
      </c>
      <c r="M183" s="23">
        <v>0</v>
      </c>
      <c r="N183" s="53">
        <f>L183*(1+M183/100)</f>
        <v>6</v>
      </c>
      <c r="O183" s="23">
        <v>0</v>
      </c>
      <c r="P183" s="24">
        <f>N183*O183</f>
        <v>0</v>
      </c>
      <c r="Q183" s="54">
        <v>4.5000000000000004E-4</v>
      </c>
      <c r="R183" s="55">
        <f>N183*Q183</f>
        <v>2.7000000000000001E-3</v>
      </c>
      <c r="S183" s="54"/>
      <c r="T183" s="55">
        <f>N183*S183</f>
        <v>0</v>
      </c>
      <c r="U183" s="24">
        <v>21</v>
      </c>
      <c r="V183" s="24">
        <f>P183*(U183/100)</f>
        <v>0</v>
      </c>
      <c r="W183" s="24">
        <f>P183+V183</f>
        <v>0</v>
      </c>
      <c r="X183" s="52"/>
      <c r="Y183" s="51" t="s">
        <v>52</v>
      </c>
      <c r="Z183" s="51" t="s">
        <v>367</v>
      </c>
    </row>
    <row r="184" spans="6:26" s="50" customFormat="1" ht="12" outlineLevel="2" x14ac:dyDescent="0.2">
      <c r="F184" s="20">
        <v>2</v>
      </c>
      <c r="G184" s="21" t="s">
        <v>110</v>
      </c>
      <c r="H184" s="51" t="s">
        <v>368</v>
      </c>
      <c r="I184" s="51"/>
      <c r="J184" s="52" t="s">
        <v>369</v>
      </c>
      <c r="K184" s="21" t="s">
        <v>57</v>
      </c>
      <c r="L184" s="53">
        <v>235.83</v>
      </c>
      <c r="M184" s="23">
        <v>10</v>
      </c>
      <c r="N184" s="53">
        <f>L184*(1+M184/100)</f>
        <v>259.41300000000001</v>
      </c>
      <c r="O184" s="23">
        <v>0</v>
      </c>
      <c r="P184" s="24">
        <f>N184*O184</f>
        <v>0</v>
      </c>
      <c r="Q184" s="54">
        <v>1.29E-2</v>
      </c>
      <c r="R184" s="55">
        <f>N184*Q184</f>
        <v>3.3464277</v>
      </c>
      <c r="S184" s="54"/>
      <c r="T184" s="55">
        <f>N184*S184</f>
        <v>0</v>
      </c>
      <c r="U184" s="24">
        <v>21</v>
      </c>
      <c r="V184" s="24">
        <f>P184*(U184/100)</f>
        <v>0</v>
      </c>
      <c r="W184" s="24">
        <f>P184+V184</f>
        <v>0</v>
      </c>
      <c r="X184" s="52"/>
      <c r="Y184" s="51" t="s">
        <v>52</v>
      </c>
      <c r="Z184" s="51" t="s">
        <v>367</v>
      </c>
    </row>
    <row r="185" spans="6:26" s="50" customFormat="1" ht="12" outlineLevel="2" x14ac:dyDescent="0.2">
      <c r="F185" s="20">
        <v>3</v>
      </c>
      <c r="G185" s="21" t="s">
        <v>48</v>
      </c>
      <c r="H185" s="51" t="s">
        <v>370</v>
      </c>
      <c r="I185" s="51"/>
      <c r="J185" s="52" t="s">
        <v>371</v>
      </c>
      <c r="K185" s="21" t="s">
        <v>57</v>
      </c>
      <c r="L185" s="53">
        <v>235.83</v>
      </c>
      <c r="M185" s="23">
        <v>0</v>
      </c>
      <c r="N185" s="53">
        <f>L185*(1+M185/100)</f>
        <v>235.83</v>
      </c>
      <c r="O185" s="23">
        <v>0</v>
      </c>
      <c r="P185" s="24">
        <f>N185*O185</f>
        <v>0</v>
      </c>
      <c r="Q185" s="54">
        <v>2.9999999999999997E-4</v>
      </c>
      <c r="R185" s="55">
        <f>N185*Q185</f>
        <v>7.0748999999999992E-2</v>
      </c>
      <c r="S185" s="54"/>
      <c r="T185" s="55">
        <f>N185*S185</f>
        <v>0</v>
      </c>
      <c r="U185" s="24">
        <v>21</v>
      </c>
      <c r="V185" s="24">
        <f>P185*(U185/100)</f>
        <v>0</v>
      </c>
      <c r="W185" s="24">
        <f>P185+V185</f>
        <v>0</v>
      </c>
      <c r="X185" s="52"/>
      <c r="Y185" s="51" t="s">
        <v>52</v>
      </c>
      <c r="Z185" s="51" t="s">
        <v>367</v>
      </c>
    </row>
    <row r="186" spans="6:26" s="50" customFormat="1" ht="12" outlineLevel="2" x14ac:dyDescent="0.2">
      <c r="F186" s="20">
        <v>4</v>
      </c>
      <c r="G186" s="21" t="s">
        <v>48</v>
      </c>
      <c r="H186" s="51" t="s">
        <v>372</v>
      </c>
      <c r="I186" s="51"/>
      <c r="J186" s="52" t="s">
        <v>373</v>
      </c>
      <c r="K186" s="21" t="s">
        <v>57</v>
      </c>
      <c r="L186" s="53">
        <v>5.7600000000000007</v>
      </c>
      <c r="M186" s="23">
        <v>0</v>
      </c>
      <c r="N186" s="53">
        <f>L186*(1+M186/100)</f>
        <v>5.7600000000000007</v>
      </c>
      <c r="O186" s="23">
        <v>0</v>
      </c>
      <c r="P186" s="24">
        <f>N186*O186</f>
        <v>0</v>
      </c>
      <c r="Q186" s="54">
        <v>1.5E-3</v>
      </c>
      <c r="R186" s="55">
        <f>N186*Q186</f>
        <v>8.6400000000000018E-3</v>
      </c>
      <c r="S186" s="54"/>
      <c r="T186" s="55">
        <f>N186*S186</f>
        <v>0</v>
      </c>
      <c r="U186" s="24">
        <v>21</v>
      </c>
      <c r="V186" s="24">
        <f>P186*(U186/100)</f>
        <v>0</v>
      </c>
      <c r="W186" s="24">
        <f>P186+V186</f>
        <v>0</v>
      </c>
      <c r="X186" s="52"/>
      <c r="Y186" s="51" t="s">
        <v>52</v>
      </c>
      <c r="Z186" s="51" t="s">
        <v>367</v>
      </c>
    </row>
    <row r="187" spans="6:26" s="56" customFormat="1" ht="11.25" outlineLevel="3" x14ac:dyDescent="0.2">
      <c r="F187" s="57"/>
      <c r="G187" s="58"/>
      <c r="H187" s="58"/>
      <c r="I187" s="58"/>
      <c r="J187" s="59" t="s">
        <v>374</v>
      </c>
      <c r="K187" s="58"/>
      <c r="L187" s="60">
        <v>5.7600000000000007</v>
      </c>
      <c r="M187" s="61"/>
      <c r="N187" s="62"/>
      <c r="O187" s="61"/>
      <c r="P187" s="63"/>
      <c r="Q187" s="64"/>
      <c r="R187" s="61"/>
      <c r="S187" s="61"/>
      <c r="T187" s="61"/>
      <c r="U187" s="92" t="s">
        <v>41</v>
      </c>
      <c r="V187" s="61"/>
      <c r="W187" s="61"/>
      <c r="X187" s="59"/>
      <c r="Y187" s="58"/>
      <c r="Z187" s="58"/>
    </row>
    <row r="188" spans="6:26" s="50" customFormat="1" ht="24" outlineLevel="2" x14ac:dyDescent="0.2">
      <c r="F188" s="20">
        <v>5</v>
      </c>
      <c r="G188" s="21" t="s">
        <v>48</v>
      </c>
      <c r="H188" s="51" t="s">
        <v>375</v>
      </c>
      <c r="I188" s="51"/>
      <c r="J188" s="52" t="s">
        <v>376</v>
      </c>
      <c r="K188" s="21" t="s">
        <v>57</v>
      </c>
      <c r="L188" s="53">
        <v>235.83000000000004</v>
      </c>
      <c r="M188" s="23">
        <v>0</v>
      </c>
      <c r="N188" s="53">
        <f>L188*(1+M188/100)</f>
        <v>235.83000000000004</v>
      </c>
      <c r="O188" s="23">
        <v>0</v>
      </c>
      <c r="P188" s="24">
        <f>N188*O188</f>
        <v>0</v>
      </c>
      <c r="Q188" s="54">
        <v>5.3E-3</v>
      </c>
      <c r="R188" s="55">
        <f>N188*Q188</f>
        <v>1.2498990000000003</v>
      </c>
      <c r="S188" s="54"/>
      <c r="T188" s="55">
        <f>N188*S188</f>
        <v>0</v>
      </c>
      <c r="U188" s="24">
        <v>21</v>
      </c>
      <c r="V188" s="24">
        <f>P188*(U188/100)</f>
        <v>0</v>
      </c>
      <c r="W188" s="24">
        <f>P188+V188</f>
        <v>0</v>
      </c>
      <c r="X188" s="52"/>
      <c r="Y188" s="51" t="s">
        <v>52</v>
      </c>
      <c r="Z188" s="51" t="s">
        <v>367</v>
      </c>
    </row>
    <row r="189" spans="6:26" s="56" customFormat="1" ht="11.25" outlineLevel="3" x14ac:dyDescent="0.2">
      <c r="F189" s="57"/>
      <c r="G189" s="58"/>
      <c r="H189" s="58"/>
      <c r="I189" s="58"/>
      <c r="J189" s="59" t="s">
        <v>377</v>
      </c>
      <c r="K189" s="58"/>
      <c r="L189" s="60">
        <v>0</v>
      </c>
      <c r="M189" s="61"/>
      <c r="N189" s="62"/>
      <c r="O189" s="61"/>
      <c r="P189" s="63"/>
      <c r="Q189" s="64"/>
      <c r="R189" s="61"/>
      <c r="S189" s="61"/>
      <c r="T189" s="61"/>
      <c r="U189" s="92" t="s">
        <v>41</v>
      </c>
      <c r="V189" s="61"/>
      <c r="W189" s="61"/>
      <c r="X189" s="59"/>
      <c r="Y189" s="58"/>
      <c r="Z189" s="58"/>
    </row>
    <row r="190" spans="6:26" s="56" customFormat="1" ht="45" outlineLevel="3" x14ac:dyDescent="0.2">
      <c r="F190" s="57"/>
      <c r="G190" s="58"/>
      <c r="H190" s="58"/>
      <c r="I190" s="58"/>
      <c r="J190" s="59" t="s">
        <v>66</v>
      </c>
      <c r="K190" s="58"/>
      <c r="L190" s="60">
        <v>235.83000000000004</v>
      </c>
      <c r="M190" s="61"/>
      <c r="N190" s="62"/>
      <c r="O190" s="61"/>
      <c r="P190" s="63"/>
      <c r="Q190" s="64"/>
      <c r="R190" s="61"/>
      <c r="S190" s="61"/>
      <c r="T190" s="61"/>
      <c r="U190" s="92" t="s">
        <v>41</v>
      </c>
      <c r="V190" s="61"/>
      <c r="W190" s="61"/>
      <c r="X190" s="59"/>
      <c r="Y190" s="58"/>
      <c r="Z190" s="58"/>
    </row>
    <row r="191" spans="6:26" s="50" customFormat="1" ht="12" outlineLevel="2" x14ac:dyDescent="0.2">
      <c r="F191" s="20">
        <v>6</v>
      </c>
      <c r="G191" s="21" t="s">
        <v>48</v>
      </c>
      <c r="H191" s="51" t="s">
        <v>378</v>
      </c>
      <c r="I191" s="51"/>
      <c r="J191" s="52" t="s">
        <v>379</v>
      </c>
      <c r="K191" s="21" t="s">
        <v>82</v>
      </c>
      <c r="L191" s="53">
        <v>10</v>
      </c>
      <c r="M191" s="23">
        <v>0</v>
      </c>
      <c r="N191" s="53">
        <f t="shared" ref="N191:N196" si="36">L191*(1+M191/100)</f>
        <v>10</v>
      </c>
      <c r="O191" s="23">
        <v>0</v>
      </c>
      <c r="P191" s="24">
        <f t="shared" ref="P191:P196" si="37">N191*O191</f>
        <v>0</v>
      </c>
      <c r="Q191" s="54">
        <v>5.5000000000000003E-4</v>
      </c>
      <c r="R191" s="55">
        <f t="shared" ref="R191:R196" si="38">N191*Q191</f>
        <v>5.5000000000000005E-3</v>
      </c>
      <c r="S191" s="54"/>
      <c r="T191" s="55">
        <f t="shared" ref="T191:T196" si="39">N191*S191</f>
        <v>0</v>
      </c>
      <c r="U191" s="24">
        <v>21</v>
      </c>
      <c r="V191" s="24">
        <f t="shared" ref="V191:V196" si="40">P191*(U191/100)</f>
        <v>0</v>
      </c>
      <c r="W191" s="24">
        <f t="shared" ref="W191:W196" si="41">P191+V191</f>
        <v>0</v>
      </c>
      <c r="X191" s="52"/>
      <c r="Y191" s="51" t="s">
        <v>52</v>
      </c>
      <c r="Z191" s="51" t="s">
        <v>367</v>
      </c>
    </row>
    <row r="192" spans="6:26" s="50" customFormat="1" ht="12" outlineLevel="2" x14ac:dyDescent="0.2">
      <c r="F192" s="20">
        <v>7</v>
      </c>
      <c r="G192" s="21" t="s">
        <v>48</v>
      </c>
      <c r="H192" s="51" t="s">
        <v>380</v>
      </c>
      <c r="I192" s="51"/>
      <c r="J192" s="52" t="s">
        <v>381</v>
      </c>
      <c r="K192" s="21" t="s">
        <v>51</v>
      </c>
      <c r="L192" s="53">
        <v>6</v>
      </c>
      <c r="M192" s="23">
        <v>0</v>
      </c>
      <c r="N192" s="53">
        <f t="shared" si="36"/>
        <v>6</v>
      </c>
      <c r="O192" s="23">
        <v>0</v>
      </c>
      <c r="P192" s="24">
        <f t="shared" si="37"/>
        <v>0</v>
      </c>
      <c r="Q192" s="54">
        <v>2.0000000000000001E-4</v>
      </c>
      <c r="R192" s="55">
        <f t="shared" si="38"/>
        <v>1.2000000000000001E-3</v>
      </c>
      <c r="S192" s="54"/>
      <c r="T192" s="55">
        <f t="shared" si="39"/>
        <v>0</v>
      </c>
      <c r="U192" s="24">
        <v>21</v>
      </c>
      <c r="V192" s="24">
        <f t="shared" si="40"/>
        <v>0</v>
      </c>
      <c r="W192" s="24">
        <f t="shared" si="41"/>
        <v>0</v>
      </c>
      <c r="X192" s="52"/>
      <c r="Y192" s="51" t="s">
        <v>52</v>
      </c>
      <c r="Z192" s="51" t="s">
        <v>367</v>
      </c>
    </row>
    <row r="193" spans="6:26" s="50" customFormat="1" ht="12" outlineLevel="2" x14ac:dyDescent="0.2">
      <c r="F193" s="20">
        <v>8</v>
      </c>
      <c r="G193" s="21" t="s">
        <v>48</v>
      </c>
      <c r="H193" s="51" t="s">
        <v>382</v>
      </c>
      <c r="I193" s="51"/>
      <c r="J193" s="52" t="s">
        <v>383</v>
      </c>
      <c r="K193" s="21" t="s">
        <v>51</v>
      </c>
      <c r="L193" s="53">
        <v>10</v>
      </c>
      <c r="M193" s="23">
        <v>0</v>
      </c>
      <c r="N193" s="53">
        <f t="shared" si="36"/>
        <v>10</v>
      </c>
      <c r="O193" s="23">
        <v>0</v>
      </c>
      <c r="P193" s="24">
        <f t="shared" si="37"/>
        <v>0</v>
      </c>
      <c r="Q193" s="54"/>
      <c r="R193" s="55">
        <f t="shared" si="38"/>
        <v>0</v>
      </c>
      <c r="S193" s="54"/>
      <c r="T193" s="55">
        <f t="shared" si="39"/>
        <v>0</v>
      </c>
      <c r="U193" s="24">
        <v>21</v>
      </c>
      <c r="V193" s="24">
        <f t="shared" si="40"/>
        <v>0</v>
      </c>
      <c r="W193" s="24">
        <f t="shared" si="41"/>
        <v>0</v>
      </c>
      <c r="X193" s="52"/>
      <c r="Y193" s="51" t="s">
        <v>52</v>
      </c>
      <c r="Z193" s="51" t="s">
        <v>367</v>
      </c>
    </row>
    <row r="194" spans="6:26" s="50" customFormat="1" ht="12" outlineLevel="2" x14ac:dyDescent="0.2">
      <c r="F194" s="20">
        <v>9</v>
      </c>
      <c r="G194" s="21" t="s">
        <v>48</v>
      </c>
      <c r="H194" s="51" t="s">
        <v>384</v>
      </c>
      <c r="I194" s="51"/>
      <c r="J194" s="52" t="s">
        <v>385</v>
      </c>
      <c r="K194" s="21" t="s">
        <v>51</v>
      </c>
      <c r="L194" s="53">
        <v>26</v>
      </c>
      <c r="M194" s="23">
        <v>0</v>
      </c>
      <c r="N194" s="53">
        <f t="shared" si="36"/>
        <v>26</v>
      </c>
      <c r="O194" s="23">
        <v>0</v>
      </c>
      <c r="P194" s="24">
        <f t="shared" si="37"/>
        <v>0</v>
      </c>
      <c r="Q194" s="54"/>
      <c r="R194" s="55">
        <f t="shared" si="38"/>
        <v>0</v>
      </c>
      <c r="S194" s="54"/>
      <c r="T194" s="55">
        <f t="shared" si="39"/>
        <v>0</v>
      </c>
      <c r="U194" s="24">
        <v>21</v>
      </c>
      <c r="V194" s="24">
        <f t="shared" si="40"/>
        <v>0</v>
      </c>
      <c r="W194" s="24">
        <f t="shared" si="41"/>
        <v>0</v>
      </c>
      <c r="X194" s="52"/>
      <c r="Y194" s="51" t="s">
        <v>52</v>
      </c>
      <c r="Z194" s="51" t="s">
        <v>367</v>
      </c>
    </row>
    <row r="195" spans="6:26" s="50" customFormat="1" ht="24" outlineLevel="2" x14ac:dyDescent="0.2">
      <c r="F195" s="20">
        <v>10</v>
      </c>
      <c r="G195" s="21" t="s">
        <v>48</v>
      </c>
      <c r="H195" s="51" t="s">
        <v>386</v>
      </c>
      <c r="I195" s="51"/>
      <c r="J195" s="52" t="s">
        <v>387</v>
      </c>
      <c r="K195" s="21" t="s">
        <v>57</v>
      </c>
      <c r="L195" s="53">
        <v>235.83</v>
      </c>
      <c r="M195" s="23">
        <v>0</v>
      </c>
      <c r="N195" s="53">
        <f t="shared" si="36"/>
        <v>235.83</v>
      </c>
      <c r="O195" s="23">
        <v>0</v>
      </c>
      <c r="P195" s="24">
        <f t="shared" si="37"/>
        <v>0</v>
      </c>
      <c r="Q195" s="54">
        <v>5.0000000000000002E-5</v>
      </c>
      <c r="R195" s="55">
        <f t="shared" si="38"/>
        <v>1.1791500000000002E-2</v>
      </c>
      <c r="S195" s="54"/>
      <c r="T195" s="55">
        <f t="shared" si="39"/>
        <v>0</v>
      </c>
      <c r="U195" s="24">
        <v>21</v>
      </c>
      <c r="V195" s="24">
        <f t="shared" si="40"/>
        <v>0</v>
      </c>
      <c r="W195" s="24">
        <f t="shared" si="41"/>
        <v>0</v>
      </c>
      <c r="X195" s="52"/>
      <c r="Y195" s="51" t="s">
        <v>52</v>
      </c>
      <c r="Z195" s="51" t="s">
        <v>367</v>
      </c>
    </row>
    <row r="196" spans="6:26" s="50" customFormat="1" ht="24" outlineLevel="2" x14ac:dyDescent="0.2">
      <c r="F196" s="20">
        <v>11</v>
      </c>
      <c r="G196" s="21" t="s">
        <v>48</v>
      </c>
      <c r="H196" s="51" t="s">
        <v>388</v>
      </c>
      <c r="I196" s="51"/>
      <c r="J196" s="52" t="s">
        <v>389</v>
      </c>
      <c r="K196" s="21" t="s">
        <v>322</v>
      </c>
      <c r="L196" s="53">
        <v>3.37</v>
      </c>
      <c r="M196" s="23">
        <v>0</v>
      </c>
      <c r="N196" s="53">
        <f t="shared" si="36"/>
        <v>3.37</v>
      </c>
      <c r="O196" s="23">
        <v>0</v>
      </c>
      <c r="P196" s="24">
        <f t="shared" si="37"/>
        <v>0</v>
      </c>
      <c r="Q196" s="54"/>
      <c r="R196" s="55">
        <f t="shared" si="38"/>
        <v>0</v>
      </c>
      <c r="S196" s="54"/>
      <c r="T196" s="55">
        <f t="shared" si="39"/>
        <v>0</v>
      </c>
      <c r="U196" s="24">
        <v>21</v>
      </c>
      <c r="V196" s="24">
        <f t="shared" si="40"/>
        <v>0</v>
      </c>
      <c r="W196" s="24">
        <f t="shared" si="41"/>
        <v>0</v>
      </c>
      <c r="X196" s="52"/>
      <c r="Y196" s="51" t="s">
        <v>52</v>
      </c>
      <c r="Z196" s="51" t="s">
        <v>367</v>
      </c>
    </row>
    <row r="197" spans="6:26" s="93" customFormat="1" ht="12.75" customHeight="1" outlineLevel="2" x14ac:dyDescent="0.2">
      <c r="F197" s="94"/>
      <c r="G197" s="95"/>
      <c r="H197" s="95"/>
      <c r="I197" s="95"/>
      <c r="J197" s="96"/>
      <c r="K197" s="95"/>
      <c r="L197" s="97"/>
      <c r="M197" s="98"/>
      <c r="N197" s="97"/>
      <c r="O197" s="98"/>
      <c r="P197" s="99"/>
      <c r="Q197" s="100"/>
      <c r="R197" s="98"/>
      <c r="S197" s="98"/>
      <c r="T197" s="98"/>
      <c r="U197" s="101" t="s">
        <v>41</v>
      </c>
      <c r="V197" s="98"/>
      <c r="W197" s="98"/>
      <c r="X197" s="98"/>
      <c r="Y197" s="95"/>
      <c r="Z197" s="95"/>
    </row>
    <row r="198" spans="6:26" s="41" customFormat="1" ht="16.5" customHeight="1" outlineLevel="1" x14ac:dyDescent="0.2">
      <c r="F198" s="42"/>
      <c r="G198" s="6"/>
      <c r="H198" s="43"/>
      <c r="I198" s="43"/>
      <c r="J198" s="43" t="s">
        <v>390</v>
      </c>
      <c r="K198" s="6"/>
      <c r="L198" s="44"/>
      <c r="M198" s="45"/>
      <c r="N198" s="44"/>
      <c r="O198" s="45"/>
      <c r="P198" s="46">
        <f>SUBTOTAL(9,P199:P202)</f>
        <v>0</v>
      </c>
      <c r="Q198" s="47"/>
      <c r="R198" s="48">
        <f>SUBTOTAL(9,R199:R202)</f>
        <v>5.8320000000000004E-3</v>
      </c>
      <c r="S198" s="45"/>
      <c r="T198" s="48">
        <f>SUBTOTAL(9,T199:T202)</f>
        <v>0</v>
      </c>
      <c r="U198" s="91" t="s">
        <v>41</v>
      </c>
      <c r="V198" s="46">
        <f>SUBTOTAL(9,V199:V202)</f>
        <v>0</v>
      </c>
      <c r="W198" s="46">
        <f>SUBTOTAL(9,W199:W202)</f>
        <v>0</v>
      </c>
      <c r="X198" s="49"/>
      <c r="Y198" s="27"/>
      <c r="Z198" s="27"/>
    </row>
    <row r="199" spans="6:26" s="50" customFormat="1" ht="24" outlineLevel="2" x14ac:dyDescent="0.2">
      <c r="F199" s="20">
        <v>1</v>
      </c>
      <c r="G199" s="21" t="s">
        <v>48</v>
      </c>
      <c r="H199" s="51" t="s">
        <v>391</v>
      </c>
      <c r="I199" s="51"/>
      <c r="J199" s="52" t="s">
        <v>392</v>
      </c>
      <c r="K199" s="21" t="s">
        <v>57</v>
      </c>
      <c r="L199" s="53">
        <v>29.159999999999997</v>
      </c>
      <c r="M199" s="23">
        <v>0</v>
      </c>
      <c r="N199" s="53">
        <f>L199*(1+M199/100)</f>
        <v>29.159999999999997</v>
      </c>
      <c r="O199" s="23">
        <v>0</v>
      </c>
      <c r="P199" s="24">
        <f>N199*O199</f>
        <v>0</v>
      </c>
      <c r="Q199" s="54">
        <v>8.0000000000000007E-5</v>
      </c>
      <c r="R199" s="55">
        <f>N199*Q199</f>
        <v>2.3327999999999999E-3</v>
      </c>
      <c r="S199" s="54"/>
      <c r="T199" s="55">
        <f>N199*S199</f>
        <v>0</v>
      </c>
      <c r="U199" s="24">
        <v>21</v>
      </c>
      <c r="V199" s="24">
        <f>P199*(U199/100)</f>
        <v>0</v>
      </c>
      <c r="W199" s="24">
        <f>P199+V199</f>
        <v>0</v>
      </c>
      <c r="X199" s="52"/>
      <c r="Y199" s="51" t="s">
        <v>52</v>
      </c>
      <c r="Z199" s="51" t="s">
        <v>393</v>
      </c>
    </row>
    <row r="200" spans="6:26" s="56" customFormat="1" ht="11.25" outlineLevel="3" x14ac:dyDescent="0.2">
      <c r="F200" s="57"/>
      <c r="G200" s="58"/>
      <c r="H200" s="58"/>
      <c r="I200" s="58"/>
      <c r="J200" s="59" t="s">
        <v>394</v>
      </c>
      <c r="K200" s="58"/>
      <c r="L200" s="60">
        <v>29.159999999999997</v>
      </c>
      <c r="M200" s="61"/>
      <c r="N200" s="62"/>
      <c r="O200" s="61"/>
      <c r="P200" s="63"/>
      <c r="Q200" s="64"/>
      <c r="R200" s="61"/>
      <c r="S200" s="61"/>
      <c r="T200" s="61"/>
      <c r="U200" s="92" t="s">
        <v>41</v>
      </c>
      <c r="V200" s="61"/>
      <c r="W200" s="61"/>
      <c r="X200" s="59"/>
      <c r="Y200" s="58"/>
      <c r="Z200" s="58"/>
    </row>
    <row r="201" spans="6:26" s="50" customFormat="1" ht="24" outlineLevel="2" x14ac:dyDescent="0.2">
      <c r="F201" s="20">
        <v>2</v>
      </c>
      <c r="G201" s="21" t="s">
        <v>48</v>
      </c>
      <c r="H201" s="51" t="s">
        <v>395</v>
      </c>
      <c r="I201" s="51"/>
      <c r="J201" s="52" t="s">
        <v>396</v>
      </c>
      <c r="K201" s="21" t="s">
        <v>57</v>
      </c>
      <c r="L201" s="53">
        <v>29.16</v>
      </c>
      <c r="M201" s="23">
        <v>0</v>
      </c>
      <c r="N201" s="53">
        <f>L201*(1+M201/100)</f>
        <v>29.16</v>
      </c>
      <c r="O201" s="23">
        <v>0</v>
      </c>
      <c r="P201" s="24">
        <f>N201*O201</f>
        <v>0</v>
      </c>
      <c r="Q201" s="54">
        <v>1.2E-4</v>
      </c>
      <c r="R201" s="55">
        <f>N201*Q201</f>
        <v>3.4992000000000001E-3</v>
      </c>
      <c r="S201" s="54"/>
      <c r="T201" s="55">
        <f>N201*S201</f>
        <v>0</v>
      </c>
      <c r="U201" s="24">
        <v>21</v>
      </c>
      <c r="V201" s="24">
        <f>P201*(U201/100)</f>
        <v>0</v>
      </c>
      <c r="W201" s="24">
        <f>P201+V201</f>
        <v>0</v>
      </c>
      <c r="X201" s="52"/>
      <c r="Y201" s="51" t="s">
        <v>52</v>
      </c>
      <c r="Z201" s="51" t="s">
        <v>393</v>
      </c>
    </row>
    <row r="202" spans="6:26" s="93" customFormat="1" ht="12.75" customHeight="1" outlineLevel="2" x14ac:dyDescent="0.2">
      <c r="F202" s="94"/>
      <c r="G202" s="95"/>
      <c r="H202" s="95"/>
      <c r="I202" s="95"/>
      <c r="J202" s="96"/>
      <c r="K202" s="95"/>
      <c r="L202" s="97"/>
      <c r="M202" s="98"/>
      <c r="N202" s="97"/>
      <c r="O202" s="98"/>
      <c r="P202" s="99"/>
      <c r="Q202" s="100"/>
      <c r="R202" s="98"/>
      <c r="S202" s="98"/>
      <c r="T202" s="98"/>
      <c r="U202" s="101" t="s">
        <v>41</v>
      </c>
      <c r="V202" s="98"/>
      <c r="W202" s="98"/>
      <c r="X202" s="98"/>
      <c r="Y202" s="95"/>
      <c r="Z202" s="95"/>
    </row>
    <row r="203" spans="6:26" s="41" customFormat="1" ht="16.5" customHeight="1" outlineLevel="1" x14ac:dyDescent="0.2">
      <c r="F203" s="42"/>
      <c r="G203" s="6"/>
      <c r="H203" s="43"/>
      <c r="I203" s="43"/>
      <c r="J203" s="43" t="s">
        <v>397</v>
      </c>
      <c r="K203" s="6"/>
      <c r="L203" s="44"/>
      <c r="M203" s="45"/>
      <c r="N203" s="44"/>
      <c r="O203" s="45"/>
      <c r="P203" s="46">
        <f>SUBTOTAL(9,P204:P209)</f>
        <v>0</v>
      </c>
      <c r="Q203" s="47"/>
      <c r="R203" s="48">
        <f>SUBTOTAL(9,R204:R209)</f>
        <v>3.6728159999999996E-2</v>
      </c>
      <c r="S203" s="45"/>
      <c r="T203" s="48">
        <f>SUBTOTAL(9,T204:T209)</f>
        <v>0</v>
      </c>
      <c r="U203" s="91" t="s">
        <v>41</v>
      </c>
      <c r="V203" s="46">
        <f>SUBTOTAL(9,V204:V209)</f>
        <v>0</v>
      </c>
      <c r="W203" s="46">
        <f>SUBTOTAL(9,W204:W209)</f>
        <v>0</v>
      </c>
      <c r="X203" s="49"/>
      <c r="Y203" s="27"/>
      <c r="Z203" s="27"/>
    </row>
    <row r="204" spans="6:26" s="50" customFormat="1" ht="24" outlineLevel="2" x14ac:dyDescent="0.2">
      <c r="F204" s="20">
        <v>1</v>
      </c>
      <c r="G204" s="21" t="s">
        <v>48</v>
      </c>
      <c r="H204" s="51" t="s">
        <v>398</v>
      </c>
      <c r="I204" s="51"/>
      <c r="J204" s="52" t="s">
        <v>399</v>
      </c>
      <c r="K204" s="21" t="s">
        <v>57</v>
      </c>
      <c r="L204" s="53">
        <v>13.752000000000001</v>
      </c>
      <c r="M204" s="23">
        <v>0</v>
      </c>
      <c r="N204" s="53">
        <f>L204*(1+M204/100)</f>
        <v>13.752000000000001</v>
      </c>
      <c r="O204" s="23">
        <v>0</v>
      </c>
      <c r="P204" s="24">
        <f>N204*O204</f>
        <v>0</v>
      </c>
      <c r="Q204" s="54"/>
      <c r="R204" s="55">
        <f>N204*Q204</f>
        <v>0</v>
      </c>
      <c r="S204" s="54"/>
      <c r="T204" s="55">
        <f>N204*S204</f>
        <v>0</v>
      </c>
      <c r="U204" s="24">
        <v>21</v>
      </c>
      <c r="V204" s="24">
        <f>P204*(U204/100)</f>
        <v>0</v>
      </c>
      <c r="W204" s="24">
        <f>P204+V204</f>
        <v>0</v>
      </c>
      <c r="X204" s="52"/>
      <c r="Y204" s="51" t="s">
        <v>52</v>
      </c>
      <c r="Z204" s="51" t="s">
        <v>400</v>
      </c>
    </row>
    <row r="205" spans="6:26" s="56" customFormat="1" ht="11.25" outlineLevel="3" x14ac:dyDescent="0.2">
      <c r="F205" s="57"/>
      <c r="G205" s="58"/>
      <c r="H205" s="58"/>
      <c r="I205" s="58"/>
      <c r="J205" s="59" t="s">
        <v>401</v>
      </c>
      <c r="K205" s="58"/>
      <c r="L205" s="60">
        <v>13.752000000000001</v>
      </c>
      <c r="M205" s="61"/>
      <c r="N205" s="62"/>
      <c r="O205" s="61"/>
      <c r="P205" s="63"/>
      <c r="Q205" s="64"/>
      <c r="R205" s="61"/>
      <c r="S205" s="61"/>
      <c r="T205" s="61"/>
      <c r="U205" s="92" t="s">
        <v>41</v>
      </c>
      <c r="V205" s="61"/>
      <c r="W205" s="61"/>
      <c r="X205" s="59"/>
      <c r="Y205" s="58"/>
      <c r="Z205" s="58"/>
    </row>
    <row r="206" spans="6:26" s="50" customFormat="1" ht="24" outlineLevel="2" x14ac:dyDescent="0.2">
      <c r="F206" s="20">
        <v>2</v>
      </c>
      <c r="G206" s="21" t="s">
        <v>48</v>
      </c>
      <c r="H206" s="51" t="s">
        <v>402</v>
      </c>
      <c r="I206" s="51"/>
      <c r="J206" s="52" t="s">
        <v>403</v>
      </c>
      <c r="K206" s="21" t="s">
        <v>57</v>
      </c>
      <c r="L206" s="53">
        <v>131.172</v>
      </c>
      <c r="M206" s="23">
        <v>0</v>
      </c>
      <c r="N206" s="53">
        <f>L206*(1+M206/100)</f>
        <v>131.172</v>
      </c>
      <c r="O206" s="23">
        <v>0</v>
      </c>
      <c r="P206" s="24">
        <f>N206*O206</f>
        <v>0</v>
      </c>
      <c r="Q206" s="54">
        <v>2.7999999999999998E-4</v>
      </c>
      <c r="R206" s="55">
        <f>N206*Q206</f>
        <v>3.6728159999999996E-2</v>
      </c>
      <c r="S206" s="54"/>
      <c r="T206" s="55">
        <f>N206*S206</f>
        <v>0</v>
      </c>
      <c r="U206" s="24">
        <v>21</v>
      </c>
      <c r="V206" s="24">
        <f>P206*(U206/100)</f>
        <v>0</v>
      </c>
      <c r="W206" s="24">
        <f>P206+V206</f>
        <v>0</v>
      </c>
      <c r="X206" s="52"/>
      <c r="Y206" s="51" t="s">
        <v>52</v>
      </c>
      <c r="Z206" s="51" t="s">
        <v>400</v>
      </c>
    </row>
    <row r="207" spans="6:26" s="56" customFormat="1" ht="11.25" outlineLevel="3" x14ac:dyDescent="0.2">
      <c r="F207" s="57"/>
      <c r="G207" s="58"/>
      <c r="H207" s="58"/>
      <c r="I207" s="58"/>
      <c r="J207" s="59" t="s">
        <v>404</v>
      </c>
      <c r="K207" s="58"/>
      <c r="L207" s="60">
        <v>127.35</v>
      </c>
      <c r="M207" s="61"/>
      <c r="N207" s="62"/>
      <c r="O207" s="61"/>
      <c r="P207" s="63"/>
      <c r="Q207" s="64"/>
      <c r="R207" s="61"/>
      <c r="S207" s="61"/>
      <c r="T207" s="61"/>
      <c r="U207" s="92" t="s">
        <v>41</v>
      </c>
      <c r="V207" s="61"/>
      <c r="W207" s="61"/>
      <c r="X207" s="59"/>
      <c r="Y207" s="58"/>
      <c r="Z207" s="58"/>
    </row>
    <row r="208" spans="6:26" s="56" customFormat="1" ht="11.25" outlineLevel="3" x14ac:dyDescent="0.2">
      <c r="F208" s="57"/>
      <c r="G208" s="58"/>
      <c r="H208" s="58"/>
      <c r="I208" s="58"/>
      <c r="J208" s="59" t="s">
        <v>405</v>
      </c>
      <c r="K208" s="58"/>
      <c r="L208" s="60">
        <v>3.8220000000000001</v>
      </c>
      <c r="M208" s="61"/>
      <c r="N208" s="62"/>
      <c r="O208" s="61"/>
      <c r="P208" s="63"/>
      <c r="Q208" s="64"/>
      <c r="R208" s="61"/>
      <c r="S208" s="61"/>
      <c r="T208" s="61"/>
      <c r="U208" s="92" t="s">
        <v>41</v>
      </c>
      <c r="V208" s="61"/>
      <c r="W208" s="61"/>
      <c r="X208" s="59"/>
      <c r="Y208" s="58"/>
      <c r="Z208" s="58"/>
    </row>
    <row r="209" spans="6:26" s="93" customFormat="1" ht="12.75" customHeight="1" outlineLevel="2" x14ac:dyDescent="0.2">
      <c r="F209" s="94"/>
      <c r="G209" s="95"/>
      <c r="H209" s="95"/>
      <c r="I209" s="95"/>
      <c r="J209" s="96"/>
      <c r="K209" s="95"/>
      <c r="L209" s="97"/>
      <c r="M209" s="98"/>
      <c r="N209" s="97"/>
      <c r="O209" s="98"/>
      <c r="P209" s="99"/>
      <c r="Q209" s="100"/>
      <c r="R209" s="98"/>
      <c r="S209" s="98"/>
      <c r="T209" s="98"/>
      <c r="U209" s="101" t="s">
        <v>41</v>
      </c>
      <c r="V209" s="98"/>
      <c r="W209" s="98"/>
      <c r="X209" s="98"/>
      <c r="Y209" s="95"/>
      <c r="Z209" s="95"/>
    </row>
    <row r="210" spans="6:26" s="41" customFormat="1" ht="16.5" customHeight="1" outlineLevel="1" x14ac:dyDescent="0.2">
      <c r="F210" s="42"/>
      <c r="G210" s="6"/>
      <c r="H210" s="43"/>
      <c r="I210" s="43"/>
      <c r="J210" s="43" t="s">
        <v>406</v>
      </c>
      <c r="K210" s="6"/>
      <c r="L210" s="44"/>
      <c r="M210" s="45"/>
      <c r="N210" s="44"/>
      <c r="O210" s="45"/>
      <c r="P210" s="46">
        <f>SUBTOTAL(9,P211:P212)</f>
        <v>0</v>
      </c>
      <c r="Q210" s="47"/>
      <c r="R210" s="48">
        <f>SUBTOTAL(9,R211:R212)</f>
        <v>0</v>
      </c>
      <c r="S210" s="45"/>
      <c r="T210" s="48">
        <f>SUBTOTAL(9,T211:T212)</f>
        <v>0</v>
      </c>
      <c r="U210" s="91" t="s">
        <v>41</v>
      </c>
      <c r="V210" s="46">
        <f>SUBTOTAL(9,V211:V212)</f>
        <v>0</v>
      </c>
      <c r="W210" s="46">
        <f>SUBTOTAL(9,W211:W212)</f>
        <v>0</v>
      </c>
      <c r="X210" s="49"/>
      <c r="Y210" s="27"/>
      <c r="Z210" s="27"/>
    </row>
    <row r="211" spans="6:26" s="50" customFormat="1" ht="12" outlineLevel="2" x14ac:dyDescent="0.2">
      <c r="F211" s="20">
        <v>1</v>
      </c>
      <c r="G211" s="21" t="s">
        <v>407</v>
      </c>
      <c r="H211" s="51" t="s">
        <v>408</v>
      </c>
      <c r="I211" s="51"/>
      <c r="J211" s="52" t="s">
        <v>409</v>
      </c>
      <c r="K211" s="21" t="s">
        <v>410</v>
      </c>
      <c r="L211" s="53">
        <v>1</v>
      </c>
      <c r="M211" s="23">
        <v>0</v>
      </c>
      <c r="N211" s="53">
        <f>L211*(1+M211/100)</f>
        <v>1</v>
      </c>
      <c r="O211" s="23">
        <v>0</v>
      </c>
      <c r="P211" s="24">
        <f>N211*O211</f>
        <v>0</v>
      </c>
      <c r="Q211" s="54"/>
      <c r="R211" s="55">
        <f>N211*Q211</f>
        <v>0</v>
      </c>
      <c r="S211" s="54"/>
      <c r="T211" s="55">
        <f>N211*S211</f>
        <v>0</v>
      </c>
      <c r="U211" s="24">
        <v>21</v>
      </c>
      <c r="V211" s="24">
        <f>P211*(U211/100)</f>
        <v>0</v>
      </c>
      <c r="W211" s="24">
        <f>P211+V211</f>
        <v>0</v>
      </c>
      <c r="X211" s="52"/>
      <c r="Y211" s="51" t="s">
        <v>52</v>
      </c>
      <c r="Z211" s="51" t="s">
        <v>411</v>
      </c>
    </row>
    <row r="212" spans="6:26" s="93" customFormat="1" ht="12.75" customHeight="1" outlineLevel="2" x14ac:dyDescent="0.2">
      <c r="F212" s="94"/>
      <c r="G212" s="95"/>
      <c r="H212" s="95"/>
      <c r="I212" s="95"/>
      <c r="J212" s="96"/>
      <c r="K212" s="95"/>
      <c r="L212" s="97"/>
      <c r="M212" s="98"/>
      <c r="N212" s="97"/>
      <c r="O212" s="98"/>
      <c r="P212" s="99"/>
      <c r="Q212" s="100"/>
      <c r="R212" s="98"/>
      <c r="S212" s="98"/>
      <c r="T212" s="98"/>
      <c r="U212" s="101" t="s">
        <v>41</v>
      </c>
      <c r="V212" s="98"/>
      <c r="W212" s="98"/>
      <c r="X212" s="98"/>
      <c r="Y212" s="95"/>
      <c r="Z212" s="95"/>
    </row>
    <row r="213" spans="6:26" s="41" customFormat="1" ht="16.5" customHeight="1" outlineLevel="1" x14ac:dyDescent="0.2">
      <c r="F213" s="42"/>
      <c r="G213" s="6"/>
      <c r="H213" s="43"/>
      <c r="I213" s="43"/>
      <c r="J213" s="43" t="s">
        <v>412</v>
      </c>
      <c r="K213" s="6"/>
      <c r="L213" s="44"/>
      <c r="M213" s="45"/>
      <c r="N213" s="44"/>
      <c r="O213" s="45"/>
      <c r="P213" s="46">
        <f>SUBTOTAL(9,P214:P215)</f>
        <v>0</v>
      </c>
      <c r="Q213" s="47"/>
      <c r="R213" s="48">
        <f>SUBTOTAL(9,R214:R215)</f>
        <v>0</v>
      </c>
      <c r="S213" s="45"/>
      <c r="T213" s="48">
        <f>SUBTOTAL(9,T214:T215)</f>
        <v>0</v>
      </c>
      <c r="U213" s="91" t="s">
        <v>41</v>
      </c>
      <c r="V213" s="46">
        <f>SUBTOTAL(9,V214:V215)</f>
        <v>0</v>
      </c>
      <c r="W213" s="46">
        <f>SUBTOTAL(9,W214:W215)</f>
        <v>0</v>
      </c>
      <c r="X213" s="49"/>
      <c r="Y213" s="27"/>
      <c r="Z213" s="27"/>
    </row>
    <row r="214" spans="6:26" s="50" customFormat="1" ht="12" outlineLevel="2" x14ac:dyDescent="0.2">
      <c r="F214" s="20">
        <v>1</v>
      </c>
      <c r="G214" s="21" t="s">
        <v>407</v>
      </c>
      <c r="H214" s="51" t="s">
        <v>413</v>
      </c>
      <c r="I214" s="51"/>
      <c r="J214" s="52" t="s">
        <v>414</v>
      </c>
      <c r="K214" s="21" t="s">
        <v>410</v>
      </c>
      <c r="L214" s="53">
        <v>1</v>
      </c>
      <c r="M214" s="23">
        <v>0</v>
      </c>
      <c r="N214" s="53">
        <f>L214*(1+M214/100)</f>
        <v>1</v>
      </c>
      <c r="O214" s="23">
        <v>0</v>
      </c>
      <c r="P214" s="24">
        <f>N214*O214</f>
        <v>0</v>
      </c>
      <c r="Q214" s="54"/>
      <c r="R214" s="55">
        <f>N214*Q214</f>
        <v>0</v>
      </c>
      <c r="S214" s="54"/>
      <c r="T214" s="55">
        <f>N214*S214</f>
        <v>0</v>
      </c>
      <c r="U214" s="24">
        <v>21</v>
      </c>
      <c r="V214" s="24">
        <f>P214*(U214/100)</f>
        <v>0</v>
      </c>
      <c r="W214" s="24">
        <f>P214+V214</f>
        <v>0</v>
      </c>
      <c r="X214" s="52"/>
      <c r="Y214" s="51" t="s">
        <v>52</v>
      </c>
      <c r="Z214" s="51" t="s">
        <v>415</v>
      </c>
    </row>
    <row r="215" spans="6:26" s="50" customFormat="1" ht="24" outlineLevel="2" x14ac:dyDescent="0.2">
      <c r="F215" s="20">
        <v>1</v>
      </c>
      <c r="G215" s="21" t="s">
        <v>407</v>
      </c>
      <c r="H215" s="51" t="s">
        <v>421</v>
      </c>
      <c r="I215" s="51"/>
      <c r="J215" s="52" t="s">
        <v>422</v>
      </c>
      <c r="K215" s="21" t="s">
        <v>410</v>
      </c>
      <c r="L215" s="53">
        <v>1</v>
      </c>
      <c r="M215" s="23">
        <v>0</v>
      </c>
      <c r="N215" s="53">
        <f>L215*(1+M215/100)</f>
        <v>1</v>
      </c>
      <c r="O215" s="23">
        <v>0</v>
      </c>
      <c r="P215" s="24">
        <f>N215*O215</f>
        <v>0</v>
      </c>
      <c r="Q215" s="54"/>
      <c r="R215" s="55">
        <f>N215*Q215</f>
        <v>0</v>
      </c>
      <c r="S215" s="54"/>
      <c r="T215" s="55">
        <f>N215*S215</f>
        <v>0</v>
      </c>
      <c r="U215" s="24">
        <v>21</v>
      </c>
      <c r="V215" s="24">
        <f>P215*(U215/100)</f>
        <v>0</v>
      </c>
      <c r="W215" s="24">
        <f>P215+V215</f>
        <v>0</v>
      </c>
      <c r="X215" s="52"/>
      <c r="Y215" s="51" t="s">
        <v>52</v>
      </c>
      <c r="Z215" s="51" t="s">
        <v>415</v>
      </c>
    </row>
    <row r="216" spans="6:26" s="93" customFormat="1" ht="12.75" customHeight="1" outlineLevel="1" x14ac:dyDescent="0.2">
      <c r="F216" s="94"/>
      <c r="G216" s="95"/>
      <c r="H216" s="95"/>
      <c r="I216" s="95"/>
      <c r="J216" s="96"/>
      <c r="K216" s="95"/>
      <c r="L216" s="97"/>
      <c r="M216" s="98"/>
      <c r="N216" s="97"/>
      <c r="O216" s="98"/>
      <c r="P216" s="99"/>
      <c r="Q216" s="100"/>
      <c r="R216" s="98"/>
      <c r="S216" s="98"/>
      <c r="T216" s="98"/>
      <c r="U216" s="101" t="s">
        <v>41</v>
      </c>
      <c r="V216" s="98"/>
      <c r="W216" s="98"/>
      <c r="X216" s="98"/>
      <c r="Y216" s="95"/>
      <c r="Z216" s="95"/>
    </row>
    <row r="217" spans="6:26" s="93" customFormat="1" ht="12.75" customHeight="1" x14ac:dyDescent="0.2">
      <c r="F217" s="94"/>
      <c r="G217" s="95"/>
      <c r="H217" s="95"/>
      <c r="I217" s="95"/>
      <c r="J217" s="96"/>
      <c r="K217" s="95"/>
      <c r="L217" s="97"/>
      <c r="M217" s="98"/>
      <c r="N217" s="97"/>
      <c r="O217" s="98"/>
      <c r="P217" s="99"/>
      <c r="Q217" s="100"/>
      <c r="R217" s="98"/>
      <c r="S217" s="98"/>
      <c r="T217" s="98"/>
      <c r="U217" s="101" t="s">
        <v>41</v>
      </c>
      <c r="V217" s="98"/>
      <c r="W217" s="98"/>
      <c r="X217" s="98"/>
      <c r="Y217" s="95"/>
      <c r="Z217" s="95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90" fitToHeight="9999" orientation="landscape" horizontalDpi="300" verticalDpi="300" r:id="rId1"/>
  <headerFooter alignWithMargins="0">
    <oddFooter>&amp;L&amp;8www.euroCALC.cz&amp;C&amp;8&amp;P z &amp;N&amp;R&amp;8&amp;D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05983-AB65-4163-96A1-C2B5E511D59B}">
  <dimension ref="A1:D5"/>
  <sheetViews>
    <sheetView workbookViewId="0"/>
  </sheetViews>
  <sheetFormatPr defaultRowHeight="12.75" x14ac:dyDescent="0.2"/>
  <cols>
    <col min="1" max="1" width="8.7109375" customWidth="1"/>
    <col min="2" max="2" width="40.7109375" customWidth="1"/>
    <col min="3" max="3" width="10.7109375" customWidth="1"/>
    <col min="4" max="4" width="40.7109375" customWidth="1"/>
  </cols>
  <sheetData>
    <row r="1" spans="1:4" x14ac:dyDescent="0.2">
      <c r="A1" s="116" t="s">
        <v>416</v>
      </c>
      <c r="B1" s="116" t="s">
        <v>417</v>
      </c>
      <c r="C1" s="116" t="s">
        <v>418</v>
      </c>
      <c r="D1" s="116" t="s">
        <v>10</v>
      </c>
    </row>
    <row r="2" spans="1:4" ht="12.75" customHeight="1" x14ac:dyDescent="0.2">
      <c r="A2" s="84"/>
      <c r="B2" s="86" t="s">
        <v>58</v>
      </c>
      <c r="C2" s="87"/>
      <c r="D2" s="85"/>
    </row>
    <row r="3" spans="1:4" ht="12.75" customHeight="1" x14ac:dyDescent="0.2">
      <c r="A3" s="84"/>
      <c r="B3" s="86" t="s">
        <v>419</v>
      </c>
      <c r="C3" s="87"/>
      <c r="D3" s="85"/>
    </row>
    <row r="4" spans="1:4" ht="12.75" customHeight="1" x14ac:dyDescent="0.2">
      <c r="A4" s="84"/>
      <c r="B4" s="86" t="s">
        <v>319</v>
      </c>
      <c r="C4" s="87"/>
      <c r="D4" s="85"/>
    </row>
    <row r="5" spans="1:4" ht="12.75" customHeight="1" x14ac:dyDescent="0.2">
      <c r="A5" s="84"/>
      <c r="B5" s="86" t="s">
        <v>420</v>
      </c>
      <c r="C5" s="87"/>
      <c r="D5" s="85"/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14</vt:i4>
      </vt:variant>
    </vt:vector>
  </HeadingPairs>
  <TitlesOfParts>
    <vt:vector size="18" baseType="lpstr">
      <vt:lpstr>Kryci list</vt:lpstr>
      <vt:lpstr>Rekapitulace</vt:lpstr>
      <vt:lpstr>Zakazka</vt:lpstr>
      <vt:lpstr>Figury</vt:lpstr>
      <vt:lpstr>__CENA__</vt:lpstr>
      <vt:lpstr>__MAIN__</vt:lpstr>
      <vt:lpstr>Rekapitulace!__MAIN2__</vt:lpstr>
      <vt:lpstr>__MAIN3__</vt:lpstr>
      <vt:lpstr>__SAZBA__</vt:lpstr>
      <vt:lpstr>__T0__</vt:lpstr>
      <vt:lpstr>__T1__</vt:lpstr>
      <vt:lpstr>__T2__</vt:lpstr>
      <vt:lpstr>__T3__</vt:lpstr>
      <vt:lpstr>__TE0__</vt:lpstr>
      <vt:lpstr>__TE3__</vt:lpstr>
      <vt:lpstr>Rekapitulace!__TR0__</vt:lpstr>
      <vt:lpstr>Rekapitulace!__TR1__</vt:lpstr>
      <vt:lpstr>Zakazka!Názvy_tisku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Viktorová Blanka</cp:lastModifiedBy>
  <cp:revision/>
  <dcterms:created xsi:type="dcterms:W3CDTF">2007-10-16T11:08:58Z</dcterms:created>
  <dcterms:modified xsi:type="dcterms:W3CDTF">2026-01-28T06:05:58Z</dcterms:modified>
  <cp:category/>
  <cp:contentStatus/>
</cp:coreProperties>
</file>