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codeName="ThisWorkbook" defaultThemeVersion="124226"/>
  <mc:AlternateContent xmlns:mc="http://schemas.openxmlformats.org/markup-compatibility/2006">
    <mc:Choice Requires="x15">
      <x15ac:absPath xmlns:x15ac="http://schemas.microsoft.com/office/spreadsheetml/2010/11/ac" url="https://authoria.sharepoint.com/Spolen/OP/Městys Luka nad Jihlavou/dotace/2025 VŘ IROP ZŠ vybavení/Nadlimit AVT/"/>
    </mc:Choice>
  </mc:AlternateContent>
  <xr:revisionPtr revIDLastSave="242" documentId="13_ncr:1_{C3C608EF-E55A-4171-AD8B-40377493C506}" xr6:coauthVersionLast="47" xr6:coauthVersionMax="47" xr10:uidLastSave="{631ADA9B-E1EF-4E13-AA1A-6D41606F51F8}"/>
  <bookViews>
    <workbookView xWindow="-120" yWindow="-120" windowWidth="29040" windowHeight="15720" activeTab="6" xr2:uid="{00000000-000D-0000-FFFF-FFFF00000000}"/>
  </bookViews>
  <sheets>
    <sheet name="Krycí list" sheetId="1" r:id="rId1"/>
    <sheet name="Rekapitulace" sheetId="2" r:id="rId2"/>
    <sheet name="AVT - jazyky 1" sheetId="19" r:id="rId3"/>
    <sheet name="AVT - jazyky 2" sheetId="10" r:id="rId4"/>
    <sheet name="AVT - přírodopis" sheetId="13" r:id="rId5"/>
    <sheet name="AVT - robotika" sheetId="16" r:id="rId6"/>
    <sheet name="AVT - zeměpis" sheetId="5" r:id="rId7"/>
    <sheet name="#Figury" sheetId="4" state="hidden" r:id="rId8"/>
  </sheets>
  <definedNames>
    <definedName name="_xlnm.Print_Titles" localSheetId="2">'AVT - jazyky 1'!$11:$13</definedName>
    <definedName name="_xlnm.Print_Titles" localSheetId="3">'AVT - jazyky 2'!$11:$13</definedName>
    <definedName name="_xlnm.Print_Titles" localSheetId="4">'AVT - přírodopis'!$11:$13</definedName>
    <definedName name="_xlnm.Print_Titles" localSheetId="5">'AVT - robotika'!$11:$13</definedName>
    <definedName name="_xlnm.Print_Titles" localSheetId="6">'AVT - zeměpis'!$11:$13</definedName>
    <definedName name="_xlnm.Print_Titles" localSheetId="1">Rekapitulace!$11:$13</definedName>
    <definedName name="_xlnm.Print_Area" localSheetId="2">'AVT - jazyky 1'!$A$1:$I$52</definedName>
    <definedName name="_xlnm.Print_Area" localSheetId="3">'AVT - jazyky 2'!$A$1:$I$61</definedName>
    <definedName name="_xlnm.Print_Area" localSheetId="4">'AVT - přírodopis'!$A$1:$I$39</definedName>
    <definedName name="_xlnm.Print_Area" localSheetId="5">'AVT - robotika'!$A$1:$I$40</definedName>
    <definedName name="_xlnm.Print_Area" localSheetId="6">'AVT - zeměpis'!$A$1:$I$53</definedName>
    <definedName name="Z_65E3123D_ED26_44E3_A414_09EEEF825484_.wvu.Cols" localSheetId="2" hidden="1">'AVT - jazyky 1'!#REF!,'AVT - jazyky 1'!#REF!,'AVT - jazyky 1'!#REF!</definedName>
    <definedName name="Z_65E3123D_ED26_44E3_A414_09EEEF825484_.wvu.Cols" localSheetId="3" hidden="1">'AVT - jazyky 2'!#REF!,'AVT - jazyky 2'!#REF!,'AVT - jazyky 2'!#REF!</definedName>
    <definedName name="Z_65E3123D_ED26_44E3_A414_09EEEF825484_.wvu.Cols" localSheetId="4" hidden="1">'AVT - přírodopis'!#REF!,'AVT - přírodopis'!#REF!,'AVT - přírodopis'!#REF!</definedName>
    <definedName name="Z_65E3123D_ED26_44E3_A414_09EEEF825484_.wvu.Cols" localSheetId="5" hidden="1">'AVT - robotika'!#REF!,'AVT - robotika'!#REF!,'AVT - robotika'!#REF!</definedName>
    <definedName name="Z_65E3123D_ED26_44E3_A414_09EEEF825484_.wvu.Cols" localSheetId="6" hidden="1">'AVT - zeměpis'!#REF!,'AVT - zeměpis'!#REF!,'AVT - zeměpis'!#REF!</definedName>
    <definedName name="Z_65E3123D_ED26_44E3_A414_09EEEF825484_.wvu.Cols" localSheetId="1" hidden="1">Rekapitulace!#REF!</definedName>
    <definedName name="Z_65E3123D_ED26_44E3_A414_09EEEF825484_.wvu.PrintArea" localSheetId="2" hidden="1">'AVT - jazyky 1'!$A$1:$I$52</definedName>
    <definedName name="Z_65E3123D_ED26_44E3_A414_09EEEF825484_.wvu.PrintArea" localSheetId="3" hidden="1">'AVT - jazyky 2'!$A$1:$I$61</definedName>
    <definedName name="Z_65E3123D_ED26_44E3_A414_09EEEF825484_.wvu.PrintArea" localSheetId="4" hidden="1">'AVT - přírodopis'!$A$1:$I$39</definedName>
    <definedName name="Z_65E3123D_ED26_44E3_A414_09EEEF825484_.wvu.PrintArea" localSheetId="5" hidden="1">'AVT - robotika'!$A$1:$I$40</definedName>
    <definedName name="Z_65E3123D_ED26_44E3_A414_09EEEF825484_.wvu.PrintArea" localSheetId="6" hidden="1">'AVT - zeměpis'!$A$1:$I$53</definedName>
    <definedName name="Z_65E3123D_ED26_44E3_A414_09EEEF825484_.wvu.PrintTitles" localSheetId="2" hidden="1">'AVT - jazyky 1'!$11:$13</definedName>
    <definedName name="Z_65E3123D_ED26_44E3_A414_09EEEF825484_.wvu.PrintTitles" localSheetId="3" hidden="1">'AVT - jazyky 2'!$11:$13</definedName>
    <definedName name="Z_65E3123D_ED26_44E3_A414_09EEEF825484_.wvu.PrintTitles" localSheetId="4" hidden="1">'AVT - přírodopis'!$11:$13</definedName>
    <definedName name="Z_65E3123D_ED26_44E3_A414_09EEEF825484_.wvu.PrintTitles" localSheetId="5" hidden="1">'AVT - robotika'!$11:$13</definedName>
    <definedName name="Z_65E3123D_ED26_44E3_A414_09EEEF825484_.wvu.PrintTitles" localSheetId="6" hidden="1">'AVT - zeměpis'!$11:$13</definedName>
    <definedName name="Z_65E3123D_ED26_44E3_A414_09EEEF825484_.wvu.PrintTitles" localSheetId="1" hidden="1">Rekapitulace!$11:$13</definedName>
    <definedName name="Z_65E3123D_ED26_44E3_A414_09EEEF825484_.wvu.Rows" localSheetId="2" hidden="1">'AVT - jazyky 1'!#REF!,'AVT - jazyky 1'!#REF!,'AVT - jazyky 1'!#REF!,'AVT - jazyky 1'!#REF!,'AVT - jazyky 1'!#REF!,'AVT - jazyky 1'!#REF!,'AVT - jazyky 1'!#REF!,'AVT - jazyky 1'!#REF!,'AVT - jazyky 1'!#REF!,'AVT - jazyky 1'!#REF!,'AVT - jazyky 1'!#REF!,'AVT - jazyky 1'!#REF!,'AVT - jazyky 1'!#REF!,'AVT - jazyky 1'!#REF!,'AVT - jazyky 1'!#REF!,'AVT - jazyky 1'!#REF!,'AVT - jazyky 1'!#REF!,'AVT - jazyky 1'!#REF!,'AVT - jazyky 1'!#REF!,'AVT - jazyky 1'!#REF!,'AVT - jazyky 1'!#REF!,'AVT - jazyky 1'!#REF!,'AVT - jazyky 1'!#REF!,'AVT - jazyky 1'!#REF!,'AVT - jazyky 1'!#REF!,'AVT - jazyky 1'!#REF!,'AVT - jazyky 1'!#REF!,'AVT - jazyky 1'!#REF!,'AVT - jazyky 1'!#REF!,'AVT - jazyky 1'!#REF!,'AVT - jazyky 1'!#REF!,'AVT - jazyky 1'!#REF!,'AVT - jazyky 1'!#REF!,'AVT - jazyky 1'!#REF!,'AVT - jazyky 1'!#REF!,'AVT - jazyky 1'!#REF!,'AVT - jazyky 1'!#REF!,'AVT - jazyky 1'!#REF!,'AVT - jazyky 1'!#REF!,'AVT - jazyky 1'!#REF!,'AVT - jazyky 1'!#REF!</definedName>
    <definedName name="Z_65E3123D_ED26_44E3_A414_09EEEF825484_.wvu.Rows" localSheetId="3" hidden="1">'AVT - jazyky 2'!#REF!,'AVT - jazyky 2'!#REF!,'AVT - jazyky 2'!#REF!,'AVT - jazyky 2'!#REF!,'AVT - jazyky 2'!#REF!,'AVT - jazyky 2'!#REF!,'AVT - jazyky 2'!#REF!,'AVT - jazyky 2'!#REF!,'AVT - jazyky 2'!#REF!,'AVT - jazyky 2'!#REF!,'AVT - jazyky 2'!#REF!,'AVT - jazyky 2'!#REF!,'AVT - jazyky 2'!#REF!,'AVT - jazyky 2'!#REF!,'AVT - jazyky 2'!#REF!,'AVT - jazyky 2'!#REF!,'AVT - jazyky 2'!#REF!,'AVT - jazyky 2'!#REF!,'AVT - jazyky 2'!#REF!,'AVT - jazyky 2'!#REF!,'AVT - jazyky 2'!#REF!,'AVT - jazyky 2'!#REF!,'AVT - jazyky 2'!#REF!,'AVT - jazyky 2'!#REF!,'AVT - jazyky 2'!#REF!,'AVT - jazyky 2'!#REF!,'AVT - jazyky 2'!#REF!,'AVT - jazyky 2'!#REF!,'AVT - jazyky 2'!#REF!,'AVT - jazyky 2'!#REF!,'AVT - jazyky 2'!#REF!,'AVT - jazyky 2'!#REF!,'AVT - jazyky 2'!#REF!,'AVT - jazyky 2'!#REF!,'AVT - jazyky 2'!#REF!,'AVT - jazyky 2'!#REF!,'AVT - jazyky 2'!#REF!,'AVT - jazyky 2'!#REF!,'AVT - jazyky 2'!#REF!,'AVT - jazyky 2'!#REF!,'AVT - jazyky 2'!#REF!</definedName>
    <definedName name="Z_65E3123D_ED26_44E3_A414_09EEEF825484_.wvu.Rows" localSheetId="4" hidden="1">'AVT - přírodopis'!#REF!,'AVT - přírodopis'!#REF!,'AVT - přírodopis'!#REF!,'AVT - přírodopis'!#REF!,'AVT - přírodopis'!#REF!,'AVT - přírodopis'!#REF!,'AVT - přírodopis'!#REF!,'AVT - přírodopis'!#REF!,'AVT - přírodopis'!#REF!,'AVT - přírodopis'!#REF!,'AVT - přírodopis'!#REF!,'AVT - přírodopis'!#REF!,'AVT - přírodopis'!#REF!,'AVT - přírodopis'!#REF!,'AVT - přírodopis'!#REF!,'AVT - přírodopis'!#REF!,'AVT - přírodopis'!#REF!,'AVT - přírodopis'!#REF!,'AVT - přírodopis'!#REF!,'AVT - přírodopis'!#REF!,'AVT - přírodopis'!#REF!,'AVT - přírodopis'!#REF!,'AVT - přírodopis'!#REF!,'AVT - přírodopis'!#REF!,'AVT - přírodopis'!#REF!,'AVT - přírodopis'!#REF!,'AVT - přírodopis'!#REF!,'AVT - přírodopis'!#REF!,'AVT - přírodopis'!#REF!,'AVT - přírodopis'!#REF!,'AVT - přírodopis'!#REF!,'AVT - přírodopis'!#REF!,'AVT - přírodopis'!#REF!,'AVT - přírodopis'!#REF!,'AVT - přírodopis'!#REF!,'AVT - přírodopis'!#REF!,'AVT - přírodopis'!#REF!,'AVT - přírodopis'!#REF!,'AVT - přírodopis'!#REF!,'AVT - přírodopis'!#REF!,'AVT - přírodopis'!#REF!</definedName>
    <definedName name="Z_65E3123D_ED26_44E3_A414_09EEEF825484_.wvu.Rows" localSheetId="5" hidden="1">'AVT - robotika'!#REF!,'AVT - robotika'!#REF!,'AVT - robotika'!#REF!,'AVT - robotika'!#REF!,'AVT - robotika'!#REF!,'AVT - robotika'!#REF!,'AVT - robotika'!#REF!,'AVT - robotika'!#REF!,'AVT - robotika'!#REF!,'AVT - robotika'!#REF!,'AVT - robotika'!#REF!,'AVT - robotika'!#REF!,'AVT - robotika'!#REF!,'AVT - robotika'!#REF!,'AVT - robotika'!#REF!,'AVT - robotika'!#REF!,'AVT - robotika'!#REF!,'AVT - robotika'!#REF!,'AVT - robotika'!#REF!,'AVT - robotika'!#REF!,'AVT - robotika'!#REF!,'AVT - robotika'!#REF!,'AVT - robotika'!#REF!,'AVT - robotika'!#REF!,'AVT - robotika'!#REF!,'AVT - robotika'!#REF!,'AVT - robotika'!#REF!,'AVT - robotika'!#REF!,'AVT - robotika'!#REF!,'AVT - robotika'!#REF!,'AVT - robotika'!#REF!,'AVT - robotika'!#REF!,'AVT - robotika'!#REF!,'AVT - robotika'!#REF!,'AVT - robotika'!#REF!,'AVT - robotika'!#REF!,'AVT - robotika'!#REF!,'AVT - robotika'!#REF!,'AVT - robotika'!#REF!,'AVT - robotika'!#REF!,'AVT - robotika'!#REF!</definedName>
    <definedName name="Z_65E3123D_ED26_44E3_A414_09EEEF825484_.wvu.Rows" localSheetId="6" hidden="1">'AVT - zeměpis'!#REF!,'AVT - zeměpis'!#REF!,'AVT - zeměpis'!#REF!,'AVT - zeměpis'!#REF!,'AVT - zeměpis'!#REF!,'AVT - zeměpis'!#REF!,'AVT - zeměpis'!#REF!,'AVT - zeměpis'!#REF!,'AVT - zeměpis'!#REF!,'AVT - zeměpis'!#REF!,'AVT - zeměpis'!#REF!,'AVT - zeměpis'!#REF!,'AVT - zeměpis'!#REF!,'AVT - zeměpis'!#REF!,'AVT - zeměpis'!#REF!,'AVT - zeměpis'!#REF!,'AVT - zeměpis'!#REF!,'AVT - zeměpis'!#REF!,'AVT - zeměpis'!#REF!,'AVT - zeměpis'!#REF!,'AVT - zeměpis'!#REF!,'AVT - zeměpis'!#REF!,'AVT - zeměpis'!#REF!,'AVT - zeměpis'!#REF!,'AVT - zeměpis'!#REF!,'AVT - zeměpis'!#REF!,'AVT - zeměpis'!#REF!,'AVT - zeměpis'!#REF!,'AVT - zeměpis'!#REF!,'AVT - zeměpis'!#REF!,'AVT - zeměpis'!#REF!,'AVT - zeměpis'!#REF!,'AVT - zeměpis'!#REF!,'AVT - zeměpis'!#REF!,'AVT - zeměpis'!#REF!,'AVT - zeměpis'!#REF!,'AVT - zeměpis'!#REF!,'AVT - zeměpis'!#REF!,'AVT - zeměpis'!#REF!,'AVT - zeměpis'!#REF!,'AVT - zeměpis'!#REF!</definedName>
    <definedName name="Z_65E3123D_ED26_44E3_A414_09EEEF825484_.wvu.Rows" localSheetId="0" hidden="1">'Krycí list'!$1:$1,'Krycí list'!$3:$3,'Krycí list'!$6:$6,'Krycí list'!$8:$8,'Krycí list'!$10:$24</definedName>
    <definedName name="Z_82B4F4D9_5370_4303_A97E_2A49E01AF629_.wvu.Cols" localSheetId="2" hidden="1">'AVT - jazyky 1'!#REF!,'AVT - jazyky 1'!#REF!,'AVT - jazyky 1'!#REF!</definedName>
    <definedName name="Z_82B4F4D9_5370_4303_A97E_2A49E01AF629_.wvu.Cols" localSheetId="3" hidden="1">'AVT - jazyky 2'!#REF!,'AVT - jazyky 2'!#REF!,'AVT - jazyky 2'!#REF!</definedName>
    <definedName name="Z_82B4F4D9_5370_4303_A97E_2A49E01AF629_.wvu.Cols" localSheetId="4" hidden="1">'AVT - přírodopis'!#REF!,'AVT - přírodopis'!#REF!,'AVT - přírodopis'!#REF!</definedName>
    <definedName name="Z_82B4F4D9_5370_4303_A97E_2A49E01AF629_.wvu.Cols" localSheetId="5" hidden="1">'AVT - robotika'!#REF!,'AVT - robotika'!#REF!,'AVT - robotika'!#REF!</definedName>
    <definedName name="Z_82B4F4D9_5370_4303_A97E_2A49E01AF629_.wvu.Cols" localSheetId="6" hidden="1">'AVT - zeměpis'!#REF!,'AVT - zeměpis'!#REF!,'AVT - zeměpis'!#REF!</definedName>
    <definedName name="Z_82B4F4D9_5370_4303_A97E_2A49E01AF629_.wvu.Cols" localSheetId="1" hidden="1">Rekapitulace!#REF!</definedName>
    <definedName name="Z_82B4F4D9_5370_4303_A97E_2A49E01AF629_.wvu.PrintArea" localSheetId="2" hidden="1">'AVT - jazyky 1'!$A$1:$I$52</definedName>
    <definedName name="Z_82B4F4D9_5370_4303_A97E_2A49E01AF629_.wvu.PrintArea" localSheetId="3" hidden="1">'AVT - jazyky 2'!$A$1:$I$61</definedName>
    <definedName name="Z_82B4F4D9_5370_4303_A97E_2A49E01AF629_.wvu.PrintArea" localSheetId="4" hidden="1">'AVT - přírodopis'!$A$1:$I$39</definedName>
    <definedName name="Z_82B4F4D9_5370_4303_A97E_2A49E01AF629_.wvu.PrintArea" localSheetId="5" hidden="1">'AVT - robotika'!$A$1:$I$40</definedName>
    <definedName name="Z_82B4F4D9_5370_4303_A97E_2A49E01AF629_.wvu.PrintArea" localSheetId="6" hidden="1">'AVT - zeměpis'!$A$1:$I$53</definedName>
    <definedName name="Z_82B4F4D9_5370_4303_A97E_2A49E01AF629_.wvu.PrintTitles" localSheetId="2" hidden="1">'AVT - jazyky 1'!$11:$13</definedName>
    <definedName name="Z_82B4F4D9_5370_4303_A97E_2A49E01AF629_.wvu.PrintTitles" localSheetId="3" hidden="1">'AVT - jazyky 2'!$11:$13</definedName>
    <definedName name="Z_82B4F4D9_5370_4303_A97E_2A49E01AF629_.wvu.PrintTitles" localSheetId="4" hidden="1">'AVT - přírodopis'!$11:$13</definedName>
    <definedName name="Z_82B4F4D9_5370_4303_A97E_2A49E01AF629_.wvu.PrintTitles" localSheetId="5" hidden="1">'AVT - robotika'!$11:$13</definedName>
    <definedName name="Z_82B4F4D9_5370_4303_A97E_2A49E01AF629_.wvu.PrintTitles" localSheetId="6" hidden="1">'AVT - zeměpis'!$11:$13</definedName>
    <definedName name="Z_82B4F4D9_5370_4303_A97E_2A49E01AF629_.wvu.PrintTitles" localSheetId="1" hidden="1">Rekapitulace!$11:$13</definedName>
    <definedName name="Z_82B4F4D9_5370_4303_A97E_2A49E01AF629_.wvu.Rows" localSheetId="2" hidden="1">'AVT - jazyky 1'!#REF!,'AVT - jazyky 1'!#REF!,'AVT - jazyky 1'!#REF!,'AVT - jazyky 1'!#REF!,'AVT - jazyky 1'!#REF!,'AVT - jazyky 1'!#REF!,'AVT - jazyky 1'!#REF!,'AVT - jazyky 1'!#REF!,'AVT - jazyky 1'!#REF!,'AVT - jazyky 1'!#REF!,'AVT - jazyky 1'!#REF!,'AVT - jazyky 1'!#REF!,'AVT - jazyky 1'!#REF!,'AVT - jazyky 1'!#REF!,'AVT - jazyky 1'!#REF!,'AVT - jazyky 1'!#REF!,'AVT - jazyky 1'!#REF!,'AVT - jazyky 1'!#REF!,'AVT - jazyky 1'!#REF!,'AVT - jazyky 1'!#REF!,'AVT - jazyky 1'!#REF!,'AVT - jazyky 1'!#REF!,'AVT - jazyky 1'!#REF!,'AVT - jazyky 1'!#REF!,'AVT - jazyky 1'!#REF!,'AVT - jazyky 1'!#REF!,'AVT - jazyky 1'!#REF!,'AVT - jazyky 1'!#REF!,'AVT - jazyky 1'!#REF!,'AVT - jazyky 1'!#REF!,'AVT - jazyky 1'!#REF!,'AVT - jazyky 1'!#REF!,'AVT - jazyky 1'!#REF!,'AVT - jazyky 1'!#REF!,'AVT - jazyky 1'!#REF!,'AVT - jazyky 1'!#REF!,'AVT - jazyky 1'!#REF!,'AVT - jazyky 1'!#REF!,'AVT - jazyky 1'!#REF!,'AVT - jazyky 1'!#REF!,'AVT - jazyky 1'!#REF!</definedName>
    <definedName name="Z_82B4F4D9_5370_4303_A97E_2A49E01AF629_.wvu.Rows" localSheetId="3" hidden="1">'AVT - jazyky 2'!#REF!,'AVT - jazyky 2'!#REF!,'AVT - jazyky 2'!#REF!,'AVT - jazyky 2'!#REF!,'AVT - jazyky 2'!#REF!,'AVT - jazyky 2'!#REF!,'AVT - jazyky 2'!#REF!,'AVT - jazyky 2'!#REF!,'AVT - jazyky 2'!#REF!,'AVT - jazyky 2'!#REF!,'AVT - jazyky 2'!#REF!,'AVT - jazyky 2'!#REF!,'AVT - jazyky 2'!#REF!,'AVT - jazyky 2'!#REF!,'AVT - jazyky 2'!#REF!,'AVT - jazyky 2'!#REF!,'AVT - jazyky 2'!#REF!,'AVT - jazyky 2'!#REF!,'AVT - jazyky 2'!#REF!,'AVT - jazyky 2'!#REF!,'AVT - jazyky 2'!#REF!,'AVT - jazyky 2'!#REF!,'AVT - jazyky 2'!#REF!,'AVT - jazyky 2'!#REF!,'AVT - jazyky 2'!#REF!,'AVT - jazyky 2'!#REF!,'AVT - jazyky 2'!#REF!,'AVT - jazyky 2'!#REF!,'AVT - jazyky 2'!#REF!,'AVT - jazyky 2'!#REF!,'AVT - jazyky 2'!#REF!,'AVT - jazyky 2'!#REF!,'AVT - jazyky 2'!#REF!,'AVT - jazyky 2'!#REF!,'AVT - jazyky 2'!#REF!,'AVT - jazyky 2'!#REF!,'AVT - jazyky 2'!#REF!,'AVT - jazyky 2'!#REF!,'AVT - jazyky 2'!#REF!,'AVT - jazyky 2'!#REF!,'AVT - jazyky 2'!#REF!</definedName>
    <definedName name="Z_82B4F4D9_5370_4303_A97E_2A49E01AF629_.wvu.Rows" localSheetId="4" hidden="1">'AVT - přírodopis'!#REF!,'AVT - přírodopis'!#REF!,'AVT - přírodopis'!#REF!,'AVT - přírodopis'!#REF!,'AVT - přírodopis'!#REF!,'AVT - přírodopis'!#REF!,'AVT - přírodopis'!#REF!,'AVT - přírodopis'!#REF!,'AVT - přírodopis'!#REF!,'AVT - přírodopis'!#REF!,'AVT - přírodopis'!#REF!,'AVT - přírodopis'!#REF!,'AVT - přírodopis'!#REF!,'AVT - přírodopis'!#REF!,'AVT - přírodopis'!#REF!,'AVT - přírodopis'!#REF!,'AVT - přírodopis'!#REF!,'AVT - přírodopis'!#REF!,'AVT - přírodopis'!#REF!,'AVT - přírodopis'!#REF!,'AVT - přírodopis'!#REF!,'AVT - přírodopis'!#REF!,'AVT - přírodopis'!#REF!,'AVT - přírodopis'!#REF!,'AVT - přírodopis'!#REF!,'AVT - přírodopis'!#REF!,'AVT - přírodopis'!#REF!,'AVT - přírodopis'!#REF!,'AVT - přírodopis'!#REF!,'AVT - přírodopis'!#REF!,'AVT - přírodopis'!#REF!,'AVT - přírodopis'!#REF!,'AVT - přírodopis'!#REF!,'AVT - přírodopis'!#REF!,'AVT - přírodopis'!#REF!,'AVT - přírodopis'!#REF!,'AVT - přírodopis'!#REF!,'AVT - přírodopis'!#REF!,'AVT - přírodopis'!#REF!,'AVT - přírodopis'!#REF!,'AVT - přírodopis'!#REF!</definedName>
    <definedName name="Z_82B4F4D9_5370_4303_A97E_2A49E01AF629_.wvu.Rows" localSheetId="5" hidden="1">'AVT - robotika'!#REF!,'AVT - robotika'!#REF!,'AVT - robotika'!#REF!,'AVT - robotika'!#REF!,'AVT - robotika'!#REF!,'AVT - robotika'!#REF!,'AVT - robotika'!#REF!,'AVT - robotika'!#REF!,'AVT - robotika'!#REF!,'AVT - robotika'!#REF!,'AVT - robotika'!#REF!,'AVT - robotika'!#REF!,'AVT - robotika'!#REF!,'AVT - robotika'!#REF!,'AVT - robotika'!#REF!,'AVT - robotika'!#REF!,'AVT - robotika'!#REF!,'AVT - robotika'!#REF!,'AVT - robotika'!#REF!,'AVT - robotika'!#REF!,'AVT - robotika'!#REF!,'AVT - robotika'!#REF!,'AVT - robotika'!#REF!,'AVT - robotika'!#REF!,'AVT - robotika'!#REF!,'AVT - robotika'!#REF!,'AVT - robotika'!#REF!,'AVT - robotika'!#REF!,'AVT - robotika'!#REF!,'AVT - robotika'!#REF!,'AVT - robotika'!#REF!,'AVT - robotika'!#REF!,'AVT - robotika'!#REF!,'AVT - robotika'!#REF!,'AVT - robotika'!#REF!,'AVT - robotika'!#REF!,'AVT - robotika'!#REF!,'AVT - robotika'!#REF!,'AVT - robotika'!#REF!,'AVT - robotika'!#REF!,'AVT - robotika'!#REF!</definedName>
    <definedName name="Z_82B4F4D9_5370_4303_A97E_2A49E01AF629_.wvu.Rows" localSheetId="6" hidden="1">'AVT - zeměpis'!#REF!,'AVT - zeměpis'!#REF!,'AVT - zeměpis'!#REF!,'AVT - zeměpis'!#REF!,'AVT - zeměpis'!#REF!,'AVT - zeměpis'!#REF!,'AVT - zeměpis'!#REF!,'AVT - zeměpis'!#REF!,'AVT - zeměpis'!#REF!,'AVT - zeměpis'!#REF!,'AVT - zeměpis'!#REF!,'AVT - zeměpis'!#REF!,'AVT - zeměpis'!#REF!,'AVT - zeměpis'!#REF!,'AVT - zeměpis'!#REF!,'AVT - zeměpis'!#REF!,'AVT - zeměpis'!#REF!,'AVT - zeměpis'!#REF!,'AVT - zeměpis'!#REF!,'AVT - zeměpis'!#REF!,'AVT - zeměpis'!#REF!,'AVT - zeměpis'!#REF!,'AVT - zeměpis'!#REF!,'AVT - zeměpis'!#REF!,'AVT - zeměpis'!#REF!,'AVT - zeměpis'!#REF!,'AVT - zeměpis'!#REF!,'AVT - zeměpis'!#REF!,'AVT - zeměpis'!#REF!,'AVT - zeměpis'!#REF!,'AVT - zeměpis'!#REF!,'AVT - zeměpis'!#REF!,'AVT - zeměpis'!#REF!,'AVT - zeměpis'!#REF!,'AVT - zeměpis'!#REF!,'AVT - zeměpis'!#REF!,'AVT - zeměpis'!#REF!,'AVT - zeměpis'!#REF!,'AVT - zeměpis'!#REF!,'AVT - zeměpis'!#REF!,'AVT - zeměpis'!#REF!</definedName>
    <definedName name="Z_82B4F4D9_5370_4303_A97E_2A49E01AF629_.wvu.Rows" localSheetId="0" hidden="1">'Krycí list'!$1:$1,'Krycí list'!$3:$3,'Krycí list'!$6:$6,'Krycí list'!$8:$8,'Krycí list'!$10:$24</definedName>
    <definedName name="Z_D6CFA044_0C8C_4ECE_96A2_AFF3DD5E0425_.wvu.Cols" localSheetId="2" hidden="1">'AVT - jazyky 1'!#REF!,'AVT - jazyky 1'!#REF!,'AVT - jazyky 1'!#REF!</definedName>
    <definedName name="Z_D6CFA044_0C8C_4ECE_96A2_AFF3DD5E0425_.wvu.Cols" localSheetId="3" hidden="1">'AVT - jazyky 2'!#REF!,'AVT - jazyky 2'!#REF!,'AVT - jazyky 2'!#REF!</definedName>
    <definedName name="Z_D6CFA044_0C8C_4ECE_96A2_AFF3DD5E0425_.wvu.Cols" localSheetId="4" hidden="1">'AVT - přírodopis'!#REF!,'AVT - přírodopis'!#REF!,'AVT - přírodopis'!#REF!</definedName>
    <definedName name="Z_D6CFA044_0C8C_4ECE_96A2_AFF3DD5E0425_.wvu.Cols" localSheetId="5" hidden="1">'AVT - robotika'!#REF!,'AVT - robotika'!#REF!,'AVT - robotika'!#REF!</definedName>
    <definedName name="Z_D6CFA044_0C8C_4ECE_96A2_AFF3DD5E0425_.wvu.Cols" localSheetId="6" hidden="1">'AVT - zeměpis'!#REF!,'AVT - zeměpis'!#REF!,'AVT - zeměpis'!#REF!</definedName>
    <definedName name="Z_D6CFA044_0C8C_4ECE_96A2_AFF3DD5E0425_.wvu.Cols" localSheetId="1" hidden="1">Rekapitulace!#REF!</definedName>
    <definedName name="Z_D6CFA044_0C8C_4ECE_96A2_AFF3DD5E0425_.wvu.PrintArea" localSheetId="2" hidden="1">'AVT - jazyky 1'!$A$1:$I$52</definedName>
    <definedName name="Z_D6CFA044_0C8C_4ECE_96A2_AFF3DD5E0425_.wvu.PrintArea" localSheetId="3" hidden="1">'AVT - jazyky 2'!$A$1:$I$61</definedName>
    <definedName name="Z_D6CFA044_0C8C_4ECE_96A2_AFF3DD5E0425_.wvu.PrintArea" localSheetId="4" hidden="1">'AVT - přírodopis'!$A$1:$I$39</definedName>
    <definedName name="Z_D6CFA044_0C8C_4ECE_96A2_AFF3DD5E0425_.wvu.PrintArea" localSheetId="5" hidden="1">'AVT - robotika'!$A$1:$I$40</definedName>
    <definedName name="Z_D6CFA044_0C8C_4ECE_96A2_AFF3DD5E0425_.wvu.PrintArea" localSheetId="6" hidden="1">'AVT - zeměpis'!$A$1:$I$53</definedName>
    <definedName name="Z_D6CFA044_0C8C_4ECE_96A2_AFF3DD5E0425_.wvu.PrintTitles" localSheetId="2" hidden="1">'AVT - jazyky 1'!$11:$13</definedName>
    <definedName name="Z_D6CFA044_0C8C_4ECE_96A2_AFF3DD5E0425_.wvu.PrintTitles" localSheetId="3" hidden="1">'AVT - jazyky 2'!$11:$13</definedName>
    <definedName name="Z_D6CFA044_0C8C_4ECE_96A2_AFF3DD5E0425_.wvu.PrintTitles" localSheetId="4" hidden="1">'AVT - přírodopis'!$11:$13</definedName>
    <definedName name="Z_D6CFA044_0C8C_4ECE_96A2_AFF3DD5E0425_.wvu.PrintTitles" localSheetId="5" hidden="1">'AVT - robotika'!$11:$13</definedName>
    <definedName name="Z_D6CFA044_0C8C_4ECE_96A2_AFF3DD5E0425_.wvu.PrintTitles" localSheetId="6" hidden="1">'AVT - zeměpis'!$11:$13</definedName>
    <definedName name="Z_D6CFA044_0C8C_4ECE_96A2_AFF3DD5E0425_.wvu.PrintTitles" localSheetId="1" hidden="1">Rekapitulace!$11:$13</definedName>
    <definedName name="Z_D6CFA044_0C8C_4ECE_96A2_AFF3DD5E0425_.wvu.Rows" localSheetId="2" hidden="1">'AVT - jazyky 1'!#REF!,'AVT - jazyky 1'!#REF!,'AVT - jazyky 1'!#REF!,'AVT - jazyky 1'!#REF!,'AVT - jazyky 1'!#REF!,'AVT - jazyky 1'!#REF!,'AVT - jazyky 1'!#REF!,'AVT - jazyky 1'!#REF!,'AVT - jazyky 1'!#REF!,'AVT - jazyky 1'!#REF!,'AVT - jazyky 1'!#REF!,'AVT - jazyky 1'!#REF!,'AVT - jazyky 1'!#REF!,'AVT - jazyky 1'!#REF!,'AVT - jazyky 1'!#REF!,'AVT - jazyky 1'!#REF!,'AVT - jazyky 1'!#REF!,'AVT - jazyky 1'!#REF!,'AVT - jazyky 1'!#REF!,'AVT - jazyky 1'!#REF!,'AVT - jazyky 1'!#REF!,'AVT - jazyky 1'!#REF!,'AVT - jazyky 1'!#REF!,'AVT - jazyky 1'!#REF!,'AVT - jazyky 1'!#REF!,'AVT - jazyky 1'!#REF!,'AVT - jazyky 1'!#REF!,'AVT - jazyky 1'!#REF!,'AVT - jazyky 1'!#REF!,'AVT - jazyky 1'!#REF!,'AVT - jazyky 1'!#REF!,'AVT - jazyky 1'!#REF!,'AVT - jazyky 1'!#REF!,'AVT - jazyky 1'!#REF!,'AVT - jazyky 1'!#REF!,'AVT - jazyky 1'!#REF!,'AVT - jazyky 1'!#REF!,'AVT - jazyky 1'!#REF!,'AVT - jazyky 1'!#REF!,'AVT - jazyky 1'!#REF!,'AVT - jazyky 1'!#REF!</definedName>
    <definedName name="Z_D6CFA044_0C8C_4ECE_96A2_AFF3DD5E0425_.wvu.Rows" localSheetId="3" hidden="1">'AVT - jazyky 2'!#REF!,'AVT - jazyky 2'!#REF!,'AVT - jazyky 2'!#REF!,'AVT - jazyky 2'!#REF!,'AVT - jazyky 2'!#REF!,'AVT - jazyky 2'!#REF!,'AVT - jazyky 2'!#REF!,'AVT - jazyky 2'!#REF!,'AVT - jazyky 2'!#REF!,'AVT - jazyky 2'!#REF!,'AVT - jazyky 2'!#REF!,'AVT - jazyky 2'!#REF!,'AVT - jazyky 2'!#REF!,'AVT - jazyky 2'!#REF!,'AVT - jazyky 2'!#REF!,'AVT - jazyky 2'!#REF!,'AVT - jazyky 2'!#REF!,'AVT - jazyky 2'!#REF!,'AVT - jazyky 2'!#REF!,'AVT - jazyky 2'!#REF!,'AVT - jazyky 2'!#REF!,'AVT - jazyky 2'!#REF!,'AVT - jazyky 2'!#REF!,'AVT - jazyky 2'!#REF!,'AVT - jazyky 2'!#REF!,'AVT - jazyky 2'!#REF!,'AVT - jazyky 2'!#REF!,'AVT - jazyky 2'!#REF!,'AVT - jazyky 2'!#REF!,'AVT - jazyky 2'!#REF!,'AVT - jazyky 2'!#REF!,'AVT - jazyky 2'!#REF!,'AVT - jazyky 2'!#REF!,'AVT - jazyky 2'!#REF!,'AVT - jazyky 2'!#REF!,'AVT - jazyky 2'!#REF!,'AVT - jazyky 2'!#REF!,'AVT - jazyky 2'!#REF!,'AVT - jazyky 2'!#REF!,'AVT - jazyky 2'!#REF!,'AVT - jazyky 2'!#REF!</definedName>
    <definedName name="Z_D6CFA044_0C8C_4ECE_96A2_AFF3DD5E0425_.wvu.Rows" localSheetId="4" hidden="1">'AVT - přírodopis'!#REF!,'AVT - přírodopis'!#REF!,'AVT - přírodopis'!#REF!,'AVT - přírodopis'!#REF!,'AVT - přírodopis'!#REF!,'AVT - přírodopis'!#REF!,'AVT - přírodopis'!#REF!,'AVT - přírodopis'!#REF!,'AVT - přírodopis'!#REF!,'AVT - přírodopis'!#REF!,'AVT - přírodopis'!#REF!,'AVT - přírodopis'!#REF!,'AVT - přírodopis'!#REF!,'AVT - přírodopis'!#REF!,'AVT - přírodopis'!#REF!,'AVT - přírodopis'!#REF!,'AVT - přírodopis'!#REF!,'AVT - přírodopis'!#REF!,'AVT - přírodopis'!#REF!,'AVT - přírodopis'!#REF!,'AVT - přírodopis'!#REF!,'AVT - přírodopis'!#REF!,'AVT - přírodopis'!#REF!,'AVT - přírodopis'!#REF!,'AVT - přírodopis'!#REF!,'AVT - přírodopis'!#REF!,'AVT - přírodopis'!#REF!,'AVT - přírodopis'!#REF!,'AVT - přírodopis'!#REF!,'AVT - přírodopis'!#REF!,'AVT - přírodopis'!#REF!,'AVT - přírodopis'!#REF!,'AVT - přírodopis'!#REF!,'AVT - přírodopis'!#REF!,'AVT - přírodopis'!#REF!,'AVT - přírodopis'!#REF!,'AVT - přírodopis'!#REF!,'AVT - přírodopis'!#REF!,'AVT - přírodopis'!#REF!,'AVT - přírodopis'!#REF!,'AVT - přírodopis'!#REF!</definedName>
    <definedName name="Z_D6CFA044_0C8C_4ECE_96A2_AFF3DD5E0425_.wvu.Rows" localSheetId="5" hidden="1">'AVT - robotika'!#REF!,'AVT - robotika'!#REF!,'AVT - robotika'!#REF!,'AVT - robotika'!#REF!,'AVT - robotika'!#REF!,'AVT - robotika'!#REF!,'AVT - robotika'!#REF!,'AVT - robotika'!#REF!,'AVT - robotika'!#REF!,'AVT - robotika'!#REF!,'AVT - robotika'!#REF!,'AVT - robotika'!#REF!,'AVT - robotika'!#REF!,'AVT - robotika'!#REF!,'AVT - robotika'!#REF!,'AVT - robotika'!#REF!,'AVT - robotika'!#REF!,'AVT - robotika'!#REF!,'AVT - robotika'!#REF!,'AVT - robotika'!#REF!,'AVT - robotika'!#REF!,'AVT - robotika'!#REF!,'AVT - robotika'!#REF!,'AVT - robotika'!#REF!,'AVT - robotika'!#REF!,'AVT - robotika'!#REF!,'AVT - robotika'!#REF!,'AVT - robotika'!#REF!,'AVT - robotika'!#REF!,'AVT - robotika'!#REF!,'AVT - robotika'!#REF!,'AVT - robotika'!#REF!,'AVT - robotika'!#REF!,'AVT - robotika'!#REF!,'AVT - robotika'!#REF!,'AVT - robotika'!#REF!,'AVT - robotika'!#REF!,'AVT - robotika'!#REF!,'AVT - robotika'!#REF!,'AVT - robotika'!#REF!,'AVT - robotika'!#REF!</definedName>
    <definedName name="Z_D6CFA044_0C8C_4ECE_96A2_AFF3DD5E0425_.wvu.Rows" localSheetId="6" hidden="1">'AVT - zeměpis'!#REF!,'AVT - zeměpis'!#REF!,'AVT - zeměpis'!#REF!,'AVT - zeměpis'!#REF!,'AVT - zeměpis'!#REF!,'AVT - zeměpis'!#REF!,'AVT - zeměpis'!#REF!,'AVT - zeměpis'!#REF!,'AVT - zeměpis'!#REF!,'AVT - zeměpis'!#REF!,'AVT - zeměpis'!#REF!,'AVT - zeměpis'!#REF!,'AVT - zeměpis'!#REF!,'AVT - zeměpis'!#REF!,'AVT - zeměpis'!#REF!,'AVT - zeměpis'!#REF!,'AVT - zeměpis'!#REF!,'AVT - zeměpis'!#REF!,'AVT - zeměpis'!#REF!,'AVT - zeměpis'!#REF!,'AVT - zeměpis'!#REF!,'AVT - zeměpis'!#REF!,'AVT - zeměpis'!#REF!,'AVT - zeměpis'!#REF!,'AVT - zeměpis'!#REF!,'AVT - zeměpis'!#REF!,'AVT - zeměpis'!#REF!,'AVT - zeměpis'!#REF!,'AVT - zeměpis'!#REF!,'AVT - zeměpis'!#REF!,'AVT - zeměpis'!#REF!,'AVT - zeměpis'!#REF!,'AVT - zeměpis'!#REF!,'AVT - zeměpis'!#REF!,'AVT - zeměpis'!#REF!,'AVT - zeměpis'!#REF!,'AVT - zeměpis'!#REF!,'AVT - zeměpis'!#REF!,'AVT - zeměpis'!#REF!,'AVT - zeměpis'!#REF!,'AVT - zeměpis'!#REF!</definedName>
    <definedName name="Z_D6CFA044_0C8C_4ECE_96A2_AFF3DD5E0425_.wvu.Rows" localSheetId="0" hidden="1">'Krycí list'!$1:$1,'Krycí list'!$3:$3,'Krycí list'!$6:$6,'Krycí list'!$8:$8,'Krycí list'!$10:$24</definedName>
  </definedNames>
  <calcPr calcId="191029"/>
  <customWorkbookViews>
    <customWorkbookView name="Petr Smolík – osobní zobrazení" guid="{D6CFA044-0C8C-4ECE-96A2-AFF3DD5E0425}" mergeInterval="0" personalView="1" maximized="1" xWindow="1911" yWindow="-9" windowWidth="1938" windowHeight="1048" activeSheetId="3"/>
    <customWorkbookView name="Vladimír Lazárek – osobní zobrazení" guid="{82B4F4D9-5370-4303-A97E-2A49E01AF629}" mergeInterval="0" personalView="1" maximized="1" xWindow="-8" yWindow="-8" windowWidth="1936" windowHeight="1056" activeSheetId="3"/>
    <customWorkbookView name="Sebastian Fenyk – osobní zobrazení" guid="{65E3123D-ED26-44E3-A414-09EEEF825484}" mergeInterval="0" personalView="1" maximized="1" xWindow="-8" yWindow="-8" windowWidth="1936" windowHeight="1056"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6" l="1"/>
  <c r="C3" i="16"/>
  <c r="C4" i="16"/>
  <c r="C5" i="16"/>
  <c r="C7" i="16"/>
  <c r="C8" i="16"/>
  <c r="C9" i="16"/>
  <c r="C2" i="19"/>
  <c r="B18" i="2"/>
  <c r="B14" i="2"/>
  <c r="I38" i="19" l="1"/>
  <c r="I37" i="19"/>
  <c r="I36" i="19"/>
  <c r="G29" i="5"/>
  <c r="I29" i="5" s="1"/>
  <c r="B39" i="1" l="1"/>
  <c r="B40" i="1"/>
  <c r="B41" i="1"/>
  <c r="B42" i="1"/>
  <c r="B38" i="1"/>
  <c r="B17" i="2"/>
  <c r="B16" i="2"/>
  <c r="B15" i="2"/>
  <c r="C9" i="19"/>
  <c r="C8" i="19"/>
  <c r="C7" i="19"/>
  <c r="C5" i="19"/>
  <c r="C4" i="19"/>
  <c r="C3" i="19"/>
  <c r="C9" i="13"/>
  <c r="C8" i="13"/>
  <c r="C7" i="13"/>
  <c r="C5" i="13"/>
  <c r="C4" i="13"/>
  <c r="C3" i="13"/>
  <c r="C2" i="13"/>
  <c r="C9" i="10"/>
  <c r="C8" i="10"/>
  <c r="C7" i="10"/>
  <c r="C5" i="10"/>
  <c r="C4" i="10"/>
  <c r="C3" i="10"/>
  <c r="C2" i="10"/>
  <c r="I18" i="19"/>
  <c r="G17" i="19"/>
  <c r="I16" i="19"/>
  <c r="I17" i="19" l="1"/>
  <c r="G51" i="19"/>
  <c r="I50" i="19"/>
  <c r="G49" i="19"/>
  <c r="I49" i="19" s="1"/>
  <c r="G48" i="19"/>
  <c r="I48" i="19" s="1"/>
  <c r="G46" i="19"/>
  <c r="I46" i="19" s="1"/>
  <c r="I45" i="19"/>
  <c r="I44" i="19"/>
  <c r="I43" i="19"/>
  <c r="I42" i="19"/>
  <c r="I41" i="19"/>
  <c r="I40" i="19"/>
  <c r="I35" i="19"/>
  <c r="I34" i="19"/>
  <c r="I33" i="19"/>
  <c r="I29" i="19"/>
  <c r="I28" i="19"/>
  <c r="I27" i="19"/>
  <c r="I26" i="19"/>
  <c r="I24" i="19"/>
  <c r="I23" i="19"/>
  <c r="I22" i="19"/>
  <c r="G20" i="19"/>
  <c r="I19" i="19"/>
  <c r="I39" i="16"/>
  <c r="I38" i="16"/>
  <c r="I37" i="16"/>
  <c r="I36" i="16"/>
  <c r="I34" i="16"/>
  <c r="G33" i="16"/>
  <c r="I32" i="16"/>
  <c r="I31" i="16"/>
  <c r="I30" i="16"/>
  <c r="I29" i="16"/>
  <c r="I28" i="16"/>
  <c r="I27" i="16"/>
  <c r="I26" i="16"/>
  <c r="I24" i="16"/>
  <c r="I23" i="16"/>
  <c r="I22" i="16"/>
  <c r="G20" i="16"/>
  <c r="I19" i="16"/>
  <c r="I18" i="16"/>
  <c r="G17" i="16"/>
  <c r="I17" i="16" s="1"/>
  <c r="I16" i="16"/>
  <c r="G21" i="19" l="1"/>
  <c r="I21" i="19" s="1"/>
  <c r="I51" i="19"/>
  <c r="G21" i="16"/>
  <c r="I21" i="16" s="1"/>
  <c r="I20" i="19"/>
  <c r="I32" i="19"/>
  <c r="I47" i="19"/>
  <c r="I31" i="19"/>
  <c r="I33" i="16"/>
  <c r="I20" i="16"/>
  <c r="I14" i="16" l="1"/>
  <c r="I30" i="19"/>
  <c r="I14" i="19" l="1"/>
  <c r="I40" i="16"/>
  <c r="C17" i="2"/>
  <c r="E41" i="1" s="1"/>
  <c r="I38" i="13"/>
  <c r="I37" i="13"/>
  <c r="I36" i="13"/>
  <c r="I35" i="13"/>
  <c r="G34" i="13"/>
  <c r="I32" i="13"/>
  <c r="I31" i="13"/>
  <c r="I29" i="13"/>
  <c r="I26" i="13"/>
  <c r="I23" i="13"/>
  <c r="I22" i="13"/>
  <c r="G20" i="13"/>
  <c r="G21" i="13" s="1"/>
  <c r="I18" i="13"/>
  <c r="G17" i="13"/>
  <c r="G59" i="10"/>
  <c r="I59" i="10" s="1"/>
  <c r="G58" i="10"/>
  <c r="I58" i="10" s="1"/>
  <c r="G57" i="10"/>
  <c r="G56" i="10"/>
  <c r="I54" i="10"/>
  <c r="I53" i="10"/>
  <c r="I51" i="10"/>
  <c r="I49" i="10"/>
  <c r="G48" i="10"/>
  <c r="I47" i="10"/>
  <c r="I46" i="10"/>
  <c r="I45" i="10"/>
  <c r="G43" i="10"/>
  <c r="I43" i="10" s="1"/>
  <c r="I42" i="10"/>
  <c r="I41" i="10"/>
  <c r="I40" i="10"/>
  <c r="I39" i="10"/>
  <c r="I38" i="10"/>
  <c r="G37" i="10"/>
  <c r="I36" i="10"/>
  <c r="I35" i="10"/>
  <c r="G34" i="10"/>
  <c r="G32" i="10"/>
  <c r="G31" i="10"/>
  <c r="I31" i="10" s="1"/>
  <c r="I30" i="10"/>
  <c r="G29" i="10"/>
  <c r="I29" i="10" s="1"/>
  <c r="G27" i="10"/>
  <c r="I24" i="10"/>
  <c r="I22" i="10"/>
  <c r="G20" i="10"/>
  <c r="I19" i="10"/>
  <c r="I18" i="10"/>
  <c r="G17" i="10"/>
  <c r="I17" i="10" s="1"/>
  <c r="C14" i="2" l="1"/>
  <c r="I52" i="19"/>
  <c r="I20" i="13"/>
  <c r="G21" i="10"/>
  <c r="I21" i="10" s="1"/>
  <c r="I34" i="13"/>
  <c r="G33" i="10"/>
  <c r="I33" i="10" s="1"/>
  <c r="I28" i="13"/>
  <c r="I19" i="13"/>
  <c r="I24" i="13"/>
  <c r="I55" i="10"/>
  <c r="I21" i="13"/>
  <c r="I17" i="13"/>
  <c r="I16" i="13"/>
  <c r="I30" i="13"/>
  <c r="I26" i="10"/>
  <c r="I60" i="10"/>
  <c r="I27" i="10"/>
  <c r="I34" i="10"/>
  <c r="I28" i="10"/>
  <c r="I16" i="10"/>
  <c r="I44" i="10"/>
  <c r="I57" i="10"/>
  <c r="I23" i="10"/>
  <c r="I37" i="10"/>
  <c r="I50" i="10"/>
  <c r="I56" i="10"/>
  <c r="I48" i="10"/>
  <c r="I20" i="10"/>
  <c r="I32" i="10"/>
  <c r="I14" i="10" l="1"/>
  <c r="I61" i="10" s="1"/>
  <c r="I33" i="13"/>
  <c r="I27" i="13"/>
  <c r="I14" i="13" l="1"/>
  <c r="C16" i="2" s="1"/>
  <c r="E40" i="1" s="1"/>
  <c r="I39" i="13" l="1"/>
  <c r="C15" i="2"/>
  <c r="E39" i="1" l="1"/>
  <c r="G41" i="5"/>
  <c r="I18" i="5" l="1"/>
  <c r="I52" i="5" l="1"/>
  <c r="I51" i="5" l="1"/>
  <c r="I50" i="5"/>
  <c r="G49" i="5"/>
  <c r="I48" i="5"/>
  <c r="G44" i="5"/>
  <c r="G42" i="5"/>
  <c r="I41" i="5"/>
  <c r="I37" i="5"/>
  <c r="I36" i="5"/>
  <c r="G35" i="5"/>
  <c r="G32" i="5"/>
  <c r="G31" i="5"/>
  <c r="G27" i="5"/>
  <c r="I24" i="5"/>
  <c r="I23" i="5"/>
  <c r="I22" i="5"/>
  <c r="G20" i="5"/>
  <c r="I19" i="5"/>
  <c r="G17" i="5"/>
  <c r="I16" i="5"/>
  <c r="C9" i="5"/>
  <c r="C8" i="5"/>
  <c r="C7" i="5"/>
  <c r="C5" i="5"/>
  <c r="C4" i="5"/>
  <c r="C3" i="5"/>
  <c r="C2" i="5"/>
  <c r="I42" i="5" l="1"/>
  <c r="I30" i="5"/>
  <c r="I45" i="5"/>
  <c r="I38" i="5"/>
  <c r="I34" i="5"/>
  <c r="I39" i="5"/>
  <c r="I46" i="5"/>
  <c r="I27" i="5"/>
  <c r="I40" i="5"/>
  <c r="I17" i="5"/>
  <c r="I47" i="5"/>
  <c r="I35" i="5"/>
  <c r="G21" i="5"/>
  <c r="G33" i="5"/>
  <c r="G43" i="5"/>
  <c r="I44" i="5"/>
  <c r="I49" i="5"/>
  <c r="I20" i="5"/>
  <c r="I31" i="5"/>
  <c r="I32" i="5"/>
  <c r="I33" i="5" l="1"/>
  <c r="I43" i="5"/>
  <c r="I21" i="5"/>
  <c r="I26" i="5"/>
  <c r="I14" i="5" l="1"/>
  <c r="E38" i="1" l="1"/>
  <c r="C18" i="2"/>
  <c r="I53" i="5"/>
  <c r="B2" i="2"/>
  <c r="B3" i="2"/>
  <c r="B4" i="2"/>
  <c r="B5" i="2"/>
  <c r="B7" i="2"/>
  <c r="B8" i="2"/>
  <c r="B9" i="2"/>
  <c r="E35" i="1"/>
  <c r="J35" i="1"/>
  <c r="R35" i="1"/>
  <c r="P38" i="1"/>
  <c r="P39" i="1"/>
  <c r="P40" i="1"/>
  <c r="P41" i="1"/>
  <c r="P42" i="1"/>
  <c r="J46" i="1"/>
  <c r="K47" i="1"/>
  <c r="E42" i="1" l="1"/>
  <c r="E46" i="1" s="1"/>
  <c r="C19" i="2"/>
  <c r="R46" i="1" l="1"/>
  <c r="S49" i="1" s="1"/>
  <c r="R49" i="1" l="1"/>
  <c r="O51" i="1" s="1"/>
  <c r="O50" i="1" s="1"/>
  <c r="S50" i="1" s="1"/>
  <c r="R51" i="1" l="1"/>
  <c r="R50" i="1"/>
  <c r="S51" i="1"/>
  <c r="R52" i="1" l="1"/>
</calcChain>
</file>

<file path=xl/sharedStrings.xml><?xml version="1.0" encoding="utf-8"?>
<sst xmlns="http://schemas.openxmlformats.org/spreadsheetml/2006/main" count="703" uniqueCount="261">
  <si>
    <t>Název stavby</t>
  </si>
  <si>
    <t>JKSO</t>
  </si>
  <si>
    <t xml:space="preserve"> </t>
  </si>
  <si>
    <t>Kód stavby</t>
  </si>
  <si>
    <t>ucebny</t>
  </si>
  <si>
    <t>Název objektu</t>
  </si>
  <si>
    <t>EČO</t>
  </si>
  <si>
    <t/>
  </si>
  <si>
    <t>Kód objektu</t>
  </si>
  <si>
    <t>Název části</t>
  </si>
  <si>
    <t>Místo</t>
  </si>
  <si>
    <t>Kód části</t>
  </si>
  <si>
    <t>Název podčásti</t>
  </si>
  <si>
    <t>Kód podčásti</t>
  </si>
  <si>
    <t>IČ</t>
  </si>
  <si>
    <t>DIČ</t>
  </si>
  <si>
    <t>Objednatel</t>
  </si>
  <si>
    <t>Projektant</t>
  </si>
  <si>
    <t>Zhotovitel</t>
  </si>
  <si>
    <t>Rozpočet číslo</t>
  </si>
  <si>
    <t>Zpracoval</t>
  </si>
  <si>
    <t>Dne</t>
  </si>
  <si>
    <t xml:space="preserve">               Měrné a účelové jednotky</t>
  </si>
  <si>
    <t xml:space="preserve">            Počet</t>
  </si>
  <si>
    <t xml:space="preserve">    Náklady / 1 m.j.</t>
  </si>
  <si>
    <t xml:space="preserve">             Počet</t>
  </si>
  <si>
    <t xml:space="preserve">     Náklady / 1 m.j.</t>
  </si>
  <si>
    <t xml:space="preserve">                Počet</t>
  </si>
  <si>
    <t xml:space="preserve">        Náklady / 1 m.j.</t>
  </si>
  <si>
    <t xml:space="preserve">               Rozpočtové náklady v</t>
  </si>
  <si>
    <t>CZK</t>
  </si>
  <si>
    <t>A</t>
  </si>
  <si>
    <t>Základní rozp. náklady</t>
  </si>
  <si>
    <t>B</t>
  </si>
  <si>
    <t>Doplňkové náklady</t>
  </si>
  <si>
    <t>C</t>
  </si>
  <si>
    <t>Vedlejší rozpočtové náklady</t>
  </si>
  <si>
    <t>Práce přesčas</t>
  </si>
  <si>
    <t>Zařízení staveniště</t>
  </si>
  <si>
    <t>21</t>
  </si>
  <si>
    <t>%</t>
  </si>
  <si>
    <t>Bez pevné podl.</t>
  </si>
  <si>
    <t>Kulturní památka</t>
  </si>
  <si>
    <t>Územní vlivy</t>
  </si>
  <si>
    <t>Provozní vlivy</t>
  </si>
  <si>
    <t>Ostatní</t>
  </si>
  <si>
    <t>VRN z rozpočtu</t>
  </si>
  <si>
    <t>HZS</t>
  </si>
  <si>
    <t>Kompl. činnost</t>
  </si>
  <si>
    <t>Ostatní náklady</t>
  </si>
  <si>
    <t>D</t>
  </si>
  <si>
    <t>Celkové náklady</t>
  </si>
  <si>
    <t>Datum a podpis</t>
  </si>
  <si>
    <t>Razítko</t>
  </si>
  <si>
    <t>DPH</t>
  </si>
  <si>
    <t>E</t>
  </si>
  <si>
    <t>Přípočty a odpočty</t>
  </si>
  <si>
    <t>Dodávky objednatele</t>
  </si>
  <si>
    <t>Klouzavá doložka</t>
  </si>
  <si>
    <t>Zvýhodnění + -</t>
  </si>
  <si>
    <t>Stavba:</t>
  </si>
  <si>
    <t>Objekt:</t>
  </si>
  <si>
    <t>Část:</t>
  </si>
  <si>
    <t xml:space="preserve">JKSO: </t>
  </si>
  <si>
    <t>Objednatel:</t>
  </si>
  <si>
    <t>Zhotovitel:</t>
  </si>
  <si>
    <t>Datum:</t>
  </si>
  <si>
    <t>Kód</t>
  </si>
  <si>
    <t>Popis</t>
  </si>
  <si>
    <t>Cena celkem</t>
  </si>
  <si>
    <t>P.Č.</t>
  </si>
  <si>
    <t>MJ</t>
  </si>
  <si>
    <t>Množství celkem</t>
  </si>
  <si>
    <t>kus</t>
  </si>
  <si>
    <t xml:space="preserve">REKAPITULACE </t>
  </si>
  <si>
    <t>KRYCÍ LIST SOUPISU</t>
  </si>
  <si>
    <t>Stolní vizualizér</t>
  </si>
  <si>
    <t>Ovládací SW jazykové laboratoře pro mediální aktivity</t>
  </si>
  <si>
    <t>Učitelský SW</t>
  </si>
  <si>
    <t>Audio matice pro interkom</t>
  </si>
  <si>
    <t>Audio mixer a sluchátkový zesilovač - učitel</t>
  </si>
  <si>
    <t>Audio mixer a sluchátkový zesilovač - student</t>
  </si>
  <si>
    <t>Systémový náhlavní set - sluchátka/mikrofon</t>
  </si>
  <si>
    <t>PC ovládací a prezentační stanice pro učitele</t>
  </si>
  <si>
    <t>Kontrolní a prezentační monitor</t>
  </si>
  <si>
    <t>PC stanice pro studenty</t>
  </si>
  <si>
    <t>Datový switch</t>
  </si>
  <si>
    <t>NAS úložiště</t>
  </si>
  <si>
    <t>HDD pro úložiště</t>
  </si>
  <si>
    <t>19" rozvaděč</t>
  </si>
  <si>
    <t>AVT</t>
  </si>
  <si>
    <t>ZRN (ř. 1-8)</t>
  </si>
  <si>
    <t>DN (ř. 10-12)</t>
  </si>
  <si>
    <t>VRN (ř. 14-19)</t>
  </si>
  <si>
    <t>Součet 9, 13, 20-23</t>
  </si>
  <si>
    <t>Projektové práce (DSPS)</t>
  </si>
  <si>
    <t>Cena s DPH (ř. 25-26)</t>
  </si>
  <si>
    <t>Webová kamera učitel</t>
  </si>
  <si>
    <t>Webová kamera studenti</t>
  </si>
  <si>
    <t>Popis / minimální technické parametry</t>
  </si>
  <si>
    <t>Cena jednotková bez DPH</t>
  </si>
  <si>
    <t>Cena celkem bez DPH</t>
  </si>
  <si>
    <t>Kód položky / název</t>
  </si>
  <si>
    <t>Celkem bez DPH</t>
  </si>
  <si>
    <t>Zvuková karta</t>
  </si>
  <si>
    <t>USB HUB</t>
  </si>
  <si>
    <t>SOUPIS PRACÍ A DODÁVEK A SLUŽEB vč VÝKAZU VÝMĚR</t>
  </si>
  <si>
    <t>Repeater aktivní USB</t>
  </si>
  <si>
    <t>Kabel DisplayPort</t>
  </si>
  <si>
    <t>Kabel DP - HDMI</t>
  </si>
  <si>
    <t>Kabel HDMI</t>
  </si>
  <si>
    <t>HDMI rozbočovač</t>
  </si>
  <si>
    <t>Ovládací SW pro organizaci aktivit v laboratoři</t>
  </si>
  <si>
    <t>Tištěná cvičebnice AJ</t>
  </si>
  <si>
    <t>Patch panel</t>
  </si>
  <si>
    <t>Podružný instalační materiál</t>
  </si>
  <si>
    <t>Access point</t>
  </si>
  <si>
    <t>PoE injektor</t>
  </si>
  <si>
    <t>Interaktivní systém</t>
  </si>
  <si>
    <t>Prezentační software</t>
  </si>
  <si>
    <t>HDMI extender</t>
  </si>
  <si>
    <t>19" police</t>
  </si>
  <si>
    <t>Montážní sada</t>
  </si>
  <si>
    <t>19" rozvodný panel</t>
  </si>
  <si>
    <t>Záslepka 19"</t>
  </si>
  <si>
    <t>Koncové prvky</t>
  </si>
  <si>
    <t>Interaktivní zobrazovač</t>
  </si>
  <si>
    <t>IT vybavení</t>
  </si>
  <si>
    <t>Digitální cvičebnice</t>
  </si>
  <si>
    <t xml:space="preserve">Patch kabel </t>
  </si>
  <si>
    <t>Nástěnný držák s křídly</t>
  </si>
  <si>
    <t>Technologie jazykové laboratoře pro vzdálený přístup ke studijním materiálům</t>
  </si>
  <si>
    <t>PC Media server</t>
  </si>
  <si>
    <t>Záložní zdroj - UPS</t>
  </si>
  <si>
    <t>SW modul pro internetový přístup</t>
  </si>
  <si>
    <t>EDID a HDCP manažer</t>
  </si>
  <si>
    <t>USB nabíjecí stanice</t>
  </si>
  <si>
    <t>Sada experimentů chemie</t>
  </si>
  <si>
    <t>Rozšiřující sada pro chemii</t>
  </si>
  <si>
    <t>Monitor</t>
  </si>
  <si>
    <t>Pracovní stanice pro studenty</t>
  </si>
  <si>
    <t>Set klav./myši</t>
  </si>
  <si>
    <t xml:space="preserve">Dobíjecí skříňka </t>
  </si>
  <si>
    <t>Dobíjecí skříň</t>
  </si>
  <si>
    <t>Výukové pomůcky robotiky</t>
  </si>
  <si>
    <t>Sestava pro výuku robotiky</t>
  </si>
  <si>
    <t>Pracovní plocha robota</t>
  </si>
  <si>
    <t>Standard smíšené výuky</t>
  </si>
  <si>
    <t>Videokamera</t>
  </si>
  <si>
    <t>Soundbar</t>
  </si>
  <si>
    <t>Profesionální LCD monitor</t>
  </si>
  <si>
    <t>Sestava mobilního stojanu</t>
  </si>
  <si>
    <t>Přípojné místo HDMI a USB</t>
  </si>
  <si>
    <t>JAZ 1</t>
  </si>
  <si>
    <t>JAZ 2</t>
  </si>
  <si>
    <t>PŘÍ</t>
  </si>
  <si>
    <t>ROB</t>
  </si>
  <si>
    <t>ZEM</t>
  </si>
  <si>
    <t>Dostavba základní školy, 
Školní 177, 588 22 Luka nad Jihlavou</t>
  </si>
  <si>
    <t xml:space="preserve">Městys Luka nad Jihlavou, 1.máje 76, 588 22 Luka nad Jihlavou </t>
  </si>
  <si>
    <t>Ovládací SW laboratoře pro mediální aktivity</t>
  </si>
  <si>
    <t>CZ00286192</t>
  </si>
  <si>
    <t>Ing. Petr Hrubeš</t>
  </si>
  <si>
    <t xml:space="preserve">Interaktivní displej s úhlopříčkou min. 75" (190cm) a rozlišením obrazu 4K UHD. Automatické rozpoznání dotyku prstem pro ovládání a popisovačem pro psaní a zárověň odlišení popisovačů pro současné psaní různou barvou.
Počítačový modul s minimálními parametry 6GB RAM a 32GB, který obsahuje aplikaci pro psaní na bílé ploše a prohlížeč webových stránek. Integrované reproduktory min 2x15W + subwoofer 15W, integrované mikrofonní pole, integrovaná čtečka NFC karet. Minimálně konektory HDMI a USB-C a bezdrátovou konektivitu Wifi (s podporou Wi-fi 6) a Bluetooth (min. 5.0). Displej musí mít certifikaci ENERGY STAR nebo obdobnou certifikaci. Cena včetně systémové AV kabeláže. </t>
  </si>
  <si>
    <t xml:space="preserve">SW balíček, který obsahuje autorský nástroj učitele – SW pro přípravu interaktivních cvičení musí být plně kompatibilní (umožňuje otevřít soubor, spustit všechny aktivity, animace, uložit v původním formátu) se soubory s příponou notebook. Prostředí musí být v českém jazyce. 
Balíček dále musí obsahovat nástroj pro rychlou přípravu digitálních učebních aktivit, hlasování. Aktivity bude možno sdílet na žákovská zařízení přes cloud prostředí. </t>
  </si>
  <si>
    <t xml:space="preserve">Nástěnný držák s křídly pro sestavu interaktivního displeje. Systém se skládá z výškového posunu, rámu pro uchycení dotykové obrazovky o úhlopříčce obrazu min 75“ a dvou keramických, magnetických křídel, která po zavření přikrývají celou plochu obrazu.
Zdvih min.  65 cm, Nosnost vlastního pojezdu min 160 kg (součet rámu + displeje + křídel). </t>
  </si>
  <si>
    <t xml:space="preserve">Kabel HDMI, min. 4K*2K @ 60Hz, min. 10 m. </t>
  </si>
  <si>
    <t xml:space="preserve">HDMI extender pro zesílení signálu podporující přenos na min. 30 m, podpora rozlišení min. 4K*2K @ 60Hz, HDCP kompatibilní. </t>
  </si>
  <si>
    <t xml:space="preserve">Kabel HDMI, min. 4K*2K @ 60Hz, min. 0,5 m. </t>
  </si>
  <si>
    <t xml:space="preserve">USB repeater pro prodlužování USB kabelů, délka min. 5 m. </t>
  </si>
  <si>
    <t xml:space="preserve">EDID a HDCP manažer, podpora standardů minimálně HDMI 1.4, HDCP 1.4, podpora min. rozlišení 1920x1080@60Hz/4:4:4, 4096x2048@30Hz/4:4:4 nebo 60Hz/4:2:0. Emulace EDID z paměti nebo z načtených dat ze zobrazovače. Konfigurace přes USB. 
</t>
  </si>
  <si>
    <t xml:space="preserve">Bezdrátová dokumentová kamera s flexibilním ramenem. Min. 12x zoom. LED osvětlení snímaného objektu, ruční a automatické ovládání ostření a jasu. Snímaná plocha min A4. Jednoduché ovládání vizualizéru prostřednictvím software. </t>
  </si>
  <si>
    <t xml:space="preserve">Desktop s min. 250W zdrojem s účinnosti až 92%, výkon CPU min. 18500 bodu dle nezávislého testu cpubenchmark.net, operační paměť min. 16GB DDR4 s možnosti rozšíření na min 128 GB, M.2 SSD disk s kapacitou min. 512GB, DVD-RW optická mechanika, Gbit síťová karta, Wifi standardu 802.11ac (2x2), Bluetooth, čtečka pam. karet, min. 2x DisplayPort a 1x HDMI, USB Type-C, USB 3.2 Gen2, USB 3.2 Gen1, USB 2.0, klávesnici a myš, přítomnost TPM modulu minimálně verze 2, operační systém s podporu AD (domény), servisní služba u zákazníka.
</t>
  </si>
  <si>
    <t xml:space="preserve">Monitor s viditelnou uhlopříčkou min. 60,45cm (23,8"), matný, antireflexní, LED podsvícení, minimální požadavky: rozlišení 1920x1080, pozorovací úhel 178° vodorovně, 178° svisle, jas min. 250 cd/m2, kontrastní poměr 1000:1 statický, doba odezvy min. 5ms, video vstupy HDMI, DisplayPort, náklon -5 až +23°, výškově nastavitelný stojan až 100mm, dva integrované reproduktory s výkonem 2 W. </t>
  </si>
  <si>
    <t xml:space="preserve">Kabel DP - HDMI, min. 2 m, FHD 1080p, min. rozlišení 1920*1080P@60Hz. </t>
  </si>
  <si>
    <t xml:space="preserve">Kabel DisplayPort (M/M), min. rozlišení 4K*2K@60Hz, 3 m. </t>
  </si>
  <si>
    <t xml:space="preserve">AllInOne zařízení, IPS min. 21.5" dotykový display s FullHD rozlišením a poměrem stran 16:9, podpora min 8 dotyků, výkon CPU min. 10000 bodu dle nezávislého testu cpubenchmark.net, operační paměť min 8GB DDR4, disk SSD s kapacitou min 256GB, HD kamera, WiFi standardu 802.11ac + BT, USB-C, USB 3.0, HDMI výstup, repro, integrovaná baterie nebo záložní zdroj umožňující mobilitu zařízení s výdrží provozu cca 6h, VESA100, operační systém kompatibilní s platformou Microsoft s podporu AD (domény), servisní služba u zákazníka. </t>
  </si>
  <si>
    <t>Set bezdrátové klávesnice a myši, funkční na 2.4GHz pásmu s dosahem až 10 metrů, včetně USB přijímače</t>
  </si>
  <si>
    <t xml:space="preserve">Case pro uložení a napájení až 18ks AiO zařízení o uhlopříčce až 22" (bez klávesnic a myší), uvažovat mobilní díky kolečkům z toho min dvě s možnosti aretace, možnost uzamknutí/zabezpečení proti odcizení AiO, police z přední strany opatřena bezpečnostním lemem zabraňující odření/poškození AiO, speciální spínací elektroniku ochraňující před proudovými nárazy v síti,  půdorysné rozměry cca 600x600 mm. </t>
  </si>
  <si>
    <t xml:space="preserve">
Stropní bezdrátový přístupový bod (AP), 802.11ax, dvě rádia, duálně optimalizovaná anténa 2x2 MU-MIMO, 2.4GHz a 5GHz, PoE, RJ45, management, hybridní - možnost správy kontrolérem nebo v cloud. </t>
  </si>
  <si>
    <t xml:space="preserve">PoE adaptér dodávající elektrickou energii po ethernetovém kabelu (30W). </t>
  </si>
  <si>
    <t>Datový switch s 8 porty 10/100/1000Mbit, s pasivním chlazením, s napájecím zdrojem.</t>
  </si>
  <si>
    <t>Digitální cvičebnice AJ, NJ, ŠpJ pro pracovní místo jazykové laboratoře, mezinárodní standard CEFR pro úrovně min. A1, A2, B1, B2 - v AJ a A1, A2 v NJ a ŠpJ, min. 3000 multimediálních aktivit kombinujících video, audio, obrázky a text, min. 40% cvičení s automatickým vyhodnocením vč. licence.</t>
  </si>
  <si>
    <t xml:space="preserve">Tištěné učebnice A1, A2, B1 s návody aktivního obsahu pro učitele, každá učebnice min. 250 stránek. </t>
  </si>
  <si>
    <t xml:space="preserve">LAN přístup učitele do databáze studijních materiálů, mimo laboratoř. Příprava cvičení, kontrola vyplněných úloh. Cena včetně školení viz. technická zpráva.
</t>
  </si>
  <si>
    <t xml:space="preserve">Konferenční USB kamera s motorickým ovládáním. Využití pro videokonference typu MS Teams, Google Meet, Webex apod. k připojení přes USB k laptopu nebo počítači. Minimální parametry kamery: objektiv s 10x optickým zoomem se záběrem 50° horizontálně, obrazový čip 2 MP, rozlišení FHD (1920 x 1080), rozsah motorického ovládání minimálně P&amp;T +/- 170°, 90° nahoru, 30° dolů, možnost uložení aktuální pozice PTZ do paměti. Ovládání kamery přes dálkový ovladač. Vstupy: minimálně 1x USB 2.0. 
</t>
  </si>
  <si>
    <t xml:space="preserve">Konferenční USB soundbar. Soundbar musí obsahovat vestavěné reproduktory a mikrofon. Využití pro videokonference typu MS Teams, Google Meet, Webex apod. k připojení přes USB k laptopu nebo počítači. Parametry reproduktoru: celkový výkon minimálně 40W, frekvenční rozsah minimálně 250 Hz – 20 kHz. Parametry mikrofonu: minimálně 120 stupňů pokrytí, dosah minimálně 4 metry. Další funkce: DSP procesor pro redukci ozvěn a potlačení okolního ruchu, LED indikátor zapnutí/vypnutí mikrofonu. Montáž: integrovaný nebo volitelný držák pro montáž na zeď. Vstupy/výstupy: minimálně 1x USB 2.0. </t>
  </si>
  <si>
    <t xml:space="preserve">min 7-portový Hi-speed USB 2.0 Hub, 6x USB portů typu A, 1x USB port typu B. </t>
  </si>
  <si>
    <t xml:space="preserve">LCD profesionální displej 65" s LED podsvícením, rozlišení min. 3840x2160, haze min. 28%, jas min 700nit, odezva min 8ms, provoz 24/7, orientace landscape/portrait, HDMI, USB, LAN, WiFi, RS232, OS kompatibilní s Android aplikacemi, media player, tloušťka cca 75mm, integrované reproduktory min 2x 10W. Cena včetně AV kabeláže.
</t>
  </si>
  <si>
    <t xml:space="preserve">Pojízdná základna pro stojany s 1 stojinou. Možnost protáhnout kabely ze stojin základnou dolů. Velká kolečka s brzdou, nosnost s 1 stojnou min 80 kg. Stojina k montáži stojanů o délce min 170 cm. Kanály pro vedení kabelů. Madlo pro pojízdný stojan. Vodorovná část adaptéru pro displej s VESA min do 1110 mm, nosnost cca 80 kg. Svislá ramena s náklonem pro uchycení monitoru na vodorovnou část adaptéru (VESA min do 420). Držák na videokonferenční kameru / reproduktor pro uchycení na adaptéry pro displeje 55-90", nosnost min. 8 kg. Polička pro AV/IT příslušenství, nosnost min. 8 kg, libovolná výška montáže. Lišta pro uchycení soundbaru. </t>
  </si>
  <si>
    <t xml:space="preserve">Přípojné místo HDMI a USB určené k montáži na katedru. </t>
  </si>
  <si>
    <t xml:space="preserve">Kabel HDMI, min. 4K*2K @ 60Hz, 3 m. </t>
  </si>
  <si>
    <t xml:space="preserve">Kabel HDMI, min. 4K*2K @ 60Hz, min. 7,5 m. </t>
  </si>
  <si>
    <t xml:space="preserve">SW balíček, který obsahuje autorský nástroj učitele – SW pro přípravu interaktivních cvičení musí být plně kompatibilní (umožňuje otevřít soubor, spustit všechny aktivity, animace, uložit v původním formátu) se soubory s příponou notebook. Prostředí musí být v českém jazyce. 
Balíček dále musí obsahovat nástroj pro rychlou přípravu digitálních učebních aktivit, hlasování. Aktivity je možno sdílet na žákovská zařízení přes cloud prostředí. Cena včetně školení viz. technická zpráva.
</t>
  </si>
  <si>
    <t xml:space="preserve">Interaktivní displej s úhlopříčkou min. 86" (218cm) a rozlišením obrazu 4K UHD. Automatické rozpoznání dotyku prstem pro ovládání a popisovačem pro psaní a zárověň odlišení popisovačů pro současné psaní různou barvou.
Počítačový modul s minimálními parametry 6GB RAM a 32GB, který obsahuje aplikaci pro psaní na bílé ploše a prohlížeč webových stránek. Integrované reproduktory min 2x15W + subwoofer 15W, integrované mikrofonní pole, integrovaná čtečka NFC karet. Minimálně konektory HDMI a USB-C a bezdrátovou konektivitu Wifi (s podporou Wi-fi 6) a Bluetooth (min. 5.0). Displej musí mít certifikaci ENERGY STAR nebo obdobnou certifikaci. Cena včetně systémové AV kabeláže. </t>
  </si>
  <si>
    <t xml:space="preserve">Kabel HDMI, min. 4K*2K @ 60Hz, min. 12,5 m. </t>
  </si>
  <si>
    <t>SW balíček, který obsahuje autorský nástroj učitele – SW pro přípravu interaktivních cvičení musí být plně kompatibilní (umožňuje otevřít soubor, spustit všechny aktivity, animace, uložit v původním formátu) se soubory s příponou notebook. Prostředí musí být v českém jazyce. 
Balíček dále musí obsahovat nástroj pro rychlou přípravu digitálních učebních aktivit, hlasování. Aktivity bude možno sdílet na žákovská zařízení přes cloud prostředí. Cena včetně školení viz. technická zpráva.</t>
  </si>
  <si>
    <t xml:space="preserve">Nástěnný držák s křídly pro sestavu interaktivního displeje. Systém se skládá z výškového posunu, rámu pro uchycení dotykové obrazovky o úhlopříčce obrazu min 86“ a dvou keramických, magnetických křídel, která po zavření přikrývají celou plochu obrazu.
Zdvih min.  65 cm, Nosnost vlastního pojezdu min 160 kg (součet rámu + displeje + křídel). </t>
  </si>
  <si>
    <t xml:space="preserve">1x2 HDMI rozbočovač, podpora min 4K/UHD @ 60 Hz 4:2:0. EDID management, HDCP kompatibilní. Vestavěný nebo přídavný samostatný audio embeder a de-embeder pro připojení externího zdroje zvuku (audio in) a zesilovače nebo aktivních reproduktorů (audio out). Zvuk z audio vstupu je možné směrovat zároveň na HDMI výstup a analogový audio výstup. </t>
  </si>
  <si>
    <t>Ovládací SW se společným řízením pro organizaci aktivit v laboratoři. Monitoring jednotlivých stanic, propojování připojených audio signálů a přepínání signálů pro video, klávesnice i myš. Organizace třídy, zasedací pořádek. Režimy  prezentace, monitoring a podpora studentů při cvičení, práce až v 5 skupinách. Přepínač obrazu studentských stanic: sdílení a monitoring videa, vypnutí signálu studentských monitorů. Jazykové varianty SW. Vč. záruky dostupnosti oprav dodaného software po dobu min 3 let. Cena včetně školení viz. technická zpráva.</t>
  </si>
  <si>
    <t>LAN přístup učitele do databáze studijních materiálů, mimo jazykovou laboratoř. Příprava cvičení, kontrola vyplněných úloh. Cena včetně dopravy, instalace a zaškolení uživatele, školení viz. technická zpráva.</t>
  </si>
  <si>
    <t>Ovládací SW se společným řízením pro mediální aktivity s obrázky, audio, video a textovými soubory. Samostatná práce a individuální záznam studentů - poslech, sledování, otevřený záznam, simultánní záznam, nahrávka s porovnáním s originálem, přehrávání správné výslovnosti textu, automatické rozpoznávání výslovnosti, neomezené písemné odpovědi, dotazníky, výběr z možností, doplňovačka, určování správného pořadí u vět, slov i písmen. Adresné posílání textových zpráv. Databáze učebních materiálů, organizovaná dle vyučujícího a tříd. Třídění materiálů do učebních lekcí. Databáze pro zasedací pořádek. Jazykové varianty SW. Vč. záruky dostupnosti oprav dodaného software po dobu min 3 let. Cena včetně školení viz. technická zpráva.</t>
  </si>
  <si>
    <t>Centrála pro hlasovou komunikaci po odděleném okruhu UTP kabeláže, min. freq. rozsah 120 Hz - 12 kHz,  možnost pro rozšíření o další pracoviště studentů.</t>
  </si>
  <si>
    <t xml:space="preserve">Audio mixer a sluchátkový zesilovač pro učitele, nastavení hlasitosti sluchátek, vypnutí mikrofonu, freq. rozsah min. 120 Hz - 12 kHz, pro dynamický i kondenzátorový typ mikrofonu, impedance sluchátek min 32 - 600 Ω, linkový vstup/výstup, funkce automatického donastavení hlasitosti vstupů, konektory min.: 1x 3,5mm jack - mikrofon, 1x 3,5mm stereo jack - sluchátka, napájení po UTP kabeláži. Včetně potřebné kabeláže. </t>
  </si>
  <si>
    <t xml:space="preserve">Audio mixer a sluchátkový zesilovač, nastavení hlasitosti sluchátek, vypnutí mikrofonu, freq. rozsah min. 120 Hz - 12 kHz, pro dynamický i kondenzátorový typ mikrofonu, impedance sluchátek min 32 - 600 Ω, linkový vstup/výstup, konektory min.: 1x 3,5mm jack - mikrofon, 1x 3,5mm stereo jack - sluchátka, napájení po UTP kabeláži. Včetně potřebné kabeláže. Včetně ochranné krytky audio jednotek zabraňující rozpojení kabeláže. </t>
  </si>
  <si>
    <t>Systémový náhlavní set sluchátek s mikrofonem, aktivní systém potlačení okolních ruchů, provedení  z pružného materiálu odolnému hrubému zacházení, uzavřená stereofonní sluchátka, kondenzátorový mikrofon, polstrovaný a nastavitelný náhlavní most, Min. parametry: Sluchátka: freq. rozsah 120 Hz - 12 kHz, Mikrofon: freq. rozsah 120 Hz - 12 kHz, konektory: 1x 3,5mm stereo jack -  mikrofon, 1x 3,5mm stereo jack -  sluchátka, kabel min. 1,3 m, váha max. 0,6 kg.</t>
  </si>
  <si>
    <t xml:space="preserve">Prodlužovací kabel ke sluchátkům Jack 3,5mm stereo, M/F, délka 1,5m, dvojité stínění, OFC, síla kabelu max. 23 AWG, max. kapacita 160 (pF), max. impedance 50 ohm. Včetně lišty k montáži kabeláže a vyvazovacího materiálu. Cena včetně instalace do stolů s výsuvným systémem.
</t>
  </si>
  <si>
    <t>Prodlužovací kabel ke sluchátkům Jack 3,5mm stereo, M/F, délka 1,5m, dvojité stínění, OFC, síla kabelu max. 23 AWG, max. kapacita 160 (pF), max. impedance 50 ohm. Včetně lišty k montáži kabeláže a vyvazovacího materiálu. Cena včetně instalace do stolů s výsuvným systémem.</t>
  </si>
  <si>
    <t xml:space="preserve">Digitální cvičebnice AJ, NJ, ŠpJ pro pracovní místo jazykové laboratoře, mezinárodní standard CEFR pro úrovně min. A1, A2, B1, B2 - v AJ a A1, A2 v NJ a ŠpJ, min. 3000 multimediálních aktivit kombinujících video, audio, obrázky a text, min. 40% cvičení s automatickým vyhodnocením vč. licence. </t>
  </si>
  <si>
    <t xml:space="preserve">Desktop s min. 250W zdrojem s účinnosti až 92%, výkon CPU min. 18500 bodu dle nezávislého testu cpubenchmark.net, operační paměť min. 16GB DDR4 s možnosti rozšíření na min 128 GB, M.2 SSD disk s kapacitou min. 512GB, DVD-RW optická mechanika, Gbit síťová karta, Wifi standardu 802.11ac (2x2), Bluetooth, čtečka pam. karet, min. 2x DisplayPort a 1x HDMI, USB Type-C, USB 3.2 Gen2, USB 3.2 Gen1, USB 2.0, klávesnici a myš, přítomnost TPM modulu minimálně verze 2, operační systém s podporu AD (domény), servisní služba u zákazníka. </t>
  </si>
  <si>
    <t xml:space="preserve">Zvuková externí karta, vstup/výstup pro sluchátka s mikrofonem, stereo výstup, kompatibilita s USB/USB-C. </t>
  </si>
  <si>
    <t xml:space="preserve">Webkamera pro videohovory v rozlišení min FHD 1080p s podporovanými klienty přes USB, záznam videa min. ve FHD 1080p, zoom, komprese videa H.264, min. 90° zorné pole, vestavěné duální stereofonní mikrofony, univerzální klip pro přichycení k notebookům, monitorům LCD. </t>
  </si>
  <si>
    <t xml:space="preserve">AllInOne dotykové, 23.8" zobrazovač s rozlišením FullHD s min. 90W zdrojem, VESA, HD kamera s integrovaný mikrofonem, CPU s výkonem min. 15800 bodu dle nezávislého testu www.cpubenchmark.net, operační paměť min 16GB DDR4, grafická karta integrovaná, SSD M.2 disk s kapacitou min 512GB, další výbava min: LAN, WiFi 5 ac, Bluetooth, USB-C 3.2, USB 3.2, DisplayPort, HDMI, klávesnice a myš, reproduktory, operační systém s podporu AD (domény), servisní služba u zákazníka. </t>
  </si>
  <si>
    <t>min 7-portový Hi-speed USB 2.0 Hub, 6x USB portů typu A, 1x USB port typu B.</t>
  </si>
  <si>
    <t xml:space="preserve">Uložiště dat, minimální požadavky:  dvoudiskové, dvoujádrový procesor s taktem min. 2GHz, rychlosti šifrovaného čtení 100MB/s, rychlost šifrovaného zápisu 100 MB/s, jedno Gbit síťové rozhraní, 2x USB 3.0, hardwarové šifrování AES-NI, možnost výměny disků za provozu, přihlášení uživatelů domény, 2x LAN, USB 3.0, včetně softwarového vybavení pro zálohování dat. </t>
  </si>
  <si>
    <t xml:space="preserve">pevný disk pro provoz 24/7 a RAID kompatibilní, kapacita  min 2TB, 3,5 palcový disk, rozhraní SATA 6 Gb/s, počet otáček 7.200ot/s, vyrovnávací paměť min 128 MB. </t>
  </si>
  <si>
    <t xml:space="preserve">Datový přepínač s min 24 porty 10/100/1000Mbit, buffer pro 525kB packetu, podporou až 8tis. MAC adres, s pasivním chlazením, setem pro instalaci do rack, s napájecím zdrojem. </t>
  </si>
  <si>
    <t xml:space="preserve">Patch panel, nestíněný panel kategorie 6 osazený 24 porty RJ45, vyvazovací lišta, velikost 1U. </t>
  </si>
  <si>
    <t xml:space="preserve">Patch kabel délka 0,5 m, typ konektorů RJ45/RJ45. </t>
  </si>
  <si>
    <t xml:space="preserve">Pracovní stanice, case Tower, min. 650W zdrojem, sestav pro provoz 24/7, výkon CPU min. 13000 dle nezávislého testu cpubenchmark.net, operační paměť min. 8GB DDR4, SSD M.2 disk s kapacitou min. 256GB, DVD-RW optická mechanika, čtečka MCR, Gbit síťová karta, klávesnici a myš, přítomnost TPM modulu minimálně verze 2, operační systém s podporu AD (domény), servisní služba u zákazníka. </t>
  </si>
  <si>
    <t xml:space="preserve">Záložní zdroj napájení s výstupním výkonem cca 720W / 1200VA, 3x CEE zásuvka s ochranným kolíkem zajišťující napájení v případě výpadku proudu, 3x CEE zásuvka s ochranným kolíkem s přepěťovou ochranou, s přepěťovou ochranou datové linky RJ45. </t>
  </si>
  <si>
    <t xml:space="preserve">19" rozvaděč stojanový min. 22U / 600x600 mm skleněné dveře. </t>
  </si>
  <si>
    <t xml:space="preserve">19" perforovaná police do rozvaděče, hloubka 450mm. </t>
  </si>
  <si>
    <t xml:space="preserve">19" rozvodný panel min. 9x zásuvka 230V, délka kabelu min. 3 m. </t>
  </si>
  <si>
    <t xml:space="preserve">Montážní sada (šroub, plovoucí matka, podložka). </t>
  </si>
  <si>
    <t xml:space="preserve">Záslepka 19" 1U. </t>
  </si>
  <si>
    <t xml:space="preserve">EDID a HDCP manažer, podpora standardů minimálně HDMI 1.4, HDCP 1.4, podpora min. rozlišení 1920x1080@60Hz/4:4:4, 4096x2048@30Hz/4:4:4 nebo 60Hz/4:2:0. Emulace EDID z paměti nebo z načtených dat ze zobrazovače. Konfigurace přes USB. </t>
  </si>
  <si>
    <t xml:space="preserve">USB nabíjecí stanice pro až 10 bezdrátových senzorů a konektorem. </t>
  </si>
  <si>
    <t>Základní  sada pro experimenty v Chemii obsahující: plastový kufřík pro bezpečné uložení senzorů (každý senzor má speciálně tvarovanou přihrádku), metodickou příručka učitele (včetně popisu úlohy, seznamu pomůcek a odhadu času potřebného na experiment), min. 28 žákovských úloh a min sadu následujících senzorů - bezdrátový senzor teploty, bezdrátový senzor tlaku, bezdrátový senzor pH, bezdrátový senzor CO2, bezdrátový senzor vodivosti, bezdrátový kolorimetr a turbidimetr, plochá elektroda pH, elektroda oxidace a redukce, návlek na senzor CO2 pro měření ve vodě. Každý senzor musí být vybaven baterií a bezdrátovým komunikačním rozhraním standardu Bluetooth. Součástí dodávky také musí být sw aplikace, jednotná pro práci se všemi senzory. Cena včetně školení viz. technická zpráva.</t>
  </si>
  <si>
    <t xml:space="preserve">Rozšiřující sada pro experimenty v Chemii obsahující min: bezdrátový senzor tlaku, bezdrátový senzor plynného O2 , bezdrátový čítač kapek. </t>
  </si>
  <si>
    <t xml:space="preserve">Monitor s viditelnou uhlopříčkou min. 60,45cm (23,8"), matný, antireflexní, LED podsvícení, min. požadavky rozlišení 1920x1080, pozorovací úhel 178° vodorovně, 178° svisle, jas min. 250 cd/m2, kontrastní poměr 1000:1 statický, doba odezvy min. 5ms, video vstupy HDMI, DisplayPort, náklon -5 až +23°, výškově nastavitelný stojan až 100mm, dva integrované reproduktory s výkonem 2 W. </t>
  </si>
  <si>
    <t xml:space="preserve">AllInOne zařízení, IPS min. 21.5" dotykový display s FullHD rozlišením a poměrem stran 16:9, podpora min 8 dotyků, výkon CPU min. 10000 bodu dle nezávislého testu cpubenchmark.net, operační paměť min 8GB DDR4, disk SSD s kapacitou 256GB, HD kamera, WiFi standardu 802.11ac + BT, USB-C, USB 3.0, HDMI výstup, repro, integrovaná baterie nebo záložní zdroj umožňující mobilitu zařízení s výdrží provozu až 6h, VESA100, operační systém kompatibilní s platformou Microsoft s podporu AD (domény), </t>
  </si>
  <si>
    <t xml:space="preserve">Set bezdrátové klávesnice a myši, funkční na 2.4GHz pásmu s dosahem až 10 metrů, včetně USB přijímače, </t>
  </si>
  <si>
    <t xml:space="preserve">Datový přepínač s 24 porty 10/100/1000Mbit, buffer pro 525kB packetu, podporou až 8tis. MAC adres, s pasivním chlazením, setem pro instalaci do rack, s napájecím zdrojem. </t>
  </si>
  <si>
    <t xml:space="preserve">Case pro uložení a napájení min 10ks AiO zařízení o uhlopříčce až 22" (bez klávesnic a myší), mobilní díky  kolečkům z toho min dvě s možnosti aretace, možnost uzamknutí/zabezpečení proti odcizení AiO, police z přední strany bude opatřena bezpečnostním lemem zabraňující odření/poškození AiO, speciální spínací elektroniku ochraňující před proudovými nárazy v síti. </t>
  </si>
  <si>
    <t>EDID a HDCP manažer, podpora standardů minimálně HDMI 1.4, HDCP 1.4, podpora min. rozlišení 1920x1080@60Hz/4:4:4, 4096x2048@30Hz/4:4:4 nebo 60Hz/4:2:0. Emulace EDID z paměti nebo z načtených dat ze zobrazovače. Konfigurace přes USB.</t>
  </si>
  <si>
    <t>Bezdrátová dokumentová kamera s flexibilním ramenem. Min. 12x zoom. LED osvětlení snímaného objektu, ruční a automatické ovládání ostření a jasu. Snímaná plocha min A4. Jednoduché ovládání vizualizéru prostřednictvím software.</t>
  </si>
  <si>
    <t xml:space="preserve">Monitor s viditelnou uhlopříčkou min. 60,45cm (23,8"), matný, antireflexní, LED podsvícení, minimální požadavky rozlišení 1920x1080, pozorovací úhel 178° vodorovně, 178° svisle, jas min. 250 cd/m2, kontrastní poměr 1000:1 statický, doba odezvy min. 5ms, video vstupy HDMI, DisplayPort, náklon -5 až +23°, výškově nastavitelný stojan až 100mm, dva integrované reproduktory s výkonem 2 W. </t>
  </si>
  <si>
    <t xml:space="preserve">Konvertibilní zařízení s dotykovým displejem min. 11,6" z tvrzeného skla a LED podsvícením, antibakteriální ochrana, rozlišeni min. 1920x1200, čelní kamera s rozlišením min.720p, zadní sekundární min 13M kamera, výkon CPU min. 4500 bodu dle nezávislého testu cpubenchmark.net, operační paměť min. 8GB DDR4, pevný SSD s kapacitou min. 128GB, Gbit síťová karta, WiFi6 (2x2) + BT, min. video výstup HDMI, USB 3.2 type-C, USB-A, klávesnice odolná vůči polití, povrch odolný vůdčí pádům a nárazům, garážovaný stylus v těle zařízení, operační systém s podporu AD (domény). </t>
  </si>
  <si>
    <t xml:space="preserve">Dobíjecí skříň pro Notebook – prostor pro uložení až 20ks (2in1/tabletu), pro min. 10ks notebooků standardních 13“-15" rozměrů, max. velikost uložených zařízení je až 450 x 355mm (dle tloušťky zařízení), řízení nabíjení - funkce měkkého startu měří náběhové proudy a zabraňuje přetížení, rozložení startu nabíjení zařízení v časovém rozmezí, pojistková ochrana proti přepětí a přetížení, nastavitelný časovač na konstantní nabíjení s možnosti naplánování napájení zařízení ve 3 časových plánech, správa kabelů, uzamykatelná, mobilní na kolečkách (min dvě bržděné), umožnuje připojit a nabíjet současně až 20 zařízení ze sítě 230V. </t>
  </si>
  <si>
    <t xml:space="preserve">Programovatelný robot pro děti. Programování robota tlačítky na zádech robota, bezdrátovou kódovací tabulkou s příkazy a také programovací aplikací založenou např. na Scratch (případně jiný programovací jazyk, vhodný pro začátky programování dětí). Robot je vybaven optickým senzorem, gyroskopem a nabíjecí baterií. Školení viz technická zpráva. </t>
  </si>
  <si>
    <t xml:space="preserve">Robotická výuková stavebnice - sada min. 270 konstrukčních a pohybových dílů, min. 1 motor, min. 2 senzory a mozek robota s nabíjecí baterií. Vše uloženo v plastovém boxu. Součástí dodávky je programovací aplikace založená na např. na Scratch (případně jiný programovací jazyk, vhodný pro začátky programování dětí). Školení viz technická zpráva. </t>
  </si>
  <si>
    <t xml:space="preserve">Robotická výuková stavebnice - sada min. 500 plastových konstrukčních a pohybových dílů, min. 3 motory, min. 4 senzory, mozek robota s nabíjecí baterií, dálkový ovladač. Vše uloženo v plastovém přenosném boxu. Mozek robota s LCD displejem, min. 4 ovládacími tlačítky nebo dotykový displej a min 8 I/O portů pro připojení senzorů a/nebo motorů. Součástí dodávky je aplikace s možností programování pomocí bloků založeném na např. na Scratch (případně jiný programovací jazyk, vhodný pro začátky programování dětí) a také textové programování založené např. na Python a C++ nebo jiné vhodné programovací jazyky. Školení viz technická zpráva. </t>
  </si>
  <si>
    <t xml:space="preserve">Pracovní plocha s mantinely o rozměru min. 1,8x2,4m vč. potřebných prvků pro robotické stavebnice. </t>
  </si>
  <si>
    <t xml:space="preserve">SW balíček, který obsahuje autorský nástroj učitele – SW pro přípravu interaktivních cvičení musí být plně kompatibilní (umožňuje otevřít soubor, spustit všechny aktivity, animace, uložit v původním formátu) se soubory s příponou notebook. Prostředí musí být v českém jazyce. 
Balíček dále musí obsahovat nástroj pro rychlou přípravu digitálních učebních aktivit, hlasování. Aktivity musí být možno sdílet na žákovská zařízení přes cloud prostředí. Cena včetně školení viz. technická zpráva.
</t>
  </si>
  <si>
    <t xml:space="preserve">1x2 HDMI rozbočovač, podpora 4K/UHD @ 60 Hz 4:2:0. EDID management, HDCP kompatibilní. Vestavěný nebo přídavný samostatný audio embeder a de-embeder pro připojení externího zdroje zvuku (audio in) a zesilovače nebo aktivních reproduktorů (audio out). Zvuk z audio vstupu bude možné směrovat zároveň na HDMI výstup a analogový audio výstup. </t>
  </si>
  <si>
    <t xml:space="preserve">Centrála pro hlasovou komunikaci po odděleném okruhu UTP kabeláže, min. freq. rozsah 120 Hz - 12 kHz,  možnost pro rozšíření o další pracoviště studentů. </t>
  </si>
  <si>
    <t xml:space="preserve">Systémový náhlavní set sluchátek s mikrofonem, aktivní systém potlačení okolních ruchů, provedení  z pružného materiálu odolnému hrubému zacházení, uzavřená stereofonní sluchátka, kondenzátorový mikrofon, polstrovaný a nastavitelný náhlavní most, Min. parametry: Sluchátka: freq. rozsah 120 Hz - 12 kHz, Mikrofon: freq. rozsah 120 Hz - 12 kHz, konektory: 1x 3,5mm stereo jack -  mikrofon, 1x 3,5mm stereo jack -  sluchátka, kabel min. 1,3 m, váha max. 0,5 kg. </t>
  </si>
  <si>
    <t xml:space="preserve">Desktop s min. 250W zdrojem s účinnosti až 92%, výkon CPU min. 18500 bodu dle nezávislého testu cpubenchmark.net, operační paměť min. 16GB DDR4 s možnosti rozšíření na min 128 GB, M.2 SSD disk s kapacitou min. 512GB, DVD-RW optická mechanika, Gbit síťová karta, Wifi standardu 802.11ac (2x2), Bluetooth, čtečka pam. karet, min. 2x DisplayPort a 1x HDMI, USB Type-C, USB 3.2 Gen2, USB 3.2 Gen1, USB 2.0, klávesnici a myš, přítomnost TPM modulu minimálně verze 2, operační systém s podporu AD (domény), servisní služba u zákazníka.. </t>
  </si>
  <si>
    <t xml:space="preserve">Monitor s viditelnou uhlopříčkou min. 60,45cm (23,8"), matný, antireflexní, LED podsvícení, minimální požadavky:  rozlišení 1920x1080, pozorovací úhel 178° vodorovně, 178° svisle, jas min. 250 cd/m2, kontrastní poměr 1000:1 statický, doba odezvy min. 5ms, video vstupy HDMI, DisplayPort, náklon -5 až +23°, výškově nastavitelný stojan až 100mm, dva integrované reproduktory s výkonem 2 W. </t>
  </si>
  <si>
    <t xml:space="preserve">Webkamera pro videohovory v rozlišení FHD 1080p s podporovanými klienty přes USB, záznam videa min. ve FHD 1080p, zoom, komprese videa H.264, min. 90° zorné pole, vestavěné duální stereofonní mikrofony, univerzální klip pro přichycení k notebookům, monitorům LCD. </t>
  </si>
  <si>
    <t xml:space="preserve">Mini desktop max. rozměrů 185x185x40mm s max. 100W zdrojem s účinnosti až 89%, výkon CPU min. 11788 bodu dle nezávislého testu cpubenchmark.net, operační paměť 8GB DDR4 s možnosti rozšíření až na 64GB, SSD disk 256GB, Gbit síťová karta,WiFi6 + BT, min. 2x video výstup HDMI a 1x DisplayPort, USB Type-C s přenosová rychlost signálu 10 Gb/s, USB 3.2 Gen2, USB 3.2 Gen1, podstavec, klávesnici a myš, přítomnost TPM modulu minimálně verze 2, operační systém s podporu AD (domény), servisní služba u zákazníka. </t>
  </si>
  <si>
    <t xml:space="preserve">Kabel DisplayPort (M/M), min. rozlišení 4K*2K@60Hz, 2 m. </t>
  </si>
  <si>
    <t xml:space="preserve">Uložiště dat, min. dvoudiskové, dvoujádrový procesor s taktem min. 2GHz, rychlosti šifrovaného čtení min 100MB/s, rychlost šifrovaného zápisu min 100 MB/s, jedno Gbit síťové rozhraní, 2x USB 3.0, hardwarové šifrování AES-NI, možnost výměny disků za provozu, přihlášení uživatelů domény, 2x LAN, USB 3.0, včetně softwarového vybavení pro zálohování dat. </t>
  </si>
  <si>
    <t xml:space="preserve">pevný disk pro provoz 24/7 a RAID kompatibilní, kapacita 2TB, 3,5 palcový disk, rozhraní SATA 6 Gb/s, počet otáček 7.200ot/s, vyrovnávací paměť 128 MB. </t>
  </si>
  <si>
    <t xml:space="preserve">Datový přepínač s 24 porty 10/100/1000Mbit, buffer pro 525kB packetu, podporou cca 8tis. MAC adres, s pasivním chlazením, setem pro instalaci do rack, s napájecím zdrojem. </t>
  </si>
  <si>
    <t>NEOCENĚNÝ SOUPIS DODÁVEK, PRACÍ A SLUŽEB</t>
  </si>
  <si>
    <t>Stavební úpravy a dostavba Základní školy Luka nad Jihlavou – 2. etapa – AVT vybavení</t>
  </si>
  <si>
    <t>Internetový přístup studenta do databáze studijních materiálů, možnost vyplňování učitelem přiřazených samostatných nebo domácích úloh mimo jazykovou laboratoř. Samostatná práce a individuální záznam studentů - poslech, sledování, otevřený záznam, simultánní záznam, nahrávka s porovnáním s originálem, přehrávání správné výslovnosti textu, automatické rozpoznávání výslovnosti, neomezené písemné odpovědi, dotazníky, výběr z možností, doplňovačka, určování správného pořadí u vět, slov i písmen. Licence pro školní databázi min. 320 studentů. Cena včetně školení viz. technická zpráva.</t>
  </si>
  <si>
    <t xml:space="preserve">Ovládací SW se společným řízením pro organizaci aktivit v laboratoři. Monitoring jednotlivých stanic, propojování připojených audio signálů a přepínání signálů pro video, klávesnice i myš. Organizace třídy, zasedací pořádek. Režimy  prezentace, monitoring a podpora studentů při cvičení, práce až v 5 skupinách. Přepínač obrazu studentských stanic: sdílení a monitoring videa, vypnutí signálu studentských monitorů. Jazykové varianty SW. Cena včetně školení viz. technická zpráva.
</t>
  </si>
  <si>
    <t xml:space="preserve">Ovládací SW se společným řízením pro mediální aktivity s obrázky, audio, video a textovými soubory. Samostatná práce a individuální záznam studentů - poslech, sledování, otevřený záznam, simultánní záznam, nahrávka s porovnáním s originálem, přehrávání správné výslovnosti textu, automatické rozpoznávání výslovnosti, neomezené písemné odpovědi, dotazníky, výběr z možností, doplňovačka, určování správného pořadí u vět, slov i písmen. Adresné posílání textových zpráv. Databáze učebních materiálů, organizovaná dle vyučujícího a tříd. Třídění materiálů do učebních lekcí. Databáze pro zasedací pořádek. Jazykové varianty SW. Cena včetně školení viz. technická zpráva.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</si>
</sst>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quot;Kč&quot;* #,##0.00_);_(&quot;Kč&quot;* \(#,##0.00\);_(&quot;Kč&quot;* &quot;-&quot;??_);_(@_)"/>
    <numFmt numFmtId="165" formatCode="#"/>
    <numFmt numFmtId="166" formatCode="#,##0.000"/>
    <numFmt numFmtId="167" formatCode="#,##0\_x0000_"/>
    <numFmt numFmtId="168" formatCode="#,##0.0000"/>
  </numFmts>
  <fonts count="25" x14ac:knownFonts="1">
    <font>
      <sz val="10"/>
      <name val="Arial"/>
      <charset val="238"/>
    </font>
    <font>
      <sz val="10"/>
      <name val="Arial"/>
      <family val="2"/>
      <charset val="238"/>
    </font>
    <font>
      <sz val="8"/>
      <name val="Arial"/>
      <family val="2"/>
      <charset val="238"/>
    </font>
    <font>
      <sz val="7"/>
      <name val="Arial"/>
      <family val="2"/>
      <charset val="238"/>
    </font>
    <font>
      <b/>
      <sz val="10"/>
      <name val="Arial"/>
      <family val="2"/>
      <charset val="238"/>
    </font>
    <font>
      <b/>
      <sz val="12"/>
      <name val="Arial"/>
      <family val="2"/>
      <charset val="238"/>
    </font>
    <font>
      <b/>
      <sz val="8"/>
      <name val="Arial"/>
      <family val="2"/>
      <charset val="238"/>
    </font>
    <font>
      <b/>
      <sz val="14"/>
      <name val="Arial"/>
      <family val="2"/>
      <charset val="238"/>
    </font>
    <font>
      <b/>
      <sz val="18"/>
      <color indexed="10"/>
      <name val="Arial"/>
      <family val="2"/>
      <charset val="238"/>
    </font>
    <font>
      <sz val="8"/>
      <color indexed="9"/>
      <name val="Arial"/>
      <family val="2"/>
      <charset val="238"/>
    </font>
    <font>
      <sz val="10"/>
      <name val="Arial CE"/>
      <family val="2"/>
      <charset val="238"/>
    </font>
    <font>
      <b/>
      <u/>
      <sz val="10"/>
      <name val="Arial"/>
      <family val="2"/>
      <charset val="238"/>
    </font>
    <font>
      <sz val="11"/>
      <color theme="1"/>
      <name val="Calibri"/>
      <family val="2"/>
      <charset val="238"/>
      <scheme val="minor"/>
    </font>
    <font>
      <sz val="10"/>
      <color rgb="FFFF0000"/>
      <name val="Arial"/>
      <family val="2"/>
      <charset val="238"/>
    </font>
    <font>
      <b/>
      <sz val="10"/>
      <color rgb="FF0000FF"/>
      <name val="Arial"/>
      <family val="2"/>
      <charset val="238"/>
    </font>
    <font>
      <b/>
      <sz val="10"/>
      <color rgb="FF800080"/>
      <name val="Arial"/>
      <family val="2"/>
      <charset val="238"/>
    </font>
    <font>
      <sz val="10"/>
      <color theme="1"/>
      <name val="Arial"/>
      <family val="2"/>
      <charset val="238"/>
    </font>
    <font>
      <b/>
      <u/>
      <sz val="10"/>
      <color rgb="FFFA0000"/>
      <name val="Arial"/>
      <family val="2"/>
      <charset val="238"/>
    </font>
    <font>
      <sz val="8"/>
      <color rgb="FFFF0000"/>
      <name val="Arial"/>
      <family val="2"/>
      <charset val="238"/>
    </font>
    <font>
      <sz val="11"/>
      <name val="Calibri"/>
      <family val="2"/>
      <scheme val="minor"/>
    </font>
    <font>
      <b/>
      <sz val="8"/>
      <color indexed="12"/>
      <name val="Arial"/>
      <family val="2"/>
      <charset val="238"/>
    </font>
    <font>
      <b/>
      <u/>
      <sz val="8"/>
      <color indexed="10"/>
      <name val="Arial"/>
      <family val="2"/>
      <charset val="238"/>
    </font>
    <font>
      <sz val="10"/>
      <name val="Arial"/>
      <family val="2"/>
      <charset val="238"/>
    </font>
    <font>
      <u/>
      <sz val="10"/>
      <color indexed="12"/>
      <name val="Arial CE"/>
      <family val="2"/>
      <charset val="238"/>
    </font>
    <font>
      <sz val="10"/>
      <color rgb="FF000000"/>
      <name val="Arial"/>
      <family val="2"/>
      <charset val="238"/>
    </font>
  </fonts>
  <fills count="4">
    <fill>
      <patternFill patternType="none"/>
    </fill>
    <fill>
      <patternFill patternType="gray125"/>
    </fill>
    <fill>
      <patternFill patternType="solid">
        <fgColor theme="0"/>
        <bgColor indexed="64"/>
      </patternFill>
    </fill>
    <fill>
      <patternFill patternType="solid">
        <fgColor theme="9"/>
        <bgColor indexed="64"/>
      </patternFill>
    </fill>
  </fills>
  <borders count="5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hair">
        <color indexed="64"/>
      </right>
      <top style="hair">
        <color indexed="64"/>
      </top>
      <bottom/>
      <diagonal/>
    </border>
    <border>
      <left/>
      <right style="thin">
        <color indexed="64"/>
      </right>
      <top/>
      <bottom/>
      <diagonal/>
    </border>
    <border>
      <left/>
      <right style="hair">
        <color indexed="64"/>
      </right>
      <top/>
      <bottom/>
      <diagonal/>
    </border>
    <border>
      <left/>
      <right/>
      <top style="hair">
        <color indexed="64"/>
      </top>
      <bottom/>
      <diagonal/>
    </border>
    <border>
      <left/>
      <right style="hair">
        <color indexed="64"/>
      </right>
      <top style="hair">
        <color indexed="64"/>
      </top>
      <bottom style="hair">
        <color indexed="64"/>
      </bottom>
      <diagonal/>
    </border>
    <border>
      <left/>
      <right/>
      <top/>
      <bottom style="hair">
        <color indexed="64"/>
      </bottom>
      <diagonal/>
    </border>
    <border>
      <left/>
      <right style="hair">
        <color indexed="64"/>
      </right>
      <top/>
      <bottom style="hair">
        <color indexed="64"/>
      </bottom>
      <diagonal/>
    </border>
    <border>
      <left/>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top style="hair">
        <color indexed="64"/>
      </top>
      <bottom/>
      <diagonal/>
    </border>
    <border>
      <left style="hair">
        <color indexed="64"/>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right style="hair">
        <color indexed="64"/>
      </right>
      <top style="thin">
        <color indexed="64"/>
      </top>
      <bottom/>
      <diagonal/>
    </border>
    <border>
      <left style="hair">
        <color indexed="64"/>
      </left>
      <right/>
      <top style="thin">
        <color indexed="64"/>
      </top>
      <bottom/>
      <diagonal/>
    </border>
    <border>
      <left style="hair">
        <color indexed="64"/>
      </left>
      <right/>
      <top/>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style="medium">
        <color indexed="64"/>
      </right>
      <top style="hair">
        <color indexed="64"/>
      </top>
      <bottom style="thin">
        <color indexed="64"/>
      </bottom>
      <diagonal/>
    </border>
    <border>
      <left/>
      <right style="medium">
        <color indexed="64"/>
      </right>
      <top style="medium">
        <color indexed="64"/>
      </top>
      <bottom style="medium">
        <color indexed="64"/>
      </bottom>
      <diagonal/>
    </border>
    <border>
      <left/>
      <right style="hair">
        <color indexed="64"/>
      </right>
      <top/>
      <bottom style="thin">
        <color indexed="64"/>
      </bottom>
      <diagonal/>
    </border>
    <border>
      <left style="hair">
        <color indexed="64"/>
      </left>
      <right/>
      <top/>
      <bottom style="thin">
        <color indexed="64"/>
      </bottom>
      <diagonal/>
    </border>
    <border>
      <left/>
      <right style="thin">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s>
  <cellStyleXfs count="7">
    <xf numFmtId="0" fontId="0" fillId="0" borderId="0"/>
    <xf numFmtId="0" fontId="12" fillId="0" borderId="0"/>
    <xf numFmtId="0" fontId="12" fillId="0" borderId="0"/>
    <xf numFmtId="0" fontId="19" fillId="0" borderId="0"/>
    <xf numFmtId="0" fontId="23" fillId="0" borderId="0" applyNumberFormat="0" applyFill="0" applyBorder="0" applyAlignment="0" applyProtection="0">
      <alignment vertical="top"/>
      <protection locked="0"/>
    </xf>
    <xf numFmtId="164" fontId="22" fillId="0" borderId="0" applyFont="0" applyFill="0" applyBorder="0" applyAlignment="0" applyProtection="0"/>
    <xf numFmtId="0" fontId="1" fillId="0" borderId="0"/>
  </cellStyleXfs>
  <cellXfs count="248">
    <xf numFmtId="0" fontId="0" fillId="0" borderId="0" xfId="0"/>
    <xf numFmtId="0" fontId="2" fillId="0" borderId="0" xfId="0" applyFont="1" applyAlignment="1">
      <alignment vertical="center"/>
    </xf>
    <xf numFmtId="0" fontId="2" fillId="0" borderId="1" xfId="0" applyFont="1" applyBorder="1" applyAlignment="1">
      <alignment vertical="center"/>
    </xf>
    <xf numFmtId="0" fontId="2" fillId="0" borderId="2" xfId="0" applyFont="1" applyBorder="1" applyAlignment="1">
      <alignment vertical="center"/>
    </xf>
    <xf numFmtId="0" fontId="2" fillId="0" borderId="3" xfId="0" applyFont="1" applyBorder="1" applyAlignment="1">
      <alignment vertical="center"/>
    </xf>
    <xf numFmtId="0" fontId="2" fillId="0" borderId="4" xfId="0" applyFont="1" applyBorder="1" applyAlignment="1">
      <alignment vertical="center"/>
    </xf>
    <xf numFmtId="0" fontId="2" fillId="0" borderId="5" xfId="0" applyFont="1" applyBorder="1" applyAlignment="1">
      <alignment vertical="center"/>
    </xf>
    <xf numFmtId="0" fontId="2" fillId="0" borderId="6" xfId="0" applyFont="1" applyBorder="1" applyAlignment="1">
      <alignment vertical="center"/>
    </xf>
    <xf numFmtId="0" fontId="2" fillId="0" borderId="7" xfId="0" applyFont="1" applyBorder="1" applyAlignment="1">
      <alignment vertical="center"/>
    </xf>
    <xf numFmtId="0" fontId="2" fillId="0" borderId="8" xfId="0" applyFont="1" applyBorder="1" applyAlignment="1">
      <alignment vertical="center"/>
    </xf>
    <xf numFmtId="0" fontId="2" fillId="0" borderId="9" xfId="0" applyFont="1" applyBorder="1" applyAlignment="1">
      <alignment vertical="center"/>
    </xf>
    <xf numFmtId="0" fontId="2" fillId="0" borderId="10" xfId="0" applyFont="1" applyBorder="1" applyAlignment="1">
      <alignment vertical="center"/>
    </xf>
    <xf numFmtId="0" fontId="2" fillId="0" borderId="11" xfId="0" applyFont="1" applyBorder="1" applyAlignment="1">
      <alignment vertical="center"/>
    </xf>
    <xf numFmtId="0" fontId="3" fillId="0" borderId="0" xfId="0" applyFont="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15" xfId="0" applyFont="1" applyBorder="1" applyAlignment="1">
      <alignment vertical="center"/>
    </xf>
    <xf numFmtId="0" fontId="2" fillId="0" borderId="16" xfId="0" applyFont="1" applyBorder="1" applyAlignment="1">
      <alignment vertical="center"/>
    </xf>
    <xf numFmtId="0" fontId="2" fillId="0" borderId="17" xfId="0" applyFont="1" applyBorder="1" applyAlignment="1">
      <alignment vertical="center"/>
    </xf>
    <xf numFmtId="0" fontId="4" fillId="0" borderId="17" xfId="0" applyFont="1" applyBorder="1" applyAlignment="1">
      <alignment vertical="center"/>
    </xf>
    <xf numFmtId="0" fontId="2" fillId="0" borderId="18" xfId="0" applyFont="1" applyBorder="1" applyAlignment="1">
      <alignment vertical="center"/>
    </xf>
    <xf numFmtId="0" fontId="2" fillId="0" borderId="19" xfId="0" applyFont="1" applyBorder="1" applyAlignment="1">
      <alignment vertical="center"/>
    </xf>
    <xf numFmtId="0" fontId="2" fillId="0" borderId="20" xfId="0" applyFont="1" applyBorder="1" applyAlignment="1">
      <alignment vertical="center"/>
    </xf>
    <xf numFmtId="0" fontId="2" fillId="0" borderId="21" xfId="0" applyFont="1" applyBorder="1" applyAlignment="1">
      <alignment vertical="center"/>
    </xf>
    <xf numFmtId="0" fontId="2" fillId="0" borderId="22" xfId="0" applyFont="1" applyBorder="1" applyAlignment="1">
      <alignment vertical="center"/>
    </xf>
    <xf numFmtId="0" fontId="2" fillId="0" borderId="23" xfId="0" applyFont="1" applyBorder="1" applyAlignment="1">
      <alignment vertical="center"/>
    </xf>
    <xf numFmtId="165" fontId="4" fillId="0" borderId="17" xfId="0" applyNumberFormat="1" applyFont="1" applyBorder="1" applyAlignment="1">
      <alignment vertical="center" wrapText="1"/>
    </xf>
    <xf numFmtId="0" fontId="5" fillId="0" borderId="19" xfId="0" applyFont="1" applyBorder="1" applyAlignment="1">
      <alignment vertical="center"/>
    </xf>
    <xf numFmtId="0" fontId="5" fillId="0" borderId="21" xfId="0" applyFont="1" applyBorder="1" applyAlignment="1">
      <alignment vertical="center"/>
    </xf>
    <xf numFmtId="0" fontId="4" fillId="0" borderId="22" xfId="0" applyFont="1" applyBorder="1" applyAlignment="1">
      <alignment vertical="center"/>
    </xf>
    <xf numFmtId="0" fontId="4" fillId="0" borderId="20" xfId="0" applyFont="1" applyBorder="1" applyAlignment="1">
      <alignment vertical="center"/>
    </xf>
    <xf numFmtId="0" fontId="4" fillId="0" borderId="23" xfId="0" applyFont="1" applyBorder="1" applyAlignment="1">
      <alignment vertical="center"/>
    </xf>
    <xf numFmtId="0" fontId="4" fillId="0" borderId="21" xfId="0" applyFont="1" applyBorder="1" applyAlignment="1">
      <alignment vertical="center"/>
    </xf>
    <xf numFmtId="1" fontId="2" fillId="0" borderId="24" xfId="0" applyNumberFormat="1" applyFont="1" applyBorder="1" applyAlignment="1">
      <alignment horizontal="center" vertical="center"/>
    </xf>
    <xf numFmtId="0" fontId="6" fillId="0" borderId="25" xfId="0" applyFont="1" applyBorder="1" applyAlignment="1">
      <alignment vertical="center"/>
    </xf>
    <xf numFmtId="0" fontId="2" fillId="0" borderId="26" xfId="0" applyFont="1" applyBorder="1" applyAlignment="1">
      <alignment vertical="center"/>
    </xf>
    <xf numFmtId="49" fontId="2" fillId="0" borderId="27" xfId="0" applyNumberFormat="1" applyFont="1" applyBorder="1" applyAlignment="1">
      <alignment vertical="center"/>
    </xf>
    <xf numFmtId="0" fontId="2" fillId="0" borderId="28" xfId="0" applyFont="1" applyBorder="1" applyAlignment="1">
      <alignment vertical="center"/>
    </xf>
    <xf numFmtId="0" fontId="2" fillId="0" borderId="27" xfId="0" applyFont="1" applyBorder="1" applyAlignment="1">
      <alignment vertical="center"/>
    </xf>
    <xf numFmtId="1" fontId="2" fillId="0" borderId="30" xfId="0" applyNumberFormat="1" applyFont="1" applyBorder="1" applyAlignment="1">
      <alignment horizontal="center" vertical="center"/>
    </xf>
    <xf numFmtId="0" fontId="6" fillId="0" borderId="28" xfId="0" applyFont="1" applyBorder="1" applyAlignment="1">
      <alignment vertical="center"/>
    </xf>
    <xf numFmtId="49" fontId="2" fillId="0" borderId="18" xfId="0" applyNumberFormat="1" applyFont="1" applyBorder="1" applyAlignment="1">
      <alignment vertical="center"/>
    </xf>
    <xf numFmtId="0" fontId="2" fillId="0" borderId="31" xfId="0" applyFont="1" applyBorder="1" applyAlignment="1">
      <alignment vertical="center"/>
    </xf>
    <xf numFmtId="1" fontId="2" fillId="0" borderId="32" xfId="0" applyNumberFormat="1" applyFont="1" applyBorder="1" applyAlignment="1">
      <alignment horizontal="center" vertical="center"/>
    </xf>
    <xf numFmtId="0" fontId="2" fillId="0" borderId="33" xfId="0" applyFont="1" applyBorder="1" applyAlignment="1">
      <alignment vertical="center"/>
    </xf>
    <xf numFmtId="0" fontId="2" fillId="0" borderId="34" xfId="0" applyFont="1" applyBorder="1" applyAlignment="1">
      <alignment vertical="center"/>
    </xf>
    <xf numFmtId="0" fontId="2" fillId="0" borderId="35" xfId="0" applyFont="1" applyBorder="1" applyAlignment="1">
      <alignment vertical="center"/>
    </xf>
    <xf numFmtId="49" fontId="2" fillId="0" borderId="15" xfId="0" applyNumberFormat="1" applyFont="1" applyBorder="1" applyAlignment="1">
      <alignment vertical="center"/>
    </xf>
    <xf numFmtId="0" fontId="4" fillId="0" borderId="1" xfId="0" applyFont="1" applyBorder="1" applyAlignment="1">
      <alignment vertical="top"/>
    </xf>
    <xf numFmtId="0" fontId="2" fillId="0" borderId="36" xfId="0" applyFont="1" applyBorder="1" applyAlignment="1">
      <alignment vertical="center"/>
    </xf>
    <xf numFmtId="0" fontId="2" fillId="0" borderId="37" xfId="0" applyFont="1" applyBorder="1" applyAlignment="1">
      <alignment vertical="center"/>
    </xf>
    <xf numFmtId="1" fontId="5" fillId="0" borderId="19" xfId="0" applyNumberFormat="1" applyFont="1" applyBorder="1" applyAlignment="1">
      <alignment vertical="center"/>
    </xf>
    <xf numFmtId="0" fontId="2" fillId="0" borderId="38" xfId="0" applyFont="1" applyBorder="1" applyAlignment="1">
      <alignment vertical="center"/>
    </xf>
    <xf numFmtId="168" fontId="2" fillId="0" borderId="18" xfId="0" applyNumberFormat="1" applyFont="1" applyBorder="1" applyAlignment="1">
      <alignment horizontal="right" vertical="center"/>
    </xf>
    <xf numFmtId="0" fontId="2" fillId="0" borderId="39" xfId="0" applyFont="1" applyBorder="1"/>
    <xf numFmtId="0" fontId="2" fillId="0" borderId="29" xfId="0" applyFont="1" applyBorder="1"/>
    <xf numFmtId="168" fontId="2" fillId="0" borderId="40" xfId="0" applyNumberFormat="1" applyFont="1" applyBorder="1" applyAlignment="1">
      <alignment horizontal="right" vertical="center"/>
    </xf>
    <xf numFmtId="0" fontId="4" fillId="0" borderId="41" xfId="0" applyFont="1" applyBorder="1" applyAlignment="1">
      <alignment vertical="top"/>
    </xf>
    <xf numFmtId="0" fontId="2" fillId="0" borderId="25" xfId="0" applyFont="1" applyBorder="1" applyAlignment="1">
      <alignment vertical="center"/>
    </xf>
    <xf numFmtId="168" fontId="2" fillId="0" borderId="27" xfId="0" applyNumberFormat="1" applyFont="1" applyBorder="1" applyAlignment="1">
      <alignment horizontal="right" vertical="center"/>
    </xf>
    <xf numFmtId="0" fontId="4" fillId="0" borderId="33" xfId="0" applyFont="1" applyBorder="1" applyAlignment="1">
      <alignment vertical="center"/>
    </xf>
    <xf numFmtId="0" fontId="2" fillId="0" borderId="42" xfId="0" applyFont="1" applyBorder="1" applyAlignment="1">
      <alignment vertical="center"/>
    </xf>
    <xf numFmtId="0" fontId="2" fillId="0" borderId="43" xfId="0" applyFont="1" applyBorder="1" applyAlignment="1">
      <alignment vertical="center"/>
    </xf>
    <xf numFmtId="0" fontId="2" fillId="0" borderId="13" xfId="0" applyFont="1" applyBorder="1"/>
    <xf numFmtId="0" fontId="2" fillId="0" borderId="44" xfId="0" applyFont="1" applyBorder="1" applyAlignment="1">
      <alignment vertical="center"/>
    </xf>
    <xf numFmtId="0" fontId="2" fillId="0" borderId="45" xfId="0" applyFont="1" applyBorder="1"/>
    <xf numFmtId="0" fontId="2" fillId="0" borderId="46" xfId="0" applyFont="1" applyBorder="1" applyAlignment="1">
      <alignment vertical="center"/>
    </xf>
    <xf numFmtId="49" fontId="2" fillId="0" borderId="6" xfId="0" applyNumberFormat="1" applyFont="1" applyBorder="1" applyAlignment="1">
      <alignment vertical="center"/>
    </xf>
    <xf numFmtId="2" fontId="1" fillId="0" borderId="0" xfId="0" applyNumberFormat="1" applyFont="1" applyProtection="1">
      <protection locked="0"/>
    </xf>
    <xf numFmtId="0" fontId="1" fillId="0" borderId="0" xfId="0" applyFont="1" applyProtection="1">
      <protection locked="0"/>
    </xf>
    <xf numFmtId="0" fontId="1" fillId="0" borderId="1" xfId="0" applyFont="1" applyBorder="1"/>
    <xf numFmtId="0" fontId="1" fillId="0" borderId="2" xfId="0" applyFont="1" applyBorder="1"/>
    <xf numFmtId="0" fontId="1" fillId="0" borderId="3" xfId="0" applyFont="1" applyBorder="1"/>
    <xf numFmtId="0" fontId="8" fillId="0" borderId="2" xfId="0" applyFont="1" applyBorder="1"/>
    <xf numFmtId="0" fontId="1" fillId="0" borderId="13" xfId="0" applyFont="1" applyBorder="1"/>
    <xf numFmtId="0" fontId="1" fillId="0" borderId="14" xfId="0" applyFont="1" applyBorder="1"/>
    <xf numFmtId="0" fontId="1" fillId="0" borderId="15" xfId="0" applyFont="1" applyBorder="1"/>
    <xf numFmtId="165" fontId="2" fillId="0" borderId="25" xfId="0" applyNumberFormat="1" applyFont="1" applyBorder="1" applyAlignment="1">
      <alignment vertical="center"/>
    </xf>
    <xf numFmtId="165" fontId="2" fillId="0" borderId="8" xfId="0" applyNumberFormat="1" applyFont="1" applyBorder="1" applyAlignment="1">
      <alignment vertical="center"/>
    </xf>
    <xf numFmtId="165" fontId="2" fillId="0" borderId="38" xfId="0" applyNumberFormat="1" applyFont="1" applyBorder="1" applyAlignment="1">
      <alignment vertical="center"/>
    </xf>
    <xf numFmtId="165" fontId="2" fillId="0" borderId="0" xfId="0" applyNumberFormat="1" applyFont="1" applyAlignment="1">
      <alignment vertical="center"/>
    </xf>
    <xf numFmtId="165" fontId="2" fillId="0" borderId="26" xfId="0" applyNumberFormat="1" applyFont="1" applyBorder="1" applyAlignment="1">
      <alignment vertical="center"/>
    </xf>
    <xf numFmtId="165" fontId="2" fillId="0" borderId="28" xfId="0" applyNumberFormat="1" applyFont="1" applyBorder="1" applyAlignment="1">
      <alignment vertical="center"/>
    </xf>
    <xf numFmtId="165" fontId="2" fillId="0" borderId="12" xfId="0" applyNumberFormat="1" applyFont="1" applyBorder="1" applyAlignment="1">
      <alignment vertical="center"/>
    </xf>
    <xf numFmtId="165" fontId="2" fillId="0" borderId="29" xfId="0" applyNumberFormat="1" applyFont="1" applyBorder="1" applyAlignment="1">
      <alignment vertical="center"/>
    </xf>
    <xf numFmtId="3" fontId="1" fillId="0" borderId="52" xfId="0" applyNumberFormat="1" applyFont="1" applyBorder="1" applyAlignment="1">
      <alignment vertical="center"/>
    </xf>
    <xf numFmtId="3" fontId="1" fillId="0" borderId="34" xfId="0" applyNumberFormat="1" applyFont="1" applyBorder="1" applyAlignment="1">
      <alignment vertical="center"/>
    </xf>
    <xf numFmtId="167" fontId="1" fillId="0" borderId="35" xfId="0" applyNumberFormat="1" applyFont="1" applyBorder="1" applyAlignment="1">
      <alignment horizontal="right" vertical="center" wrapText="1"/>
    </xf>
    <xf numFmtId="4" fontId="1" fillId="0" borderId="33" xfId="0" applyNumberFormat="1" applyFont="1" applyBorder="1" applyAlignment="1">
      <alignment horizontal="right" vertical="center" wrapText="1"/>
    </xf>
    <xf numFmtId="3" fontId="1" fillId="0" borderId="35" xfId="0" applyNumberFormat="1" applyFont="1" applyBorder="1" applyAlignment="1">
      <alignment vertical="center"/>
    </xf>
    <xf numFmtId="3" fontId="1" fillId="0" borderId="33" xfId="0" applyNumberFormat="1" applyFont="1" applyBorder="1" applyAlignment="1">
      <alignment vertical="center"/>
    </xf>
    <xf numFmtId="3" fontId="1" fillId="0" borderId="34" xfId="0" applyNumberFormat="1" applyFont="1" applyBorder="1" applyAlignment="1">
      <alignment vertical="center" wrapText="1"/>
    </xf>
    <xf numFmtId="4" fontId="1" fillId="0" borderId="34" xfId="0" applyNumberFormat="1" applyFont="1" applyBorder="1" applyAlignment="1">
      <alignment horizontal="right" vertical="center" wrapText="1"/>
    </xf>
    <xf numFmtId="3" fontId="1" fillId="0" borderId="46" xfId="0" applyNumberFormat="1" applyFont="1" applyBorder="1" applyAlignment="1">
      <alignment vertical="center"/>
    </xf>
    <xf numFmtId="4" fontId="1" fillId="0" borderId="28" xfId="0" applyNumberFormat="1" applyFont="1" applyBorder="1" applyAlignment="1">
      <alignment horizontal="right" vertical="center" wrapText="1"/>
    </xf>
    <xf numFmtId="4" fontId="1" fillId="0" borderId="28" xfId="0" applyNumberFormat="1" applyFont="1" applyBorder="1" applyAlignment="1">
      <alignment horizontal="right" vertical="center"/>
    </xf>
    <xf numFmtId="3" fontId="1" fillId="0" borderId="12" xfId="0" applyNumberFormat="1" applyFont="1" applyBorder="1" applyAlignment="1">
      <alignment vertical="center"/>
    </xf>
    <xf numFmtId="0" fontId="9" fillId="0" borderId="12" xfId="0" applyFont="1" applyBorder="1" applyAlignment="1">
      <alignment horizontal="right" vertical="center"/>
    </xf>
    <xf numFmtId="0" fontId="9" fillId="0" borderId="9" xfId="0" applyFont="1" applyBorder="1" applyAlignment="1">
      <alignment horizontal="left" vertical="center"/>
    </xf>
    <xf numFmtId="3" fontId="1" fillId="0" borderId="28" xfId="0" applyNumberFormat="1" applyFont="1" applyBorder="1" applyAlignment="1">
      <alignment vertical="center"/>
    </xf>
    <xf numFmtId="3" fontId="1" fillId="0" borderId="0" xfId="0" applyNumberFormat="1" applyFont="1" applyAlignment="1">
      <alignment vertical="center"/>
    </xf>
    <xf numFmtId="4" fontId="1" fillId="0" borderId="16" xfId="0" applyNumberFormat="1" applyFont="1" applyBorder="1" applyAlignment="1">
      <alignment horizontal="right" vertical="center" wrapText="1"/>
    </xf>
    <xf numFmtId="4" fontId="1" fillId="0" borderId="16" xfId="0" applyNumberFormat="1" applyFont="1" applyBorder="1" applyAlignment="1">
      <alignment horizontal="right" vertical="center"/>
    </xf>
    <xf numFmtId="3" fontId="1" fillId="0" borderId="18" xfId="0" applyNumberFormat="1" applyFont="1" applyBorder="1" applyAlignment="1">
      <alignment vertical="center"/>
    </xf>
    <xf numFmtId="4" fontId="1" fillId="0" borderId="45" xfId="0" applyNumberFormat="1" applyFont="1" applyBorder="1" applyAlignment="1">
      <alignment horizontal="right" vertical="center" wrapText="1"/>
    </xf>
    <xf numFmtId="4" fontId="1" fillId="0" borderId="17" xfId="0" applyNumberFormat="1" applyFont="1" applyBorder="1" applyAlignment="1">
      <alignment horizontal="right" vertical="center" wrapText="1"/>
    </xf>
    <xf numFmtId="3" fontId="1" fillId="0" borderId="14" xfId="0" applyNumberFormat="1" applyFont="1" applyBorder="1" applyAlignment="1">
      <alignment vertical="center" wrapText="1"/>
    </xf>
    <xf numFmtId="3" fontId="2" fillId="0" borderId="29" xfId="0" applyNumberFormat="1" applyFont="1" applyBorder="1" applyAlignment="1">
      <alignment horizontal="right" vertical="center" wrapText="1"/>
    </xf>
    <xf numFmtId="4" fontId="2" fillId="0" borderId="28" xfId="0" applyNumberFormat="1" applyFont="1" applyBorder="1" applyAlignment="1">
      <alignment horizontal="right" vertical="center" wrapText="1"/>
    </xf>
    <xf numFmtId="4" fontId="1" fillId="0" borderId="29" xfId="0" applyNumberFormat="1" applyFont="1" applyBorder="1" applyAlignment="1">
      <alignment horizontal="right" vertical="center" wrapText="1"/>
    </xf>
    <xf numFmtId="3" fontId="2" fillId="0" borderId="28" xfId="0" applyNumberFormat="1" applyFont="1" applyBorder="1" applyAlignment="1">
      <alignment horizontal="right" vertical="center" wrapText="1"/>
    </xf>
    <xf numFmtId="4" fontId="4" fillId="0" borderId="53" xfId="0" applyNumberFormat="1" applyFont="1" applyBorder="1" applyAlignment="1">
      <alignment horizontal="right" vertical="center" wrapText="1"/>
    </xf>
    <xf numFmtId="0" fontId="1" fillId="0" borderId="20" xfId="0" applyFont="1" applyBorder="1" applyAlignment="1">
      <alignment vertical="center"/>
    </xf>
    <xf numFmtId="0" fontId="1" fillId="0" borderId="0" xfId="0" applyFont="1" applyAlignment="1">
      <alignment vertical="center"/>
    </xf>
    <xf numFmtId="0" fontId="14" fillId="0" borderId="0" xfId="0" applyFont="1" applyAlignment="1">
      <alignment vertical="center"/>
    </xf>
    <xf numFmtId="0" fontId="13" fillId="0" borderId="0" xfId="0" applyFont="1" applyAlignment="1">
      <alignment vertical="center"/>
    </xf>
    <xf numFmtId="165" fontId="18" fillId="0" borderId="38" xfId="0" applyNumberFormat="1" applyFont="1" applyBorder="1" applyAlignment="1">
      <alignment vertical="center"/>
    </xf>
    <xf numFmtId="0" fontId="18" fillId="0" borderId="0" xfId="0" applyFont="1" applyAlignment="1">
      <alignment vertical="center"/>
    </xf>
    <xf numFmtId="0" fontId="18" fillId="0" borderId="7" xfId="0" applyFont="1" applyBorder="1" applyAlignment="1">
      <alignment vertical="center"/>
    </xf>
    <xf numFmtId="0" fontId="2" fillId="0" borderId="0" xfId="0" applyFont="1" applyProtection="1">
      <protection locked="0"/>
    </xf>
    <xf numFmtId="2" fontId="2" fillId="0" borderId="0" xfId="0" applyNumberFormat="1" applyFont="1" applyProtection="1">
      <protection locked="0"/>
    </xf>
    <xf numFmtId="0" fontId="1" fillId="0" borderId="0" xfId="0" applyFont="1" applyAlignment="1" applyProtection="1">
      <alignment horizontal="left" vertical="top" wrapText="1"/>
      <protection locked="0"/>
    </xf>
    <xf numFmtId="0" fontId="20" fillId="0" borderId="0" xfId="0" applyFont="1" applyAlignment="1">
      <alignment vertical="center"/>
    </xf>
    <xf numFmtId="0" fontId="2" fillId="0" borderId="0" xfId="0" applyFont="1"/>
    <xf numFmtId="0" fontId="21" fillId="0" borderId="0" xfId="0" applyFont="1"/>
    <xf numFmtId="4" fontId="21" fillId="0" borderId="0" xfId="0" applyNumberFormat="1" applyFont="1"/>
    <xf numFmtId="0" fontId="1" fillId="0" borderId="0" xfId="0" applyFont="1" applyAlignment="1" applyProtection="1">
      <alignment horizontal="left" vertical="center"/>
      <protection locked="0"/>
    </xf>
    <xf numFmtId="0" fontId="1" fillId="0" borderId="0" xfId="0" applyFont="1" applyAlignment="1" applyProtection="1">
      <alignment horizontal="right" vertical="center"/>
      <protection locked="0"/>
    </xf>
    <xf numFmtId="0" fontId="1" fillId="0" borderId="0" xfId="0" applyFont="1" applyAlignment="1" applyProtection="1">
      <alignment horizontal="center" vertical="center"/>
      <protection locked="0"/>
    </xf>
    <xf numFmtId="0" fontId="1" fillId="0" borderId="0" xfId="0" applyFont="1" applyAlignment="1" applyProtection="1">
      <alignment horizontal="left" vertical="center" wrapText="1"/>
      <protection locked="0"/>
    </xf>
    <xf numFmtId="0" fontId="1" fillId="0" borderId="0" xfId="0" applyFont="1" applyAlignment="1" applyProtection="1">
      <alignment horizontal="center" vertical="center" wrapText="1"/>
      <protection locked="0"/>
    </xf>
    <xf numFmtId="0" fontId="20" fillId="0" borderId="0" xfId="0" applyFont="1" applyAlignment="1">
      <alignment horizontal="center" vertical="center"/>
    </xf>
    <xf numFmtId="4" fontId="20" fillId="0" borderId="0" xfId="0" applyNumberFormat="1" applyFont="1" applyAlignment="1">
      <alignment vertical="center"/>
    </xf>
    <xf numFmtId="49" fontId="7" fillId="0" borderId="0" xfId="0" applyNumberFormat="1" applyFont="1" applyAlignment="1">
      <alignment horizontal="left" vertical="center"/>
    </xf>
    <xf numFmtId="49" fontId="1" fillId="0" borderId="0" xfId="0" applyNumberFormat="1" applyFont="1" applyAlignment="1">
      <alignment horizontal="left" vertical="center"/>
    </xf>
    <xf numFmtId="49" fontId="1" fillId="0" borderId="0" xfId="0" applyNumberFormat="1" applyFont="1" applyAlignment="1">
      <alignment horizontal="left" vertical="center" wrapText="1"/>
    </xf>
    <xf numFmtId="49" fontId="4" fillId="0" borderId="0" xfId="0" applyNumberFormat="1" applyFont="1" applyAlignment="1">
      <alignment horizontal="left" vertical="center"/>
    </xf>
    <xf numFmtId="0" fontId="1" fillId="0" borderId="0" xfId="0" applyFont="1" applyAlignment="1">
      <alignment horizontal="left" vertical="center"/>
    </xf>
    <xf numFmtId="49" fontId="1" fillId="0" borderId="49" xfId="0" applyNumberFormat="1" applyFont="1" applyBorder="1" applyAlignment="1">
      <alignment horizontal="center" vertical="center" wrapText="1"/>
    </xf>
    <xf numFmtId="49" fontId="1" fillId="0" borderId="47" xfId="0" applyNumberFormat="1" applyFont="1" applyBorder="1" applyAlignment="1">
      <alignment horizontal="center" vertical="center" wrapText="1"/>
    </xf>
    <xf numFmtId="1" fontId="1" fillId="0" borderId="32" xfId="0" applyNumberFormat="1" applyFont="1" applyBorder="1" applyAlignment="1">
      <alignment horizontal="center" vertical="center"/>
    </xf>
    <xf numFmtId="1" fontId="1" fillId="0" borderId="48" xfId="0" applyNumberFormat="1" applyFont="1" applyBorder="1" applyAlignment="1">
      <alignment horizontal="center" vertical="center"/>
    </xf>
    <xf numFmtId="1" fontId="1" fillId="0" borderId="48" xfId="0" applyNumberFormat="1" applyFont="1" applyBorder="1" applyAlignment="1">
      <alignment horizontal="center" vertical="center" wrapText="1"/>
    </xf>
    <xf numFmtId="49" fontId="10" fillId="0" borderId="17" xfId="0" applyNumberFormat="1" applyFont="1" applyBorder="1" applyAlignment="1">
      <alignment horizontal="right" vertical="center"/>
    </xf>
    <xf numFmtId="49" fontId="10" fillId="0" borderId="17" xfId="0" applyNumberFormat="1" applyFont="1" applyBorder="1" applyAlignment="1">
      <alignment horizontal="center" vertical="center"/>
    </xf>
    <xf numFmtId="49" fontId="10" fillId="0" borderId="17" xfId="0" applyNumberFormat="1" applyFont="1" applyBorder="1" applyAlignment="1">
      <alignment horizontal="left" vertical="center" wrapText="1"/>
    </xf>
    <xf numFmtId="49" fontId="1" fillId="0" borderId="17" xfId="0" applyNumberFormat="1" applyFont="1" applyBorder="1" applyAlignment="1">
      <alignment horizontal="left" vertical="top" wrapText="1"/>
    </xf>
    <xf numFmtId="49" fontId="1" fillId="3" borderId="0" xfId="0" applyNumberFormat="1" applyFont="1" applyFill="1" applyAlignment="1">
      <alignment horizontal="left" vertical="center"/>
    </xf>
    <xf numFmtId="0" fontId="1" fillId="3" borderId="0" xfId="0" applyFont="1" applyFill="1" applyAlignment="1">
      <alignment horizontal="left" vertical="center"/>
    </xf>
    <xf numFmtId="0" fontId="4" fillId="0" borderId="54" xfId="0" applyFont="1" applyBorder="1" applyAlignment="1">
      <alignment horizontal="right" vertical="center"/>
    </xf>
    <xf numFmtId="167" fontId="14" fillId="0" borderId="54" xfId="0" applyNumberFormat="1" applyFont="1" applyBorder="1" applyAlignment="1">
      <alignment horizontal="center" vertical="center"/>
    </xf>
    <xf numFmtId="0" fontId="14" fillId="0" borderId="54" xfId="0" applyFont="1" applyBorder="1" applyAlignment="1">
      <alignment horizontal="center" vertical="center"/>
    </xf>
    <xf numFmtId="0" fontId="14" fillId="0" borderId="54" xfId="0" applyFont="1" applyBorder="1" applyAlignment="1">
      <alignment horizontal="left" vertical="center" wrapText="1"/>
    </xf>
    <xf numFmtId="0" fontId="14" fillId="0" borderId="54" xfId="0" applyFont="1" applyBorder="1" applyAlignment="1">
      <alignment horizontal="left" vertical="top" wrapText="1"/>
    </xf>
    <xf numFmtId="0" fontId="14" fillId="0" borderId="54" xfId="0" applyFont="1" applyBorder="1" applyAlignment="1">
      <alignment horizontal="right" vertical="center"/>
    </xf>
    <xf numFmtId="4" fontId="14" fillId="0" borderId="54" xfId="0" applyNumberFormat="1" applyFont="1" applyBorder="1" applyAlignment="1">
      <alignment horizontal="right" vertical="center"/>
    </xf>
    <xf numFmtId="167" fontId="1" fillId="0" borderId="54" xfId="0" applyNumberFormat="1" applyFont="1" applyBorder="1" applyAlignment="1">
      <alignment horizontal="right" vertical="center"/>
    </xf>
    <xf numFmtId="167" fontId="15" fillId="0" borderId="54" xfId="0" applyNumberFormat="1" applyFont="1" applyBorder="1" applyAlignment="1">
      <alignment horizontal="center" vertical="center"/>
    </xf>
    <xf numFmtId="0" fontId="15" fillId="0" borderId="54" xfId="0" applyFont="1" applyBorder="1" applyAlignment="1">
      <alignment horizontal="center" vertical="center"/>
    </xf>
    <xf numFmtId="0" fontId="15" fillId="0" borderId="54" xfId="0" applyFont="1" applyBorder="1" applyAlignment="1">
      <alignment horizontal="left" vertical="center" wrapText="1"/>
    </xf>
    <xf numFmtId="0" fontId="15" fillId="0" borderId="54" xfId="0" applyFont="1" applyBorder="1" applyAlignment="1">
      <alignment horizontal="left" vertical="top" wrapText="1"/>
    </xf>
    <xf numFmtId="0" fontId="15" fillId="0" borderId="54" xfId="0" applyFont="1" applyBorder="1" applyAlignment="1">
      <alignment horizontal="right" vertical="center"/>
    </xf>
    <xf numFmtId="4" fontId="15" fillId="0" borderId="54" xfId="0" applyNumberFormat="1" applyFont="1" applyBorder="1" applyAlignment="1">
      <alignment horizontal="right" vertical="center"/>
    </xf>
    <xf numFmtId="167" fontId="1" fillId="0" borderId="54" xfId="0" applyNumberFormat="1" applyFont="1" applyBorder="1" applyAlignment="1">
      <alignment horizontal="center" vertical="center"/>
    </xf>
    <xf numFmtId="49" fontId="1" fillId="0" borderId="54" xfId="0" applyNumberFormat="1" applyFont="1" applyBorder="1" applyAlignment="1">
      <alignment horizontal="left" vertical="center" wrapText="1"/>
    </xf>
    <xf numFmtId="0" fontId="1" fillId="2" borderId="54" xfId="0" applyFont="1" applyFill="1" applyBorder="1" applyAlignment="1">
      <alignment horizontal="left" vertical="top" wrapText="1"/>
    </xf>
    <xf numFmtId="166" fontId="1" fillId="0" borderId="54" xfId="0" applyNumberFormat="1" applyFont="1" applyBorder="1" applyAlignment="1">
      <alignment horizontal="right" vertical="center"/>
    </xf>
    <xf numFmtId="4" fontId="1" fillId="3" borderId="54" xfId="0" applyNumberFormat="1" applyFont="1" applyFill="1" applyBorder="1" applyAlignment="1">
      <alignment horizontal="right" vertical="center"/>
    </xf>
    <xf numFmtId="4" fontId="1" fillId="0" borderId="54" xfId="0" applyNumberFormat="1" applyFont="1" applyBorder="1" applyAlignment="1">
      <alignment horizontal="right" vertical="center"/>
    </xf>
    <xf numFmtId="49" fontId="1" fillId="0" borderId="54" xfId="0" applyNumberFormat="1" applyFont="1" applyBorder="1" applyAlignment="1">
      <alignment horizontal="left" vertical="top" wrapText="1"/>
    </xf>
    <xf numFmtId="0" fontId="1" fillId="0" borderId="54" xfId="0" applyFont="1" applyBorder="1" applyAlignment="1">
      <alignment horizontal="center" vertical="center" wrapText="1"/>
    </xf>
    <xf numFmtId="0" fontId="1" fillId="0" borderId="54" xfId="0" applyFont="1" applyBorder="1" applyAlignment="1">
      <alignment horizontal="left" vertical="center" wrapText="1"/>
    </xf>
    <xf numFmtId="0" fontId="1" fillId="0" borderId="54" xfId="0" applyFont="1" applyBorder="1" applyAlignment="1">
      <alignment horizontal="left" vertical="top" wrapText="1"/>
    </xf>
    <xf numFmtId="0" fontId="0" fillId="0" borderId="54" xfId="0" applyBorder="1" applyAlignment="1">
      <alignment horizontal="left" vertical="center" wrapText="1"/>
    </xf>
    <xf numFmtId="166" fontId="1" fillId="2" borderId="54" xfId="0" applyNumberFormat="1" applyFont="1" applyFill="1" applyBorder="1" applyAlignment="1">
      <alignment horizontal="right" vertical="center"/>
    </xf>
    <xf numFmtId="0" fontId="15" fillId="0" borderId="54" xfId="0" applyFont="1" applyBorder="1" applyAlignment="1">
      <alignment horizontal="left" vertical="center"/>
    </xf>
    <xf numFmtId="0" fontId="15" fillId="0" borderId="54" xfId="0" applyFont="1" applyBorder="1" applyAlignment="1">
      <alignment horizontal="center" vertical="center" wrapText="1"/>
    </xf>
    <xf numFmtId="0" fontId="15" fillId="3" borderId="54" xfId="0" applyFont="1" applyFill="1" applyBorder="1" applyAlignment="1">
      <alignment horizontal="right" vertical="center"/>
    </xf>
    <xf numFmtId="4" fontId="16" fillId="0" borderId="54" xfId="0" applyNumberFormat="1" applyFont="1" applyBorder="1" applyAlignment="1">
      <alignment horizontal="right" vertical="center"/>
    </xf>
    <xf numFmtId="167" fontId="1" fillId="2" borderId="54" xfId="0" applyNumberFormat="1" applyFont="1" applyFill="1" applyBorder="1" applyAlignment="1">
      <alignment horizontal="center" vertical="center"/>
    </xf>
    <xf numFmtId="49" fontId="1" fillId="2" borderId="54" xfId="0" applyNumberFormat="1" applyFont="1" applyFill="1" applyBorder="1" applyAlignment="1">
      <alignment horizontal="left" vertical="center" wrapText="1"/>
    </xf>
    <xf numFmtId="0" fontId="11" fillId="0" borderId="54" xfId="0" applyFont="1" applyBorder="1" applyAlignment="1">
      <alignment horizontal="right" vertical="center"/>
    </xf>
    <xf numFmtId="0" fontId="17" fillId="0" borderId="54" xfId="0" applyFont="1" applyBorder="1" applyAlignment="1">
      <alignment horizontal="center" vertical="center"/>
    </xf>
    <xf numFmtId="0" fontId="17" fillId="0" borderId="54" xfId="0" applyFont="1" applyBorder="1" applyAlignment="1">
      <alignment horizontal="left" vertical="center" wrapText="1"/>
    </xf>
    <xf numFmtId="0" fontId="17" fillId="0" borderId="54" xfId="0" applyFont="1" applyBorder="1" applyAlignment="1">
      <alignment horizontal="left" vertical="top" wrapText="1"/>
    </xf>
    <xf numFmtId="0" fontId="17" fillId="0" borderId="54" xfId="0" applyFont="1" applyBorder="1" applyAlignment="1">
      <alignment horizontal="right" vertical="center"/>
    </xf>
    <xf numFmtId="4" fontId="17" fillId="0" borderId="54" xfId="0" applyNumberFormat="1" applyFont="1" applyBorder="1" applyAlignment="1">
      <alignment horizontal="right" vertical="center"/>
    </xf>
    <xf numFmtId="49" fontId="7" fillId="0" borderId="0" xfId="0" applyNumberFormat="1" applyFont="1"/>
    <xf numFmtId="49" fontId="3" fillId="0" borderId="0" xfId="0" applyNumberFormat="1" applyFont="1"/>
    <xf numFmtId="49" fontId="6" fillId="0" borderId="0" xfId="0" applyNumberFormat="1" applyFont="1" applyAlignment="1">
      <alignment vertical="center"/>
    </xf>
    <xf numFmtId="0" fontId="2" fillId="0" borderId="0" xfId="0" applyFont="1" applyAlignment="1">
      <alignment horizontal="left" vertical="center"/>
    </xf>
    <xf numFmtId="49" fontId="3" fillId="0" borderId="0" xfId="0" applyNumberFormat="1" applyFont="1" applyAlignment="1">
      <alignment vertical="center"/>
    </xf>
    <xf numFmtId="49" fontId="2" fillId="0" borderId="0" xfId="0" applyNumberFormat="1" applyFont="1" applyAlignment="1">
      <alignment horizontal="center" vertical="center"/>
    </xf>
    <xf numFmtId="49" fontId="2" fillId="0" borderId="0" xfId="0" applyNumberFormat="1" applyFont="1" applyAlignment="1">
      <alignment vertical="center"/>
    </xf>
    <xf numFmtId="49" fontId="2" fillId="0" borderId="0" xfId="0" applyNumberFormat="1" applyFont="1" applyAlignment="1">
      <alignment horizontal="left" vertical="center"/>
    </xf>
    <xf numFmtId="49" fontId="2" fillId="0" borderId="49" xfId="0" applyNumberFormat="1" applyFont="1" applyBorder="1" applyAlignment="1">
      <alignment horizontal="center" vertical="center" wrapText="1"/>
    </xf>
    <xf numFmtId="49" fontId="2" fillId="0" borderId="47" xfId="0" applyNumberFormat="1" applyFont="1" applyBorder="1" applyAlignment="1">
      <alignment horizontal="center" vertical="center" wrapText="1"/>
    </xf>
    <xf numFmtId="49" fontId="2" fillId="0" borderId="50" xfId="0" applyNumberFormat="1" applyFont="1" applyBorder="1" applyAlignment="1">
      <alignment horizontal="center" vertical="center" wrapText="1"/>
    </xf>
    <xf numFmtId="1" fontId="2" fillId="0" borderId="32" xfId="0" applyNumberFormat="1" applyFont="1" applyBorder="1" applyAlignment="1">
      <alignment horizontal="center" vertical="center" wrapText="1"/>
    </xf>
    <xf numFmtId="1" fontId="2" fillId="0" borderId="48" xfId="0" applyNumberFormat="1" applyFont="1" applyBorder="1" applyAlignment="1">
      <alignment horizontal="center" vertical="center" wrapText="1"/>
    </xf>
    <xf numFmtId="1" fontId="2" fillId="0" borderId="51" xfId="0" applyNumberFormat="1" applyFont="1" applyBorder="1" applyAlignment="1">
      <alignment horizontal="center" vertical="center" wrapText="1"/>
    </xf>
    <xf numFmtId="0" fontId="1" fillId="0" borderId="16" xfId="0" applyFont="1" applyBorder="1"/>
    <xf numFmtId="0" fontId="1" fillId="0" borderId="17" xfId="0" applyFont="1" applyBorder="1"/>
    <xf numFmtId="0" fontId="24" fillId="0" borderId="54" xfId="0" applyFont="1" applyBorder="1" applyAlignment="1">
      <alignment horizontal="left" vertical="top" wrapText="1"/>
    </xf>
    <xf numFmtId="49" fontId="1" fillId="0" borderId="54" xfId="0" applyNumberFormat="1" applyFont="1" applyBorder="1" applyAlignment="1">
      <alignment vertical="top" wrapText="1"/>
    </xf>
    <xf numFmtId="0" fontId="10" fillId="0" borderId="54" xfId="0" applyFont="1" applyBorder="1" applyAlignment="1">
      <alignment vertical="center" wrapText="1"/>
    </xf>
    <xf numFmtId="49" fontId="1" fillId="0" borderId="54" xfId="0" applyNumberFormat="1" applyFont="1" applyBorder="1" applyAlignment="1">
      <alignment vertical="center" wrapText="1"/>
    </xf>
    <xf numFmtId="167" fontId="13" fillId="0" borderId="54" xfId="0" applyNumberFormat="1" applyFont="1" applyBorder="1" applyAlignment="1">
      <alignment horizontal="center" vertical="center"/>
    </xf>
    <xf numFmtId="167" fontId="1" fillId="0" borderId="54" xfId="0" applyNumberFormat="1" applyFont="1" applyBorder="1" applyAlignment="1">
      <alignment horizontal="left" vertical="center" wrapText="1"/>
    </xf>
    <xf numFmtId="167" fontId="1" fillId="2" borderId="54" xfId="0" applyNumberFormat="1" applyFont="1" applyFill="1" applyBorder="1" applyAlignment="1">
      <alignment horizontal="left" vertical="top" wrapText="1"/>
    </xf>
    <xf numFmtId="167" fontId="1" fillId="0" borderId="54" xfId="0" applyNumberFormat="1" applyFont="1" applyBorder="1" applyAlignment="1">
      <alignment horizontal="left" vertical="top" wrapText="1"/>
    </xf>
    <xf numFmtId="165" fontId="2" fillId="3" borderId="26" xfId="0" applyNumberFormat="1" applyFont="1" applyFill="1" applyBorder="1" applyAlignment="1">
      <alignment vertical="center"/>
    </xf>
    <xf numFmtId="165" fontId="2" fillId="3" borderId="28" xfId="0" applyNumberFormat="1" applyFont="1" applyFill="1" applyBorder="1" applyAlignment="1">
      <alignment vertical="center"/>
    </xf>
    <xf numFmtId="165" fontId="2" fillId="3" borderId="12" xfId="0" applyNumberFormat="1" applyFont="1" applyFill="1" applyBorder="1" applyAlignment="1">
      <alignment vertical="center"/>
    </xf>
    <xf numFmtId="0" fontId="2" fillId="3" borderId="9" xfId="0" applyFont="1" applyFill="1" applyBorder="1" applyAlignment="1">
      <alignment vertical="center"/>
    </xf>
    <xf numFmtId="0" fontId="2" fillId="3" borderId="12" xfId="0" applyFont="1" applyFill="1" applyBorder="1" applyAlignment="1">
      <alignment vertical="center"/>
    </xf>
    <xf numFmtId="165" fontId="2" fillId="3" borderId="9" xfId="0" applyNumberFormat="1" applyFont="1" applyFill="1" applyBorder="1" applyAlignment="1">
      <alignment vertical="center"/>
    </xf>
    <xf numFmtId="49" fontId="2" fillId="3" borderId="26" xfId="0" applyNumberFormat="1" applyFont="1" applyFill="1" applyBorder="1" applyAlignment="1">
      <alignment vertical="center"/>
    </xf>
    <xf numFmtId="167" fontId="1" fillId="0" borderId="16" xfId="0" applyNumberFormat="1" applyFont="1" applyBorder="1" applyAlignment="1">
      <alignment vertical="center"/>
    </xf>
    <xf numFmtId="167" fontId="1" fillId="0" borderId="18" xfId="0" applyNumberFormat="1" applyFont="1" applyBorder="1" applyAlignment="1">
      <alignment vertical="center"/>
    </xf>
    <xf numFmtId="165" fontId="2" fillId="0" borderId="25" xfId="0" applyNumberFormat="1" applyFont="1" applyBorder="1" applyAlignment="1">
      <alignment horizontal="left" vertical="center" wrapText="1"/>
    </xf>
    <xf numFmtId="165" fontId="2" fillId="0" borderId="8" xfId="0" applyNumberFormat="1" applyFont="1" applyBorder="1" applyAlignment="1">
      <alignment horizontal="left" vertical="center" wrapText="1"/>
    </xf>
    <xf numFmtId="165" fontId="2" fillId="0" borderId="5" xfId="0" applyNumberFormat="1" applyFont="1" applyBorder="1" applyAlignment="1">
      <alignment horizontal="left" vertical="center" wrapText="1"/>
    </xf>
    <xf numFmtId="165" fontId="2" fillId="0" borderId="38" xfId="0" applyNumberFormat="1" applyFont="1" applyBorder="1" applyAlignment="1">
      <alignment horizontal="left" vertical="center" wrapText="1"/>
    </xf>
    <xf numFmtId="165" fontId="2" fillId="0" borderId="0" xfId="0" applyNumberFormat="1" applyFont="1" applyAlignment="1">
      <alignment horizontal="left" vertical="center" wrapText="1"/>
    </xf>
    <xf numFmtId="165" fontId="2" fillId="0" borderId="7" xfId="0" applyNumberFormat="1" applyFont="1" applyBorder="1" applyAlignment="1">
      <alignment horizontal="left" vertical="center" wrapText="1"/>
    </xf>
    <xf numFmtId="165" fontId="6" fillId="0" borderId="29" xfId="0" applyNumberFormat="1" applyFont="1" applyBorder="1" applyAlignment="1">
      <alignment horizontal="left" vertical="center" wrapText="1"/>
    </xf>
    <xf numFmtId="165" fontId="6" fillId="0" borderId="10" xfId="0" applyNumberFormat="1" applyFont="1" applyBorder="1" applyAlignment="1">
      <alignment horizontal="left" vertical="center" wrapText="1"/>
    </xf>
    <xf numFmtId="165" fontId="6" fillId="0" borderId="11" xfId="0" applyNumberFormat="1" applyFont="1" applyBorder="1" applyAlignment="1">
      <alignment horizontal="left" vertical="center" wrapText="1"/>
    </xf>
    <xf numFmtId="165" fontId="2" fillId="0" borderId="29" xfId="0" applyNumberFormat="1" applyFont="1" applyBorder="1" applyAlignment="1">
      <alignment horizontal="left" vertical="center" wrapText="1"/>
    </xf>
    <xf numFmtId="165" fontId="2" fillId="0" borderId="10" xfId="0" applyNumberFormat="1" applyFont="1" applyBorder="1" applyAlignment="1">
      <alignment horizontal="left" vertical="center" wrapText="1"/>
    </xf>
    <xf numFmtId="165" fontId="2" fillId="0" borderId="11" xfId="0" applyNumberFormat="1" applyFont="1" applyBorder="1" applyAlignment="1">
      <alignment horizontal="left" vertical="center" wrapText="1"/>
    </xf>
    <xf numFmtId="0" fontId="1" fillId="0" borderId="0" xfId="0" applyFont="1" applyAlignment="1" applyProtection="1">
      <alignment horizontal="left" wrapText="1"/>
      <protection locked="0"/>
    </xf>
    <xf numFmtId="165" fontId="2" fillId="3" borderId="38" xfId="0" applyNumberFormat="1" applyFont="1" applyFill="1" applyBorder="1" applyAlignment="1">
      <alignment vertical="center"/>
    </xf>
    <xf numFmtId="165" fontId="2" fillId="3" borderId="0" xfId="0" applyNumberFormat="1" applyFont="1" applyFill="1" applyAlignment="1">
      <alignment vertical="center"/>
    </xf>
    <xf numFmtId="165" fontId="2" fillId="3" borderId="7" xfId="0" applyNumberFormat="1" applyFont="1" applyFill="1" applyBorder="1" applyAlignment="1">
      <alignment vertical="center"/>
    </xf>
    <xf numFmtId="49" fontId="1" fillId="0" borderId="0" xfId="0" applyNumberFormat="1" applyFont="1" applyAlignment="1">
      <alignment horizontal="left" vertical="center" wrapText="1"/>
    </xf>
    <xf numFmtId="0" fontId="17" fillId="0" borderId="16" xfId="0" applyFont="1" applyBorder="1" applyAlignment="1">
      <alignment horizontal="center" vertical="center"/>
    </xf>
    <xf numFmtId="0" fontId="17" fillId="0" borderId="18" xfId="0" applyFont="1" applyBorder="1" applyAlignment="1">
      <alignment horizontal="center" vertical="center"/>
    </xf>
    <xf numFmtId="0" fontId="1" fillId="0" borderId="0" xfId="0" applyFont="1" applyAlignment="1">
      <alignment horizontal="left" vertical="center"/>
    </xf>
    <xf numFmtId="49" fontId="1" fillId="0" borderId="0" xfId="0" applyNumberFormat="1" applyFont="1" applyAlignment="1">
      <alignment horizontal="left" vertical="center"/>
    </xf>
    <xf numFmtId="167" fontId="1" fillId="0" borderId="16" xfId="0" applyNumberFormat="1" applyFont="1" applyBorder="1" applyAlignment="1">
      <alignment horizontal="center" vertical="center"/>
    </xf>
    <xf numFmtId="167" fontId="1" fillId="0" borderId="18" xfId="0" applyNumberFormat="1" applyFont="1" applyBorder="1" applyAlignment="1">
      <alignment horizontal="center" vertical="center"/>
    </xf>
    <xf numFmtId="0" fontId="1" fillId="3" borderId="0" xfId="0" applyFont="1" applyFill="1" applyAlignment="1">
      <alignment horizontal="left" vertical="center"/>
    </xf>
    <xf numFmtId="49" fontId="1" fillId="0" borderId="22" xfId="0" applyNumberFormat="1" applyFont="1" applyBorder="1" applyAlignment="1">
      <alignment horizontal="center" vertical="center" wrapText="1"/>
    </xf>
    <xf numFmtId="49" fontId="1" fillId="0" borderId="20" xfId="0" applyNumberFormat="1" applyFont="1" applyBorder="1" applyAlignment="1">
      <alignment horizontal="center" vertical="center" wrapText="1"/>
    </xf>
    <xf numFmtId="49" fontId="1" fillId="0" borderId="21" xfId="0" applyNumberFormat="1" applyFont="1" applyBorder="1" applyAlignment="1">
      <alignment horizontal="center" vertical="center" wrapText="1"/>
    </xf>
  </cellXfs>
  <cellStyles count="7">
    <cellStyle name="Hypertextový odkaz 2" xfId="4" xr:uid="{57810245-6986-45C2-82FC-15BC2A6CA051}"/>
    <cellStyle name="Měna 2" xfId="5" xr:uid="{95AB4765-6A4F-41A8-9D20-701B842C82BA}"/>
    <cellStyle name="Normální" xfId="0" builtinId="0"/>
    <cellStyle name="Normální 14" xfId="1" xr:uid="{00000000-0005-0000-0000-000001000000}"/>
    <cellStyle name="Normální 16" xfId="2" xr:uid="{00000000-0005-0000-0000-000002000000}"/>
    <cellStyle name="Normální 2" xfId="6" xr:uid="{EDF9C8C9-B6AA-4688-ADD2-D13504AA1C64}"/>
    <cellStyle name="Normální 4" xfId="3" xr:uid="{00000000-0005-0000-0000-000003000000}"/>
  </cellStyles>
  <dxfs count="0"/>
  <tableStyles count="0" defaultTableStyle="TableStyleMedium2"/>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ist1">
    <pageSetUpPr fitToPage="1"/>
  </sheetPr>
  <dimension ref="A1:S59"/>
  <sheetViews>
    <sheetView showGridLines="0" topLeftCell="A2" zoomScaleNormal="100" workbookViewId="0">
      <selection activeCell="E9" sqref="E9:J9"/>
    </sheetView>
  </sheetViews>
  <sheetFormatPr defaultColWidth="9.140625" defaultRowHeight="12.75" x14ac:dyDescent="0.2"/>
  <cols>
    <col min="1" max="1" width="2.42578125" style="70" customWidth="1"/>
    <col min="2" max="2" width="3.140625" style="70" customWidth="1"/>
    <col min="3" max="3" width="2.7109375" style="70" customWidth="1"/>
    <col min="4" max="4" width="6.85546875" style="70" customWidth="1"/>
    <col min="5" max="5" width="13.5703125" style="70" customWidth="1"/>
    <col min="6" max="6" width="0.5703125" style="70" customWidth="1"/>
    <col min="7" max="7" width="2.5703125" style="70" customWidth="1"/>
    <col min="8" max="8" width="2.7109375" style="70" customWidth="1"/>
    <col min="9" max="9" width="9.7109375" style="70" customWidth="1"/>
    <col min="10" max="10" width="15.28515625" style="70" customWidth="1"/>
    <col min="11" max="11" width="0.7109375" style="70" customWidth="1"/>
    <col min="12" max="12" width="2.42578125" style="70" customWidth="1"/>
    <col min="13" max="13" width="2.85546875" style="70" customWidth="1"/>
    <col min="14" max="14" width="2" style="70" customWidth="1"/>
    <col min="15" max="15" width="12.7109375" style="70" customWidth="1"/>
    <col min="16" max="16" width="2.85546875" style="70" customWidth="1"/>
    <col min="17" max="17" width="2" style="70" customWidth="1"/>
    <col min="18" max="18" width="13.5703125" style="70" customWidth="1"/>
    <col min="19" max="19" width="0.5703125" style="70" customWidth="1"/>
    <col min="20" max="16384" width="9.140625" style="70"/>
  </cols>
  <sheetData>
    <row r="1" spans="1:19" ht="12.75" hidden="1" customHeight="1" x14ac:dyDescent="0.2">
      <c r="A1" s="71"/>
      <c r="B1" s="72"/>
      <c r="C1" s="72"/>
      <c r="D1" s="72"/>
      <c r="E1" s="72"/>
      <c r="F1" s="72"/>
      <c r="G1" s="72"/>
      <c r="H1" s="72"/>
      <c r="I1" s="72"/>
      <c r="J1" s="72"/>
      <c r="K1" s="72"/>
      <c r="L1" s="72"/>
      <c r="M1" s="72"/>
      <c r="N1" s="72"/>
      <c r="O1" s="72"/>
      <c r="P1" s="72"/>
      <c r="Q1" s="72"/>
      <c r="R1" s="72"/>
      <c r="S1" s="73"/>
    </row>
    <row r="2" spans="1:19" ht="23.25" customHeight="1" x14ac:dyDescent="0.35">
      <c r="A2" s="71"/>
      <c r="B2" s="72"/>
      <c r="C2" s="72"/>
      <c r="D2" s="72"/>
      <c r="E2" s="72"/>
      <c r="F2" s="72"/>
      <c r="G2" s="74" t="s">
        <v>75</v>
      </c>
      <c r="H2" s="72"/>
      <c r="I2" s="72"/>
      <c r="J2" s="72"/>
      <c r="K2" s="72"/>
      <c r="L2" s="72"/>
      <c r="M2" s="72"/>
      <c r="N2" s="72"/>
      <c r="O2" s="72"/>
      <c r="P2" s="72"/>
      <c r="Q2" s="72"/>
      <c r="R2" s="72"/>
      <c r="S2" s="73"/>
    </row>
    <row r="3" spans="1:19" ht="12" hidden="1" customHeight="1" x14ac:dyDescent="0.2">
      <c r="A3" s="75"/>
      <c r="B3" s="76"/>
      <c r="C3" s="76"/>
      <c r="D3" s="76"/>
      <c r="E3" s="76"/>
      <c r="F3" s="76"/>
      <c r="G3" s="76"/>
      <c r="H3" s="76"/>
      <c r="I3" s="76"/>
      <c r="J3" s="76"/>
      <c r="K3" s="76"/>
      <c r="L3" s="76"/>
      <c r="M3" s="76"/>
      <c r="N3" s="76"/>
      <c r="O3" s="76"/>
      <c r="P3" s="76"/>
      <c r="Q3" s="76"/>
      <c r="R3" s="76"/>
      <c r="S3" s="77"/>
    </row>
    <row r="4" spans="1:19" ht="8.25" customHeight="1" x14ac:dyDescent="0.2">
      <c r="A4" s="2"/>
      <c r="B4" s="3"/>
      <c r="C4" s="3"/>
      <c r="D4" s="3"/>
      <c r="E4" s="3"/>
      <c r="F4" s="3"/>
      <c r="G4" s="3"/>
      <c r="H4" s="3"/>
      <c r="I4" s="3"/>
      <c r="J4" s="3"/>
      <c r="K4" s="3"/>
      <c r="L4" s="3"/>
      <c r="M4" s="3"/>
      <c r="N4" s="3"/>
      <c r="O4" s="3"/>
      <c r="P4" s="3"/>
      <c r="Q4" s="3"/>
      <c r="R4" s="3"/>
      <c r="S4" s="4"/>
    </row>
    <row r="5" spans="1:19" ht="24" customHeight="1" x14ac:dyDescent="0.2">
      <c r="A5" s="5"/>
      <c r="B5" s="1" t="s">
        <v>0</v>
      </c>
      <c r="C5" s="1"/>
      <c r="D5" s="1"/>
      <c r="E5" s="221" t="s">
        <v>257</v>
      </c>
      <c r="F5" s="222"/>
      <c r="G5" s="222"/>
      <c r="H5" s="222"/>
      <c r="I5" s="222"/>
      <c r="J5" s="223"/>
      <c r="K5" s="1"/>
      <c r="L5" s="1"/>
      <c r="M5" s="1"/>
      <c r="N5" s="1"/>
      <c r="O5" s="1" t="s">
        <v>1</v>
      </c>
      <c r="P5" s="78" t="s">
        <v>2</v>
      </c>
      <c r="Q5" s="79"/>
      <c r="R5" s="6"/>
      <c r="S5" s="7"/>
    </row>
    <row r="6" spans="1:19" ht="17.25" hidden="1" customHeight="1" x14ac:dyDescent="0.2">
      <c r="A6" s="5"/>
      <c r="B6" s="1" t="s">
        <v>3</v>
      </c>
      <c r="C6" s="1"/>
      <c r="D6" s="1"/>
      <c r="E6" s="117" t="s">
        <v>4</v>
      </c>
      <c r="F6" s="118"/>
      <c r="G6" s="118"/>
      <c r="H6" s="118"/>
      <c r="I6" s="118"/>
      <c r="J6" s="119"/>
      <c r="K6" s="1"/>
      <c r="L6" s="1"/>
      <c r="M6" s="1"/>
      <c r="N6" s="1"/>
      <c r="O6" s="1"/>
      <c r="P6" s="80"/>
      <c r="Q6" s="81"/>
      <c r="R6" s="8"/>
      <c r="S6" s="7"/>
    </row>
    <row r="7" spans="1:19" ht="24" customHeight="1" x14ac:dyDescent="0.2">
      <c r="A7" s="5"/>
      <c r="B7" s="1" t="s">
        <v>5</v>
      </c>
      <c r="C7" s="1"/>
      <c r="D7" s="1"/>
      <c r="E7" s="224" t="s">
        <v>158</v>
      </c>
      <c r="F7" s="225"/>
      <c r="G7" s="225"/>
      <c r="H7" s="225"/>
      <c r="I7" s="225"/>
      <c r="J7" s="226"/>
      <c r="K7" s="1"/>
      <c r="L7" s="1"/>
      <c r="M7" s="1"/>
      <c r="N7" s="1"/>
      <c r="O7" s="1" t="s">
        <v>6</v>
      </c>
      <c r="P7" s="80" t="s">
        <v>7</v>
      </c>
      <c r="Q7" s="81"/>
      <c r="R7" s="8"/>
      <c r="S7" s="7"/>
    </row>
    <row r="8" spans="1:19" ht="17.25" hidden="1" customHeight="1" x14ac:dyDescent="0.2">
      <c r="A8" s="5"/>
      <c r="B8" s="1" t="s">
        <v>8</v>
      </c>
      <c r="C8" s="1"/>
      <c r="D8" s="1"/>
      <c r="E8" s="80" t="s">
        <v>2</v>
      </c>
      <c r="F8" s="1"/>
      <c r="G8" s="1"/>
      <c r="H8" s="1"/>
      <c r="I8" s="1"/>
      <c r="J8" s="8"/>
      <c r="K8" s="1"/>
      <c r="L8" s="1"/>
      <c r="M8" s="1"/>
      <c r="N8" s="1"/>
      <c r="O8" s="1"/>
      <c r="P8" s="80"/>
      <c r="Q8" s="81"/>
      <c r="R8" s="8"/>
      <c r="S8" s="7"/>
    </row>
    <row r="9" spans="1:19" ht="24" customHeight="1" x14ac:dyDescent="0.2">
      <c r="A9" s="5"/>
      <c r="B9" s="1" t="s">
        <v>9</v>
      </c>
      <c r="C9" s="1"/>
      <c r="D9" s="1"/>
      <c r="E9" s="227" t="s">
        <v>256</v>
      </c>
      <c r="F9" s="228"/>
      <c r="G9" s="228"/>
      <c r="H9" s="228"/>
      <c r="I9" s="228"/>
      <c r="J9" s="229"/>
      <c r="K9" s="1"/>
      <c r="L9" s="1"/>
      <c r="M9" s="1"/>
      <c r="N9" s="1"/>
      <c r="O9" s="1" t="s">
        <v>10</v>
      </c>
      <c r="P9" s="230" t="s">
        <v>7</v>
      </c>
      <c r="Q9" s="231"/>
      <c r="R9" s="232"/>
      <c r="S9" s="7"/>
    </row>
    <row r="10" spans="1:19" ht="17.25" hidden="1" customHeight="1" x14ac:dyDescent="0.2">
      <c r="A10" s="5"/>
      <c r="B10" s="1" t="s">
        <v>11</v>
      </c>
      <c r="C10" s="1"/>
      <c r="D10" s="1"/>
      <c r="E10" s="1" t="s">
        <v>2</v>
      </c>
      <c r="F10" s="1"/>
      <c r="G10" s="1"/>
      <c r="H10" s="1"/>
      <c r="I10" s="1"/>
      <c r="J10" s="1"/>
      <c r="K10" s="1"/>
      <c r="L10" s="1"/>
      <c r="M10" s="1"/>
      <c r="N10" s="1"/>
      <c r="O10" s="1"/>
      <c r="P10" s="81"/>
      <c r="Q10" s="81"/>
      <c r="R10" s="1"/>
      <c r="S10" s="7"/>
    </row>
    <row r="11" spans="1:19" ht="17.25" hidden="1" customHeight="1" x14ac:dyDescent="0.2">
      <c r="A11" s="5"/>
      <c r="B11" s="1" t="s">
        <v>12</v>
      </c>
      <c r="C11" s="1"/>
      <c r="D11" s="1"/>
      <c r="E11" s="1" t="s">
        <v>2</v>
      </c>
      <c r="F11" s="1"/>
      <c r="G11" s="1"/>
      <c r="H11" s="1"/>
      <c r="I11" s="1"/>
      <c r="J11" s="1"/>
      <c r="K11" s="1"/>
      <c r="L11" s="1"/>
      <c r="M11" s="1"/>
      <c r="N11" s="1"/>
      <c r="O11" s="1"/>
      <c r="P11" s="81"/>
      <c r="Q11" s="81"/>
      <c r="R11" s="1"/>
      <c r="S11" s="7"/>
    </row>
    <row r="12" spans="1:19" ht="17.25" hidden="1" customHeight="1" x14ac:dyDescent="0.2">
      <c r="A12" s="5"/>
      <c r="B12" s="1" t="s">
        <v>13</v>
      </c>
      <c r="C12" s="1"/>
      <c r="D12" s="1"/>
      <c r="E12" s="1" t="s">
        <v>2</v>
      </c>
      <c r="F12" s="1"/>
      <c r="G12" s="1"/>
      <c r="H12" s="1"/>
      <c r="I12" s="1"/>
      <c r="J12" s="1"/>
      <c r="K12" s="1"/>
      <c r="L12" s="1"/>
      <c r="M12" s="1"/>
      <c r="N12" s="1"/>
      <c r="O12" s="1"/>
      <c r="P12" s="81"/>
      <c r="Q12" s="81"/>
      <c r="R12" s="1"/>
      <c r="S12" s="7"/>
    </row>
    <row r="13" spans="1:19" ht="17.25" hidden="1" customHeight="1" x14ac:dyDescent="0.2">
      <c r="A13" s="5"/>
      <c r="B13" s="1"/>
      <c r="C13" s="1"/>
      <c r="D13" s="1"/>
      <c r="E13" s="1" t="s">
        <v>2</v>
      </c>
      <c r="F13" s="1"/>
      <c r="G13" s="1"/>
      <c r="H13" s="1"/>
      <c r="I13" s="1"/>
      <c r="J13" s="1"/>
      <c r="K13" s="1"/>
      <c r="L13" s="1"/>
      <c r="M13" s="1"/>
      <c r="N13" s="1"/>
      <c r="O13" s="1"/>
      <c r="P13" s="81"/>
      <c r="Q13" s="81"/>
      <c r="R13" s="1"/>
      <c r="S13" s="7"/>
    </row>
    <row r="14" spans="1:19" ht="17.25" hidden="1" customHeight="1" x14ac:dyDescent="0.2">
      <c r="A14" s="5"/>
      <c r="B14" s="1"/>
      <c r="C14" s="1"/>
      <c r="D14" s="1"/>
      <c r="E14" s="1" t="s">
        <v>2</v>
      </c>
      <c r="F14" s="1"/>
      <c r="G14" s="1"/>
      <c r="H14" s="1"/>
      <c r="I14" s="1"/>
      <c r="J14" s="1"/>
      <c r="K14" s="1"/>
      <c r="L14" s="1"/>
      <c r="M14" s="1"/>
      <c r="N14" s="1"/>
      <c r="O14" s="1"/>
      <c r="P14" s="81"/>
      <c r="Q14" s="81"/>
      <c r="R14" s="1"/>
      <c r="S14" s="7"/>
    </row>
    <row r="15" spans="1:19" ht="17.25" hidden="1" customHeight="1" x14ac:dyDescent="0.2">
      <c r="A15" s="5"/>
      <c r="B15" s="1"/>
      <c r="C15" s="1"/>
      <c r="D15" s="1"/>
      <c r="E15" s="1" t="s">
        <v>2</v>
      </c>
      <c r="F15" s="1"/>
      <c r="G15" s="1"/>
      <c r="H15" s="1"/>
      <c r="I15" s="1"/>
      <c r="J15" s="1"/>
      <c r="K15" s="1"/>
      <c r="L15" s="1"/>
      <c r="M15" s="1"/>
      <c r="N15" s="1"/>
      <c r="O15" s="1"/>
      <c r="P15" s="81"/>
      <c r="Q15" s="81"/>
      <c r="R15" s="1"/>
      <c r="S15" s="7"/>
    </row>
    <row r="16" spans="1:19" ht="17.25" hidden="1" customHeight="1" x14ac:dyDescent="0.2">
      <c r="A16" s="5"/>
      <c r="B16" s="1"/>
      <c r="C16" s="1"/>
      <c r="D16" s="1"/>
      <c r="E16" s="1" t="s">
        <v>2</v>
      </c>
      <c r="F16" s="1"/>
      <c r="G16" s="1"/>
      <c r="H16" s="1"/>
      <c r="I16" s="1"/>
      <c r="J16" s="1"/>
      <c r="K16" s="1"/>
      <c r="L16" s="1"/>
      <c r="M16" s="1"/>
      <c r="N16" s="1"/>
      <c r="O16" s="1"/>
      <c r="P16" s="81"/>
      <c r="Q16" s="81"/>
      <c r="R16" s="1"/>
      <c r="S16" s="7"/>
    </row>
    <row r="17" spans="1:19" ht="17.25" hidden="1" customHeight="1" x14ac:dyDescent="0.2">
      <c r="A17" s="5"/>
      <c r="B17" s="1"/>
      <c r="C17" s="1"/>
      <c r="D17" s="1"/>
      <c r="E17" s="1" t="s">
        <v>2</v>
      </c>
      <c r="F17" s="1"/>
      <c r="G17" s="1"/>
      <c r="H17" s="1"/>
      <c r="I17" s="1"/>
      <c r="J17" s="1"/>
      <c r="K17" s="1"/>
      <c r="L17" s="1"/>
      <c r="M17" s="1"/>
      <c r="N17" s="1"/>
      <c r="O17" s="1"/>
      <c r="P17" s="81"/>
      <c r="Q17" s="81"/>
      <c r="R17" s="1"/>
      <c r="S17" s="7"/>
    </row>
    <row r="18" spans="1:19" ht="17.25" hidden="1" customHeight="1" x14ac:dyDescent="0.2">
      <c r="A18" s="5"/>
      <c r="B18" s="1"/>
      <c r="C18" s="1"/>
      <c r="D18" s="1"/>
      <c r="E18" s="1" t="s">
        <v>2</v>
      </c>
      <c r="F18" s="1"/>
      <c r="G18" s="1"/>
      <c r="H18" s="1"/>
      <c r="I18" s="1"/>
      <c r="J18" s="1"/>
      <c r="K18" s="1"/>
      <c r="L18" s="1"/>
      <c r="M18" s="1"/>
      <c r="N18" s="1"/>
      <c r="O18" s="1"/>
      <c r="P18" s="81"/>
      <c r="Q18" s="81"/>
      <c r="R18" s="1"/>
      <c r="S18" s="7"/>
    </row>
    <row r="19" spans="1:19" ht="17.25" hidden="1" customHeight="1" x14ac:dyDescent="0.2">
      <c r="A19" s="5"/>
      <c r="B19" s="1"/>
      <c r="C19" s="1"/>
      <c r="D19" s="1"/>
      <c r="E19" s="1" t="s">
        <v>2</v>
      </c>
      <c r="F19" s="1"/>
      <c r="G19" s="1"/>
      <c r="H19" s="1"/>
      <c r="I19" s="1"/>
      <c r="J19" s="1"/>
      <c r="K19" s="1"/>
      <c r="L19" s="1"/>
      <c r="M19" s="1"/>
      <c r="N19" s="1"/>
      <c r="O19" s="1"/>
      <c r="P19" s="81"/>
      <c r="Q19" s="81"/>
      <c r="R19" s="1"/>
      <c r="S19" s="7"/>
    </row>
    <row r="20" spans="1:19" ht="17.25" hidden="1" customHeight="1" x14ac:dyDescent="0.2">
      <c r="A20" s="5"/>
      <c r="B20" s="1"/>
      <c r="C20" s="1"/>
      <c r="D20" s="1"/>
      <c r="E20" s="1" t="s">
        <v>2</v>
      </c>
      <c r="F20" s="1"/>
      <c r="G20" s="1"/>
      <c r="H20" s="1"/>
      <c r="I20" s="1"/>
      <c r="J20" s="1"/>
      <c r="K20" s="1"/>
      <c r="L20" s="1"/>
      <c r="M20" s="1"/>
      <c r="N20" s="1"/>
      <c r="O20" s="1"/>
      <c r="P20" s="81"/>
      <c r="Q20" s="81"/>
      <c r="R20" s="1"/>
      <c r="S20" s="7"/>
    </row>
    <row r="21" spans="1:19" ht="17.25" hidden="1" customHeight="1" x14ac:dyDescent="0.2">
      <c r="A21" s="5"/>
      <c r="B21" s="1"/>
      <c r="C21" s="1"/>
      <c r="D21" s="1"/>
      <c r="E21" s="1" t="s">
        <v>2</v>
      </c>
      <c r="F21" s="1"/>
      <c r="G21" s="1"/>
      <c r="H21" s="1"/>
      <c r="I21" s="1"/>
      <c r="J21" s="1"/>
      <c r="K21" s="1"/>
      <c r="L21" s="1"/>
      <c r="M21" s="1"/>
      <c r="N21" s="1"/>
      <c r="O21" s="1"/>
      <c r="P21" s="81"/>
      <c r="Q21" s="81"/>
      <c r="R21" s="1"/>
      <c r="S21" s="7"/>
    </row>
    <row r="22" spans="1:19" ht="17.25" hidden="1" customHeight="1" x14ac:dyDescent="0.2">
      <c r="A22" s="5"/>
      <c r="B22" s="1"/>
      <c r="C22" s="1"/>
      <c r="D22" s="1"/>
      <c r="E22" s="1" t="s">
        <v>2</v>
      </c>
      <c r="F22" s="1"/>
      <c r="G22" s="1"/>
      <c r="H22" s="1"/>
      <c r="I22" s="1"/>
      <c r="J22" s="1"/>
      <c r="K22" s="1"/>
      <c r="L22" s="1"/>
      <c r="M22" s="1"/>
      <c r="N22" s="1"/>
      <c r="O22" s="1"/>
      <c r="P22" s="81"/>
      <c r="Q22" s="81"/>
      <c r="R22" s="1"/>
      <c r="S22" s="7"/>
    </row>
    <row r="23" spans="1:19" ht="17.25" hidden="1" customHeight="1" x14ac:dyDescent="0.2">
      <c r="A23" s="5"/>
      <c r="B23" s="1"/>
      <c r="C23" s="1"/>
      <c r="D23" s="1"/>
      <c r="E23" s="1" t="s">
        <v>2</v>
      </c>
      <c r="F23" s="1"/>
      <c r="G23" s="1"/>
      <c r="H23" s="1"/>
      <c r="I23" s="1"/>
      <c r="J23" s="1"/>
      <c r="K23" s="1"/>
      <c r="L23" s="1"/>
      <c r="M23" s="1"/>
      <c r="N23" s="1"/>
      <c r="O23" s="1"/>
      <c r="P23" s="81"/>
      <c r="Q23" s="81"/>
      <c r="R23" s="1"/>
      <c r="S23" s="7"/>
    </row>
    <row r="24" spans="1:19" ht="17.25" hidden="1" customHeight="1" x14ac:dyDescent="0.2">
      <c r="A24" s="5"/>
      <c r="B24" s="1"/>
      <c r="C24" s="1"/>
      <c r="D24" s="1"/>
      <c r="E24" s="1" t="s">
        <v>2</v>
      </c>
      <c r="F24" s="1"/>
      <c r="G24" s="1"/>
      <c r="H24" s="1"/>
      <c r="I24" s="1"/>
      <c r="J24" s="1"/>
      <c r="K24" s="1"/>
      <c r="L24" s="1"/>
      <c r="M24" s="1"/>
      <c r="N24" s="1"/>
      <c r="O24" s="1"/>
      <c r="P24" s="81"/>
      <c r="Q24" s="81"/>
      <c r="R24" s="1"/>
      <c r="S24" s="7"/>
    </row>
    <row r="25" spans="1:19" ht="17.850000000000001" customHeight="1" x14ac:dyDescent="0.2">
      <c r="A25" s="5"/>
      <c r="B25" s="1"/>
      <c r="C25" s="1"/>
      <c r="D25" s="1"/>
      <c r="E25" s="1"/>
      <c r="F25" s="1"/>
      <c r="G25" s="1"/>
      <c r="H25" s="1"/>
      <c r="I25" s="1"/>
      <c r="J25" s="1"/>
      <c r="K25" s="1"/>
      <c r="L25" s="1"/>
      <c r="M25" s="1"/>
      <c r="N25" s="1"/>
      <c r="O25" s="1" t="s">
        <v>14</v>
      </c>
      <c r="P25" s="1" t="s">
        <v>15</v>
      </c>
      <c r="Q25" s="1"/>
      <c r="R25" s="1"/>
      <c r="S25" s="7"/>
    </row>
    <row r="26" spans="1:19" ht="17.850000000000001" customHeight="1" x14ac:dyDescent="0.2">
      <c r="A26" s="5"/>
      <c r="B26" s="1" t="s">
        <v>16</v>
      </c>
      <c r="C26" s="1"/>
      <c r="D26" s="1"/>
      <c r="E26" s="78" t="s">
        <v>159</v>
      </c>
      <c r="F26" s="9"/>
      <c r="G26" s="9"/>
      <c r="H26" s="9"/>
      <c r="I26" s="9"/>
      <c r="J26" s="6"/>
      <c r="K26" s="1"/>
      <c r="L26" s="1"/>
      <c r="M26" s="1"/>
      <c r="N26" s="1"/>
      <c r="O26" s="82">
        <v>286192</v>
      </c>
      <c r="P26" s="83" t="s">
        <v>161</v>
      </c>
      <c r="Q26" s="84"/>
      <c r="R26" s="10"/>
      <c r="S26" s="7"/>
    </row>
    <row r="27" spans="1:19" ht="17.850000000000001" customHeight="1" x14ac:dyDescent="0.2">
      <c r="A27" s="5"/>
      <c r="B27" s="1" t="s">
        <v>17</v>
      </c>
      <c r="C27" s="1"/>
      <c r="D27" s="1"/>
      <c r="E27" s="80" t="s">
        <v>162</v>
      </c>
      <c r="F27" s="1"/>
      <c r="G27" s="1"/>
      <c r="H27" s="1"/>
      <c r="I27" s="1"/>
      <c r="J27" s="8"/>
      <c r="K27" s="1"/>
      <c r="L27" s="1"/>
      <c r="M27" s="1"/>
      <c r="N27" s="1"/>
      <c r="O27" s="82" t="s">
        <v>7</v>
      </c>
      <c r="P27" s="83" t="s">
        <v>7</v>
      </c>
      <c r="Q27" s="84"/>
      <c r="R27" s="10"/>
      <c r="S27" s="7"/>
    </row>
    <row r="28" spans="1:19" ht="17.850000000000001" customHeight="1" x14ac:dyDescent="0.2">
      <c r="A28" s="5"/>
      <c r="B28" s="1" t="s">
        <v>18</v>
      </c>
      <c r="C28" s="1"/>
      <c r="D28" s="1"/>
      <c r="E28" s="234" t="s">
        <v>2</v>
      </c>
      <c r="F28" s="235"/>
      <c r="G28" s="235"/>
      <c r="H28" s="235"/>
      <c r="I28" s="235"/>
      <c r="J28" s="236"/>
      <c r="K28" s="1"/>
      <c r="L28" s="1"/>
      <c r="M28" s="1"/>
      <c r="N28" s="1"/>
      <c r="O28" s="212" t="s">
        <v>7</v>
      </c>
      <c r="P28" s="213" t="s">
        <v>7</v>
      </c>
      <c r="Q28" s="214"/>
      <c r="R28" s="215"/>
      <c r="S28" s="7"/>
    </row>
    <row r="29" spans="1:19" ht="17.850000000000001" customHeight="1" x14ac:dyDescent="0.2">
      <c r="A29" s="5"/>
      <c r="B29" s="1"/>
      <c r="C29" s="1"/>
      <c r="D29" s="1"/>
      <c r="E29" s="85" t="s">
        <v>7</v>
      </c>
      <c r="F29" s="11"/>
      <c r="G29" s="11"/>
      <c r="H29" s="11"/>
      <c r="I29" s="11"/>
      <c r="J29" s="12"/>
      <c r="K29" s="1"/>
      <c r="L29" s="1"/>
      <c r="M29" s="1"/>
      <c r="N29" s="1"/>
      <c r="O29" s="81"/>
      <c r="P29" s="81"/>
      <c r="Q29" s="81"/>
      <c r="R29" s="1"/>
      <c r="S29" s="7"/>
    </row>
    <row r="30" spans="1:19" ht="17.850000000000001" customHeight="1" x14ac:dyDescent="0.2">
      <c r="A30" s="5"/>
      <c r="B30" s="1"/>
      <c r="C30" s="1"/>
      <c r="D30" s="1"/>
      <c r="E30" s="81" t="s">
        <v>19</v>
      </c>
      <c r="F30" s="1"/>
      <c r="G30" s="1" t="s">
        <v>20</v>
      </c>
      <c r="H30" s="1"/>
      <c r="I30" s="1"/>
      <c r="J30" s="1"/>
      <c r="K30" s="1"/>
      <c r="L30" s="1"/>
      <c r="M30" s="1"/>
      <c r="N30" s="1"/>
      <c r="O30" s="81" t="s">
        <v>21</v>
      </c>
      <c r="P30" s="81"/>
      <c r="Q30" s="81"/>
      <c r="R30" s="13"/>
      <c r="S30" s="7"/>
    </row>
    <row r="31" spans="1:19" ht="17.850000000000001" customHeight="1" x14ac:dyDescent="0.2">
      <c r="A31" s="5"/>
      <c r="B31" s="1"/>
      <c r="C31" s="1"/>
      <c r="D31" s="1"/>
      <c r="E31" s="82" t="s">
        <v>7</v>
      </c>
      <c r="F31" s="1"/>
      <c r="G31" s="213"/>
      <c r="H31" s="216"/>
      <c r="I31" s="217"/>
      <c r="J31" s="1"/>
      <c r="K31" s="1"/>
      <c r="L31" s="1"/>
      <c r="M31" s="1"/>
      <c r="N31" s="1"/>
      <c r="O31" s="218"/>
      <c r="P31" s="81"/>
      <c r="Q31" s="81"/>
      <c r="R31" s="13"/>
      <c r="S31" s="7"/>
    </row>
    <row r="32" spans="1:19" ht="8.25" customHeight="1" x14ac:dyDescent="0.2">
      <c r="A32" s="15"/>
      <c r="B32" s="16"/>
      <c r="C32" s="16"/>
      <c r="D32" s="16"/>
      <c r="E32" s="16"/>
      <c r="F32" s="16"/>
      <c r="G32" s="16"/>
      <c r="H32" s="16"/>
      <c r="I32" s="16"/>
      <c r="J32" s="16"/>
      <c r="K32" s="16"/>
      <c r="L32" s="16"/>
      <c r="M32" s="16"/>
      <c r="N32" s="16"/>
      <c r="O32" s="16"/>
      <c r="P32" s="16"/>
      <c r="Q32" s="16"/>
      <c r="R32" s="16"/>
      <c r="S32" s="17"/>
    </row>
    <row r="33" spans="1:19" ht="20.25" customHeight="1" x14ac:dyDescent="0.2">
      <c r="A33" s="18"/>
      <c r="B33" s="19"/>
      <c r="C33" s="19"/>
      <c r="D33" s="19"/>
      <c r="E33" s="20" t="s">
        <v>22</v>
      </c>
      <c r="F33" s="19"/>
      <c r="G33" s="19"/>
      <c r="H33" s="19"/>
      <c r="I33" s="19"/>
      <c r="J33" s="19"/>
      <c r="K33" s="19"/>
      <c r="L33" s="19"/>
      <c r="M33" s="19"/>
      <c r="N33" s="19"/>
      <c r="O33" s="19"/>
      <c r="P33" s="19"/>
      <c r="Q33" s="19"/>
      <c r="R33" s="19"/>
      <c r="S33" s="21"/>
    </row>
    <row r="34" spans="1:19" ht="20.25" customHeight="1" x14ac:dyDescent="0.2">
      <c r="A34" s="22" t="s">
        <v>23</v>
      </c>
      <c r="B34" s="23"/>
      <c r="C34" s="23"/>
      <c r="D34" s="24"/>
      <c r="E34" s="25" t="s">
        <v>24</v>
      </c>
      <c r="F34" s="24"/>
      <c r="G34" s="25" t="s">
        <v>25</v>
      </c>
      <c r="H34" s="23"/>
      <c r="I34" s="24"/>
      <c r="J34" s="25" t="s">
        <v>26</v>
      </c>
      <c r="K34" s="23"/>
      <c r="L34" s="25" t="s">
        <v>27</v>
      </c>
      <c r="M34" s="23"/>
      <c r="N34" s="23"/>
      <c r="O34" s="24"/>
      <c r="P34" s="25" t="s">
        <v>28</v>
      </c>
      <c r="Q34" s="23"/>
      <c r="R34" s="23"/>
      <c r="S34" s="26"/>
    </row>
    <row r="35" spans="1:19" ht="20.25" customHeight="1" x14ac:dyDescent="0.2">
      <c r="A35" s="86"/>
      <c r="B35" s="87"/>
      <c r="C35" s="87"/>
      <c r="D35" s="88">
        <v>0</v>
      </c>
      <c r="E35" s="89">
        <f>IF(D35=0,0,R49/D35)</f>
        <v>0</v>
      </c>
      <c r="F35" s="90"/>
      <c r="G35" s="91"/>
      <c r="H35" s="87"/>
      <c r="I35" s="88">
        <v>0</v>
      </c>
      <c r="J35" s="89">
        <f>IF(I35=0,0,R49/I35)</f>
        <v>0</v>
      </c>
      <c r="K35" s="92"/>
      <c r="L35" s="91"/>
      <c r="M35" s="87"/>
      <c r="N35" s="87"/>
      <c r="O35" s="88">
        <v>0</v>
      </c>
      <c r="P35" s="91"/>
      <c r="Q35" s="87"/>
      <c r="R35" s="93">
        <f>IF(O35=0,0,R49/O35)</f>
        <v>0</v>
      </c>
      <c r="S35" s="94"/>
    </row>
    <row r="36" spans="1:19" ht="20.25" customHeight="1" x14ac:dyDescent="0.2">
      <c r="A36" s="18"/>
      <c r="B36" s="19"/>
      <c r="C36" s="19"/>
      <c r="D36" s="19"/>
      <c r="E36" s="20" t="s">
        <v>29</v>
      </c>
      <c r="F36" s="19"/>
      <c r="G36" s="19"/>
      <c r="H36" s="19"/>
      <c r="I36" s="19"/>
      <c r="J36" s="27" t="s">
        <v>30</v>
      </c>
      <c r="K36" s="19"/>
      <c r="L36" s="19"/>
      <c r="M36" s="19"/>
      <c r="N36" s="19"/>
      <c r="O36" s="19"/>
      <c r="P36" s="19"/>
      <c r="Q36" s="19"/>
      <c r="R36" s="19"/>
      <c r="S36" s="21"/>
    </row>
    <row r="37" spans="1:19" ht="20.25" customHeight="1" x14ac:dyDescent="0.2">
      <c r="A37" s="28" t="s">
        <v>31</v>
      </c>
      <c r="B37" s="29"/>
      <c r="C37" s="30" t="s">
        <v>32</v>
      </c>
      <c r="D37" s="31"/>
      <c r="E37" s="31"/>
      <c r="F37" s="32"/>
      <c r="G37" s="28" t="s">
        <v>33</v>
      </c>
      <c r="H37" s="33"/>
      <c r="I37" s="30" t="s">
        <v>34</v>
      </c>
      <c r="J37" s="31"/>
      <c r="K37" s="31"/>
      <c r="L37" s="28" t="s">
        <v>35</v>
      </c>
      <c r="M37" s="33"/>
      <c r="N37" s="30" t="s">
        <v>36</v>
      </c>
      <c r="O37" s="31"/>
      <c r="P37" s="31"/>
      <c r="Q37" s="31"/>
      <c r="R37" s="31"/>
      <c r="S37" s="32"/>
    </row>
    <row r="38" spans="1:19" ht="20.25" customHeight="1" x14ac:dyDescent="0.2">
      <c r="A38" s="34">
        <v>1</v>
      </c>
      <c r="B38" s="35" t="str">
        <f>Rekapitulace!A14</f>
        <v>JAZ 1</v>
      </c>
      <c r="C38" s="6"/>
      <c r="D38" s="36"/>
      <c r="E38" s="95">
        <f>Rekapitulace!C14</f>
        <v>0</v>
      </c>
      <c r="F38" s="37"/>
      <c r="G38" s="34">
        <v>10</v>
      </c>
      <c r="H38" s="38" t="s">
        <v>37</v>
      </c>
      <c r="I38" s="10"/>
      <c r="J38" s="96">
        <v>0</v>
      </c>
      <c r="K38" s="97"/>
      <c r="L38" s="34">
        <v>14</v>
      </c>
      <c r="M38" s="83" t="s">
        <v>38</v>
      </c>
      <c r="N38" s="14"/>
      <c r="O38" s="14"/>
      <c r="P38" s="98" t="str">
        <f>M51</f>
        <v>21</v>
      </c>
      <c r="Q38" s="99" t="s">
        <v>40</v>
      </c>
      <c r="R38" s="95">
        <v>0</v>
      </c>
      <c r="S38" s="39"/>
    </row>
    <row r="39" spans="1:19" ht="20.25" customHeight="1" x14ac:dyDescent="0.2">
      <c r="A39" s="34">
        <v>2</v>
      </c>
      <c r="B39" s="35" t="str">
        <f>Rekapitulace!A15</f>
        <v>JAZ 2</v>
      </c>
      <c r="C39" s="6"/>
      <c r="D39" s="36"/>
      <c r="E39" s="95">
        <f>Rekapitulace!C15</f>
        <v>0</v>
      </c>
      <c r="F39" s="37"/>
      <c r="G39" s="34">
        <v>11</v>
      </c>
      <c r="H39" s="1" t="s">
        <v>41</v>
      </c>
      <c r="I39" s="36"/>
      <c r="J39" s="96">
        <v>0</v>
      </c>
      <c r="K39" s="97"/>
      <c r="L39" s="34">
        <v>15</v>
      </c>
      <c r="M39" s="83" t="s">
        <v>95</v>
      </c>
      <c r="N39" s="14"/>
      <c r="O39" s="14"/>
      <c r="P39" s="98" t="str">
        <f>M51</f>
        <v>21</v>
      </c>
      <c r="Q39" s="99" t="s">
        <v>40</v>
      </c>
      <c r="R39" s="95">
        <v>0</v>
      </c>
      <c r="S39" s="39"/>
    </row>
    <row r="40" spans="1:19" ht="20.25" customHeight="1" x14ac:dyDescent="0.2">
      <c r="A40" s="34">
        <v>3</v>
      </c>
      <c r="B40" s="35" t="str">
        <f>Rekapitulace!A16</f>
        <v>PŘÍ</v>
      </c>
      <c r="C40" s="6"/>
      <c r="D40" s="36"/>
      <c r="E40" s="95">
        <f>Rekapitulace!C16</f>
        <v>0</v>
      </c>
      <c r="F40" s="37"/>
      <c r="G40" s="34">
        <v>12</v>
      </c>
      <c r="H40" s="38" t="s">
        <v>42</v>
      </c>
      <c r="I40" s="10"/>
      <c r="J40" s="96">
        <v>0</v>
      </c>
      <c r="K40" s="97"/>
      <c r="L40" s="34">
        <v>16</v>
      </c>
      <c r="M40" s="83" t="s">
        <v>43</v>
      </c>
      <c r="N40" s="14"/>
      <c r="O40" s="14"/>
      <c r="P40" s="98" t="str">
        <f>M51</f>
        <v>21</v>
      </c>
      <c r="Q40" s="99" t="s">
        <v>40</v>
      </c>
      <c r="R40" s="95">
        <v>0</v>
      </c>
      <c r="S40" s="39"/>
    </row>
    <row r="41" spans="1:19" ht="20.25" customHeight="1" x14ac:dyDescent="0.2">
      <c r="A41" s="34">
        <v>4</v>
      </c>
      <c r="B41" s="35" t="str">
        <f>Rekapitulace!A17</f>
        <v>ROB</v>
      </c>
      <c r="C41" s="6"/>
      <c r="D41" s="36"/>
      <c r="E41" s="95">
        <f>Rekapitulace!C17</f>
        <v>0</v>
      </c>
      <c r="F41" s="37"/>
      <c r="G41" s="34"/>
      <c r="H41" s="38"/>
      <c r="I41" s="10"/>
      <c r="J41" s="96"/>
      <c r="K41" s="97"/>
      <c r="L41" s="34">
        <v>17</v>
      </c>
      <c r="M41" s="83" t="s">
        <v>44</v>
      </c>
      <c r="N41" s="14"/>
      <c r="O41" s="14"/>
      <c r="P41" s="98" t="str">
        <f>M51</f>
        <v>21</v>
      </c>
      <c r="Q41" s="99" t="s">
        <v>40</v>
      </c>
      <c r="R41" s="95">
        <v>0</v>
      </c>
      <c r="S41" s="39"/>
    </row>
    <row r="42" spans="1:19" ht="20.25" customHeight="1" x14ac:dyDescent="0.2">
      <c r="A42" s="34">
        <v>5</v>
      </c>
      <c r="B42" s="35" t="str">
        <f>Rekapitulace!A18</f>
        <v>ZEM</v>
      </c>
      <c r="C42" s="6"/>
      <c r="D42" s="36"/>
      <c r="E42" s="95">
        <f>Rekapitulace!C18</f>
        <v>0</v>
      </c>
      <c r="F42" s="68"/>
      <c r="G42" s="40"/>
      <c r="H42" s="14"/>
      <c r="I42" s="10"/>
      <c r="J42" s="100"/>
      <c r="K42" s="101"/>
      <c r="L42" s="34">
        <v>18</v>
      </c>
      <c r="M42" s="83" t="s">
        <v>45</v>
      </c>
      <c r="N42" s="14"/>
      <c r="O42" s="14"/>
      <c r="P42" s="98">
        <f>M53</f>
        <v>0</v>
      </c>
      <c r="Q42" s="99" t="s">
        <v>40</v>
      </c>
      <c r="R42" s="95">
        <v>0</v>
      </c>
      <c r="S42" s="7"/>
    </row>
    <row r="43" spans="1:19" ht="20.25" customHeight="1" x14ac:dyDescent="0.2">
      <c r="A43" s="34">
        <v>6</v>
      </c>
      <c r="B43" s="35"/>
      <c r="C43" s="6"/>
      <c r="D43" s="36"/>
      <c r="E43" s="95"/>
      <c r="F43" s="68"/>
      <c r="G43" s="40"/>
      <c r="H43" s="14"/>
      <c r="I43" s="10"/>
      <c r="J43" s="100"/>
      <c r="K43" s="101"/>
      <c r="L43" s="34">
        <v>19</v>
      </c>
      <c r="M43" s="38" t="s">
        <v>46</v>
      </c>
      <c r="N43" s="14"/>
      <c r="O43" s="14"/>
      <c r="P43" s="14"/>
      <c r="Q43" s="10"/>
      <c r="R43" s="95">
        <v>0</v>
      </c>
      <c r="S43" s="7"/>
    </row>
    <row r="44" spans="1:19" ht="20.25" customHeight="1" x14ac:dyDescent="0.2">
      <c r="A44" s="34">
        <v>7</v>
      </c>
      <c r="B44" s="35"/>
      <c r="C44" s="6"/>
      <c r="D44" s="36"/>
      <c r="E44" s="95"/>
      <c r="F44" s="68"/>
      <c r="G44" s="40"/>
      <c r="H44" s="14"/>
      <c r="I44" s="10"/>
      <c r="J44" s="100"/>
      <c r="K44" s="101"/>
      <c r="L44" s="34"/>
      <c r="M44" s="38"/>
      <c r="N44" s="14"/>
      <c r="O44" s="14"/>
      <c r="P44" s="14"/>
      <c r="Q44" s="10"/>
      <c r="R44" s="95"/>
      <c r="S44" s="7"/>
    </row>
    <row r="45" spans="1:19" ht="20.25" customHeight="1" x14ac:dyDescent="0.2">
      <c r="A45" s="34">
        <v>8</v>
      </c>
      <c r="B45" s="35"/>
      <c r="C45" s="6"/>
      <c r="D45" s="36"/>
      <c r="E45" s="95"/>
      <c r="F45" s="68"/>
      <c r="G45" s="40"/>
      <c r="H45" s="14"/>
      <c r="I45" s="10"/>
      <c r="J45" s="101"/>
      <c r="K45" s="101"/>
      <c r="L45" s="34"/>
      <c r="M45" s="38"/>
      <c r="N45" s="14"/>
      <c r="O45" s="14"/>
      <c r="P45" s="14"/>
      <c r="Q45" s="10"/>
      <c r="R45" s="95"/>
      <c r="S45" s="7"/>
    </row>
    <row r="46" spans="1:19" ht="20.25" customHeight="1" x14ac:dyDescent="0.2">
      <c r="A46" s="34">
        <v>9</v>
      </c>
      <c r="B46" s="41" t="s">
        <v>91</v>
      </c>
      <c r="C46" s="14"/>
      <c r="D46" s="10"/>
      <c r="E46" s="102">
        <f>SUM(E38:E45)</f>
        <v>0</v>
      </c>
      <c r="F46" s="42"/>
      <c r="G46" s="34">
        <v>13</v>
      </c>
      <c r="H46" s="41" t="s">
        <v>92</v>
      </c>
      <c r="I46" s="10"/>
      <c r="J46" s="103">
        <f>SUM(J38:J41)</f>
        <v>0</v>
      </c>
      <c r="K46" s="104"/>
      <c r="L46" s="34">
        <v>20</v>
      </c>
      <c r="M46" s="35" t="s">
        <v>93</v>
      </c>
      <c r="N46" s="9"/>
      <c r="O46" s="9"/>
      <c r="P46" s="9"/>
      <c r="Q46" s="43"/>
      <c r="R46" s="102">
        <f>SUM(R38:R43)</f>
        <v>0</v>
      </c>
      <c r="S46" s="21"/>
    </row>
    <row r="47" spans="1:19" ht="20.25" customHeight="1" x14ac:dyDescent="0.2">
      <c r="A47" s="44">
        <v>21</v>
      </c>
      <c r="B47" s="45" t="s">
        <v>47</v>
      </c>
      <c r="C47" s="46"/>
      <c r="D47" s="47"/>
      <c r="E47" s="105">
        <v>0</v>
      </c>
      <c r="F47" s="48"/>
      <c r="G47" s="44">
        <v>22</v>
      </c>
      <c r="H47" s="45" t="s">
        <v>48</v>
      </c>
      <c r="I47" s="47"/>
      <c r="J47" s="106">
        <v>0</v>
      </c>
      <c r="K47" s="107" t="str">
        <f>M51</f>
        <v>21</v>
      </c>
      <c r="L47" s="44">
        <v>23</v>
      </c>
      <c r="M47" s="45" t="s">
        <v>49</v>
      </c>
      <c r="N47" s="46"/>
      <c r="O47" s="46"/>
      <c r="P47" s="46"/>
      <c r="Q47" s="47"/>
      <c r="R47" s="105">
        <v>0</v>
      </c>
      <c r="S47" s="17"/>
    </row>
    <row r="48" spans="1:19" ht="20.25" customHeight="1" x14ac:dyDescent="0.2">
      <c r="A48" s="49" t="s">
        <v>17</v>
      </c>
      <c r="B48" s="3"/>
      <c r="C48" s="3"/>
      <c r="D48" s="3"/>
      <c r="E48" s="3"/>
      <c r="F48" s="50"/>
      <c r="G48" s="51"/>
      <c r="H48" s="3"/>
      <c r="I48" s="3"/>
      <c r="J48" s="3"/>
      <c r="K48" s="3"/>
      <c r="L48" s="52" t="s">
        <v>50</v>
      </c>
      <c r="M48" s="24"/>
      <c r="N48" s="30" t="s">
        <v>51</v>
      </c>
      <c r="O48" s="23"/>
      <c r="P48" s="23"/>
      <c r="Q48" s="23"/>
      <c r="R48" s="23"/>
      <c r="S48" s="26"/>
    </row>
    <row r="49" spans="1:19" ht="20.25" customHeight="1" x14ac:dyDescent="0.2">
      <c r="A49" s="5"/>
      <c r="B49" s="1"/>
      <c r="C49" s="1"/>
      <c r="D49" s="1"/>
      <c r="E49" s="1"/>
      <c r="F49" s="8"/>
      <c r="G49" s="53"/>
      <c r="H49" s="1"/>
      <c r="I49" s="1"/>
      <c r="J49" s="1"/>
      <c r="K49" s="1"/>
      <c r="L49" s="34">
        <v>24</v>
      </c>
      <c r="M49" s="38" t="s">
        <v>94</v>
      </c>
      <c r="N49" s="14"/>
      <c r="O49" s="14"/>
      <c r="P49" s="14"/>
      <c r="Q49" s="39"/>
      <c r="R49" s="102">
        <f>ROUND(E46+J46+R46+E47+J47+R47,2)</f>
        <v>0</v>
      </c>
      <c r="S49" s="54">
        <f>E46+J46+R46+E47+J47+R47</f>
        <v>0</v>
      </c>
    </row>
    <row r="50" spans="1:19" ht="20.25" customHeight="1" x14ac:dyDescent="0.2">
      <c r="A50" s="55" t="s">
        <v>52</v>
      </c>
      <c r="B50" s="11"/>
      <c r="C50" s="11"/>
      <c r="D50" s="11"/>
      <c r="E50" s="11"/>
      <c r="F50" s="12"/>
      <c r="G50" s="56" t="s">
        <v>53</v>
      </c>
      <c r="H50" s="11"/>
      <c r="I50" s="11"/>
      <c r="J50" s="11"/>
      <c r="K50" s="11"/>
      <c r="L50" s="34">
        <v>25</v>
      </c>
      <c r="M50" s="108">
        <v>12</v>
      </c>
      <c r="N50" s="12" t="s">
        <v>40</v>
      </c>
      <c r="O50" s="109">
        <f>ROUND(R49-O51,2)</f>
        <v>0</v>
      </c>
      <c r="P50" s="14" t="s">
        <v>54</v>
      </c>
      <c r="Q50" s="10"/>
      <c r="R50" s="110">
        <f>ROUND(O50*M50/100,2)</f>
        <v>0</v>
      </c>
      <c r="S50" s="57">
        <f>O50*M50/100</f>
        <v>0</v>
      </c>
    </row>
    <row r="51" spans="1:19" ht="20.25" customHeight="1" thickBot="1" x14ac:dyDescent="0.25">
      <c r="A51" s="58" t="s">
        <v>16</v>
      </c>
      <c r="B51" s="9"/>
      <c r="C51" s="9"/>
      <c r="D51" s="9"/>
      <c r="E51" s="9"/>
      <c r="F51" s="6"/>
      <c r="G51" s="59"/>
      <c r="H51" s="9"/>
      <c r="I51" s="9"/>
      <c r="J51" s="9"/>
      <c r="K51" s="9"/>
      <c r="L51" s="34">
        <v>26</v>
      </c>
      <c r="M51" s="111" t="s">
        <v>39</v>
      </c>
      <c r="N51" s="10" t="s">
        <v>40</v>
      </c>
      <c r="O51" s="109">
        <f>R49</f>
        <v>0</v>
      </c>
      <c r="P51" s="14" t="s">
        <v>54</v>
      </c>
      <c r="Q51" s="10"/>
      <c r="R51" s="95">
        <f>ROUND(O51*M51/100,2)</f>
        <v>0</v>
      </c>
      <c r="S51" s="60">
        <f>O51*M51/100</f>
        <v>0</v>
      </c>
    </row>
    <row r="52" spans="1:19" ht="20.25" customHeight="1" thickBot="1" x14ac:dyDescent="0.25">
      <c r="A52" s="5"/>
      <c r="B52" s="1"/>
      <c r="C52" s="1"/>
      <c r="D52" s="1"/>
      <c r="E52" s="1"/>
      <c r="F52" s="8"/>
      <c r="G52" s="53"/>
      <c r="H52" s="1"/>
      <c r="I52" s="1"/>
      <c r="J52" s="1"/>
      <c r="K52" s="1"/>
      <c r="L52" s="44">
        <v>27</v>
      </c>
      <c r="M52" s="61" t="s">
        <v>96</v>
      </c>
      <c r="N52" s="46"/>
      <c r="O52" s="46"/>
      <c r="P52" s="46"/>
      <c r="Q52" s="62"/>
      <c r="R52" s="112">
        <f>R49+R50+R51</f>
        <v>0</v>
      </c>
      <c r="S52" s="63"/>
    </row>
    <row r="53" spans="1:19" ht="20.25" customHeight="1" x14ac:dyDescent="0.2">
      <c r="A53" s="55" t="s">
        <v>52</v>
      </c>
      <c r="B53" s="11"/>
      <c r="C53" s="11"/>
      <c r="D53" s="11"/>
      <c r="E53" s="11"/>
      <c r="F53" s="12"/>
      <c r="G53" s="56" t="s">
        <v>53</v>
      </c>
      <c r="H53" s="11"/>
      <c r="I53" s="11"/>
      <c r="J53" s="11"/>
      <c r="K53" s="11"/>
      <c r="L53" s="52" t="s">
        <v>55</v>
      </c>
      <c r="M53" s="24"/>
      <c r="N53" s="30" t="s">
        <v>56</v>
      </c>
      <c r="O53" s="23"/>
      <c r="P53" s="23"/>
      <c r="Q53" s="23"/>
      <c r="R53" s="113"/>
      <c r="S53" s="26"/>
    </row>
    <row r="54" spans="1:19" ht="20.25" customHeight="1" x14ac:dyDescent="0.2">
      <c r="A54" s="58" t="s">
        <v>18</v>
      </c>
      <c r="B54" s="9"/>
      <c r="C54" s="9"/>
      <c r="D54" s="9"/>
      <c r="E54" s="9"/>
      <c r="F54" s="6"/>
      <c r="G54" s="59"/>
      <c r="H54" s="9"/>
      <c r="I54" s="9"/>
      <c r="J54" s="9"/>
      <c r="K54" s="9"/>
      <c r="L54" s="34">
        <v>28</v>
      </c>
      <c r="M54" s="38" t="s">
        <v>57</v>
      </c>
      <c r="N54" s="14"/>
      <c r="O54" s="14"/>
      <c r="P54" s="14"/>
      <c r="Q54" s="10"/>
      <c r="R54" s="95">
        <v>0</v>
      </c>
      <c r="S54" s="39"/>
    </row>
    <row r="55" spans="1:19" ht="20.25" customHeight="1" x14ac:dyDescent="0.2">
      <c r="A55" s="5"/>
      <c r="B55" s="1"/>
      <c r="C55" s="1"/>
      <c r="D55" s="1"/>
      <c r="E55" s="1"/>
      <c r="F55" s="8"/>
      <c r="G55" s="53"/>
      <c r="H55" s="1"/>
      <c r="I55" s="1"/>
      <c r="J55" s="1"/>
      <c r="K55" s="1"/>
      <c r="L55" s="34">
        <v>29</v>
      </c>
      <c r="M55" s="38" t="s">
        <v>58</v>
      </c>
      <c r="N55" s="14"/>
      <c r="O55" s="14"/>
      <c r="P55" s="14"/>
      <c r="Q55" s="10"/>
      <c r="R55" s="95">
        <v>0</v>
      </c>
      <c r="S55" s="39"/>
    </row>
    <row r="56" spans="1:19" ht="20.25" customHeight="1" x14ac:dyDescent="0.2">
      <c r="A56" s="64" t="s">
        <v>52</v>
      </c>
      <c r="B56" s="16"/>
      <c r="C56" s="16"/>
      <c r="D56" s="16"/>
      <c r="E56" s="16"/>
      <c r="F56" s="65"/>
      <c r="G56" s="66" t="s">
        <v>53</v>
      </c>
      <c r="H56" s="16"/>
      <c r="I56" s="16"/>
      <c r="J56" s="16"/>
      <c r="K56" s="16"/>
      <c r="L56" s="44">
        <v>30</v>
      </c>
      <c r="M56" s="45" t="s">
        <v>59</v>
      </c>
      <c r="N56" s="46"/>
      <c r="O56" s="46"/>
      <c r="P56" s="46"/>
      <c r="Q56" s="47"/>
      <c r="R56" s="89">
        <v>0</v>
      </c>
      <c r="S56" s="67"/>
    </row>
    <row r="59" spans="1:19" ht="27" customHeight="1" x14ac:dyDescent="0.2">
      <c r="A59" s="233"/>
      <c r="B59" s="233"/>
      <c r="C59" s="233"/>
      <c r="D59" s="233"/>
      <c r="E59" s="233"/>
      <c r="F59" s="233"/>
      <c r="G59" s="233"/>
      <c r="H59" s="233"/>
      <c r="I59" s="233"/>
      <c r="J59" s="233"/>
      <c r="K59" s="233"/>
      <c r="L59" s="233"/>
      <c r="M59" s="233"/>
      <c r="N59" s="233"/>
      <c r="O59" s="233"/>
      <c r="P59" s="233"/>
      <c r="Q59" s="233"/>
      <c r="R59" s="233"/>
    </row>
  </sheetData>
  <sheetProtection formatCells="0" formatColumns="0" formatRows="0" insertColumns="0" insertRows="0" insertHyperlinks="0" deleteColumns="0" deleteRows="0" sort="0" autoFilter="0" pivotTables="0"/>
  <customSheetViews>
    <customSheetView guid="{D6CFA044-0C8C-4ECE-96A2-AFF3DD5E0425}" showGridLines="0" fitToPage="1" hiddenRows="1" topLeftCell="A2">
      <selection activeCell="U30" sqref="U30"/>
      <pageMargins left="0.59055118110236227" right="0.59055118110236227" top="0.9055118110236221" bottom="0.9055118110236221" header="0.51181102362204722" footer="0.51181102362204722"/>
      <printOptions horizontalCentered="1" verticalCentered="1"/>
      <pageSetup paperSize="9" scale="94" orientation="portrait" errors="blank" horizontalDpi="200" verticalDpi="200" r:id="rId1"/>
      <headerFooter alignWithMargins="0">
        <oddFooter>&amp;A</oddFooter>
      </headerFooter>
    </customSheetView>
    <customSheetView guid="{82B4F4D9-5370-4303-A97E-2A49E01AF629}" showGridLines="0" fitToPage="1" hiddenRows="1" topLeftCell="A2">
      <selection activeCell="U30" sqref="U30"/>
      <pageMargins left="0.59055118110236227" right="0.59055118110236227" top="0.9055118110236221" bottom="0.9055118110236221" header="0.51181102362204722" footer="0.51181102362204722"/>
      <printOptions horizontalCentered="1" verticalCentered="1"/>
      <pageSetup paperSize="9" scale="94" orientation="portrait" errors="blank" horizontalDpi="200" verticalDpi="200" r:id="rId2"/>
      <headerFooter alignWithMargins="0">
        <oddFooter>&amp;A</oddFooter>
      </headerFooter>
    </customSheetView>
    <customSheetView guid="{65E3123D-ED26-44E3-A414-09EEEF825484}" showGridLines="0" fitToPage="1" hiddenRows="1" topLeftCell="A2">
      <selection activeCell="U30" sqref="U30"/>
      <pageMargins left="0.59055118110236227" right="0.59055118110236227" top="0.9055118110236221" bottom="0.9055118110236221" header="0.51181102362204722" footer="0.51181102362204722"/>
      <printOptions horizontalCentered="1" verticalCentered="1"/>
      <pageSetup paperSize="9" scale="94" orientation="portrait" errors="blank" horizontalDpi="200" verticalDpi="200" r:id="rId3"/>
      <headerFooter alignWithMargins="0">
        <oddFooter>&amp;A</oddFooter>
      </headerFooter>
    </customSheetView>
  </customSheetViews>
  <mergeCells count="6">
    <mergeCell ref="E5:J5"/>
    <mergeCell ref="E7:J7"/>
    <mergeCell ref="E9:J9"/>
    <mergeCell ref="P9:R9"/>
    <mergeCell ref="A59:R59"/>
    <mergeCell ref="E28:J28"/>
  </mergeCells>
  <printOptions horizontalCentered="1" verticalCentered="1"/>
  <pageMargins left="0.59055118110236227" right="0.59055118110236227" top="0.9055118110236221" bottom="0.9055118110236221" header="0.51181102362204722" footer="0.51181102362204722"/>
  <pageSetup paperSize="9" scale="94" orientation="portrait" errors="blank" horizontalDpi="200" verticalDpi="200" r:id="rId4"/>
  <headerFooter alignWithMargins="0">
    <oddFooter>&amp;A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ist2">
    <pageSetUpPr fitToPage="1"/>
  </sheetPr>
  <dimension ref="A1:D19"/>
  <sheetViews>
    <sheetView showGridLines="0" workbookViewId="0">
      <selection activeCell="B2" sqref="B2"/>
    </sheetView>
  </sheetViews>
  <sheetFormatPr defaultColWidth="9.140625" defaultRowHeight="11.25" x14ac:dyDescent="0.2"/>
  <cols>
    <col min="1" max="1" width="11.7109375" style="120" customWidth="1"/>
    <col min="2" max="2" width="62.85546875" style="120" customWidth="1"/>
    <col min="3" max="3" width="13.5703125" style="120" customWidth="1"/>
    <col min="4" max="4" width="9.140625" style="121"/>
    <col min="5" max="16384" width="9.140625" style="120"/>
  </cols>
  <sheetData>
    <row r="1" spans="1:4" s="70" customFormat="1" ht="18" x14ac:dyDescent="0.25">
      <c r="A1" s="188" t="s">
        <v>74</v>
      </c>
      <c r="B1" s="189"/>
      <c r="C1" s="189"/>
      <c r="D1" s="69"/>
    </row>
    <row r="2" spans="1:4" s="70" customFormat="1" ht="12.75" x14ac:dyDescent="0.2">
      <c r="A2" s="190" t="s">
        <v>60</v>
      </c>
      <c r="B2" s="191" t="str">
        <f>'Krycí list'!E5</f>
        <v>Stavební úpravy a dostavba Základní školy Luka nad Jihlavou – 2. etapa – AVT vybavení</v>
      </c>
      <c r="C2" s="192"/>
      <c r="D2" s="69"/>
    </row>
    <row r="3" spans="1:4" s="70" customFormat="1" ht="12.75" x14ac:dyDescent="0.2">
      <c r="A3" s="190" t="s">
        <v>61</v>
      </c>
      <c r="B3" s="191" t="str">
        <f>'Krycí list'!E7</f>
        <v>Dostavba základní školy, 
Školní 177, 588 22 Luka nad Jihlavou</v>
      </c>
      <c r="C3" s="193"/>
      <c r="D3" s="69"/>
    </row>
    <row r="4" spans="1:4" s="70" customFormat="1" ht="12.75" x14ac:dyDescent="0.2">
      <c r="A4" s="190" t="s">
        <v>62</v>
      </c>
      <c r="B4" s="191" t="str">
        <f>'Krycí list'!E9</f>
        <v>NEOCENĚNÝ SOUPIS DODÁVEK, PRACÍ A SLUŽEB</v>
      </c>
      <c r="C4" s="193"/>
      <c r="D4" s="69"/>
    </row>
    <row r="5" spans="1:4" s="70" customFormat="1" ht="12.75" x14ac:dyDescent="0.2">
      <c r="A5" s="194" t="s">
        <v>63</v>
      </c>
      <c r="B5" s="191" t="str">
        <f>'Krycí list'!P5</f>
        <v xml:space="preserve"> </v>
      </c>
      <c r="C5" s="193"/>
      <c r="D5" s="69"/>
    </row>
    <row r="6" spans="1:4" s="70" customFormat="1" ht="6" customHeight="1" x14ac:dyDescent="0.2">
      <c r="A6" s="194"/>
      <c r="B6" s="191"/>
      <c r="C6" s="193"/>
      <c r="D6" s="69"/>
    </row>
    <row r="7" spans="1:4" s="70" customFormat="1" ht="12.75" x14ac:dyDescent="0.2">
      <c r="A7" s="195" t="s">
        <v>64</v>
      </c>
      <c r="B7" s="191" t="str">
        <f>'Krycí list'!E26</f>
        <v xml:space="preserve">Městys Luka nad Jihlavou, 1.máje 76, 588 22 Luka nad Jihlavou </v>
      </c>
      <c r="C7" s="193"/>
      <c r="D7" s="69"/>
    </row>
    <row r="8" spans="1:4" s="70" customFormat="1" ht="12.75" x14ac:dyDescent="0.2">
      <c r="A8" s="195" t="s">
        <v>65</v>
      </c>
      <c r="B8" s="191" t="str">
        <f>'Krycí list'!E28</f>
        <v xml:space="preserve"> </v>
      </c>
      <c r="C8" s="193"/>
      <c r="D8" s="69"/>
    </row>
    <row r="9" spans="1:4" s="70" customFormat="1" ht="12.75" x14ac:dyDescent="0.2">
      <c r="A9" s="195" t="s">
        <v>66</v>
      </c>
      <c r="B9" s="195">
        <f>'Krycí list'!O31</f>
        <v>0</v>
      </c>
      <c r="C9" s="193"/>
      <c r="D9" s="69"/>
    </row>
    <row r="10" spans="1:4" s="70" customFormat="1" ht="6.75" customHeight="1" x14ac:dyDescent="0.2">
      <c r="A10" s="189"/>
      <c r="B10" s="189"/>
      <c r="C10" s="189"/>
      <c r="D10" s="69"/>
    </row>
    <row r="11" spans="1:4" s="70" customFormat="1" ht="12.75" x14ac:dyDescent="0.2">
      <c r="A11" s="196" t="s">
        <v>67</v>
      </c>
      <c r="B11" s="197" t="s">
        <v>68</v>
      </c>
      <c r="C11" s="198" t="s">
        <v>69</v>
      </c>
      <c r="D11" s="69"/>
    </row>
    <row r="12" spans="1:4" s="70" customFormat="1" ht="12.75" x14ac:dyDescent="0.2">
      <c r="A12" s="199">
        <v>1</v>
      </c>
      <c r="B12" s="200">
        <v>2</v>
      </c>
      <c r="C12" s="201">
        <v>3</v>
      </c>
      <c r="D12" s="69"/>
    </row>
    <row r="13" spans="1:4" s="70" customFormat="1" ht="4.5" customHeight="1" x14ac:dyDescent="0.2">
      <c r="A13" s="202"/>
      <c r="B13" s="203"/>
      <c r="C13" s="203"/>
      <c r="D13" s="69"/>
    </row>
    <row r="14" spans="1:4" x14ac:dyDescent="0.2">
      <c r="A14" s="132" t="s">
        <v>153</v>
      </c>
      <c r="B14" s="123" t="str">
        <f>'AVT - jazyky 1'!E14</f>
        <v>Koncové prvky</v>
      </c>
      <c r="C14" s="133">
        <f>'AVT - jazyky 1'!I14</f>
        <v>0</v>
      </c>
    </row>
    <row r="15" spans="1:4" x14ac:dyDescent="0.2">
      <c r="A15" s="132" t="s">
        <v>154</v>
      </c>
      <c r="B15" s="123" t="str">
        <f>'AVT - jazyky 2'!E14</f>
        <v>Koncové prvky</v>
      </c>
      <c r="C15" s="133">
        <f>'AVT - jazyky 2'!I14</f>
        <v>0</v>
      </c>
    </row>
    <row r="16" spans="1:4" x14ac:dyDescent="0.2">
      <c r="A16" s="132" t="s">
        <v>155</v>
      </c>
      <c r="B16" s="123" t="str">
        <f>'AVT - přírodopis'!E14</f>
        <v>Koncové prvky</v>
      </c>
      <c r="C16" s="133">
        <f>'AVT - přírodopis'!I14</f>
        <v>0</v>
      </c>
    </row>
    <row r="17" spans="1:3" x14ac:dyDescent="0.2">
      <c r="A17" s="132" t="s">
        <v>156</v>
      </c>
      <c r="B17" s="123" t="str">
        <f>'AVT - robotika'!E14</f>
        <v>Koncové prvky</v>
      </c>
      <c r="C17" s="133">
        <f>'AVT - robotika'!I14</f>
        <v>0</v>
      </c>
    </row>
    <row r="18" spans="1:3" x14ac:dyDescent="0.2">
      <c r="A18" s="132" t="s">
        <v>157</v>
      </c>
      <c r="B18" s="123" t="str">
        <f>'AVT - zeměpis'!E14</f>
        <v>Koncové prvky</v>
      </c>
      <c r="C18" s="133">
        <f>'AVT - zeměpis'!I14</f>
        <v>0</v>
      </c>
    </row>
    <row r="19" spans="1:3" x14ac:dyDescent="0.2">
      <c r="A19" s="124"/>
      <c r="B19" s="125" t="s">
        <v>103</v>
      </c>
      <c r="C19" s="126">
        <f>SUM(C14:C18)</f>
        <v>0</v>
      </c>
    </row>
  </sheetData>
  <sheetProtection formatCells="0" formatColumns="0" formatRows="0" insertColumns="0" insertRows="0" insertHyperlinks="0" deleteColumns="0" deleteRows="0" sort="0" autoFilter="0" pivotTables="0"/>
  <customSheetViews>
    <customSheetView guid="{D6CFA044-0C8C-4ECE-96A2-AFF3DD5E0425}" showPageBreaks="1" showGridLines="0" fitToPage="1" hiddenColumns="1">
      <selection activeCell="B43" sqref="B43"/>
      <pageMargins left="1.1023622047244095" right="1.1023622047244095" top="0.78740157480314965" bottom="0.78740157480314965" header="0.51181102362204722" footer="0.51181102362204722"/>
      <printOptions horizontalCentered="1"/>
      <pageSetup paperSize="9" scale="89" fitToHeight="999" orientation="portrait" errors="blank" horizontalDpi="8189" verticalDpi="8189" r:id="rId1"/>
      <headerFooter alignWithMargins="0"/>
    </customSheetView>
    <customSheetView guid="{82B4F4D9-5370-4303-A97E-2A49E01AF629}" showGridLines="0" fitToPage="1" hiddenColumns="1">
      <selection activeCell="B43" sqref="B43"/>
      <pageMargins left="1.1023622047244095" right="1.1023622047244095" top="0.78740157480314965" bottom="0.78740157480314965" header="0.51181102362204722" footer="0.51181102362204722"/>
      <printOptions horizontalCentered="1"/>
      <pageSetup paperSize="9" scale="89" fitToHeight="999" orientation="portrait" errors="blank" horizontalDpi="8189" verticalDpi="8189" r:id="rId2"/>
      <headerFooter alignWithMargins="0"/>
    </customSheetView>
    <customSheetView guid="{65E3123D-ED26-44E3-A414-09EEEF825484}" showGridLines="0" fitToPage="1" hiddenColumns="1">
      <selection activeCell="B43" sqref="B43"/>
      <pageMargins left="1.1023622047244095" right="1.1023622047244095" top="0.78740157480314965" bottom="0.78740157480314965" header="0.51181102362204722" footer="0.51181102362204722"/>
      <printOptions horizontalCentered="1"/>
      <pageSetup paperSize="9" scale="89" fitToHeight="999" orientation="portrait" errors="blank" horizontalDpi="8189" verticalDpi="8189" r:id="rId3"/>
      <headerFooter alignWithMargins="0"/>
    </customSheetView>
  </customSheetViews>
  <printOptions horizontalCentered="1"/>
  <pageMargins left="1.1023622047244095" right="1.1023622047244095" top="0.78740157480314965" bottom="0.78740157480314965" header="0.51181102362204722" footer="0.51181102362204722"/>
  <pageSetup paperSize="9" scale="89" fitToHeight="999" orientation="portrait" errors="blank" horizontalDpi="8189" verticalDpi="8189" r:id="rId4"/>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91D70E-AFCD-479E-B141-ECDDFC26F4ED}">
  <sheetPr>
    <pageSetUpPr fitToPage="1"/>
  </sheetPr>
  <dimension ref="A1:I52"/>
  <sheetViews>
    <sheetView showGridLines="0" topLeftCell="A41" zoomScaleNormal="100" workbookViewId="0">
      <selection activeCell="D4" sqref="D4:E4"/>
    </sheetView>
  </sheetViews>
  <sheetFormatPr defaultColWidth="9.140625" defaultRowHeight="12.75" x14ac:dyDescent="0.2"/>
  <cols>
    <col min="1" max="1" width="10.85546875" style="128" customWidth="1"/>
    <col min="2" max="2" width="4.42578125" style="129" hidden="1" customWidth="1"/>
    <col min="3" max="3" width="6" style="129" hidden="1" customWidth="1"/>
    <col min="4" max="4" width="12.7109375" style="130" customWidth="1"/>
    <col min="5" max="5" width="94.28515625" style="122" customWidth="1"/>
    <col min="6" max="6" width="7.7109375" style="129" customWidth="1"/>
    <col min="7" max="7" width="9.85546875" style="128" customWidth="1"/>
    <col min="8" max="8" width="13.140625" style="128" customWidth="1"/>
    <col min="9" max="9" width="15.5703125" style="128" customWidth="1"/>
    <col min="10" max="16384" width="9.140625" style="70"/>
  </cols>
  <sheetData>
    <row r="1" spans="1:9" s="127" customFormat="1" ht="18" x14ac:dyDescent="0.2">
      <c r="A1" s="134" t="s">
        <v>106</v>
      </c>
      <c r="B1" s="135"/>
      <c r="C1" s="135"/>
      <c r="D1" s="136"/>
      <c r="E1" s="136"/>
      <c r="F1" s="135"/>
      <c r="G1" s="135"/>
      <c r="H1" s="135"/>
      <c r="I1" s="135"/>
    </row>
    <row r="2" spans="1:9" s="127" customFormat="1" x14ac:dyDescent="0.2">
      <c r="A2" s="137" t="s">
        <v>60</v>
      </c>
      <c r="B2" s="135"/>
      <c r="C2" s="138" t="str">
        <f>'Krycí list'!E5</f>
        <v>Stavební úpravy a dostavba Základní školy Luka nad Jihlavou – 2. etapa – AVT vybavení</v>
      </c>
      <c r="D2" s="237" t="s">
        <v>257</v>
      </c>
      <c r="E2" s="237"/>
      <c r="F2" s="135"/>
      <c r="G2" s="135"/>
      <c r="H2" s="135"/>
      <c r="I2" s="135"/>
    </row>
    <row r="3" spans="1:9" s="127" customFormat="1" x14ac:dyDescent="0.2">
      <c r="A3" s="137" t="s">
        <v>61</v>
      </c>
      <c r="B3" s="135"/>
      <c r="C3" s="240" t="str">
        <f>'Krycí list'!E7</f>
        <v>Dostavba základní školy, 
Školní 177, 588 22 Luka nad Jihlavou</v>
      </c>
      <c r="D3" s="240"/>
      <c r="E3" s="240"/>
      <c r="F3" s="135"/>
      <c r="G3" s="135"/>
      <c r="H3" s="135"/>
      <c r="I3" s="138"/>
    </row>
    <row r="4" spans="1:9" s="127" customFormat="1" x14ac:dyDescent="0.2">
      <c r="A4" s="137" t="s">
        <v>62</v>
      </c>
      <c r="B4" s="135"/>
      <c r="C4" s="138" t="str">
        <f>'Krycí list'!E9</f>
        <v>NEOCENĚNÝ SOUPIS DODÁVEK, PRACÍ A SLUŽEB</v>
      </c>
      <c r="D4" s="237" t="s">
        <v>256</v>
      </c>
      <c r="E4" s="237"/>
      <c r="F4" s="135"/>
      <c r="G4" s="135"/>
      <c r="H4" s="135"/>
      <c r="I4" s="138"/>
    </row>
    <row r="5" spans="1:9" s="127" customFormat="1" x14ac:dyDescent="0.2">
      <c r="A5" s="135"/>
      <c r="B5" s="135"/>
      <c r="C5" s="138" t="str">
        <f>'Krycí list'!P5</f>
        <v xml:space="preserve"> </v>
      </c>
      <c r="D5" s="136"/>
      <c r="E5" s="136"/>
      <c r="F5" s="135"/>
      <c r="G5" s="135"/>
      <c r="H5" s="135"/>
      <c r="I5" s="138"/>
    </row>
    <row r="6" spans="1:9" s="127" customFormat="1" x14ac:dyDescent="0.2">
      <c r="A6" s="135"/>
      <c r="B6" s="135"/>
      <c r="C6" s="138"/>
      <c r="D6" s="136"/>
      <c r="E6" s="136"/>
      <c r="F6" s="135"/>
      <c r="G6" s="135"/>
      <c r="H6" s="135"/>
      <c r="I6" s="138"/>
    </row>
    <row r="7" spans="1:9" s="127" customFormat="1" x14ac:dyDescent="0.2">
      <c r="A7" s="135" t="s">
        <v>64</v>
      </c>
      <c r="B7" s="135"/>
      <c r="C7" s="240" t="str">
        <f>'Krycí list'!E26</f>
        <v xml:space="preserve">Městys Luka nad Jihlavou, 1.máje 76, 588 22 Luka nad Jihlavou </v>
      </c>
      <c r="D7" s="240"/>
      <c r="E7" s="240"/>
      <c r="F7" s="135"/>
      <c r="G7" s="135"/>
      <c r="H7" s="135"/>
      <c r="I7" s="138"/>
    </row>
    <row r="8" spans="1:9" s="127" customFormat="1" x14ac:dyDescent="0.2">
      <c r="A8" s="148" t="s">
        <v>65</v>
      </c>
      <c r="B8" s="148"/>
      <c r="C8" s="244" t="str">
        <f>'Krycí list'!E28</f>
        <v xml:space="preserve"> </v>
      </c>
      <c r="D8" s="244"/>
      <c r="E8" s="244"/>
      <c r="F8" s="148"/>
      <c r="G8" s="148"/>
      <c r="H8" s="148"/>
      <c r="I8" s="149"/>
    </row>
    <row r="9" spans="1:9" s="127" customFormat="1" x14ac:dyDescent="0.2">
      <c r="A9" s="135" t="s">
        <v>66</v>
      </c>
      <c r="B9" s="135"/>
      <c r="C9" s="241">
        <f>'Krycí list'!O31</f>
        <v>0</v>
      </c>
      <c r="D9" s="240"/>
      <c r="E9" s="136"/>
      <c r="F9" s="135"/>
      <c r="G9" s="135"/>
      <c r="H9" s="135"/>
      <c r="I9" s="138"/>
    </row>
    <row r="10" spans="1:9" s="127" customFormat="1" x14ac:dyDescent="0.2">
      <c r="A10" s="135"/>
      <c r="B10" s="135"/>
      <c r="C10" s="135"/>
      <c r="D10" s="136"/>
      <c r="E10" s="136"/>
      <c r="F10" s="135"/>
      <c r="G10" s="135"/>
      <c r="H10" s="135"/>
      <c r="I10" s="135"/>
    </row>
    <row r="11" spans="1:9" s="131" customFormat="1" ht="50.25" customHeight="1" x14ac:dyDescent="0.2">
      <c r="A11" s="139" t="s">
        <v>70</v>
      </c>
      <c r="B11" s="140"/>
      <c r="C11" s="140"/>
      <c r="D11" s="140" t="s">
        <v>102</v>
      </c>
      <c r="E11" s="140" t="s">
        <v>99</v>
      </c>
      <c r="F11" s="140" t="s">
        <v>71</v>
      </c>
      <c r="G11" s="140" t="s">
        <v>72</v>
      </c>
      <c r="H11" s="140" t="s">
        <v>100</v>
      </c>
      <c r="I11" s="140" t="s">
        <v>101</v>
      </c>
    </row>
    <row r="12" spans="1:9" s="129" customFormat="1" x14ac:dyDescent="0.2">
      <c r="A12" s="141">
        <v>1</v>
      </c>
      <c r="B12" s="142"/>
      <c r="C12" s="142"/>
      <c r="D12" s="143">
        <v>4</v>
      </c>
      <c r="E12" s="143">
        <v>5</v>
      </c>
      <c r="F12" s="142">
        <v>6</v>
      </c>
      <c r="G12" s="142">
        <v>7</v>
      </c>
      <c r="H12" s="142">
        <v>8</v>
      </c>
      <c r="I12" s="142">
        <v>9</v>
      </c>
    </row>
    <row r="13" spans="1:9" x14ac:dyDescent="0.2">
      <c r="A13" s="144"/>
      <c r="B13" s="145"/>
      <c r="C13" s="145"/>
      <c r="D13" s="146"/>
      <c r="E13" s="147"/>
      <c r="F13" s="145"/>
      <c r="G13" s="144"/>
      <c r="H13" s="144"/>
      <c r="I13" s="144"/>
    </row>
    <row r="14" spans="1:9" s="115" customFormat="1" x14ac:dyDescent="0.2">
      <c r="A14" s="150"/>
      <c r="B14" s="151"/>
      <c r="C14" s="152"/>
      <c r="D14" s="153" t="s">
        <v>90</v>
      </c>
      <c r="E14" s="154" t="s">
        <v>125</v>
      </c>
      <c r="F14" s="152"/>
      <c r="G14" s="155"/>
      <c r="H14" s="155"/>
      <c r="I14" s="156">
        <f>SUBTOTAL(9,I15:I51)</f>
        <v>0</v>
      </c>
    </row>
    <row r="15" spans="1:9" s="114" customFormat="1" x14ac:dyDescent="0.2">
      <c r="A15" s="157"/>
      <c r="B15" s="158"/>
      <c r="C15" s="159"/>
      <c r="D15" s="160"/>
      <c r="E15" s="161" t="s">
        <v>126</v>
      </c>
      <c r="F15" s="159"/>
      <c r="G15" s="162"/>
      <c r="H15" s="162"/>
      <c r="I15" s="163"/>
    </row>
    <row r="16" spans="1:9" s="114" customFormat="1" ht="102" x14ac:dyDescent="0.2">
      <c r="A16" s="157">
        <v>1</v>
      </c>
      <c r="B16" s="164"/>
      <c r="C16" s="164"/>
      <c r="D16" s="165" t="s">
        <v>118</v>
      </c>
      <c r="E16" s="166" t="s">
        <v>163</v>
      </c>
      <c r="F16" s="164" t="s">
        <v>73</v>
      </c>
      <c r="G16" s="167">
        <v>1</v>
      </c>
      <c r="H16" s="168"/>
      <c r="I16" s="169">
        <f t="shared" ref="I16:I18" si="0">ROUND(G16*H16,2)</f>
        <v>0</v>
      </c>
    </row>
    <row r="17" spans="1:9" s="114" customFormat="1" ht="63.75" x14ac:dyDescent="0.2">
      <c r="A17" s="157">
        <v>2</v>
      </c>
      <c r="B17" s="164"/>
      <c r="C17" s="164"/>
      <c r="D17" s="165" t="s">
        <v>119</v>
      </c>
      <c r="E17" s="166" t="s">
        <v>164</v>
      </c>
      <c r="F17" s="164" t="s">
        <v>73</v>
      </c>
      <c r="G17" s="167">
        <f>G16</f>
        <v>1</v>
      </c>
      <c r="H17" s="168"/>
      <c r="I17" s="169">
        <f t="shared" si="0"/>
        <v>0</v>
      </c>
    </row>
    <row r="18" spans="1:9" s="114" customFormat="1" ht="51" x14ac:dyDescent="0.2">
      <c r="A18" s="157">
        <v>3</v>
      </c>
      <c r="B18" s="164"/>
      <c r="C18" s="164"/>
      <c r="D18" s="165" t="s">
        <v>130</v>
      </c>
      <c r="E18" s="170" t="s">
        <v>165</v>
      </c>
      <c r="F18" s="164" t="s">
        <v>73</v>
      </c>
      <c r="G18" s="167">
        <v>1</v>
      </c>
      <c r="H18" s="168"/>
      <c r="I18" s="169">
        <f t="shared" si="0"/>
        <v>0</v>
      </c>
    </row>
    <row r="19" spans="1:9" s="114" customFormat="1" x14ac:dyDescent="0.2">
      <c r="A19" s="157">
        <v>4</v>
      </c>
      <c r="B19" s="164"/>
      <c r="C19" s="171"/>
      <c r="D19" s="172" t="s">
        <v>110</v>
      </c>
      <c r="E19" s="173" t="s">
        <v>166</v>
      </c>
      <c r="F19" s="164" t="s">
        <v>73</v>
      </c>
      <c r="G19" s="167">
        <v>1</v>
      </c>
      <c r="H19" s="168"/>
      <c r="I19" s="169">
        <f t="shared" ref="I19:I24" si="1">ROUND(G19*H19,2)</f>
        <v>0</v>
      </c>
    </row>
    <row r="20" spans="1:9" s="114" customFormat="1" ht="25.5" x14ac:dyDescent="0.2">
      <c r="A20" s="157">
        <v>5</v>
      </c>
      <c r="B20" s="164"/>
      <c r="C20" s="171"/>
      <c r="D20" s="172" t="s">
        <v>120</v>
      </c>
      <c r="E20" s="173" t="s">
        <v>167</v>
      </c>
      <c r="F20" s="164" t="s">
        <v>73</v>
      </c>
      <c r="G20" s="167">
        <f>SUM(G19:G19)</f>
        <v>1</v>
      </c>
      <c r="H20" s="168"/>
      <c r="I20" s="169">
        <f t="shared" si="1"/>
        <v>0</v>
      </c>
    </row>
    <row r="21" spans="1:9" s="114" customFormat="1" x14ac:dyDescent="0.2">
      <c r="A21" s="157">
        <v>6</v>
      </c>
      <c r="B21" s="164"/>
      <c r="C21" s="171"/>
      <c r="D21" s="172" t="s">
        <v>110</v>
      </c>
      <c r="E21" s="173" t="s">
        <v>168</v>
      </c>
      <c r="F21" s="164" t="s">
        <v>73</v>
      </c>
      <c r="G21" s="167">
        <f>G20</f>
        <v>1</v>
      </c>
      <c r="H21" s="168"/>
      <c r="I21" s="169">
        <f t="shared" si="1"/>
        <v>0</v>
      </c>
    </row>
    <row r="22" spans="1:9" s="114" customFormat="1" ht="25.5" x14ac:dyDescent="0.2">
      <c r="A22" s="157">
        <v>7</v>
      </c>
      <c r="B22" s="164"/>
      <c r="C22" s="164"/>
      <c r="D22" s="174" t="s">
        <v>107</v>
      </c>
      <c r="E22" s="173" t="s">
        <v>169</v>
      </c>
      <c r="F22" s="164" t="s">
        <v>73</v>
      </c>
      <c r="G22" s="175">
        <v>1</v>
      </c>
      <c r="H22" s="168"/>
      <c r="I22" s="169">
        <f t="shared" si="1"/>
        <v>0</v>
      </c>
    </row>
    <row r="23" spans="1:9" s="114" customFormat="1" ht="51" x14ac:dyDescent="0.2">
      <c r="A23" s="157">
        <v>8</v>
      </c>
      <c r="B23" s="164"/>
      <c r="C23" s="164"/>
      <c r="D23" s="165" t="s">
        <v>135</v>
      </c>
      <c r="E23" s="166" t="s">
        <v>170</v>
      </c>
      <c r="F23" s="164" t="s">
        <v>73</v>
      </c>
      <c r="G23" s="167">
        <v>1</v>
      </c>
      <c r="H23" s="168"/>
      <c r="I23" s="169">
        <f t="shared" si="1"/>
        <v>0</v>
      </c>
    </row>
    <row r="24" spans="1:9" s="114" customFormat="1" ht="38.25" x14ac:dyDescent="0.2">
      <c r="A24" s="157">
        <v>9</v>
      </c>
      <c r="B24" s="164"/>
      <c r="C24" s="164"/>
      <c r="D24" s="165" t="s">
        <v>76</v>
      </c>
      <c r="E24" s="173" t="s">
        <v>171</v>
      </c>
      <c r="F24" s="164" t="s">
        <v>73</v>
      </c>
      <c r="G24" s="167">
        <v>1</v>
      </c>
      <c r="H24" s="168"/>
      <c r="I24" s="169">
        <f t="shared" si="1"/>
        <v>0</v>
      </c>
    </row>
    <row r="25" spans="1:9" s="114" customFormat="1" x14ac:dyDescent="0.2">
      <c r="A25" s="157"/>
      <c r="B25" s="164"/>
      <c r="C25" s="158"/>
      <c r="D25" s="176"/>
      <c r="E25" s="161" t="s">
        <v>127</v>
      </c>
      <c r="F25" s="177"/>
      <c r="G25" s="162"/>
      <c r="H25" s="162"/>
      <c r="I25" s="163"/>
    </row>
    <row r="26" spans="1:9" s="114" customFormat="1" ht="89.25" x14ac:dyDescent="0.2">
      <c r="A26" s="157">
        <v>10</v>
      </c>
      <c r="B26" s="164"/>
      <c r="C26" s="164"/>
      <c r="D26" s="165" t="s">
        <v>83</v>
      </c>
      <c r="E26" s="173" t="s">
        <v>172</v>
      </c>
      <c r="F26" s="164" t="s">
        <v>73</v>
      </c>
      <c r="G26" s="167">
        <v>1</v>
      </c>
      <c r="H26" s="168"/>
      <c r="I26" s="179">
        <f t="shared" ref="I26:I38" si="2">ROUND(G26*H26,2)</f>
        <v>0</v>
      </c>
    </row>
    <row r="27" spans="1:9" s="114" customFormat="1" ht="51" x14ac:dyDescent="0.2">
      <c r="A27" s="157">
        <v>11</v>
      </c>
      <c r="B27" s="164"/>
      <c r="C27" s="164"/>
      <c r="D27" s="207" t="s">
        <v>139</v>
      </c>
      <c r="E27" s="173" t="s">
        <v>173</v>
      </c>
      <c r="F27" s="164" t="s">
        <v>73</v>
      </c>
      <c r="G27" s="167">
        <v>1</v>
      </c>
      <c r="H27" s="168"/>
      <c r="I27" s="179">
        <f t="shared" si="2"/>
        <v>0</v>
      </c>
    </row>
    <row r="28" spans="1:9" s="114" customFormat="1" ht="25.5" x14ac:dyDescent="0.2">
      <c r="A28" s="157">
        <v>12</v>
      </c>
      <c r="B28" s="164"/>
      <c r="C28" s="164"/>
      <c r="D28" s="207" t="s">
        <v>108</v>
      </c>
      <c r="E28" s="173" t="s">
        <v>175</v>
      </c>
      <c r="F28" s="164" t="s">
        <v>73</v>
      </c>
      <c r="G28" s="167">
        <v>1</v>
      </c>
      <c r="H28" s="168"/>
      <c r="I28" s="179">
        <f t="shared" si="2"/>
        <v>0</v>
      </c>
    </row>
    <row r="29" spans="1:9" s="114" customFormat="1" ht="25.5" x14ac:dyDescent="0.2">
      <c r="A29" s="157">
        <v>13</v>
      </c>
      <c r="B29" s="164"/>
      <c r="C29" s="164"/>
      <c r="D29" s="207" t="s">
        <v>109</v>
      </c>
      <c r="E29" s="173" t="s">
        <v>174</v>
      </c>
      <c r="F29" s="164" t="s">
        <v>73</v>
      </c>
      <c r="G29" s="167">
        <v>1</v>
      </c>
      <c r="H29" s="168"/>
      <c r="I29" s="179">
        <f t="shared" si="2"/>
        <v>0</v>
      </c>
    </row>
    <row r="30" spans="1:9" s="114" customFormat="1" ht="76.5" x14ac:dyDescent="0.2">
      <c r="A30" s="157">
        <v>14</v>
      </c>
      <c r="B30" s="164"/>
      <c r="C30" s="164"/>
      <c r="D30" s="207" t="s">
        <v>140</v>
      </c>
      <c r="E30" s="173" t="s">
        <v>176</v>
      </c>
      <c r="F30" s="164" t="s">
        <v>73</v>
      </c>
      <c r="G30" s="167">
        <v>18</v>
      </c>
      <c r="H30" s="168"/>
      <c r="I30" s="179">
        <f t="shared" si="2"/>
        <v>0</v>
      </c>
    </row>
    <row r="31" spans="1:9" s="114" customFormat="1" x14ac:dyDescent="0.2">
      <c r="A31" s="157">
        <v>15</v>
      </c>
      <c r="B31" s="164"/>
      <c r="C31" s="164"/>
      <c r="D31" s="207" t="s">
        <v>141</v>
      </c>
      <c r="E31" s="173" t="s">
        <v>177</v>
      </c>
      <c r="F31" s="164" t="s">
        <v>73</v>
      </c>
      <c r="G31" s="167">
        <v>18</v>
      </c>
      <c r="H31" s="168"/>
      <c r="I31" s="179">
        <f t="shared" si="2"/>
        <v>0</v>
      </c>
    </row>
    <row r="32" spans="1:9" s="114" customFormat="1" ht="51" x14ac:dyDescent="0.2">
      <c r="A32" s="157">
        <v>16</v>
      </c>
      <c r="B32" s="164"/>
      <c r="C32" s="164"/>
      <c r="D32" s="165" t="s">
        <v>142</v>
      </c>
      <c r="E32" s="166" t="s">
        <v>178</v>
      </c>
      <c r="F32" s="164" t="s">
        <v>73</v>
      </c>
      <c r="G32" s="167">
        <v>1</v>
      </c>
      <c r="H32" s="168"/>
      <c r="I32" s="169">
        <f t="shared" si="2"/>
        <v>0</v>
      </c>
    </row>
    <row r="33" spans="1:9" s="116" customFormat="1" ht="38.25" x14ac:dyDescent="0.2">
      <c r="A33" s="157">
        <v>17</v>
      </c>
      <c r="B33" s="208"/>
      <c r="C33" s="164"/>
      <c r="D33" s="165" t="s">
        <v>116</v>
      </c>
      <c r="E33" s="173" t="s">
        <v>179</v>
      </c>
      <c r="F33" s="164" t="s">
        <v>73</v>
      </c>
      <c r="G33" s="167">
        <v>1</v>
      </c>
      <c r="H33" s="168"/>
      <c r="I33" s="169">
        <f t="shared" si="2"/>
        <v>0</v>
      </c>
    </row>
    <row r="34" spans="1:9" s="116" customFormat="1" x14ac:dyDescent="0.2">
      <c r="A34" s="157">
        <v>18</v>
      </c>
      <c r="B34" s="208"/>
      <c r="C34" s="164"/>
      <c r="D34" s="165" t="s">
        <v>117</v>
      </c>
      <c r="E34" s="173" t="s">
        <v>180</v>
      </c>
      <c r="F34" s="164" t="s">
        <v>73</v>
      </c>
      <c r="G34" s="167">
        <v>1</v>
      </c>
      <c r="H34" s="168"/>
      <c r="I34" s="169">
        <f t="shared" si="2"/>
        <v>0</v>
      </c>
    </row>
    <row r="35" spans="1:9" s="114" customFormat="1" x14ac:dyDescent="0.2">
      <c r="A35" s="157">
        <v>19</v>
      </c>
      <c r="B35" s="164"/>
      <c r="C35" s="164"/>
      <c r="D35" s="165" t="s">
        <v>86</v>
      </c>
      <c r="E35" s="173" t="s">
        <v>181</v>
      </c>
      <c r="F35" s="164" t="s">
        <v>73</v>
      </c>
      <c r="G35" s="167">
        <v>1</v>
      </c>
      <c r="H35" s="168"/>
      <c r="I35" s="169">
        <f t="shared" si="2"/>
        <v>0</v>
      </c>
    </row>
    <row r="36" spans="1:9" s="114" customFormat="1" ht="38.25" x14ac:dyDescent="0.2">
      <c r="A36" s="157">
        <v>20</v>
      </c>
      <c r="B36" s="164"/>
      <c r="C36" s="164"/>
      <c r="D36" s="165" t="s">
        <v>128</v>
      </c>
      <c r="E36" s="166" t="s">
        <v>182</v>
      </c>
      <c r="F36" s="164" t="s">
        <v>73</v>
      </c>
      <c r="G36" s="167">
        <v>30</v>
      </c>
      <c r="H36" s="168"/>
      <c r="I36" s="179">
        <f t="shared" si="2"/>
        <v>0</v>
      </c>
    </row>
    <row r="37" spans="1:9" s="114" customFormat="1" ht="25.5" x14ac:dyDescent="0.2">
      <c r="A37" s="157">
        <v>21</v>
      </c>
      <c r="B37" s="164"/>
      <c r="C37" s="164"/>
      <c r="D37" s="165" t="s">
        <v>113</v>
      </c>
      <c r="E37" s="166" t="s">
        <v>183</v>
      </c>
      <c r="F37" s="164" t="s">
        <v>73</v>
      </c>
      <c r="G37" s="167">
        <v>1</v>
      </c>
      <c r="H37" s="168"/>
      <c r="I37" s="179">
        <f t="shared" si="2"/>
        <v>0</v>
      </c>
    </row>
    <row r="38" spans="1:9" s="114" customFormat="1" ht="38.25" x14ac:dyDescent="0.2">
      <c r="A38" s="157">
        <v>22</v>
      </c>
      <c r="B38" s="164"/>
      <c r="C38" s="164"/>
      <c r="D38" s="165" t="s">
        <v>78</v>
      </c>
      <c r="E38" s="173" t="s">
        <v>184</v>
      </c>
      <c r="F38" s="164" t="s">
        <v>73</v>
      </c>
      <c r="G38" s="167">
        <v>4</v>
      </c>
      <c r="H38" s="168"/>
      <c r="I38" s="179">
        <f t="shared" si="2"/>
        <v>0</v>
      </c>
    </row>
    <row r="39" spans="1:9" s="114" customFormat="1" x14ac:dyDescent="0.2">
      <c r="A39" s="157"/>
      <c r="B39" s="242"/>
      <c r="C39" s="243"/>
      <c r="D39" s="165"/>
      <c r="E39" s="161" t="s">
        <v>147</v>
      </c>
      <c r="F39" s="177"/>
      <c r="G39" s="162"/>
      <c r="H39" s="162"/>
      <c r="I39" s="163"/>
    </row>
    <row r="40" spans="1:9" s="114" customFormat="1" ht="76.5" x14ac:dyDescent="0.2">
      <c r="A40" s="157">
        <v>23</v>
      </c>
      <c r="B40" s="164"/>
      <c r="C40" s="164"/>
      <c r="D40" s="209" t="s">
        <v>148</v>
      </c>
      <c r="E40" s="210" t="s">
        <v>185</v>
      </c>
      <c r="F40" s="164" t="s">
        <v>73</v>
      </c>
      <c r="G40" s="167">
        <v>1</v>
      </c>
      <c r="H40" s="168"/>
      <c r="I40" s="169">
        <f>ROUND(G40*H40,2)</f>
        <v>0</v>
      </c>
    </row>
    <row r="41" spans="1:9" s="114" customFormat="1" ht="76.5" x14ac:dyDescent="0.2">
      <c r="A41" s="157">
        <v>24</v>
      </c>
      <c r="B41" s="164"/>
      <c r="C41" s="164"/>
      <c r="D41" s="209" t="s">
        <v>149</v>
      </c>
      <c r="E41" s="210" t="s">
        <v>186</v>
      </c>
      <c r="F41" s="164" t="s">
        <v>73</v>
      </c>
      <c r="G41" s="167">
        <v>1</v>
      </c>
      <c r="H41" s="168"/>
      <c r="I41" s="169">
        <f>ROUND(G41*H41,2)</f>
        <v>0</v>
      </c>
    </row>
    <row r="42" spans="1:9" s="114" customFormat="1" x14ac:dyDescent="0.2">
      <c r="A42" s="157">
        <v>25</v>
      </c>
      <c r="B42" s="164"/>
      <c r="C42" s="164"/>
      <c r="D42" s="165" t="s">
        <v>105</v>
      </c>
      <c r="E42" s="173" t="s">
        <v>187</v>
      </c>
      <c r="F42" s="164" t="s">
        <v>73</v>
      </c>
      <c r="G42" s="167">
        <v>1</v>
      </c>
      <c r="H42" s="168"/>
      <c r="I42" s="179">
        <f t="shared" ref="I42" si="3">ROUND(G42*H42,2)</f>
        <v>0</v>
      </c>
    </row>
    <row r="43" spans="1:9" s="114" customFormat="1" ht="63.75" x14ac:dyDescent="0.2">
      <c r="A43" s="157">
        <v>26</v>
      </c>
      <c r="B43" s="164"/>
      <c r="C43" s="164"/>
      <c r="D43" s="209" t="s">
        <v>150</v>
      </c>
      <c r="E43" s="173" t="s">
        <v>188</v>
      </c>
      <c r="F43" s="164" t="s">
        <v>73</v>
      </c>
      <c r="G43" s="167">
        <v>1</v>
      </c>
      <c r="H43" s="168"/>
      <c r="I43" s="169">
        <f>ROUND(G43*H43,2)</f>
        <v>0</v>
      </c>
    </row>
    <row r="44" spans="1:9" s="114" customFormat="1" ht="89.25" x14ac:dyDescent="0.2">
      <c r="A44" s="157">
        <v>27</v>
      </c>
      <c r="B44" s="164"/>
      <c r="C44" s="164"/>
      <c r="D44" s="209" t="s">
        <v>151</v>
      </c>
      <c r="E44" s="211" t="s">
        <v>189</v>
      </c>
      <c r="F44" s="164" t="s">
        <v>73</v>
      </c>
      <c r="G44" s="167">
        <v>1</v>
      </c>
      <c r="H44" s="168"/>
      <c r="I44" s="169">
        <f>ROUND(G44*H44,2)</f>
        <v>0</v>
      </c>
    </row>
    <row r="45" spans="1:9" s="114" customFormat="1" ht="38.25" x14ac:dyDescent="0.2">
      <c r="A45" s="157">
        <v>28</v>
      </c>
      <c r="B45" s="164"/>
      <c r="C45" s="171"/>
      <c r="D45" s="209" t="s">
        <v>152</v>
      </c>
      <c r="E45" s="211" t="s">
        <v>190</v>
      </c>
      <c r="F45" s="164" t="s">
        <v>73</v>
      </c>
      <c r="G45" s="175">
        <v>1</v>
      </c>
      <c r="H45" s="168"/>
      <c r="I45" s="169">
        <f t="shared" ref="I45:I50" si="4">ROUND(G45*H45,2)</f>
        <v>0</v>
      </c>
    </row>
    <row r="46" spans="1:9" s="114" customFormat="1" x14ac:dyDescent="0.2">
      <c r="A46" s="157">
        <v>29</v>
      </c>
      <c r="B46" s="164"/>
      <c r="C46" s="171"/>
      <c r="D46" s="209" t="s">
        <v>110</v>
      </c>
      <c r="E46" s="173" t="s">
        <v>191</v>
      </c>
      <c r="F46" s="164" t="s">
        <v>73</v>
      </c>
      <c r="G46" s="175">
        <f>G45</f>
        <v>1</v>
      </c>
      <c r="H46" s="168"/>
      <c r="I46" s="169">
        <f t="shared" si="4"/>
        <v>0</v>
      </c>
    </row>
    <row r="47" spans="1:9" s="114" customFormat="1" x14ac:dyDescent="0.2">
      <c r="A47" s="157">
        <v>30</v>
      </c>
      <c r="B47" s="164"/>
      <c r="C47" s="171"/>
      <c r="D47" s="172" t="s">
        <v>110</v>
      </c>
      <c r="E47" s="173" t="s">
        <v>192</v>
      </c>
      <c r="F47" s="164" t="s">
        <v>73</v>
      </c>
      <c r="G47" s="167">
        <v>1</v>
      </c>
      <c r="H47" s="168"/>
      <c r="I47" s="169">
        <f t="shared" si="4"/>
        <v>0</v>
      </c>
    </row>
    <row r="48" spans="1:9" s="114" customFormat="1" ht="25.5" x14ac:dyDescent="0.2">
      <c r="A48" s="157">
        <v>31</v>
      </c>
      <c r="B48" s="164"/>
      <c r="C48" s="171"/>
      <c r="D48" s="172" t="s">
        <v>120</v>
      </c>
      <c r="E48" s="173" t="s">
        <v>167</v>
      </c>
      <c r="F48" s="164" t="s">
        <v>73</v>
      </c>
      <c r="G48" s="167">
        <f>G47</f>
        <v>1</v>
      </c>
      <c r="H48" s="168"/>
      <c r="I48" s="169">
        <f t="shared" si="4"/>
        <v>0</v>
      </c>
    </row>
    <row r="49" spans="1:9" s="114" customFormat="1" x14ac:dyDescent="0.2">
      <c r="A49" s="157">
        <v>32</v>
      </c>
      <c r="B49" s="164"/>
      <c r="C49" s="171"/>
      <c r="D49" s="172" t="s">
        <v>110</v>
      </c>
      <c r="E49" s="173" t="s">
        <v>168</v>
      </c>
      <c r="F49" s="164" t="s">
        <v>73</v>
      </c>
      <c r="G49" s="167">
        <f>G47</f>
        <v>1</v>
      </c>
      <c r="H49" s="168"/>
      <c r="I49" s="169">
        <f t="shared" si="4"/>
        <v>0</v>
      </c>
    </row>
    <row r="50" spans="1:9" s="114" customFormat="1" ht="25.5" x14ac:dyDescent="0.2">
      <c r="A50" s="157">
        <v>33</v>
      </c>
      <c r="B50" s="164"/>
      <c r="C50" s="164"/>
      <c r="D50" s="174" t="s">
        <v>107</v>
      </c>
      <c r="E50" s="173" t="s">
        <v>169</v>
      </c>
      <c r="F50" s="164" t="s">
        <v>73</v>
      </c>
      <c r="G50" s="175">
        <v>1</v>
      </c>
      <c r="H50" s="168"/>
      <c r="I50" s="169">
        <f t="shared" si="4"/>
        <v>0</v>
      </c>
    </row>
    <row r="51" spans="1:9" s="114" customFormat="1" ht="76.5" x14ac:dyDescent="0.2">
      <c r="A51" s="157">
        <v>34</v>
      </c>
      <c r="B51" s="164"/>
      <c r="C51" s="164"/>
      <c r="D51" s="165" t="s">
        <v>119</v>
      </c>
      <c r="E51" s="166" t="s">
        <v>193</v>
      </c>
      <c r="F51" s="164" t="s">
        <v>73</v>
      </c>
      <c r="G51" s="167">
        <f>G50</f>
        <v>1</v>
      </c>
      <c r="H51" s="168"/>
      <c r="I51" s="169">
        <f>ROUND(G51*H51,2)</f>
        <v>0</v>
      </c>
    </row>
    <row r="52" spans="1:9" x14ac:dyDescent="0.2">
      <c r="A52" s="182"/>
      <c r="B52" s="238"/>
      <c r="C52" s="239"/>
      <c r="D52" s="184"/>
      <c r="E52" s="185" t="s">
        <v>103</v>
      </c>
      <c r="F52" s="183"/>
      <c r="G52" s="186"/>
      <c r="H52" s="186"/>
      <c r="I52" s="187">
        <f>SUBTOTAL(9,I14:I51)</f>
        <v>0</v>
      </c>
    </row>
  </sheetData>
  <sheetProtection formatCells="0" formatColumns="0" formatRows="0" insertColumns="0" insertRows="0" insertHyperlinks="0" deleteColumns="0" deleteRows="0" sort="0" autoFilter="0" pivotTables="0"/>
  <mergeCells count="8">
    <mergeCell ref="D2:E2"/>
    <mergeCell ref="D4:E4"/>
    <mergeCell ref="B52:C52"/>
    <mergeCell ref="C3:E3"/>
    <mergeCell ref="C7:E7"/>
    <mergeCell ref="C9:D9"/>
    <mergeCell ref="B39:C39"/>
    <mergeCell ref="C8:E8"/>
  </mergeCells>
  <printOptions horizontalCentered="1"/>
  <pageMargins left="0.59055118110236227" right="0.59055118110236227" top="0.59055118110236227" bottom="0.59055118110236227" header="0.51181102362204722" footer="0.51181102362204722"/>
  <pageSetup paperSize="9" scale="56" fitToHeight="999" orientation="landscape" errors="blank"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FFA6F9-9CCF-4DE2-B372-F8C954235C24}">
  <sheetPr>
    <pageSetUpPr fitToPage="1"/>
  </sheetPr>
  <dimension ref="A1:I61"/>
  <sheetViews>
    <sheetView showGridLines="0" topLeftCell="A32" zoomScaleNormal="100" workbookViewId="0">
      <selection activeCell="E60" sqref="E60"/>
    </sheetView>
  </sheetViews>
  <sheetFormatPr defaultColWidth="9.140625" defaultRowHeight="12.75" x14ac:dyDescent="0.2"/>
  <cols>
    <col min="1" max="1" width="9" style="128" customWidth="1"/>
    <col min="2" max="2" width="4.42578125" style="129" hidden="1" customWidth="1"/>
    <col min="3" max="3" width="6" style="129" hidden="1" customWidth="1"/>
    <col min="4" max="4" width="12.7109375" style="130" customWidth="1"/>
    <col min="5" max="5" width="94.28515625" style="122" customWidth="1"/>
    <col min="6" max="6" width="7.7109375" style="129" customWidth="1"/>
    <col min="7" max="7" width="9.85546875" style="128" customWidth="1"/>
    <col min="8" max="8" width="13.140625" style="128" customWidth="1"/>
    <col min="9" max="9" width="15.5703125" style="128" customWidth="1"/>
    <col min="10" max="16384" width="9.140625" style="70"/>
  </cols>
  <sheetData>
    <row r="1" spans="1:9" s="127" customFormat="1" ht="18" x14ac:dyDescent="0.2">
      <c r="A1" s="134" t="s">
        <v>106</v>
      </c>
      <c r="B1" s="135"/>
      <c r="C1" s="135"/>
      <c r="D1" s="136"/>
      <c r="E1" s="136"/>
      <c r="F1" s="135"/>
      <c r="G1" s="135"/>
      <c r="H1" s="135"/>
      <c r="I1" s="135"/>
    </row>
    <row r="2" spans="1:9" s="127" customFormat="1" x14ac:dyDescent="0.2">
      <c r="A2" s="137" t="s">
        <v>60</v>
      </c>
      <c r="B2" s="135"/>
      <c r="C2" s="138" t="str">
        <f>'Krycí list'!E5</f>
        <v>Stavební úpravy a dostavba Základní školy Luka nad Jihlavou – 2. etapa – AVT vybavení</v>
      </c>
      <c r="D2" s="237" t="s">
        <v>257</v>
      </c>
      <c r="E2" s="237"/>
      <c r="F2" s="135"/>
      <c r="G2" s="135"/>
      <c r="H2" s="135"/>
      <c r="I2" s="135"/>
    </row>
    <row r="3" spans="1:9" s="127" customFormat="1" x14ac:dyDescent="0.2">
      <c r="A3" s="137" t="s">
        <v>61</v>
      </c>
      <c r="B3" s="135"/>
      <c r="C3" s="240" t="str">
        <f>'Krycí list'!E7</f>
        <v>Dostavba základní školy, 
Školní 177, 588 22 Luka nad Jihlavou</v>
      </c>
      <c r="D3" s="240"/>
      <c r="E3" s="240"/>
      <c r="F3" s="135"/>
      <c r="G3" s="135"/>
      <c r="H3" s="135"/>
      <c r="I3" s="138"/>
    </row>
    <row r="4" spans="1:9" s="127" customFormat="1" x14ac:dyDescent="0.2">
      <c r="A4" s="137" t="s">
        <v>62</v>
      </c>
      <c r="B4" s="135"/>
      <c r="C4" s="138" t="str">
        <f>'Krycí list'!E9</f>
        <v>NEOCENĚNÝ SOUPIS DODÁVEK, PRACÍ A SLUŽEB</v>
      </c>
      <c r="D4" s="237" t="s">
        <v>256</v>
      </c>
      <c r="E4" s="237"/>
      <c r="F4" s="135"/>
      <c r="G4" s="135"/>
      <c r="H4" s="135"/>
      <c r="I4" s="138"/>
    </row>
    <row r="5" spans="1:9" s="127" customFormat="1" x14ac:dyDescent="0.2">
      <c r="A5" s="135"/>
      <c r="B5" s="135"/>
      <c r="C5" s="138" t="str">
        <f>'Krycí list'!P5</f>
        <v xml:space="preserve"> </v>
      </c>
      <c r="D5" s="136"/>
      <c r="E5" s="136"/>
      <c r="F5" s="135"/>
      <c r="G5" s="135"/>
      <c r="H5" s="135"/>
      <c r="I5" s="138"/>
    </row>
    <row r="6" spans="1:9" s="127" customFormat="1" x14ac:dyDescent="0.2">
      <c r="A6" s="135"/>
      <c r="B6" s="135"/>
      <c r="C6" s="138"/>
      <c r="D6" s="136"/>
      <c r="E6" s="136"/>
      <c r="F6" s="135"/>
      <c r="G6" s="135"/>
      <c r="H6" s="135"/>
      <c r="I6" s="138"/>
    </row>
    <row r="7" spans="1:9" s="127" customFormat="1" x14ac:dyDescent="0.2">
      <c r="A7" s="135" t="s">
        <v>64</v>
      </c>
      <c r="B7" s="135"/>
      <c r="C7" s="240" t="str">
        <f>'Krycí list'!E26</f>
        <v xml:space="preserve">Městys Luka nad Jihlavou, 1.máje 76, 588 22 Luka nad Jihlavou </v>
      </c>
      <c r="D7" s="240"/>
      <c r="E7" s="240"/>
      <c r="F7" s="135"/>
      <c r="G7" s="135"/>
      <c r="H7" s="135"/>
      <c r="I7" s="138"/>
    </row>
    <row r="8" spans="1:9" s="127" customFormat="1" x14ac:dyDescent="0.2">
      <c r="A8" s="148" t="s">
        <v>65</v>
      </c>
      <c r="B8" s="148"/>
      <c r="C8" s="244" t="str">
        <f>'Krycí list'!E28</f>
        <v xml:space="preserve"> </v>
      </c>
      <c r="D8" s="244"/>
      <c r="E8" s="244"/>
      <c r="F8" s="244"/>
      <c r="G8" s="148"/>
      <c r="H8" s="148"/>
      <c r="I8" s="149"/>
    </row>
    <row r="9" spans="1:9" s="127" customFormat="1" x14ac:dyDescent="0.2">
      <c r="A9" s="135" t="s">
        <v>66</v>
      </c>
      <c r="B9" s="135"/>
      <c r="C9" s="241">
        <f>'Krycí list'!O31</f>
        <v>0</v>
      </c>
      <c r="D9" s="240"/>
      <c r="E9" s="136"/>
      <c r="F9" s="135"/>
      <c r="G9" s="135"/>
      <c r="H9" s="135"/>
      <c r="I9" s="138"/>
    </row>
    <row r="10" spans="1:9" s="127" customFormat="1" x14ac:dyDescent="0.2">
      <c r="A10" s="135"/>
      <c r="B10" s="135"/>
      <c r="C10" s="135"/>
      <c r="D10" s="136"/>
      <c r="E10" s="136"/>
      <c r="F10" s="135"/>
      <c r="G10" s="135"/>
      <c r="H10" s="135"/>
      <c r="I10" s="135"/>
    </row>
    <row r="11" spans="1:9" s="131" customFormat="1" ht="50.25" customHeight="1" x14ac:dyDescent="0.2">
      <c r="A11" s="139" t="s">
        <v>70</v>
      </c>
      <c r="B11" s="140"/>
      <c r="C11" s="140"/>
      <c r="D11" s="140" t="s">
        <v>102</v>
      </c>
      <c r="E11" s="140" t="s">
        <v>99</v>
      </c>
      <c r="F11" s="140" t="s">
        <v>71</v>
      </c>
      <c r="G11" s="140" t="s">
        <v>72</v>
      </c>
      <c r="H11" s="140" t="s">
        <v>100</v>
      </c>
      <c r="I11" s="140" t="s">
        <v>101</v>
      </c>
    </row>
    <row r="12" spans="1:9" s="129" customFormat="1" x14ac:dyDescent="0.2">
      <c r="A12" s="141">
        <v>1</v>
      </c>
      <c r="B12" s="142"/>
      <c r="C12" s="142"/>
      <c r="D12" s="143">
        <v>4</v>
      </c>
      <c r="E12" s="143">
        <v>5</v>
      </c>
      <c r="F12" s="142">
        <v>6</v>
      </c>
      <c r="G12" s="142">
        <v>7</v>
      </c>
      <c r="H12" s="142">
        <v>8</v>
      </c>
      <c r="I12" s="142">
        <v>9</v>
      </c>
    </row>
    <row r="13" spans="1:9" x14ac:dyDescent="0.2">
      <c r="A13" s="144"/>
      <c r="B13" s="145"/>
      <c r="C13" s="145"/>
      <c r="D13" s="146"/>
      <c r="E13" s="147"/>
      <c r="F13" s="145"/>
      <c r="G13" s="144"/>
      <c r="H13" s="144"/>
      <c r="I13" s="144"/>
    </row>
    <row r="14" spans="1:9" s="115" customFormat="1" x14ac:dyDescent="0.2">
      <c r="A14" s="150"/>
      <c r="B14" s="151"/>
      <c r="C14" s="152"/>
      <c r="D14" s="153" t="s">
        <v>90</v>
      </c>
      <c r="E14" s="154" t="s">
        <v>125</v>
      </c>
      <c r="F14" s="152"/>
      <c r="G14" s="155"/>
      <c r="H14" s="155"/>
      <c r="I14" s="156">
        <f>SUBTOTAL(9,I15:I60)</f>
        <v>0</v>
      </c>
    </row>
    <row r="15" spans="1:9" s="114" customFormat="1" x14ac:dyDescent="0.2">
      <c r="A15" s="157"/>
      <c r="B15" s="158"/>
      <c r="C15" s="159"/>
      <c r="D15" s="160"/>
      <c r="E15" s="161" t="s">
        <v>126</v>
      </c>
      <c r="F15" s="159"/>
      <c r="G15" s="162"/>
      <c r="H15" s="162"/>
      <c r="I15" s="163"/>
    </row>
    <row r="16" spans="1:9" s="114" customFormat="1" ht="102" x14ac:dyDescent="0.2">
      <c r="A16" s="157">
        <v>1</v>
      </c>
      <c r="B16" s="164"/>
      <c r="C16" s="164"/>
      <c r="D16" s="165" t="s">
        <v>118</v>
      </c>
      <c r="E16" s="166" t="s">
        <v>194</v>
      </c>
      <c r="F16" s="164" t="s">
        <v>73</v>
      </c>
      <c r="G16" s="167">
        <v>1</v>
      </c>
      <c r="H16" s="168"/>
      <c r="I16" s="169">
        <f t="shared" ref="I16:I24" si="0">ROUND(G16*H16,2)</f>
        <v>0</v>
      </c>
    </row>
    <row r="17" spans="1:9" s="114" customFormat="1" ht="63.75" x14ac:dyDescent="0.2">
      <c r="A17" s="157">
        <v>2</v>
      </c>
      <c r="B17" s="164"/>
      <c r="C17" s="164"/>
      <c r="D17" s="165" t="s">
        <v>119</v>
      </c>
      <c r="E17" s="166" t="s">
        <v>196</v>
      </c>
      <c r="F17" s="164" t="s">
        <v>73</v>
      </c>
      <c r="G17" s="167">
        <f>G16</f>
        <v>1</v>
      </c>
      <c r="H17" s="168"/>
      <c r="I17" s="169">
        <f t="shared" si="0"/>
        <v>0</v>
      </c>
    </row>
    <row r="18" spans="1:9" s="114" customFormat="1" ht="51" x14ac:dyDescent="0.2">
      <c r="A18" s="157">
        <v>3</v>
      </c>
      <c r="B18" s="164"/>
      <c r="C18" s="164"/>
      <c r="D18" s="165" t="s">
        <v>130</v>
      </c>
      <c r="E18" s="170" t="s">
        <v>197</v>
      </c>
      <c r="F18" s="164" t="s">
        <v>73</v>
      </c>
      <c r="G18" s="167">
        <v>1</v>
      </c>
      <c r="H18" s="168"/>
      <c r="I18" s="169">
        <f t="shared" si="0"/>
        <v>0</v>
      </c>
    </row>
    <row r="19" spans="1:9" s="114" customFormat="1" x14ac:dyDescent="0.2">
      <c r="A19" s="157">
        <v>4</v>
      </c>
      <c r="B19" s="164"/>
      <c r="C19" s="171"/>
      <c r="D19" s="172" t="s">
        <v>110</v>
      </c>
      <c r="E19" s="173" t="s">
        <v>195</v>
      </c>
      <c r="F19" s="164" t="s">
        <v>73</v>
      </c>
      <c r="G19" s="167">
        <v>1</v>
      </c>
      <c r="H19" s="168"/>
      <c r="I19" s="169">
        <f t="shared" si="0"/>
        <v>0</v>
      </c>
    </row>
    <row r="20" spans="1:9" s="114" customFormat="1" ht="25.5" x14ac:dyDescent="0.2">
      <c r="A20" s="157">
        <v>5</v>
      </c>
      <c r="B20" s="164"/>
      <c r="C20" s="171"/>
      <c r="D20" s="172" t="s">
        <v>120</v>
      </c>
      <c r="E20" s="173" t="s">
        <v>167</v>
      </c>
      <c r="F20" s="164" t="s">
        <v>73</v>
      </c>
      <c r="G20" s="167">
        <f>SUM(G19:G19)</f>
        <v>1</v>
      </c>
      <c r="H20" s="168"/>
      <c r="I20" s="169">
        <f t="shared" si="0"/>
        <v>0</v>
      </c>
    </row>
    <row r="21" spans="1:9" s="114" customFormat="1" x14ac:dyDescent="0.2">
      <c r="A21" s="157">
        <v>6</v>
      </c>
      <c r="B21" s="164"/>
      <c r="C21" s="171"/>
      <c r="D21" s="172" t="s">
        <v>110</v>
      </c>
      <c r="E21" s="173" t="s">
        <v>168</v>
      </c>
      <c r="F21" s="164" t="s">
        <v>73</v>
      </c>
      <c r="G21" s="167">
        <f>G20</f>
        <v>1</v>
      </c>
      <c r="H21" s="168"/>
      <c r="I21" s="169">
        <f t="shared" si="0"/>
        <v>0</v>
      </c>
    </row>
    <row r="22" spans="1:9" s="114" customFormat="1" ht="25.5" x14ac:dyDescent="0.2">
      <c r="A22" s="157">
        <v>7</v>
      </c>
      <c r="B22" s="164"/>
      <c r="C22" s="164"/>
      <c r="D22" s="174" t="s">
        <v>107</v>
      </c>
      <c r="E22" s="173" t="s">
        <v>169</v>
      </c>
      <c r="F22" s="164" t="s">
        <v>73</v>
      </c>
      <c r="G22" s="175">
        <v>1</v>
      </c>
      <c r="H22" s="168"/>
      <c r="I22" s="169">
        <f t="shared" si="0"/>
        <v>0</v>
      </c>
    </row>
    <row r="23" spans="1:9" s="114" customFormat="1" ht="51" x14ac:dyDescent="0.2">
      <c r="A23" s="157">
        <v>8</v>
      </c>
      <c r="B23" s="164"/>
      <c r="C23" s="164"/>
      <c r="D23" s="165" t="s">
        <v>111</v>
      </c>
      <c r="E23" s="166" t="s">
        <v>198</v>
      </c>
      <c r="F23" s="164" t="s">
        <v>73</v>
      </c>
      <c r="G23" s="167">
        <v>1</v>
      </c>
      <c r="H23" s="168"/>
      <c r="I23" s="169">
        <f t="shared" si="0"/>
        <v>0</v>
      </c>
    </row>
    <row r="24" spans="1:9" s="114" customFormat="1" ht="38.25" x14ac:dyDescent="0.2">
      <c r="A24" s="157">
        <v>9</v>
      </c>
      <c r="B24" s="164"/>
      <c r="C24" s="164"/>
      <c r="D24" s="165" t="s">
        <v>76</v>
      </c>
      <c r="E24" s="173" t="s">
        <v>171</v>
      </c>
      <c r="F24" s="164" t="s">
        <v>73</v>
      </c>
      <c r="G24" s="167">
        <v>1</v>
      </c>
      <c r="H24" s="168"/>
      <c r="I24" s="169">
        <f t="shared" si="0"/>
        <v>0</v>
      </c>
    </row>
    <row r="25" spans="1:9" s="114" customFormat="1" x14ac:dyDescent="0.2">
      <c r="A25" s="157"/>
      <c r="B25" s="164"/>
      <c r="C25" s="158"/>
      <c r="D25" s="176"/>
      <c r="E25" s="161" t="s">
        <v>127</v>
      </c>
      <c r="F25" s="177"/>
      <c r="G25" s="162"/>
      <c r="H25" s="178"/>
      <c r="I25" s="163"/>
    </row>
    <row r="26" spans="1:9" s="114" customFormat="1" ht="76.5" x14ac:dyDescent="0.2">
      <c r="A26" s="157">
        <v>10</v>
      </c>
      <c r="B26" s="164"/>
      <c r="C26" s="164"/>
      <c r="D26" s="165" t="s">
        <v>112</v>
      </c>
      <c r="E26" s="173" t="s">
        <v>199</v>
      </c>
      <c r="F26" s="164" t="s">
        <v>73</v>
      </c>
      <c r="G26" s="167">
        <v>24</v>
      </c>
      <c r="H26" s="168"/>
      <c r="I26" s="179">
        <f t="shared" ref="I26:I51" si="1">ROUND(G26*H26,2)</f>
        <v>0</v>
      </c>
    </row>
    <row r="27" spans="1:9" s="114" customFormat="1" ht="102" x14ac:dyDescent="0.2">
      <c r="A27" s="157">
        <v>11</v>
      </c>
      <c r="B27" s="164"/>
      <c r="C27" s="164"/>
      <c r="D27" s="165" t="s">
        <v>77</v>
      </c>
      <c r="E27" s="173" t="s">
        <v>201</v>
      </c>
      <c r="F27" s="164" t="s">
        <v>73</v>
      </c>
      <c r="G27" s="167">
        <f>G26</f>
        <v>24</v>
      </c>
      <c r="H27" s="168"/>
      <c r="I27" s="179">
        <f t="shared" si="1"/>
        <v>0</v>
      </c>
    </row>
    <row r="28" spans="1:9" s="114" customFormat="1" ht="25.5" x14ac:dyDescent="0.2">
      <c r="A28" s="157">
        <v>12</v>
      </c>
      <c r="B28" s="164"/>
      <c r="C28" s="164"/>
      <c r="D28" s="165" t="s">
        <v>78</v>
      </c>
      <c r="E28" s="173" t="s">
        <v>200</v>
      </c>
      <c r="F28" s="164" t="s">
        <v>73</v>
      </c>
      <c r="G28" s="167">
        <v>4</v>
      </c>
      <c r="H28" s="168"/>
      <c r="I28" s="179">
        <f t="shared" si="1"/>
        <v>0</v>
      </c>
    </row>
    <row r="29" spans="1:9" s="114" customFormat="1" ht="42.75" customHeight="1" x14ac:dyDescent="0.2">
      <c r="A29" s="157">
        <v>13</v>
      </c>
      <c r="B29" s="164"/>
      <c r="C29" s="164"/>
      <c r="D29" s="165" t="s">
        <v>79</v>
      </c>
      <c r="E29" s="166" t="s">
        <v>202</v>
      </c>
      <c r="F29" s="164" t="s">
        <v>73</v>
      </c>
      <c r="G29" s="167">
        <f>CEILING(G26/31,1)</f>
        <v>1</v>
      </c>
      <c r="H29" s="168"/>
      <c r="I29" s="179">
        <f t="shared" si="1"/>
        <v>0</v>
      </c>
    </row>
    <row r="30" spans="1:9" s="114" customFormat="1" ht="51" x14ac:dyDescent="0.2">
      <c r="A30" s="157">
        <v>14</v>
      </c>
      <c r="B30" s="164"/>
      <c r="C30" s="164"/>
      <c r="D30" s="165" t="s">
        <v>80</v>
      </c>
      <c r="E30" s="166" t="s">
        <v>203</v>
      </c>
      <c r="F30" s="164" t="s">
        <v>73</v>
      </c>
      <c r="G30" s="167">
        <v>1</v>
      </c>
      <c r="H30" s="168"/>
      <c r="I30" s="179">
        <f t="shared" si="1"/>
        <v>0</v>
      </c>
    </row>
    <row r="31" spans="1:9" s="114" customFormat="1" ht="51" x14ac:dyDescent="0.2">
      <c r="A31" s="157">
        <v>15</v>
      </c>
      <c r="B31" s="164"/>
      <c r="C31" s="164"/>
      <c r="D31" s="165" t="s">
        <v>81</v>
      </c>
      <c r="E31" s="173" t="s">
        <v>204</v>
      </c>
      <c r="F31" s="164" t="s">
        <v>73</v>
      </c>
      <c r="G31" s="167">
        <f>G26</f>
        <v>24</v>
      </c>
      <c r="H31" s="168"/>
      <c r="I31" s="179">
        <f t="shared" si="1"/>
        <v>0</v>
      </c>
    </row>
    <row r="32" spans="1:9" s="114" customFormat="1" ht="63.75" x14ac:dyDescent="0.2">
      <c r="A32" s="157">
        <v>16</v>
      </c>
      <c r="B32" s="164"/>
      <c r="C32" s="164"/>
      <c r="D32" s="165" t="s">
        <v>82</v>
      </c>
      <c r="E32" s="166" t="s">
        <v>205</v>
      </c>
      <c r="F32" s="164" t="s">
        <v>73</v>
      </c>
      <c r="G32" s="167">
        <f>G26+1</f>
        <v>25</v>
      </c>
      <c r="H32" s="168"/>
      <c r="I32" s="179">
        <f t="shared" si="1"/>
        <v>0</v>
      </c>
    </row>
    <row r="33" spans="1:9" s="114" customFormat="1" ht="38.25" x14ac:dyDescent="0.2">
      <c r="A33" s="157">
        <v>17</v>
      </c>
      <c r="B33" s="164"/>
      <c r="C33" s="180"/>
      <c r="D33" s="181" t="s">
        <v>115</v>
      </c>
      <c r="E33" s="166" t="s">
        <v>207</v>
      </c>
      <c r="F33" s="180" t="s">
        <v>73</v>
      </c>
      <c r="G33" s="175">
        <f>G32*2</f>
        <v>50</v>
      </c>
      <c r="H33" s="168"/>
      <c r="I33" s="169">
        <f t="shared" si="1"/>
        <v>0</v>
      </c>
    </row>
    <row r="34" spans="1:9" s="114" customFormat="1" ht="38.25" x14ac:dyDescent="0.2">
      <c r="A34" s="157">
        <v>18</v>
      </c>
      <c r="B34" s="164"/>
      <c r="C34" s="164"/>
      <c r="D34" s="165" t="s">
        <v>128</v>
      </c>
      <c r="E34" s="166" t="s">
        <v>208</v>
      </c>
      <c r="F34" s="164" t="s">
        <v>73</v>
      </c>
      <c r="G34" s="167">
        <f>G26</f>
        <v>24</v>
      </c>
      <c r="H34" s="168"/>
      <c r="I34" s="179">
        <f t="shared" si="1"/>
        <v>0</v>
      </c>
    </row>
    <row r="35" spans="1:9" s="114" customFormat="1" ht="25.5" x14ac:dyDescent="0.2">
      <c r="A35" s="157">
        <v>19</v>
      </c>
      <c r="B35" s="164"/>
      <c r="C35" s="164"/>
      <c r="D35" s="165" t="s">
        <v>113</v>
      </c>
      <c r="E35" s="166" t="s">
        <v>183</v>
      </c>
      <c r="F35" s="164" t="s">
        <v>73</v>
      </c>
      <c r="G35" s="167">
        <v>1</v>
      </c>
      <c r="H35" s="168"/>
      <c r="I35" s="179">
        <f t="shared" si="1"/>
        <v>0</v>
      </c>
    </row>
    <row r="36" spans="1:9" s="114" customFormat="1" ht="76.5" x14ac:dyDescent="0.2">
      <c r="A36" s="157">
        <v>20</v>
      </c>
      <c r="B36" s="164"/>
      <c r="C36" s="164"/>
      <c r="D36" s="165" t="s">
        <v>83</v>
      </c>
      <c r="E36" s="173" t="s">
        <v>209</v>
      </c>
      <c r="F36" s="164" t="s">
        <v>73</v>
      </c>
      <c r="G36" s="167">
        <v>1</v>
      </c>
      <c r="H36" s="168"/>
      <c r="I36" s="179">
        <f t="shared" si="1"/>
        <v>0</v>
      </c>
    </row>
    <row r="37" spans="1:9" s="114" customFormat="1" x14ac:dyDescent="0.2">
      <c r="A37" s="157">
        <v>21</v>
      </c>
      <c r="B37" s="164"/>
      <c r="C37" s="164"/>
      <c r="D37" s="172" t="s">
        <v>104</v>
      </c>
      <c r="E37" s="166" t="s">
        <v>210</v>
      </c>
      <c r="F37" s="164" t="s">
        <v>73</v>
      </c>
      <c r="G37" s="167">
        <f>G26+1</f>
        <v>25</v>
      </c>
      <c r="H37" s="168"/>
      <c r="I37" s="179">
        <f t="shared" si="1"/>
        <v>0</v>
      </c>
    </row>
    <row r="38" spans="1:9" s="114" customFormat="1" ht="51" x14ac:dyDescent="0.2">
      <c r="A38" s="157">
        <v>22</v>
      </c>
      <c r="B38" s="164"/>
      <c r="C38" s="164"/>
      <c r="D38" s="165" t="s">
        <v>84</v>
      </c>
      <c r="E38" s="173" t="s">
        <v>173</v>
      </c>
      <c r="F38" s="164" t="s">
        <v>73</v>
      </c>
      <c r="G38" s="167">
        <v>2</v>
      </c>
      <c r="H38" s="168"/>
      <c r="I38" s="179">
        <f t="shared" si="1"/>
        <v>0</v>
      </c>
    </row>
    <row r="39" spans="1:9" s="114" customFormat="1" ht="25.5" x14ac:dyDescent="0.2">
      <c r="A39" s="157">
        <v>23</v>
      </c>
      <c r="B39" s="164"/>
      <c r="C39" s="164"/>
      <c r="D39" s="174" t="s">
        <v>108</v>
      </c>
      <c r="E39" s="166" t="s">
        <v>175</v>
      </c>
      <c r="F39" s="164" t="s">
        <v>73</v>
      </c>
      <c r="G39" s="167">
        <v>1</v>
      </c>
      <c r="H39" s="168"/>
      <c r="I39" s="179">
        <f t="shared" si="1"/>
        <v>0</v>
      </c>
    </row>
    <row r="40" spans="1:9" s="114" customFormat="1" ht="25.5" x14ac:dyDescent="0.2">
      <c r="A40" s="157">
        <v>24</v>
      </c>
      <c r="B40" s="164"/>
      <c r="C40" s="164"/>
      <c r="D40" s="174" t="s">
        <v>109</v>
      </c>
      <c r="E40" s="173" t="s">
        <v>174</v>
      </c>
      <c r="F40" s="164" t="s">
        <v>73</v>
      </c>
      <c r="G40" s="167">
        <v>1</v>
      </c>
      <c r="H40" s="168"/>
      <c r="I40" s="179">
        <f t="shared" si="1"/>
        <v>0</v>
      </c>
    </row>
    <row r="41" spans="1:9" s="114" customFormat="1" x14ac:dyDescent="0.2">
      <c r="A41" s="157">
        <v>25</v>
      </c>
      <c r="B41" s="164"/>
      <c r="C41" s="164"/>
      <c r="D41" s="174" t="s">
        <v>110</v>
      </c>
      <c r="E41" s="173" t="s">
        <v>191</v>
      </c>
      <c r="F41" s="164" t="s">
        <v>73</v>
      </c>
      <c r="G41" s="167">
        <v>1</v>
      </c>
      <c r="H41" s="168"/>
      <c r="I41" s="179">
        <f t="shared" si="1"/>
        <v>0</v>
      </c>
    </row>
    <row r="42" spans="1:9" s="114" customFormat="1" ht="38.25" x14ac:dyDescent="0.2">
      <c r="A42" s="157">
        <v>26</v>
      </c>
      <c r="B42" s="164"/>
      <c r="C42" s="164"/>
      <c r="D42" s="165" t="s">
        <v>97</v>
      </c>
      <c r="E42" s="166" t="s">
        <v>211</v>
      </c>
      <c r="F42" s="164" t="s">
        <v>73</v>
      </c>
      <c r="G42" s="167">
        <v>1</v>
      </c>
      <c r="H42" s="168"/>
      <c r="I42" s="179">
        <f t="shared" si="1"/>
        <v>0</v>
      </c>
    </row>
    <row r="43" spans="1:9" s="114" customFormat="1" ht="63.75" x14ac:dyDescent="0.2">
      <c r="A43" s="157">
        <v>27</v>
      </c>
      <c r="B43" s="164"/>
      <c r="C43" s="164"/>
      <c r="D43" s="165" t="s">
        <v>85</v>
      </c>
      <c r="E43" s="166" t="s">
        <v>212</v>
      </c>
      <c r="F43" s="164" t="s">
        <v>73</v>
      </c>
      <c r="G43" s="167">
        <f>G26</f>
        <v>24</v>
      </c>
      <c r="H43" s="168"/>
      <c r="I43" s="179">
        <f t="shared" si="1"/>
        <v>0</v>
      </c>
    </row>
    <row r="44" spans="1:9" s="114" customFormat="1" x14ac:dyDescent="0.2">
      <c r="A44" s="157">
        <v>28</v>
      </c>
      <c r="B44" s="164"/>
      <c r="C44" s="164"/>
      <c r="D44" s="165" t="s">
        <v>105</v>
      </c>
      <c r="E44" s="173" t="s">
        <v>213</v>
      </c>
      <c r="F44" s="164" t="s">
        <v>73</v>
      </c>
      <c r="G44" s="167">
        <v>1</v>
      </c>
      <c r="H44" s="168"/>
      <c r="I44" s="179">
        <f t="shared" si="1"/>
        <v>0</v>
      </c>
    </row>
    <row r="45" spans="1:9" s="114" customFormat="1" ht="51" x14ac:dyDescent="0.2">
      <c r="A45" s="157">
        <v>29</v>
      </c>
      <c r="B45" s="164"/>
      <c r="C45" s="164"/>
      <c r="D45" s="165" t="s">
        <v>87</v>
      </c>
      <c r="E45" s="173" t="s">
        <v>214</v>
      </c>
      <c r="F45" s="164" t="s">
        <v>73</v>
      </c>
      <c r="G45" s="167">
        <v>1</v>
      </c>
      <c r="H45" s="168"/>
      <c r="I45" s="179">
        <f t="shared" si="1"/>
        <v>0</v>
      </c>
    </row>
    <row r="46" spans="1:9" s="114" customFormat="1" ht="39" customHeight="1" x14ac:dyDescent="0.2">
      <c r="A46" s="157">
        <v>30</v>
      </c>
      <c r="B46" s="164"/>
      <c r="C46" s="164"/>
      <c r="D46" s="165" t="s">
        <v>88</v>
      </c>
      <c r="E46" s="173" t="s">
        <v>215</v>
      </c>
      <c r="F46" s="164" t="s">
        <v>73</v>
      </c>
      <c r="G46" s="167">
        <v>2</v>
      </c>
      <c r="H46" s="168"/>
      <c r="I46" s="179">
        <f t="shared" si="1"/>
        <v>0</v>
      </c>
    </row>
    <row r="47" spans="1:9" s="114" customFormat="1" ht="66" customHeight="1" x14ac:dyDescent="0.2">
      <c r="A47" s="157">
        <v>31</v>
      </c>
      <c r="B47" s="164"/>
      <c r="C47" s="164"/>
      <c r="D47" s="165" t="s">
        <v>116</v>
      </c>
      <c r="E47" s="173" t="s">
        <v>179</v>
      </c>
      <c r="F47" s="164" t="s">
        <v>73</v>
      </c>
      <c r="G47" s="167">
        <v>1</v>
      </c>
      <c r="H47" s="168"/>
      <c r="I47" s="169">
        <f t="shared" si="1"/>
        <v>0</v>
      </c>
    </row>
    <row r="48" spans="1:9" s="114" customFormat="1" x14ac:dyDescent="0.2">
      <c r="A48" s="157">
        <v>32</v>
      </c>
      <c r="B48" s="164"/>
      <c r="C48" s="164"/>
      <c r="D48" s="165" t="s">
        <v>117</v>
      </c>
      <c r="E48" s="173" t="s">
        <v>180</v>
      </c>
      <c r="F48" s="164" t="s">
        <v>73</v>
      </c>
      <c r="G48" s="167">
        <f>G47</f>
        <v>1</v>
      </c>
      <c r="H48" s="168"/>
      <c r="I48" s="169">
        <f t="shared" si="1"/>
        <v>0</v>
      </c>
    </row>
    <row r="49" spans="1:9" s="114" customFormat="1" ht="25.5" x14ac:dyDescent="0.2">
      <c r="A49" s="157">
        <v>33</v>
      </c>
      <c r="B49" s="164"/>
      <c r="C49" s="164"/>
      <c r="D49" s="165" t="s">
        <v>86</v>
      </c>
      <c r="E49" s="173" t="s">
        <v>216</v>
      </c>
      <c r="F49" s="164" t="s">
        <v>73</v>
      </c>
      <c r="G49" s="167">
        <v>2</v>
      </c>
      <c r="H49" s="168"/>
      <c r="I49" s="179">
        <f t="shared" si="1"/>
        <v>0</v>
      </c>
    </row>
    <row r="50" spans="1:9" s="114" customFormat="1" x14ac:dyDescent="0.2">
      <c r="A50" s="157">
        <v>34</v>
      </c>
      <c r="B50" s="164"/>
      <c r="C50" s="164"/>
      <c r="D50" s="165" t="s">
        <v>114</v>
      </c>
      <c r="E50" s="166" t="s">
        <v>217</v>
      </c>
      <c r="F50" s="164" t="s">
        <v>73</v>
      </c>
      <c r="G50" s="167">
        <v>2</v>
      </c>
      <c r="H50" s="168"/>
      <c r="I50" s="169">
        <f t="shared" si="1"/>
        <v>0</v>
      </c>
    </row>
    <row r="51" spans="1:9" s="114" customFormat="1" ht="30" customHeight="1" x14ac:dyDescent="0.2">
      <c r="A51" s="157">
        <v>35</v>
      </c>
      <c r="B51" s="164"/>
      <c r="C51" s="164"/>
      <c r="D51" s="165" t="s">
        <v>129</v>
      </c>
      <c r="E51" s="166" t="s">
        <v>218</v>
      </c>
      <c r="F51" s="164" t="s">
        <v>73</v>
      </c>
      <c r="G51" s="167">
        <v>30</v>
      </c>
      <c r="H51" s="168"/>
      <c r="I51" s="169">
        <f t="shared" si="1"/>
        <v>0</v>
      </c>
    </row>
    <row r="52" spans="1:9" s="114" customFormat="1" x14ac:dyDescent="0.2">
      <c r="A52" s="157"/>
      <c r="B52" s="164"/>
      <c r="C52" s="164"/>
      <c r="D52" s="165"/>
      <c r="E52" s="161" t="s">
        <v>131</v>
      </c>
      <c r="F52" s="177"/>
      <c r="G52" s="162"/>
      <c r="H52" s="162"/>
      <c r="I52" s="163"/>
    </row>
    <row r="53" spans="1:9" s="114" customFormat="1" ht="51" x14ac:dyDescent="0.2">
      <c r="A53" s="157">
        <v>36</v>
      </c>
      <c r="B53" s="164"/>
      <c r="C53" s="164"/>
      <c r="D53" s="165" t="s">
        <v>132</v>
      </c>
      <c r="E53" s="204" t="s">
        <v>219</v>
      </c>
      <c r="F53" s="164" t="s">
        <v>73</v>
      </c>
      <c r="G53" s="167">
        <v>1</v>
      </c>
      <c r="H53" s="168"/>
      <c r="I53" s="179">
        <f t="shared" ref="I53:I60" si="2">ROUND(G53*H53,2)</f>
        <v>0</v>
      </c>
    </row>
    <row r="54" spans="1:9" s="114" customFormat="1" ht="38.25" x14ac:dyDescent="0.2">
      <c r="A54" s="157">
        <v>37</v>
      </c>
      <c r="B54" s="164"/>
      <c r="C54" s="164"/>
      <c r="D54" s="174" t="s">
        <v>133</v>
      </c>
      <c r="E54" s="204" t="s">
        <v>220</v>
      </c>
      <c r="F54" s="164" t="s">
        <v>73</v>
      </c>
      <c r="G54" s="167">
        <v>1</v>
      </c>
      <c r="H54" s="168"/>
      <c r="I54" s="179">
        <f t="shared" si="2"/>
        <v>0</v>
      </c>
    </row>
    <row r="55" spans="1:9" s="114" customFormat="1" x14ac:dyDescent="0.2">
      <c r="A55" s="157">
        <v>38</v>
      </c>
      <c r="B55" s="164"/>
      <c r="C55" s="164"/>
      <c r="D55" s="165" t="s">
        <v>89</v>
      </c>
      <c r="E55" s="173" t="s">
        <v>221</v>
      </c>
      <c r="F55" s="164" t="s">
        <v>73</v>
      </c>
      <c r="G55" s="167">
        <v>1</v>
      </c>
      <c r="H55" s="168"/>
      <c r="I55" s="169">
        <f t="shared" si="2"/>
        <v>0</v>
      </c>
    </row>
    <row r="56" spans="1:9" s="114" customFormat="1" x14ac:dyDescent="0.2">
      <c r="A56" s="157">
        <v>39</v>
      </c>
      <c r="B56" s="164"/>
      <c r="C56" s="164"/>
      <c r="D56" s="165" t="s">
        <v>121</v>
      </c>
      <c r="E56" s="173" t="s">
        <v>222</v>
      </c>
      <c r="F56" s="164" t="s">
        <v>73</v>
      </c>
      <c r="G56" s="167">
        <f>G55</f>
        <v>1</v>
      </c>
      <c r="H56" s="168"/>
      <c r="I56" s="169">
        <f t="shared" si="2"/>
        <v>0</v>
      </c>
    </row>
    <row r="57" spans="1:9" s="114" customFormat="1" ht="25.5" x14ac:dyDescent="0.2">
      <c r="A57" s="157">
        <v>40</v>
      </c>
      <c r="B57" s="164"/>
      <c r="C57" s="164"/>
      <c r="D57" s="165" t="s">
        <v>123</v>
      </c>
      <c r="E57" s="173" t="s">
        <v>223</v>
      </c>
      <c r="F57" s="164" t="s">
        <v>73</v>
      </c>
      <c r="G57" s="167">
        <f>G55</f>
        <v>1</v>
      </c>
      <c r="H57" s="168"/>
      <c r="I57" s="169">
        <f t="shared" si="2"/>
        <v>0</v>
      </c>
    </row>
    <row r="58" spans="1:9" s="114" customFormat="1" ht="25.5" x14ac:dyDescent="0.2">
      <c r="A58" s="157">
        <v>41</v>
      </c>
      <c r="B58" s="164"/>
      <c r="C58" s="164"/>
      <c r="D58" s="165" t="s">
        <v>122</v>
      </c>
      <c r="E58" s="173" t="s">
        <v>224</v>
      </c>
      <c r="F58" s="164" t="s">
        <v>73</v>
      </c>
      <c r="G58" s="167">
        <f>G55*8</f>
        <v>8</v>
      </c>
      <c r="H58" s="168"/>
      <c r="I58" s="169">
        <f t="shared" si="2"/>
        <v>0</v>
      </c>
    </row>
    <row r="59" spans="1:9" s="114" customFormat="1" x14ac:dyDescent="0.2">
      <c r="A59" s="157">
        <v>42</v>
      </c>
      <c r="B59" s="164"/>
      <c r="C59" s="164"/>
      <c r="D59" s="165" t="s">
        <v>124</v>
      </c>
      <c r="E59" s="173" t="s">
        <v>225</v>
      </c>
      <c r="F59" s="164" t="s">
        <v>73</v>
      </c>
      <c r="G59" s="167">
        <f>G55*2</f>
        <v>2</v>
      </c>
      <c r="H59" s="168"/>
      <c r="I59" s="169">
        <f t="shared" si="2"/>
        <v>0</v>
      </c>
    </row>
    <row r="60" spans="1:9" s="114" customFormat="1" ht="76.5" x14ac:dyDescent="0.2">
      <c r="A60" s="157">
        <v>43</v>
      </c>
      <c r="B60" s="164"/>
      <c r="C60" s="164"/>
      <c r="D60" s="165" t="s">
        <v>134</v>
      </c>
      <c r="E60" s="173" t="s">
        <v>258</v>
      </c>
      <c r="F60" s="164" t="s">
        <v>73</v>
      </c>
      <c r="G60" s="167">
        <v>1</v>
      </c>
      <c r="H60" s="168"/>
      <c r="I60" s="169">
        <f t="shared" si="2"/>
        <v>0</v>
      </c>
    </row>
    <row r="61" spans="1:9" x14ac:dyDescent="0.2">
      <c r="A61" s="182"/>
      <c r="B61" s="183"/>
      <c r="C61" s="183"/>
      <c r="D61" s="184"/>
      <c r="E61" s="185" t="s">
        <v>103</v>
      </c>
      <c r="F61" s="183"/>
      <c r="G61" s="186"/>
      <c r="H61" s="186"/>
      <c r="I61" s="187">
        <f>SUBTOTAL(9,I14:I60)</f>
        <v>0</v>
      </c>
    </row>
  </sheetData>
  <sheetProtection formatCells="0" formatColumns="0" formatRows="0" insertColumns="0" insertRows="0" insertHyperlinks="0" deleteColumns="0" deleteRows="0" sort="0" autoFilter="0" pivotTables="0"/>
  <mergeCells count="6">
    <mergeCell ref="C3:E3"/>
    <mergeCell ref="C7:E7"/>
    <mergeCell ref="C9:D9"/>
    <mergeCell ref="C8:F8"/>
    <mergeCell ref="D2:E2"/>
    <mergeCell ref="D4:E4"/>
  </mergeCells>
  <printOptions horizontalCentered="1"/>
  <pageMargins left="0.59055118110236227" right="0.59055118110236227" top="0.59055118110236227" bottom="0.59055118110236227" header="0.51181102362204722" footer="0.51181102362204722"/>
  <pageSetup paperSize="9" scale="35" fitToHeight="999" orientation="landscape" errors="blank"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6AF8E1-843B-4011-9C0A-29D92EA0017B}">
  <sheetPr>
    <pageSetUpPr fitToPage="1"/>
  </sheetPr>
  <dimension ref="A1:I39"/>
  <sheetViews>
    <sheetView showGridLines="0" topLeftCell="A32" zoomScaleNormal="100" workbookViewId="0">
      <selection activeCell="D4" sqref="D4:E4"/>
    </sheetView>
  </sheetViews>
  <sheetFormatPr defaultColWidth="9.140625" defaultRowHeight="12.75" x14ac:dyDescent="0.2"/>
  <cols>
    <col min="1" max="1" width="8.5703125" style="128" customWidth="1"/>
    <col min="2" max="2" width="4.42578125" style="129" hidden="1" customWidth="1"/>
    <col min="3" max="3" width="6" style="129" hidden="1" customWidth="1"/>
    <col min="4" max="4" width="12.7109375" style="130" customWidth="1"/>
    <col min="5" max="5" width="94.28515625" style="122" customWidth="1"/>
    <col min="6" max="6" width="7.7109375" style="129" customWidth="1"/>
    <col min="7" max="7" width="9.85546875" style="128" customWidth="1"/>
    <col min="8" max="8" width="13.140625" style="128" customWidth="1"/>
    <col min="9" max="9" width="15.5703125" style="128" customWidth="1"/>
    <col min="10" max="16384" width="9.140625" style="70"/>
  </cols>
  <sheetData>
    <row r="1" spans="1:9" s="127" customFormat="1" ht="18" x14ac:dyDescent="0.2">
      <c r="A1" s="134" t="s">
        <v>106</v>
      </c>
      <c r="B1" s="135"/>
      <c r="C1" s="135"/>
      <c r="D1" s="136"/>
      <c r="E1" s="136"/>
      <c r="F1" s="135"/>
      <c r="G1" s="135"/>
      <c r="H1" s="135"/>
      <c r="I1" s="135"/>
    </row>
    <row r="2" spans="1:9" s="127" customFormat="1" x14ac:dyDescent="0.2">
      <c r="A2" s="137" t="s">
        <v>60</v>
      </c>
      <c r="B2" s="135"/>
      <c r="C2" s="138" t="str">
        <f>'Krycí list'!E5</f>
        <v>Stavební úpravy a dostavba Základní školy Luka nad Jihlavou – 2. etapa – AVT vybavení</v>
      </c>
      <c r="D2" s="237" t="s">
        <v>257</v>
      </c>
      <c r="E2" s="237"/>
      <c r="F2" s="135"/>
      <c r="G2" s="135"/>
      <c r="H2" s="135"/>
      <c r="I2" s="135"/>
    </row>
    <row r="3" spans="1:9" s="127" customFormat="1" x14ac:dyDescent="0.2">
      <c r="A3" s="137" t="s">
        <v>61</v>
      </c>
      <c r="B3" s="135"/>
      <c r="C3" s="240" t="str">
        <f>'Krycí list'!E7</f>
        <v>Dostavba základní školy, 
Školní 177, 588 22 Luka nad Jihlavou</v>
      </c>
      <c r="D3" s="240"/>
      <c r="E3" s="240"/>
      <c r="F3" s="135"/>
      <c r="G3" s="135"/>
      <c r="H3" s="135"/>
      <c r="I3" s="138"/>
    </row>
    <row r="4" spans="1:9" s="127" customFormat="1" x14ac:dyDescent="0.2">
      <c r="A4" s="137" t="s">
        <v>62</v>
      </c>
      <c r="B4" s="135"/>
      <c r="C4" s="138" t="str">
        <f>'Krycí list'!E9</f>
        <v>NEOCENĚNÝ SOUPIS DODÁVEK, PRACÍ A SLUŽEB</v>
      </c>
      <c r="D4" s="237" t="s">
        <v>256</v>
      </c>
      <c r="E4" s="237"/>
      <c r="F4" s="135"/>
      <c r="G4" s="135"/>
      <c r="H4" s="135"/>
      <c r="I4" s="138"/>
    </row>
    <row r="5" spans="1:9" s="127" customFormat="1" x14ac:dyDescent="0.2">
      <c r="A5" s="135"/>
      <c r="B5" s="135"/>
      <c r="C5" s="138" t="str">
        <f>'Krycí list'!P5</f>
        <v xml:space="preserve"> </v>
      </c>
      <c r="D5" s="136"/>
      <c r="E5" s="136"/>
      <c r="F5" s="135"/>
      <c r="G5" s="135"/>
      <c r="H5" s="135"/>
      <c r="I5" s="138"/>
    </row>
    <row r="6" spans="1:9" s="127" customFormat="1" x14ac:dyDescent="0.2">
      <c r="A6" s="135"/>
      <c r="B6" s="135"/>
      <c r="C6" s="138"/>
      <c r="D6" s="136"/>
      <c r="E6" s="136"/>
      <c r="F6" s="135"/>
      <c r="G6" s="135"/>
      <c r="H6" s="135"/>
      <c r="I6" s="138"/>
    </row>
    <row r="7" spans="1:9" s="127" customFormat="1" x14ac:dyDescent="0.2">
      <c r="A7" s="135" t="s">
        <v>64</v>
      </c>
      <c r="B7" s="135"/>
      <c r="C7" s="240" t="str">
        <f>'Krycí list'!E26</f>
        <v xml:space="preserve">Městys Luka nad Jihlavou, 1.máje 76, 588 22 Luka nad Jihlavou </v>
      </c>
      <c r="D7" s="240"/>
      <c r="E7" s="240"/>
      <c r="F7" s="135"/>
      <c r="G7" s="135"/>
      <c r="H7" s="135"/>
      <c r="I7" s="138"/>
    </row>
    <row r="8" spans="1:9" s="127" customFormat="1" x14ac:dyDescent="0.2">
      <c r="A8" s="148" t="s">
        <v>65</v>
      </c>
      <c r="B8" s="148"/>
      <c r="C8" s="244" t="str">
        <f>'Krycí list'!E28</f>
        <v xml:space="preserve"> </v>
      </c>
      <c r="D8" s="244"/>
      <c r="E8" s="244"/>
      <c r="F8" s="244"/>
      <c r="G8" s="244"/>
      <c r="H8" s="148"/>
      <c r="I8" s="149"/>
    </row>
    <row r="9" spans="1:9" s="127" customFormat="1" x14ac:dyDescent="0.2">
      <c r="A9" s="135" t="s">
        <v>66</v>
      </c>
      <c r="B9" s="135"/>
      <c r="C9" s="241">
        <f>'Krycí list'!O31</f>
        <v>0</v>
      </c>
      <c r="D9" s="240"/>
      <c r="E9" s="136"/>
      <c r="F9" s="135"/>
      <c r="G9" s="135"/>
      <c r="H9" s="135"/>
      <c r="I9" s="138"/>
    </row>
    <row r="10" spans="1:9" s="127" customFormat="1" x14ac:dyDescent="0.2">
      <c r="A10" s="135"/>
      <c r="B10" s="135"/>
      <c r="C10" s="135"/>
      <c r="D10" s="136"/>
      <c r="E10" s="136"/>
      <c r="F10" s="135"/>
      <c r="G10" s="135"/>
      <c r="H10" s="135"/>
      <c r="I10" s="135"/>
    </row>
    <row r="11" spans="1:9" s="131" customFormat="1" ht="50.25" customHeight="1" x14ac:dyDescent="0.2">
      <c r="A11" s="139" t="s">
        <v>70</v>
      </c>
      <c r="B11" s="140"/>
      <c r="C11" s="140"/>
      <c r="D11" s="140" t="s">
        <v>102</v>
      </c>
      <c r="E11" s="140" t="s">
        <v>99</v>
      </c>
      <c r="F11" s="140" t="s">
        <v>71</v>
      </c>
      <c r="G11" s="140" t="s">
        <v>72</v>
      </c>
      <c r="H11" s="140" t="s">
        <v>100</v>
      </c>
      <c r="I11" s="140" t="s">
        <v>101</v>
      </c>
    </row>
    <row r="12" spans="1:9" s="129" customFormat="1" x14ac:dyDescent="0.2">
      <c r="A12" s="141">
        <v>1</v>
      </c>
      <c r="B12" s="142"/>
      <c r="C12" s="142"/>
      <c r="D12" s="143">
        <v>4</v>
      </c>
      <c r="E12" s="143">
        <v>5</v>
      </c>
      <c r="F12" s="142">
        <v>6</v>
      </c>
      <c r="G12" s="142">
        <v>7</v>
      </c>
      <c r="H12" s="142">
        <v>8</v>
      </c>
      <c r="I12" s="142">
        <v>9</v>
      </c>
    </row>
    <row r="13" spans="1:9" x14ac:dyDescent="0.2">
      <c r="A13" s="144"/>
      <c r="B13" s="145"/>
      <c r="C13" s="145"/>
      <c r="D13" s="146"/>
      <c r="E13" s="147"/>
      <c r="F13" s="145"/>
      <c r="G13" s="144"/>
      <c r="H13" s="144"/>
      <c r="I13" s="144"/>
    </row>
    <row r="14" spans="1:9" s="115" customFormat="1" x14ac:dyDescent="0.2">
      <c r="A14" s="150"/>
      <c r="B14" s="151"/>
      <c r="C14" s="152"/>
      <c r="D14" s="153" t="s">
        <v>90</v>
      </c>
      <c r="E14" s="154" t="s">
        <v>125</v>
      </c>
      <c r="F14" s="152"/>
      <c r="G14" s="155"/>
      <c r="H14" s="155"/>
      <c r="I14" s="156">
        <f>SUBTOTAL(9,I15:I38)</f>
        <v>0</v>
      </c>
    </row>
    <row r="15" spans="1:9" s="114" customFormat="1" x14ac:dyDescent="0.2">
      <c r="A15" s="157"/>
      <c r="B15" s="158"/>
      <c r="C15" s="159"/>
      <c r="D15" s="160"/>
      <c r="E15" s="161" t="s">
        <v>126</v>
      </c>
      <c r="F15" s="159"/>
      <c r="G15" s="162"/>
      <c r="H15" s="162"/>
      <c r="I15" s="163"/>
    </row>
    <row r="16" spans="1:9" s="114" customFormat="1" ht="102" x14ac:dyDescent="0.2">
      <c r="A16" s="157">
        <v>1</v>
      </c>
      <c r="B16" s="164"/>
      <c r="C16" s="164"/>
      <c r="D16" s="165" t="s">
        <v>118</v>
      </c>
      <c r="E16" s="166" t="s">
        <v>194</v>
      </c>
      <c r="F16" s="164" t="s">
        <v>73</v>
      </c>
      <c r="G16" s="167">
        <v>1</v>
      </c>
      <c r="H16" s="168"/>
      <c r="I16" s="169">
        <f t="shared" ref="I16:I24" si="0">ROUND(G16*H16,2)</f>
        <v>0</v>
      </c>
    </row>
    <row r="17" spans="1:9" s="114" customFormat="1" ht="76.5" x14ac:dyDescent="0.2">
      <c r="A17" s="157">
        <v>2</v>
      </c>
      <c r="B17" s="164"/>
      <c r="C17" s="164"/>
      <c r="D17" s="165" t="s">
        <v>119</v>
      </c>
      <c r="E17" s="166" t="s">
        <v>193</v>
      </c>
      <c r="F17" s="164" t="s">
        <v>73</v>
      </c>
      <c r="G17" s="167">
        <f>G16</f>
        <v>1</v>
      </c>
      <c r="H17" s="168"/>
      <c r="I17" s="169">
        <f t="shared" si="0"/>
        <v>0</v>
      </c>
    </row>
    <row r="18" spans="1:9" s="114" customFormat="1" ht="51" x14ac:dyDescent="0.2">
      <c r="A18" s="157">
        <v>3</v>
      </c>
      <c r="B18" s="164"/>
      <c r="C18" s="164"/>
      <c r="D18" s="165" t="s">
        <v>130</v>
      </c>
      <c r="E18" s="170" t="s">
        <v>197</v>
      </c>
      <c r="F18" s="164" t="s">
        <v>73</v>
      </c>
      <c r="G18" s="167">
        <v>1</v>
      </c>
      <c r="H18" s="168"/>
      <c r="I18" s="169">
        <f t="shared" si="0"/>
        <v>0</v>
      </c>
    </row>
    <row r="19" spans="1:9" s="114" customFormat="1" x14ac:dyDescent="0.2">
      <c r="A19" s="157">
        <v>4</v>
      </c>
      <c r="B19" s="164"/>
      <c r="C19" s="171"/>
      <c r="D19" s="172" t="s">
        <v>110</v>
      </c>
      <c r="E19" s="173" t="s">
        <v>166</v>
      </c>
      <c r="F19" s="164" t="s">
        <v>73</v>
      </c>
      <c r="G19" s="167">
        <v>1</v>
      </c>
      <c r="H19" s="168"/>
      <c r="I19" s="169">
        <f t="shared" si="0"/>
        <v>0</v>
      </c>
    </row>
    <row r="20" spans="1:9" s="114" customFormat="1" ht="25.5" x14ac:dyDescent="0.2">
      <c r="A20" s="157">
        <v>5</v>
      </c>
      <c r="B20" s="164"/>
      <c r="C20" s="171"/>
      <c r="D20" s="172" t="s">
        <v>120</v>
      </c>
      <c r="E20" s="173" t="s">
        <v>167</v>
      </c>
      <c r="F20" s="164" t="s">
        <v>73</v>
      </c>
      <c r="G20" s="167">
        <f>SUM(G19:G19)</f>
        <v>1</v>
      </c>
      <c r="H20" s="168"/>
      <c r="I20" s="169">
        <f t="shared" si="0"/>
        <v>0</v>
      </c>
    </row>
    <row r="21" spans="1:9" s="114" customFormat="1" x14ac:dyDescent="0.2">
      <c r="A21" s="157">
        <v>6</v>
      </c>
      <c r="B21" s="164"/>
      <c r="C21" s="171"/>
      <c r="D21" s="172" t="s">
        <v>110</v>
      </c>
      <c r="E21" s="173" t="s">
        <v>168</v>
      </c>
      <c r="F21" s="164" t="s">
        <v>73</v>
      </c>
      <c r="G21" s="167">
        <f>G20</f>
        <v>1</v>
      </c>
      <c r="H21" s="168"/>
      <c r="I21" s="169">
        <f t="shared" si="0"/>
        <v>0</v>
      </c>
    </row>
    <row r="22" spans="1:9" s="114" customFormat="1" ht="25.5" x14ac:dyDescent="0.2">
      <c r="A22" s="157">
        <v>7</v>
      </c>
      <c r="B22" s="164"/>
      <c r="C22" s="164"/>
      <c r="D22" s="174" t="s">
        <v>107</v>
      </c>
      <c r="E22" s="173" t="s">
        <v>169</v>
      </c>
      <c r="F22" s="164" t="s">
        <v>73</v>
      </c>
      <c r="G22" s="175">
        <v>1</v>
      </c>
      <c r="H22" s="168"/>
      <c r="I22" s="169">
        <f t="shared" si="0"/>
        <v>0</v>
      </c>
    </row>
    <row r="23" spans="1:9" s="114" customFormat="1" ht="38.25" x14ac:dyDescent="0.2">
      <c r="A23" s="157">
        <v>8</v>
      </c>
      <c r="B23" s="164"/>
      <c r="C23" s="164"/>
      <c r="D23" s="165" t="s">
        <v>135</v>
      </c>
      <c r="E23" s="166" t="s">
        <v>226</v>
      </c>
      <c r="F23" s="164" t="s">
        <v>73</v>
      </c>
      <c r="G23" s="167">
        <v>1</v>
      </c>
      <c r="H23" s="168"/>
      <c r="I23" s="169">
        <f t="shared" si="0"/>
        <v>0</v>
      </c>
    </row>
    <row r="24" spans="1:9" s="114" customFormat="1" ht="38.25" x14ac:dyDescent="0.2">
      <c r="A24" s="157">
        <v>9</v>
      </c>
      <c r="B24" s="164"/>
      <c r="C24" s="164"/>
      <c r="D24" s="165" t="s">
        <v>76</v>
      </c>
      <c r="E24" s="173" t="s">
        <v>171</v>
      </c>
      <c r="F24" s="164" t="s">
        <v>73</v>
      </c>
      <c r="G24" s="167">
        <v>1</v>
      </c>
      <c r="H24" s="168"/>
      <c r="I24" s="169">
        <f t="shared" si="0"/>
        <v>0</v>
      </c>
    </row>
    <row r="25" spans="1:9" s="114" customFormat="1" x14ac:dyDescent="0.2">
      <c r="A25" s="157"/>
      <c r="B25" s="164"/>
      <c r="C25" s="158"/>
      <c r="D25" s="176"/>
      <c r="E25" s="161" t="s">
        <v>127</v>
      </c>
      <c r="F25" s="177"/>
      <c r="G25" s="162"/>
      <c r="H25" s="162"/>
      <c r="I25" s="163"/>
    </row>
    <row r="26" spans="1:9" s="114" customFormat="1" ht="25.5" x14ac:dyDescent="0.2">
      <c r="A26" s="157">
        <v>10</v>
      </c>
      <c r="B26" s="164"/>
      <c r="C26" s="164"/>
      <c r="D26" s="165" t="s">
        <v>136</v>
      </c>
      <c r="E26" s="173" t="s">
        <v>227</v>
      </c>
      <c r="F26" s="164" t="s">
        <v>73</v>
      </c>
      <c r="G26" s="167">
        <v>10</v>
      </c>
      <c r="H26" s="168"/>
      <c r="I26" s="179">
        <f t="shared" ref="I26:I38" si="1">ROUND(G26*H26,2)</f>
        <v>0</v>
      </c>
    </row>
    <row r="27" spans="1:9" s="114" customFormat="1" ht="102" x14ac:dyDescent="0.2">
      <c r="A27" s="157">
        <v>11</v>
      </c>
      <c r="B27" s="164"/>
      <c r="C27" s="164"/>
      <c r="D27" s="165" t="s">
        <v>137</v>
      </c>
      <c r="E27" s="173" t="s">
        <v>228</v>
      </c>
      <c r="F27" s="164" t="s">
        <v>73</v>
      </c>
      <c r="G27" s="167">
        <v>10</v>
      </c>
      <c r="H27" s="168"/>
      <c r="I27" s="179">
        <f t="shared" si="1"/>
        <v>0</v>
      </c>
    </row>
    <row r="28" spans="1:9" s="114" customFormat="1" ht="38.25" x14ac:dyDescent="0.2">
      <c r="A28" s="157">
        <v>12</v>
      </c>
      <c r="B28" s="164"/>
      <c r="C28" s="164"/>
      <c r="D28" s="205" t="s">
        <v>138</v>
      </c>
      <c r="E28" s="206" t="s">
        <v>229</v>
      </c>
      <c r="F28" s="164" t="s">
        <v>73</v>
      </c>
      <c r="G28" s="167">
        <v>10</v>
      </c>
      <c r="H28" s="168"/>
      <c r="I28" s="179">
        <f t="shared" si="1"/>
        <v>0</v>
      </c>
    </row>
    <row r="29" spans="1:9" s="114" customFormat="1" ht="76.5" x14ac:dyDescent="0.2">
      <c r="A29" s="157">
        <v>13</v>
      </c>
      <c r="B29" s="164"/>
      <c r="C29" s="164"/>
      <c r="D29" s="165" t="s">
        <v>83</v>
      </c>
      <c r="E29" s="173" t="s">
        <v>209</v>
      </c>
      <c r="F29" s="164" t="s">
        <v>73</v>
      </c>
      <c r="G29" s="167">
        <v>1</v>
      </c>
      <c r="H29" s="168"/>
      <c r="I29" s="179">
        <f t="shared" si="1"/>
        <v>0</v>
      </c>
    </row>
    <row r="30" spans="1:9" s="114" customFormat="1" ht="51" x14ac:dyDescent="0.2">
      <c r="A30" s="157">
        <v>14</v>
      </c>
      <c r="B30" s="164"/>
      <c r="C30" s="164"/>
      <c r="D30" s="207" t="s">
        <v>139</v>
      </c>
      <c r="E30" s="173" t="s">
        <v>230</v>
      </c>
      <c r="F30" s="164" t="s">
        <v>73</v>
      </c>
      <c r="G30" s="167">
        <v>1</v>
      </c>
      <c r="H30" s="168"/>
      <c r="I30" s="179">
        <f t="shared" si="1"/>
        <v>0</v>
      </c>
    </row>
    <row r="31" spans="1:9" s="114" customFormat="1" ht="25.5" x14ac:dyDescent="0.2">
      <c r="A31" s="157">
        <v>15</v>
      </c>
      <c r="B31" s="164"/>
      <c r="C31" s="164"/>
      <c r="D31" s="207" t="s">
        <v>108</v>
      </c>
      <c r="E31" s="173" t="s">
        <v>175</v>
      </c>
      <c r="F31" s="164" t="s">
        <v>73</v>
      </c>
      <c r="G31" s="167">
        <v>1</v>
      </c>
      <c r="H31" s="168"/>
      <c r="I31" s="179">
        <f t="shared" si="1"/>
        <v>0</v>
      </c>
    </row>
    <row r="32" spans="1:9" s="114" customFormat="1" ht="25.5" x14ac:dyDescent="0.2">
      <c r="A32" s="157">
        <v>16</v>
      </c>
      <c r="B32" s="164"/>
      <c r="C32" s="164"/>
      <c r="D32" s="207" t="s">
        <v>109</v>
      </c>
      <c r="E32" s="173" t="s">
        <v>174</v>
      </c>
      <c r="F32" s="164" t="s">
        <v>73</v>
      </c>
      <c r="G32" s="167">
        <v>1</v>
      </c>
      <c r="H32" s="168"/>
      <c r="I32" s="179">
        <f t="shared" si="1"/>
        <v>0</v>
      </c>
    </row>
    <row r="33" spans="1:9" s="114" customFormat="1" ht="63.75" x14ac:dyDescent="0.2">
      <c r="A33" s="157">
        <v>17</v>
      </c>
      <c r="B33" s="164"/>
      <c r="C33" s="164"/>
      <c r="D33" s="207" t="s">
        <v>140</v>
      </c>
      <c r="E33" s="173" t="s">
        <v>231</v>
      </c>
      <c r="F33" s="164" t="s">
        <v>73</v>
      </c>
      <c r="G33" s="167">
        <v>9</v>
      </c>
      <c r="H33" s="168"/>
      <c r="I33" s="179">
        <f t="shared" si="1"/>
        <v>0</v>
      </c>
    </row>
    <row r="34" spans="1:9" s="114" customFormat="1" x14ac:dyDescent="0.2">
      <c r="A34" s="157">
        <v>18</v>
      </c>
      <c r="B34" s="164"/>
      <c r="C34" s="164"/>
      <c r="D34" s="207" t="s">
        <v>141</v>
      </c>
      <c r="E34" s="173" t="s">
        <v>232</v>
      </c>
      <c r="F34" s="164" t="s">
        <v>73</v>
      </c>
      <c r="G34" s="167">
        <f>G33</f>
        <v>9</v>
      </c>
      <c r="H34" s="168"/>
      <c r="I34" s="179">
        <f t="shared" si="1"/>
        <v>0</v>
      </c>
    </row>
    <row r="35" spans="1:9" s="114" customFormat="1" ht="51" x14ac:dyDescent="0.2">
      <c r="A35" s="157">
        <v>19</v>
      </c>
      <c r="B35" s="164"/>
      <c r="C35" s="164"/>
      <c r="D35" s="207" t="s">
        <v>142</v>
      </c>
      <c r="E35" s="173" t="s">
        <v>234</v>
      </c>
      <c r="F35" s="164" t="s">
        <v>73</v>
      </c>
      <c r="G35" s="167">
        <v>1</v>
      </c>
      <c r="H35" s="168"/>
      <c r="I35" s="179">
        <f t="shared" si="1"/>
        <v>0</v>
      </c>
    </row>
    <row r="36" spans="1:9" s="116" customFormat="1" ht="38.25" x14ac:dyDescent="0.2">
      <c r="A36" s="157">
        <v>20</v>
      </c>
      <c r="B36" s="208"/>
      <c r="C36" s="164"/>
      <c r="D36" s="165" t="s">
        <v>116</v>
      </c>
      <c r="E36" s="173" t="s">
        <v>179</v>
      </c>
      <c r="F36" s="164" t="s">
        <v>73</v>
      </c>
      <c r="G36" s="167">
        <v>1</v>
      </c>
      <c r="H36" s="168"/>
      <c r="I36" s="169">
        <f t="shared" si="1"/>
        <v>0</v>
      </c>
    </row>
    <row r="37" spans="1:9" s="116" customFormat="1" x14ac:dyDescent="0.2">
      <c r="A37" s="157">
        <v>21</v>
      </c>
      <c r="B37" s="208"/>
      <c r="C37" s="164"/>
      <c r="D37" s="165" t="s">
        <v>117</v>
      </c>
      <c r="E37" s="173" t="s">
        <v>180</v>
      </c>
      <c r="F37" s="164" t="s">
        <v>73</v>
      </c>
      <c r="G37" s="167">
        <v>1</v>
      </c>
      <c r="H37" s="168"/>
      <c r="I37" s="169">
        <f t="shared" si="1"/>
        <v>0</v>
      </c>
    </row>
    <row r="38" spans="1:9" s="116" customFormat="1" ht="25.5" x14ac:dyDescent="0.2">
      <c r="A38" s="157">
        <v>22</v>
      </c>
      <c r="B38" s="208"/>
      <c r="C38" s="164"/>
      <c r="D38" s="165" t="s">
        <v>86</v>
      </c>
      <c r="E38" s="173" t="s">
        <v>233</v>
      </c>
      <c r="F38" s="164" t="s">
        <v>73</v>
      </c>
      <c r="G38" s="167">
        <v>1</v>
      </c>
      <c r="H38" s="168"/>
      <c r="I38" s="169">
        <f t="shared" si="1"/>
        <v>0</v>
      </c>
    </row>
    <row r="39" spans="1:9" x14ac:dyDescent="0.2">
      <c r="A39" s="182"/>
      <c r="B39" s="183"/>
      <c r="C39" s="183"/>
      <c r="D39" s="184"/>
      <c r="E39" s="185" t="s">
        <v>103</v>
      </c>
      <c r="F39" s="183"/>
      <c r="G39" s="186"/>
      <c r="H39" s="186"/>
      <c r="I39" s="187">
        <f>SUBTOTAL(9,I14:I38)</f>
        <v>0</v>
      </c>
    </row>
  </sheetData>
  <sheetProtection formatCells="0" formatColumns="0" formatRows="0" insertColumns="0" insertRows="0" insertHyperlinks="0" deleteColumns="0" deleteRows="0" sort="0" autoFilter="0" pivotTables="0"/>
  <mergeCells count="6">
    <mergeCell ref="C3:E3"/>
    <mergeCell ref="C7:E7"/>
    <mergeCell ref="C9:D9"/>
    <mergeCell ref="C8:G8"/>
    <mergeCell ref="D2:E2"/>
    <mergeCell ref="D4:E4"/>
  </mergeCells>
  <printOptions horizontalCentered="1"/>
  <pageMargins left="0.59055118110236227" right="0.59055118110236227" top="0.59055118110236227" bottom="0.59055118110236227" header="0.51181102362204722" footer="0.51181102362204722"/>
  <pageSetup paperSize="9" scale="56" fitToHeight="999" orientation="landscape" errors="blank"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75AE17-CC10-40EA-9EC4-D09020C3940B}">
  <sheetPr>
    <pageSetUpPr fitToPage="1"/>
  </sheetPr>
  <dimension ref="A1:I40"/>
  <sheetViews>
    <sheetView showGridLines="0" topLeftCell="A31" zoomScaleNormal="100" workbookViewId="0">
      <selection activeCell="D4" sqref="D4:E4"/>
    </sheetView>
  </sheetViews>
  <sheetFormatPr defaultColWidth="9.140625" defaultRowHeight="12.75" x14ac:dyDescent="0.2"/>
  <cols>
    <col min="1" max="1" width="8" style="128" customWidth="1"/>
    <col min="2" max="2" width="4.42578125" style="129" hidden="1" customWidth="1"/>
    <col min="3" max="3" width="6" style="129" hidden="1" customWidth="1"/>
    <col min="4" max="4" width="12.7109375" style="130" customWidth="1"/>
    <col min="5" max="5" width="94.28515625" style="122" customWidth="1"/>
    <col min="6" max="6" width="7.7109375" style="129" customWidth="1"/>
    <col min="7" max="7" width="9.85546875" style="128" customWidth="1"/>
    <col min="8" max="8" width="13.140625" style="128" customWidth="1"/>
    <col min="9" max="9" width="15.5703125" style="128" customWidth="1"/>
    <col min="10" max="16384" width="9.140625" style="70"/>
  </cols>
  <sheetData>
    <row r="1" spans="1:9" s="127" customFormat="1" ht="18" x14ac:dyDescent="0.2">
      <c r="A1" s="134" t="s">
        <v>106</v>
      </c>
      <c r="B1" s="135"/>
      <c r="C1" s="135"/>
      <c r="D1" s="136"/>
      <c r="E1" s="136"/>
      <c r="F1" s="135"/>
      <c r="G1" s="135"/>
      <c r="H1" s="135"/>
      <c r="I1" s="135"/>
    </row>
    <row r="2" spans="1:9" s="127" customFormat="1" x14ac:dyDescent="0.2">
      <c r="A2" s="137" t="s">
        <v>60</v>
      </c>
      <c r="B2" s="135"/>
      <c r="C2" s="138" t="str">
        <f>'Krycí list'!E5</f>
        <v>Stavební úpravy a dostavba Základní školy Luka nad Jihlavou – 2. etapa – AVT vybavení</v>
      </c>
      <c r="D2" s="237" t="s">
        <v>257</v>
      </c>
      <c r="E2" s="237"/>
      <c r="F2" s="135"/>
      <c r="G2" s="135"/>
      <c r="H2" s="135"/>
      <c r="I2" s="135"/>
    </row>
    <row r="3" spans="1:9" s="127" customFormat="1" x14ac:dyDescent="0.2">
      <c r="A3" s="137" t="s">
        <v>61</v>
      </c>
      <c r="B3" s="135"/>
      <c r="C3" s="240" t="str">
        <f>'Krycí list'!E7</f>
        <v>Dostavba základní školy, 
Školní 177, 588 22 Luka nad Jihlavou</v>
      </c>
      <c r="D3" s="240"/>
      <c r="E3" s="240"/>
      <c r="F3" s="135"/>
      <c r="G3" s="135"/>
      <c r="H3" s="135"/>
      <c r="I3" s="138"/>
    </row>
    <row r="4" spans="1:9" s="127" customFormat="1" x14ac:dyDescent="0.2">
      <c r="A4" s="137" t="s">
        <v>62</v>
      </c>
      <c r="B4" s="135"/>
      <c r="C4" s="138" t="str">
        <f>'Krycí list'!E9</f>
        <v>NEOCENĚNÝ SOUPIS DODÁVEK, PRACÍ A SLUŽEB</v>
      </c>
      <c r="D4" s="237" t="s">
        <v>256</v>
      </c>
      <c r="E4" s="237"/>
      <c r="F4" s="135"/>
      <c r="G4" s="135"/>
      <c r="H4" s="135"/>
      <c r="I4" s="138"/>
    </row>
    <row r="5" spans="1:9" s="127" customFormat="1" x14ac:dyDescent="0.2">
      <c r="A5" s="135"/>
      <c r="B5" s="135"/>
      <c r="C5" s="138" t="str">
        <f>'Krycí list'!P5</f>
        <v xml:space="preserve"> </v>
      </c>
      <c r="D5" s="136"/>
      <c r="E5" s="136"/>
      <c r="F5" s="135"/>
      <c r="G5" s="135"/>
      <c r="H5" s="135"/>
      <c r="I5" s="138"/>
    </row>
    <row r="6" spans="1:9" s="127" customFormat="1" x14ac:dyDescent="0.2">
      <c r="A6" s="135"/>
      <c r="B6" s="135"/>
      <c r="C6" s="138"/>
      <c r="D6" s="136"/>
      <c r="E6" s="136"/>
      <c r="F6" s="135"/>
      <c r="G6" s="135"/>
      <c r="H6" s="135"/>
      <c r="I6" s="138"/>
    </row>
    <row r="7" spans="1:9" s="127" customFormat="1" x14ac:dyDescent="0.2">
      <c r="A7" s="135" t="s">
        <v>64</v>
      </c>
      <c r="B7" s="135"/>
      <c r="C7" s="240" t="str">
        <f>'Krycí list'!E26</f>
        <v xml:space="preserve">Městys Luka nad Jihlavou, 1.máje 76, 588 22 Luka nad Jihlavou </v>
      </c>
      <c r="D7" s="240"/>
      <c r="E7" s="240"/>
      <c r="F7" s="135"/>
      <c r="G7" s="135"/>
      <c r="H7" s="135"/>
      <c r="I7" s="138"/>
    </row>
    <row r="8" spans="1:9" s="127" customFormat="1" x14ac:dyDescent="0.2">
      <c r="A8" s="148" t="s">
        <v>65</v>
      </c>
      <c r="B8" s="148"/>
      <c r="C8" s="244" t="str">
        <f>'Krycí list'!E28</f>
        <v xml:space="preserve"> </v>
      </c>
      <c r="D8" s="244"/>
      <c r="E8" s="244"/>
      <c r="F8" s="244"/>
      <c r="G8" s="244"/>
      <c r="H8" s="244"/>
      <c r="I8" s="149"/>
    </row>
    <row r="9" spans="1:9" s="127" customFormat="1" x14ac:dyDescent="0.2">
      <c r="A9" s="135" t="s">
        <v>66</v>
      </c>
      <c r="B9" s="135"/>
      <c r="C9" s="241">
        <f>'Krycí list'!O31</f>
        <v>0</v>
      </c>
      <c r="D9" s="241"/>
      <c r="E9" s="136"/>
      <c r="F9" s="135"/>
      <c r="G9" s="135"/>
      <c r="H9" s="135"/>
      <c r="I9" s="138"/>
    </row>
    <row r="10" spans="1:9" s="127" customFormat="1" x14ac:dyDescent="0.2">
      <c r="A10" s="135"/>
      <c r="B10" s="135"/>
      <c r="C10" s="135"/>
      <c r="D10" s="136"/>
      <c r="E10" s="136"/>
      <c r="F10" s="135"/>
      <c r="G10" s="135"/>
      <c r="H10" s="135"/>
      <c r="I10" s="135"/>
    </row>
    <row r="11" spans="1:9" s="131" customFormat="1" ht="50.25" customHeight="1" x14ac:dyDescent="0.2">
      <c r="A11" s="139" t="s">
        <v>70</v>
      </c>
      <c r="B11" s="140"/>
      <c r="C11" s="140"/>
      <c r="D11" s="140" t="s">
        <v>102</v>
      </c>
      <c r="E11" s="140" t="s">
        <v>99</v>
      </c>
      <c r="F11" s="140" t="s">
        <v>71</v>
      </c>
      <c r="G11" s="140" t="s">
        <v>72</v>
      </c>
      <c r="H11" s="140" t="s">
        <v>100</v>
      </c>
      <c r="I11" s="140" t="s">
        <v>101</v>
      </c>
    </row>
    <row r="12" spans="1:9" s="129" customFormat="1" x14ac:dyDescent="0.2">
      <c r="A12" s="141">
        <v>1</v>
      </c>
      <c r="B12" s="142"/>
      <c r="C12" s="142"/>
      <c r="D12" s="143">
        <v>4</v>
      </c>
      <c r="E12" s="143">
        <v>5</v>
      </c>
      <c r="F12" s="142">
        <v>6</v>
      </c>
      <c r="G12" s="142">
        <v>7</v>
      </c>
      <c r="H12" s="142">
        <v>8</v>
      </c>
      <c r="I12" s="142">
        <v>9</v>
      </c>
    </row>
    <row r="13" spans="1:9" x14ac:dyDescent="0.2">
      <c r="A13" s="144"/>
      <c r="B13" s="145"/>
      <c r="C13" s="145"/>
      <c r="D13" s="146"/>
      <c r="E13" s="147"/>
      <c r="F13" s="145"/>
      <c r="G13" s="144"/>
      <c r="H13" s="144"/>
      <c r="I13" s="144"/>
    </row>
    <row r="14" spans="1:9" s="115" customFormat="1" x14ac:dyDescent="0.2">
      <c r="A14" s="150"/>
      <c r="B14" s="151"/>
      <c r="C14" s="152"/>
      <c r="D14" s="153" t="s">
        <v>90</v>
      </c>
      <c r="E14" s="154" t="s">
        <v>125</v>
      </c>
      <c r="F14" s="152"/>
      <c r="G14" s="155"/>
      <c r="H14" s="155"/>
      <c r="I14" s="156">
        <f>SUBTOTAL(9,I15:I39)</f>
        <v>0</v>
      </c>
    </row>
    <row r="15" spans="1:9" s="114" customFormat="1" x14ac:dyDescent="0.2">
      <c r="A15" s="157"/>
      <c r="B15" s="158"/>
      <c r="C15" s="159"/>
      <c r="D15" s="160"/>
      <c r="E15" s="161" t="s">
        <v>126</v>
      </c>
      <c r="F15" s="159"/>
      <c r="G15" s="162"/>
      <c r="H15" s="162"/>
      <c r="I15" s="163"/>
    </row>
    <row r="16" spans="1:9" s="114" customFormat="1" ht="102" x14ac:dyDescent="0.2">
      <c r="A16" s="157">
        <v>1</v>
      </c>
      <c r="B16" s="164"/>
      <c r="C16" s="164"/>
      <c r="D16" s="165" t="s">
        <v>118</v>
      </c>
      <c r="E16" s="166" t="s">
        <v>194</v>
      </c>
      <c r="F16" s="164" t="s">
        <v>73</v>
      </c>
      <c r="G16" s="167">
        <v>1</v>
      </c>
      <c r="H16" s="168"/>
      <c r="I16" s="169">
        <f t="shared" ref="I16:I24" si="0">ROUND(G16*H16,2)</f>
        <v>0</v>
      </c>
    </row>
    <row r="17" spans="1:9" s="114" customFormat="1" ht="76.5" x14ac:dyDescent="0.2">
      <c r="A17" s="157">
        <v>2</v>
      </c>
      <c r="B17" s="164"/>
      <c r="C17" s="164"/>
      <c r="D17" s="165" t="s">
        <v>119</v>
      </c>
      <c r="E17" s="166" t="s">
        <v>193</v>
      </c>
      <c r="F17" s="164" t="s">
        <v>73</v>
      </c>
      <c r="G17" s="167">
        <f>G16</f>
        <v>1</v>
      </c>
      <c r="H17" s="168"/>
      <c r="I17" s="169">
        <f t="shared" si="0"/>
        <v>0</v>
      </c>
    </row>
    <row r="18" spans="1:9" s="114" customFormat="1" ht="51" x14ac:dyDescent="0.2">
      <c r="A18" s="157">
        <v>3</v>
      </c>
      <c r="B18" s="164"/>
      <c r="C18" s="164"/>
      <c r="D18" s="165" t="s">
        <v>130</v>
      </c>
      <c r="E18" s="170" t="s">
        <v>197</v>
      </c>
      <c r="F18" s="164" t="s">
        <v>73</v>
      </c>
      <c r="G18" s="167">
        <v>1</v>
      </c>
      <c r="H18" s="168"/>
      <c r="I18" s="169">
        <f t="shared" si="0"/>
        <v>0</v>
      </c>
    </row>
    <row r="19" spans="1:9" s="114" customFormat="1" x14ac:dyDescent="0.2">
      <c r="A19" s="157">
        <v>4</v>
      </c>
      <c r="B19" s="164"/>
      <c r="C19" s="171"/>
      <c r="D19" s="172" t="s">
        <v>110</v>
      </c>
      <c r="E19" s="173" t="s">
        <v>166</v>
      </c>
      <c r="F19" s="164" t="s">
        <v>73</v>
      </c>
      <c r="G19" s="167">
        <v>1</v>
      </c>
      <c r="H19" s="168"/>
      <c r="I19" s="169">
        <f t="shared" si="0"/>
        <v>0</v>
      </c>
    </row>
    <row r="20" spans="1:9" s="114" customFormat="1" ht="25.5" x14ac:dyDescent="0.2">
      <c r="A20" s="157">
        <v>5</v>
      </c>
      <c r="B20" s="164"/>
      <c r="C20" s="171"/>
      <c r="D20" s="172" t="s">
        <v>120</v>
      </c>
      <c r="E20" s="173" t="s">
        <v>167</v>
      </c>
      <c r="F20" s="164" t="s">
        <v>73</v>
      </c>
      <c r="G20" s="167">
        <f>SUM(G19:G19)</f>
        <v>1</v>
      </c>
      <c r="H20" s="168"/>
      <c r="I20" s="169">
        <f t="shared" si="0"/>
        <v>0</v>
      </c>
    </row>
    <row r="21" spans="1:9" s="114" customFormat="1" x14ac:dyDescent="0.2">
      <c r="A21" s="157">
        <v>6</v>
      </c>
      <c r="B21" s="164"/>
      <c r="C21" s="171"/>
      <c r="D21" s="172" t="s">
        <v>110</v>
      </c>
      <c r="E21" s="173" t="s">
        <v>168</v>
      </c>
      <c r="F21" s="164" t="s">
        <v>73</v>
      </c>
      <c r="G21" s="167">
        <f>G20</f>
        <v>1</v>
      </c>
      <c r="H21" s="168"/>
      <c r="I21" s="169">
        <f t="shared" si="0"/>
        <v>0</v>
      </c>
    </row>
    <row r="22" spans="1:9" s="114" customFormat="1" ht="25.5" x14ac:dyDescent="0.2">
      <c r="A22" s="157">
        <v>7</v>
      </c>
      <c r="B22" s="164"/>
      <c r="C22" s="164"/>
      <c r="D22" s="174" t="s">
        <v>107</v>
      </c>
      <c r="E22" s="173" t="s">
        <v>169</v>
      </c>
      <c r="F22" s="164" t="s">
        <v>73</v>
      </c>
      <c r="G22" s="175">
        <v>1</v>
      </c>
      <c r="H22" s="168"/>
      <c r="I22" s="169">
        <f t="shared" si="0"/>
        <v>0</v>
      </c>
    </row>
    <row r="23" spans="1:9" s="114" customFormat="1" ht="38.25" x14ac:dyDescent="0.2">
      <c r="A23" s="157">
        <v>8</v>
      </c>
      <c r="B23" s="164"/>
      <c r="C23" s="164"/>
      <c r="D23" s="165" t="s">
        <v>135</v>
      </c>
      <c r="E23" s="166" t="s">
        <v>235</v>
      </c>
      <c r="F23" s="164" t="s">
        <v>73</v>
      </c>
      <c r="G23" s="167">
        <v>1</v>
      </c>
      <c r="H23" s="168"/>
      <c r="I23" s="169">
        <f t="shared" si="0"/>
        <v>0</v>
      </c>
    </row>
    <row r="24" spans="1:9" s="114" customFormat="1" ht="38.25" x14ac:dyDescent="0.2">
      <c r="A24" s="157">
        <v>9</v>
      </c>
      <c r="B24" s="164"/>
      <c r="C24" s="164"/>
      <c r="D24" s="165" t="s">
        <v>76</v>
      </c>
      <c r="E24" s="173" t="s">
        <v>236</v>
      </c>
      <c r="F24" s="164" t="s">
        <v>73</v>
      </c>
      <c r="G24" s="167">
        <v>1</v>
      </c>
      <c r="H24" s="168"/>
      <c r="I24" s="169">
        <f t="shared" si="0"/>
        <v>0</v>
      </c>
    </row>
    <row r="25" spans="1:9" s="114" customFormat="1" x14ac:dyDescent="0.2">
      <c r="A25" s="157"/>
      <c r="B25" s="164"/>
      <c r="C25" s="158"/>
      <c r="D25" s="176"/>
      <c r="E25" s="161" t="s">
        <v>127</v>
      </c>
      <c r="F25" s="177"/>
      <c r="G25" s="162"/>
      <c r="H25" s="178"/>
      <c r="I25" s="163"/>
    </row>
    <row r="26" spans="1:9" s="114" customFormat="1" ht="76.5" x14ac:dyDescent="0.2">
      <c r="A26" s="157">
        <v>10</v>
      </c>
      <c r="B26" s="164"/>
      <c r="C26" s="164"/>
      <c r="D26" s="165" t="s">
        <v>83</v>
      </c>
      <c r="E26" s="173" t="s">
        <v>209</v>
      </c>
      <c r="F26" s="164" t="s">
        <v>73</v>
      </c>
      <c r="G26" s="167">
        <v>1</v>
      </c>
      <c r="H26" s="168"/>
      <c r="I26" s="179">
        <f t="shared" ref="I26:I34" si="1">ROUND(G26*H26,2)</f>
        <v>0</v>
      </c>
    </row>
    <row r="27" spans="1:9" s="114" customFormat="1" ht="51" x14ac:dyDescent="0.2">
      <c r="A27" s="157">
        <v>11</v>
      </c>
      <c r="B27" s="164"/>
      <c r="C27" s="164"/>
      <c r="D27" s="165" t="s">
        <v>84</v>
      </c>
      <c r="E27" s="173" t="s">
        <v>237</v>
      </c>
      <c r="F27" s="164" t="s">
        <v>73</v>
      </c>
      <c r="G27" s="167">
        <v>1</v>
      </c>
      <c r="H27" s="168"/>
      <c r="I27" s="179">
        <f t="shared" si="1"/>
        <v>0</v>
      </c>
    </row>
    <row r="28" spans="1:9" s="114" customFormat="1" ht="25.5" x14ac:dyDescent="0.2">
      <c r="A28" s="157">
        <v>12</v>
      </c>
      <c r="B28" s="164"/>
      <c r="C28" s="164"/>
      <c r="D28" s="174" t="s">
        <v>108</v>
      </c>
      <c r="E28" s="166" t="s">
        <v>175</v>
      </c>
      <c r="F28" s="164" t="s">
        <v>73</v>
      </c>
      <c r="G28" s="167">
        <v>1</v>
      </c>
      <c r="H28" s="168"/>
      <c r="I28" s="179">
        <f t="shared" si="1"/>
        <v>0</v>
      </c>
    </row>
    <row r="29" spans="1:9" s="114" customFormat="1" ht="25.5" x14ac:dyDescent="0.2">
      <c r="A29" s="157">
        <v>13</v>
      </c>
      <c r="B29" s="164"/>
      <c r="C29" s="164"/>
      <c r="D29" s="174" t="s">
        <v>109</v>
      </c>
      <c r="E29" s="173" t="s">
        <v>174</v>
      </c>
      <c r="F29" s="164" t="s">
        <v>73</v>
      </c>
      <c r="G29" s="167">
        <v>1</v>
      </c>
      <c r="H29" s="168"/>
      <c r="I29" s="179">
        <f t="shared" si="1"/>
        <v>0</v>
      </c>
    </row>
    <row r="30" spans="1:9" s="114" customFormat="1" ht="76.5" x14ac:dyDescent="0.2">
      <c r="A30" s="157">
        <v>14</v>
      </c>
      <c r="B30" s="164"/>
      <c r="C30" s="164"/>
      <c r="D30" s="165" t="s">
        <v>140</v>
      </c>
      <c r="E30" s="173" t="s">
        <v>238</v>
      </c>
      <c r="F30" s="164" t="s">
        <v>73</v>
      </c>
      <c r="G30" s="167">
        <v>14</v>
      </c>
      <c r="H30" s="168"/>
      <c r="I30" s="169">
        <f t="shared" si="1"/>
        <v>0</v>
      </c>
    </row>
    <row r="31" spans="1:9" s="114" customFormat="1" ht="76.5" x14ac:dyDescent="0.2">
      <c r="A31" s="157">
        <v>15</v>
      </c>
      <c r="B31" s="164"/>
      <c r="C31" s="164"/>
      <c r="D31" s="165" t="s">
        <v>143</v>
      </c>
      <c r="E31" s="166" t="s">
        <v>239</v>
      </c>
      <c r="F31" s="164" t="s">
        <v>73</v>
      </c>
      <c r="G31" s="167">
        <v>1</v>
      </c>
      <c r="H31" s="168"/>
      <c r="I31" s="169">
        <f t="shared" si="1"/>
        <v>0</v>
      </c>
    </row>
    <row r="32" spans="1:9" s="114" customFormat="1" ht="66" customHeight="1" x14ac:dyDescent="0.2">
      <c r="A32" s="157">
        <v>16</v>
      </c>
      <c r="B32" s="164"/>
      <c r="C32" s="164"/>
      <c r="D32" s="165" t="s">
        <v>116</v>
      </c>
      <c r="E32" s="173" t="s">
        <v>179</v>
      </c>
      <c r="F32" s="164" t="s">
        <v>73</v>
      </c>
      <c r="G32" s="167">
        <v>1</v>
      </c>
      <c r="H32" s="168"/>
      <c r="I32" s="169">
        <f t="shared" si="1"/>
        <v>0</v>
      </c>
    </row>
    <row r="33" spans="1:9" s="114" customFormat="1" x14ac:dyDescent="0.2">
      <c r="A33" s="157">
        <v>17</v>
      </c>
      <c r="B33" s="164"/>
      <c r="C33" s="164"/>
      <c r="D33" s="165" t="s">
        <v>117</v>
      </c>
      <c r="E33" s="173" t="s">
        <v>180</v>
      </c>
      <c r="F33" s="164" t="s">
        <v>73</v>
      </c>
      <c r="G33" s="167">
        <f>G32</f>
        <v>1</v>
      </c>
      <c r="H33" s="168"/>
      <c r="I33" s="169">
        <f t="shared" si="1"/>
        <v>0</v>
      </c>
    </row>
    <row r="34" spans="1:9" s="114" customFormat="1" ht="25.5" x14ac:dyDescent="0.2">
      <c r="A34" s="157">
        <v>18</v>
      </c>
      <c r="B34" s="164"/>
      <c r="C34" s="164"/>
      <c r="D34" s="165" t="s">
        <v>86</v>
      </c>
      <c r="E34" s="173" t="s">
        <v>233</v>
      </c>
      <c r="F34" s="164" t="s">
        <v>73</v>
      </c>
      <c r="G34" s="167">
        <v>1</v>
      </c>
      <c r="H34" s="168"/>
      <c r="I34" s="179">
        <f t="shared" si="1"/>
        <v>0</v>
      </c>
    </row>
    <row r="35" spans="1:9" s="114" customFormat="1" x14ac:dyDescent="0.2">
      <c r="A35" s="157"/>
      <c r="B35" s="164"/>
      <c r="C35" s="164"/>
      <c r="D35" s="165"/>
      <c r="E35" s="161" t="s">
        <v>144</v>
      </c>
      <c r="F35" s="177"/>
      <c r="G35" s="162"/>
      <c r="H35" s="162"/>
      <c r="I35" s="163"/>
    </row>
    <row r="36" spans="1:9" s="114" customFormat="1" ht="51" x14ac:dyDescent="0.2">
      <c r="A36" s="157">
        <v>19</v>
      </c>
      <c r="B36" s="164"/>
      <c r="C36" s="164"/>
      <c r="D36" s="165" t="s">
        <v>145</v>
      </c>
      <c r="E36" s="173" t="s">
        <v>240</v>
      </c>
      <c r="F36" s="164" t="s">
        <v>73</v>
      </c>
      <c r="G36" s="167">
        <v>18</v>
      </c>
      <c r="H36" s="168"/>
      <c r="I36" s="169">
        <f t="shared" ref="I36:I39" si="2">ROUND(G36*H36,2)</f>
        <v>0</v>
      </c>
    </row>
    <row r="37" spans="1:9" s="114" customFormat="1" ht="51" x14ac:dyDescent="0.2">
      <c r="A37" s="157">
        <v>20</v>
      </c>
      <c r="B37" s="164"/>
      <c r="C37" s="164"/>
      <c r="D37" s="165" t="s">
        <v>145</v>
      </c>
      <c r="E37" s="173" t="s">
        <v>241</v>
      </c>
      <c r="F37" s="164" t="s">
        <v>73</v>
      </c>
      <c r="G37" s="167">
        <v>15</v>
      </c>
      <c r="H37" s="168"/>
      <c r="I37" s="169">
        <f t="shared" si="2"/>
        <v>0</v>
      </c>
    </row>
    <row r="38" spans="1:9" s="114" customFormat="1" ht="89.25" x14ac:dyDescent="0.2">
      <c r="A38" s="157">
        <v>21</v>
      </c>
      <c r="B38" s="164"/>
      <c r="C38" s="164"/>
      <c r="D38" s="165" t="s">
        <v>145</v>
      </c>
      <c r="E38" s="173" t="s">
        <v>242</v>
      </c>
      <c r="F38" s="164" t="s">
        <v>73</v>
      </c>
      <c r="G38" s="167">
        <v>15</v>
      </c>
      <c r="H38" s="168"/>
      <c r="I38" s="169">
        <f t="shared" si="2"/>
        <v>0</v>
      </c>
    </row>
    <row r="39" spans="1:9" s="114" customFormat="1" ht="25.5" x14ac:dyDescent="0.2">
      <c r="A39" s="157">
        <v>22</v>
      </c>
      <c r="B39" s="164"/>
      <c r="C39" s="164"/>
      <c r="D39" s="165" t="s">
        <v>146</v>
      </c>
      <c r="E39" s="173" t="s">
        <v>243</v>
      </c>
      <c r="F39" s="164" t="s">
        <v>73</v>
      </c>
      <c r="G39" s="167">
        <v>1</v>
      </c>
      <c r="H39" s="168"/>
      <c r="I39" s="169">
        <f t="shared" si="2"/>
        <v>0</v>
      </c>
    </row>
    <row r="40" spans="1:9" x14ac:dyDescent="0.2">
      <c r="A40" s="182"/>
      <c r="B40" s="183"/>
      <c r="C40" s="183"/>
      <c r="D40" s="184"/>
      <c r="E40" s="185" t="s">
        <v>103</v>
      </c>
      <c r="F40" s="183"/>
      <c r="G40" s="186"/>
      <c r="H40" s="186"/>
      <c r="I40" s="187">
        <f>SUBTOTAL(9,I14:I39)</f>
        <v>0</v>
      </c>
    </row>
  </sheetData>
  <sheetProtection formatCells="0" formatColumns="0" formatRows="0" insertColumns="0" insertRows="0" insertHyperlinks="0" deleteColumns="0" deleteRows="0" sort="0" autoFilter="0" pivotTables="0"/>
  <mergeCells count="6">
    <mergeCell ref="C3:E3"/>
    <mergeCell ref="C7:E7"/>
    <mergeCell ref="C9:D9"/>
    <mergeCell ref="C8:H8"/>
    <mergeCell ref="D2:E2"/>
    <mergeCell ref="D4:E4"/>
  </mergeCells>
  <printOptions horizontalCentered="1"/>
  <pageMargins left="0.59055118110236227" right="0.59055118110236227" top="0.59055118110236227" bottom="0.59055118110236227" header="0.51181102362204722" footer="0.51181102362204722"/>
  <pageSetup paperSize="9" scale="35" fitToHeight="999" orientation="landscape" errors="blank"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250B99-950E-4C02-B5E1-6AB73520FF20}">
  <sheetPr>
    <pageSetUpPr fitToPage="1"/>
  </sheetPr>
  <dimension ref="A1:I53"/>
  <sheetViews>
    <sheetView showGridLines="0" tabSelected="1" topLeftCell="A47" zoomScaleNormal="100" workbookViewId="0">
      <selection activeCell="E27" sqref="E27"/>
    </sheetView>
  </sheetViews>
  <sheetFormatPr defaultColWidth="9.140625" defaultRowHeight="12.75" x14ac:dyDescent="0.2"/>
  <cols>
    <col min="1" max="1" width="10.7109375" style="128" customWidth="1"/>
    <col min="2" max="2" width="4.42578125" style="129" hidden="1" customWidth="1"/>
    <col min="3" max="3" width="0.140625" style="129" customWidth="1"/>
    <col min="4" max="4" width="12.7109375" style="130" customWidth="1"/>
    <col min="5" max="5" width="94.28515625" style="122" customWidth="1"/>
    <col min="6" max="6" width="7.7109375" style="129" customWidth="1"/>
    <col min="7" max="7" width="9.85546875" style="128" customWidth="1"/>
    <col min="8" max="8" width="13.140625" style="128" customWidth="1"/>
    <col min="9" max="9" width="15.5703125" style="128" customWidth="1"/>
    <col min="10" max="16384" width="9.140625" style="70"/>
  </cols>
  <sheetData>
    <row r="1" spans="1:9" s="127" customFormat="1" ht="18" x14ac:dyDescent="0.2">
      <c r="A1" s="134" t="s">
        <v>106</v>
      </c>
      <c r="B1" s="135"/>
      <c r="C1" s="135"/>
      <c r="D1" s="136"/>
      <c r="E1" s="136"/>
      <c r="F1" s="135"/>
      <c r="G1" s="135"/>
      <c r="H1" s="135"/>
      <c r="I1" s="135"/>
    </row>
    <row r="2" spans="1:9" s="127" customFormat="1" x14ac:dyDescent="0.2">
      <c r="A2" s="137" t="s">
        <v>60</v>
      </c>
      <c r="B2" s="135"/>
      <c r="C2" s="138" t="str">
        <f>'Krycí list'!E5</f>
        <v>Stavební úpravy a dostavba Základní školy Luka nad Jihlavou – 2. etapa – AVT vybavení</v>
      </c>
      <c r="D2" s="136"/>
      <c r="E2" s="136"/>
      <c r="F2" s="135"/>
      <c r="G2" s="135"/>
      <c r="H2" s="135"/>
      <c r="I2" s="135"/>
    </row>
    <row r="3" spans="1:9" s="127" customFormat="1" x14ac:dyDescent="0.2">
      <c r="A3" s="137" t="s">
        <v>61</v>
      </c>
      <c r="B3" s="135"/>
      <c r="C3" s="240" t="str">
        <f>'Krycí list'!E7</f>
        <v>Dostavba základní školy, 
Školní 177, 588 22 Luka nad Jihlavou</v>
      </c>
      <c r="D3" s="240"/>
      <c r="E3" s="240"/>
      <c r="F3" s="135"/>
      <c r="G3" s="135"/>
      <c r="H3" s="135"/>
      <c r="I3" s="138"/>
    </row>
    <row r="4" spans="1:9" s="127" customFormat="1" x14ac:dyDescent="0.2">
      <c r="A4" s="137" t="s">
        <v>62</v>
      </c>
      <c r="B4" s="135"/>
      <c r="C4" s="138" t="str">
        <f>'Krycí list'!E9</f>
        <v>NEOCENĚNÝ SOUPIS DODÁVEK, PRACÍ A SLUŽEB</v>
      </c>
      <c r="D4" s="136"/>
      <c r="E4" s="136"/>
      <c r="F4" s="135"/>
      <c r="G4" s="135"/>
      <c r="H4" s="135"/>
      <c r="I4" s="138"/>
    </row>
    <row r="5" spans="1:9" s="127" customFormat="1" x14ac:dyDescent="0.2">
      <c r="A5" s="135"/>
      <c r="B5" s="135"/>
      <c r="C5" s="138" t="str">
        <f>'Krycí list'!P5</f>
        <v xml:space="preserve"> </v>
      </c>
      <c r="D5" s="136"/>
      <c r="E5" s="136"/>
      <c r="F5" s="135"/>
      <c r="G5" s="135"/>
      <c r="H5" s="135"/>
      <c r="I5" s="138"/>
    </row>
    <row r="6" spans="1:9" s="127" customFormat="1" x14ac:dyDescent="0.2">
      <c r="A6" s="135"/>
      <c r="B6" s="135"/>
      <c r="C6" s="138"/>
      <c r="D6" s="136"/>
      <c r="E6" s="136"/>
      <c r="F6" s="135"/>
      <c r="G6" s="135"/>
      <c r="H6" s="135"/>
      <c r="I6" s="138"/>
    </row>
    <row r="7" spans="1:9" s="127" customFormat="1" x14ac:dyDescent="0.2">
      <c r="A7" s="135" t="s">
        <v>64</v>
      </c>
      <c r="B7" s="135"/>
      <c r="C7" s="240" t="str">
        <f>'Krycí list'!E26</f>
        <v xml:space="preserve">Městys Luka nad Jihlavou, 1.máje 76, 588 22 Luka nad Jihlavou </v>
      </c>
      <c r="D7" s="240"/>
      <c r="E7" s="240"/>
      <c r="F7" s="135"/>
      <c r="G7" s="135"/>
      <c r="H7" s="135"/>
      <c r="I7" s="138"/>
    </row>
    <row r="8" spans="1:9" s="127" customFormat="1" x14ac:dyDescent="0.2">
      <c r="A8" s="148" t="s">
        <v>65</v>
      </c>
      <c r="B8" s="148"/>
      <c r="C8" s="244" t="str">
        <f>'Krycí list'!E28</f>
        <v xml:space="preserve"> </v>
      </c>
      <c r="D8" s="244"/>
      <c r="E8" s="244"/>
      <c r="F8" s="244"/>
      <c r="G8" s="244"/>
      <c r="H8" s="244"/>
      <c r="I8" s="149"/>
    </row>
    <row r="9" spans="1:9" s="127" customFormat="1" x14ac:dyDescent="0.2">
      <c r="A9" s="135" t="s">
        <v>66</v>
      </c>
      <c r="B9" s="135"/>
      <c r="C9" s="241">
        <f>'Krycí list'!O31</f>
        <v>0</v>
      </c>
      <c r="D9" s="240"/>
      <c r="E9" s="136"/>
      <c r="F9" s="135"/>
      <c r="G9" s="135"/>
      <c r="H9" s="135"/>
      <c r="I9" s="138"/>
    </row>
    <row r="10" spans="1:9" s="127" customFormat="1" x14ac:dyDescent="0.2">
      <c r="A10" s="135"/>
      <c r="B10" s="135"/>
      <c r="C10" s="135"/>
      <c r="D10" s="136"/>
      <c r="E10" s="136"/>
      <c r="F10" s="135"/>
      <c r="G10" s="135"/>
      <c r="H10" s="135"/>
      <c r="I10" s="135"/>
    </row>
    <row r="11" spans="1:9" s="131" customFormat="1" ht="50.25" customHeight="1" x14ac:dyDescent="0.2">
      <c r="A11" s="139" t="s">
        <v>70</v>
      </c>
      <c r="B11" s="245" t="s">
        <v>102</v>
      </c>
      <c r="C11" s="246"/>
      <c r="D11" s="247"/>
      <c r="E11" s="140" t="s">
        <v>99</v>
      </c>
      <c r="F11" s="140" t="s">
        <v>71</v>
      </c>
      <c r="G11" s="140" t="s">
        <v>72</v>
      </c>
      <c r="H11" s="140" t="s">
        <v>100</v>
      </c>
      <c r="I11" s="140" t="s">
        <v>101</v>
      </c>
    </row>
    <row r="12" spans="1:9" s="129" customFormat="1" x14ac:dyDescent="0.2">
      <c r="A12" s="141">
        <v>1</v>
      </c>
      <c r="B12" s="142"/>
      <c r="C12" s="142"/>
      <c r="D12" s="143">
        <v>4</v>
      </c>
      <c r="E12" s="143">
        <v>5</v>
      </c>
      <c r="F12" s="142">
        <v>6</v>
      </c>
      <c r="G12" s="142">
        <v>7</v>
      </c>
      <c r="H12" s="142">
        <v>8</v>
      </c>
      <c r="I12" s="142">
        <v>9</v>
      </c>
    </row>
    <row r="13" spans="1:9" x14ac:dyDescent="0.2">
      <c r="A13" s="144"/>
      <c r="B13" s="145"/>
      <c r="C13" s="145"/>
      <c r="D13" s="146"/>
      <c r="E13" s="147"/>
      <c r="F13" s="145"/>
      <c r="G13" s="144"/>
      <c r="H13" s="144"/>
      <c r="I13" s="144"/>
    </row>
    <row r="14" spans="1:9" s="115" customFormat="1" x14ac:dyDescent="0.2">
      <c r="A14" s="150"/>
      <c r="B14" s="151"/>
      <c r="C14" s="152"/>
      <c r="D14" s="153" t="s">
        <v>90</v>
      </c>
      <c r="E14" s="154" t="s">
        <v>125</v>
      </c>
      <c r="F14" s="152"/>
      <c r="G14" s="155"/>
      <c r="H14" s="155"/>
      <c r="I14" s="156">
        <f>SUBTOTAL(9,I15:I52)</f>
        <v>0</v>
      </c>
    </row>
    <row r="15" spans="1:9" s="114" customFormat="1" x14ac:dyDescent="0.2">
      <c r="A15" s="157"/>
      <c r="B15" s="158"/>
      <c r="C15" s="159"/>
      <c r="D15" s="160"/>
      <c r="E15" s="161" t="s">
        <v>126</v>
      </c>
      <c r="F15" s="159"/>
      <c r="G15" s="162"/>
      <c r="H15" s="162"/>
      <c r="I15" s="163"/>
    </row>
    <row r="16" spans="1:9" s="114" customFormat="1" ht="102" x14ac:dyDescent="0.2">
      <c r="A16" s="157">
        <v>1</v>
      </c>
      <c r="B16" s="164"/>
      <c r="C16" s="164"/>
      <c r="D16" s="165" t="s">
        <v>118</v>
      </c>
      <c r="E16" s="166" t="s">
        <v>194</v>
      </c>
      <c r="F16" s="164" t="s">
        <v>73</v>
      </c>
      <c r="G16" s="167">
        <v>1</v>
      </c>
      <c r="H16" s="168"/>
      <c r="I16" s="169">
        <f t="shared" ref="I16:I18" si="0">ROUND(G16*H16,2)</f>
        <v>0</v>
      </c>
    </row>
    <row r="17" spans="1:9" s="114" customFormat="1" ht="76.5" x14ac:dyDescent="0.2">
      <c r="A17" s="157">
        <v>2</v>
      </c>
      <c r="B17" s="164"/>
      <c r="C17" s="164"/>
      <c r="D17" s="165" t="s">
        <v>119</v>
      </c>
      <c r="E17" s="166" t="s">
        <v>244</v>
      </c>
      <c r="F17" s="164" t="s">
        <v>73</v>
      </c>
      <c r="G17" s="167">
        <f>G16</f>
        <v>1</v>
      </c>
      <c r="H17" s="168"/>
      <c r="I17" s="169">
        <f t="shared" si="0"/>
        <v>0</v>
      </c>
    </row>
    <row r="18" spans="1:9" s="114" customFormat="1" ht="51" x14ac:dyDescent="0.2">
      <c r="A18" s="157">
        <v>3</v>
      </c>
      <c r="B18" s="164"/>
      <c r="C18" s="164"/>
      <c r="D18" s="165" t="s">
        <v>130</v>
      </c>
      <c r="E18" s="170" t="s">
        <v>197</v>
      </c>
      <c r="F18" s="164" t="s">
        <v>73</v>
      </c>
      <c r="G18" s="167">
        <v>1</v>
      </c>
      <c r="H18" s="168"/>
      <c r="I18" s="169">
        <f t="shared" si="0"/>
        <v>0</v>
      </c>
    </row>
    <row r="19" spans="1:9" s="114" customFormat="1" x14ac:dyDescent="0.2">
      <c r="A19" s="157">
        <v>4</v>
      </c>
      <c r="B19" s="164"/>
      <c r="C19" s="171"/>
      <c r="D19" s="172" t="s">
        <v>110</v>
      </c>
      <c r="E19" s="173" t="s">
        <v>166</v>
      </c>
      <c r="F19" s="164" t="s">
        <v>73</v>
      </c>
      <c r="G19" s="167">
        <v>1</v>
      </c>
      <c r="H19" s="168"/>
      <c r="I19" s="169">
        <f t="shared" ref="I19:I24" si="1">ROUND(G19*H19,2)</f>
        <v>0</v>
      </c>
    </row>
    <row r="20" spans="1:9" s="114" customFormat="1" ht="25.5" x14ac:dyDescent="0.2">
      <c r="A20" s="157">
        <v>5</v>
      </c>
      <c r="B20" s="164"/>
      <c r="C20" s="171"/>
      <c r="D20" s="172" t="s">
        <v>120</v>
      </c>
      <c r="E20" s="173" t="s">
        <v>167</v>
      </c>
      <c r="F20" s="164" t="s">
        <v>73</v>
      </c>
      <c r="G20" s="167">
        <f>SUM(G19:G19)</f>
        <v>1</v>
      </c>
      <c r="H20" s="168"/>
      <c r="I20" s="169">
        <f t="shared" si="1"/>
        <v>0</v>
      </c>
    </row>
    <row r="21" spans="1:9" s="114" customFormat="1" x14ac:dyDescent="0.2">
      <c r="A21" s="157">
        <v>6</v>
      </c>
      <c r="B21" s="164"/>
      <c r="C21" s="171"/>
      <c r="D21" s="172" t="s">
        <v>110</v>
      </c>
      <c r="E21" s="173" t="s">
        <v>168</v>
      </c>
      <c r="F21" s="164" t="s">
        <v>73</v>
      </c>
      <c r="G21" s="167">
        <f>G20</f>
        <v>1</v>
      </c>
      <c r="H21" s="168"/>
      <c r="I21" s="169">
        <f t="shared" si="1"/>
        <v>0</v>
      </c>
    </row>
    <row r="22" spans="1:9" s="114" customFormat="1" ht="25.5" x14ac:dyDescent="0.2">
      <c r="A22" s="157">
        <v>7</v>
      </c>
      <c r="B22" s="164"/>
      <c r="C22" s="164"/>
      <c r="D22" s="174" t="s">
        <v>107</v>
      </c>
      <c r="E22" s="173" t="s">
        <v>169</v>
      </c>
      <c r="F22" s="164" t="s">
        <v>73</v>
      </c>
      <c r="G22" s="175">
        <v>1</v>
      </c>
      <c r="H22" s="168"/>
      <c r="I22" s="169">
        <f t="shared" si="1"/>
        <v>0</v>
      </c>
    </row>
    <row r="23" spans="1:9" s="114" customFormat="1" ht="51" x14ac:dyDescent="0.2">
      <c r="A23" s="157">
        <v>8</v>
      </c>
      <c r="B23" s="164"/>
      <c r="C23" s="164"/>
      <c r="D23" s="165" t="s">
        <v>111</v>
      </c>
      <c r="E23" s="166" t="s">
        <v>245</v>
      </c>
      <c r="F23" s="164" t="s">
        <v>73</v>
      </c>
      <c r="G23" s="167">
        <v>1</v>
      </c>
      <c r="H23" s="168"/>
      <c r="I23" s="169">
        <f t="shared" si="1"/>
        <v>0</v>
      </c>
    </row>
    <row r="24" spans="1:9" s="114" customFormat="1" ht="38.25" x14ac:dyDescent="0.2">
      <c r="A24" s="157">
        <v>9</v>
      </c>
      <c r="B24" s="164"/>
      <c r="C24" s="164"/>
      <c r="D24" s="165" t="s">
        <v>76</v>
      </c>
      <c r="E24" s="173" t="s">
        <v>236</v>
      </c>
      <c r="F24" s="164" t="s">
        <v>73</v>
      </c>
      <c r="G24" s="167">
        <v>1</v>
      </c>
      <c r="H24" s="168"/>
      <c r="I24" s="169">
        <f t="shared" si="1"/>
        <v>0</v>
      </c>
    </row>
    <row r="25" spans="1:9" s="114" customFormat="1" x14ac:dyDescent="0.2">
      <c r="A25" s="157"/>
      <c r="B25" s="164"/>
      <c r="C25" s="158"/>
      <c r="D25" s="176"/>
      <c r="E25" s="161" t="s">
        <v>127</v>
      </c>
      <c r="F25" s="177"/>
      <c r="G25" s="162"/>
      <c r="H25" s="178"/>
      <c r="I25" s="163"/>
    </row>
    <row r="26" spans="1:9" s="114" customFormat="1" ht="76.5" x14ac:dyDescent="0.2">
      <c r="A26" s="157">
        <v>10</v>
      </c>
      <c r="B26" s="164"/>
      <c r="C26" s="164"/>
      <c r="D26" s="165" t="s">
        <v>112</v>
      </c>
      <c r="E26" s="173" t="s">
        <v>259</v>
      </c>
      <c r="F26" s="164" t="s">
        <v>73</v>
      </c>
      <c r="G26" s="167">
        <v>30</v>
      </c>
      <c r="H26" s="168"/>
      <c r="I26" s="179">
        <f t="shared" ref="I26:I31" si="2">ROUND(G26*H26,2)</f>
        <v>0</v>
      </c>
    </row>
    <row r="27" spans="1:9" s="114" customFormat="1" ht="102" x14ac:dyDescent="0.2">
      <c r="A27" s="157">
        <v>11</v>
      </c>
      <c r="B27" s="164"/>
      <c r="C27" s="164"/>
      <c r="D27" s="165" t="s">
        <v>160</v>
      </c>
      <c r="E27" s="173" t="s">
        <v>260</v>
      </c>
      <c r="F27" s="164" t="s">
        <v>73</v>
      </c>
      <c r="G27" s="167">
        <f>G26</f>
        <v>30</v>
      </c>
      <c r="H27" s="168"/>
      <c r="I27" s="179">
        <f t="shared" si="2"/>
        <v>0</v>
      </c>
    </row>
    <row r="28" spans="1:9" s="114" customFormat="1" x14ac:dyDescent="0.2">
      <c r="A28" s="157"/>
      <c r="B28" s="219"/>
      <c r="C28" s="220"/>
      <c r="D28" s="165"/>
      <c r="E28" s="161" t="s">
        <v>147</v>
      </c>
      <c r="F28" s="177"/>
      <c r="G28" s="162"/>
      <c r="H28" s="162"/>
      <c r="I28" s="163"/>
    </row>
    <row r="29" spans="1:9" s="114" customFormat="1" ht="38.25" customHeight="1" x14ac:dyDescent="0.2">
      <c r="A29" s="157">
        <v>12</v>
      </c>
      <c r="B29" s="164"/>
      <c r="C29" s="164"/>
      <c r="D29" s="165" t="s">
        <v>79</v>
      </c>
      <c r="E29" s="166" t="s">
        <v>246</v>
      </c>
      <c r="F29" s="164" t="s">
        <v>73</v>
      </c>
      <c r="G29" s="167">
        <f>CEILING(G26/31,1)</f>
        <v>1</v>
      </c>
      <c r="H29" s="168"/>
      <c r="I29" s="179">
        <f t="shared" si="2"/>
        <v>0</v>
      </c>
    </row>
    <row r="30" spans="1:9" s="114" customFormat="1" ht="51" x14ac:dyDescent="0.2">
      <c r="A30" s="157">
        <v>13</v>
      </c>
      <c r="B30" s="164"/>
      <c r="C30" s="164"/>
      <c r="D30" s="165" t="s">
        <v>80</v>
      </c>
      <c r="E30" s="166" t="s">
        <v>203</v>
      </c>
      <c r="F30" s="164" t="s">
        <v>73</v>
      </c>
      <c r="G30" s="167">
        <v>1</v>
      </c>
      <c r="H30" s="168"/>
      <c r="I30" s="179">
        <f t="shared" si="2"/>
        <v>0</v>
      </c>
    </row>
    <row r="31" spans="1:9" s="114" customFormat="1" ht="51" x14ac:dyDescent="0.2">
      <c r="A31" s="157">
        <v>14</v>
      </c>
      <c r="B31" s="164"/>
      <c r="C31" s="164"/>
      <c r="D31" s="165" t="s">
        <v>81</v>
      </c>
      <c r="E31" s="173" t="s">
        <v>204</v>
      </c>
      <c r="F31" s="164" t="s">
        <v>73</v>
      </c>
      <c r="G31" s="167">
        <f>G26</f>
        <v>30</v>
      </c>
      <c r="H31" s="168"/>
      <c r="I31" s="179">
        <f t="shared" si="2"/>
        <v>0</v>
      </c>
    </row>
    <row r="32" spans="1:9" s="114" customFormat="1" ht="63.75" x14ac:dyDescent="0.2">
      <c r="A32" s="157">
        <v>15</v>
      </c>
      <c r="B32" s="164"/>
      <c r="C32" s="164"/>
      <c r="D32" s="165" t="s">
        <v>82</v>
      </c>
      <c r="E32" s="166" t="s">
        <v>247</v>
      </c>
      <c r="F32" s="164" t="s">
        <v>73</v>
      </c>
      <c r="G32" s="167">
        <f>G26+1</f>
        <v>31</v>
      </c>
      <c r="H32" s="168"/>
      <c r="I32" s="179">
        <f t="shared" ref="I32:I52" si="3">ROUND(G32*H32,2)</f>
        <v>0</v>
      </c>
    </row>
    <row r="33" spans="1:9" s="114" customFormat="1" ht="51" x14ac:dyDescent="0.2">
      <c r="A33" s="157">
        <v>16</v>
      </c>
      <c r="B33" s="164"/>
      <c r="C33" s="180"/>
      <c r="D33" s="181" t="s">
        <v>115</v>
      </c>
      <c r="E33" s="166" t="s">
        <v>206</v>
      </c>
      <c r="F33" s="180" t="s">
        <v>73</v>
      </c>
      <c r="G33" s="175">
        <f>G32*2</f>
        <v>62</v>
      </c>
      <c r="H33" s="168"/>
      <c r="I33" s="169">
        <f t="shared" si="3"/>
        <v>0</v>
      </c>
    </row>
    <row r="34" spans="1:9" s="114" customFormat="1" ht="76.5" x14ac:dyDescent="0.2">
      <c r="A34" s="157">
        <v>17</v>
      </c>
      <c r="B34" s="164"/>
      <c r="C34" s="164"/>
      <c r="D34" s="165" t="s">
        <v>83</v>
      </c>
      <c r="E34" s="173" t="s">
        <v>248</v>
      </c>
      <c r="F34" s="164" t="s">
        <v>73</v>
      </c>
      <c r="G34" s="167">
        <v>1</v>
      </c>
      <c r="H34" s="168"/>
      <c r="I34" s="179">
        <f t="shared" si="3"/>
        <v>0</v>
      </c>
    </row>
    <row r="35" spans="1:9" s="114" customFormat="1" x14ac:dyDescent="0.2">
      <c r="A35" s="157">
        <v>18</v>
      </c>
      <c r="B35" s="164"/>
      <c r="C35" s="164"/>
      <c r="D35" s="172" t="s">
        <v>104</v>
      </c>
      <c r="E35" s="166" t="s">
        <v>210</v>
      </c>
      <c r="F35" s="164" t="s">
        <v>73</v>
      </c>
      <c r="G35" s="167">
        <f>G26+1</f>
        <v>31</v>
      </c>
      <c r="H35" s="168"/>
      <c r="I35" s="179">
        <f t="shared" si="3"/>
        <v>0</v>
      </c>
    </row>
    <row r="36" spans="1:9" s="114" customFormat="1" ht="51" x14ac:dyDescent="0.2">
      <c r="A36" s="157">
        <v>19</v>
      </c>
      <c r="B36" s="164"/>
      <c r="C36" s="164"/>
      <c r="D36" s="165" t="s">
        <v>84</v>
      </c>
      <c r="E36" s="173" t="s">
        <v>249</v>
      </c>
      <c r="F36" s="164" t="s">
        <v>73</v>
      </c>
      <c r="G36" s="167">
        <v>2</v>
      </c>
      <c r="H36" s="168"/>
      <c r="I36" s="179">
        <f t="shared" si="3"/>
        <v>0</v>
      </c>
    </row>
    <row r="37" spans="1:9" s="114" customFormat="1" ht="25.5" x14ac:dyDescent="0.2">
      <c r="A37" s="157">
        <v>20</v>
      </c>
      <c r="B37" s="164"/>
      <c r="C37" s="164"/>
      <c r="D37" s="174" t="s">
        <v>108</v>
      </c>
      <c r="E37" s="166" t="s">
        <v>175</v>
      </c>
      <c r="F37" s="164" t="s">
        <v>73</v>
      </c>
      <c r="G37" s="167">
        <v>1</v>
      </c>
      <c r="H37" s="168"/>
      <c r="I37" s="179">
        <f t="shared" si="3"/>
        <v>0</v>
      </c>
    </row>
    <row r="38" spans="1:9" s="114" customFormat="1" ht="25.5" x14ac:dyDescent="0.2">
      <c r="A38" s="157">
        <v>21</v>
      </c>
      <c r="B38" s="164"/>
      <c r="C38" s="164"/>
      <c r="D38" s="174" t="s">
        <v>109</v>
      </c>
      <c r="E38" s="173" t="s">
        <v>174</v>
      </c>
      <c r="F38" s="164" t="s">
        <v>73</v>
      </c>
      <c r="G38" s="167">
        <v>1</v>
      </c>
      <c r="H38" s="168"/>
      <c r="I38" s="179">
        <f t="shared" si="3"/>
        <v>0</v>
      </c>
    </row>
    <row r="39" spans="1:9" s="114" customFormat="1" x14ac:dyDescent="0.2">
      <c r="A39" s="157">
        <v>22</v>
      </c>
      <c r="B39" s="164"/>
      <c r="C39" s="164"/>
      <c r="D39" s="174" t="s">
        <v>110</v>
      </c>
      <c r="E39" s="173" t="s">
        <v>191</v>
      </c>
      <c r="F39" s="164" t="s">
        <v>73</v>
      </c>
      <c r="G39" s="167">
        <v>1</v>
      </c>
      <c r="H39" s="168"/>
      <c r="I39" s="179">
        <f t="shared" si="3"/>
        <v>0</v>
      </c>
    </row>
    <row r="40" spans="1:9" s="114" customFormat="1" ht="38.25" x14ac:dyDescent="0.2">
      <c r="A40" s="157">
        <v>23</v>
      </c>
      <c r="B40" s="164"/>
      <c r="C40" s="164"/>
      <c r="D40" s="165" t="s">
        <v>97</v>
      </c>
      <c r="E40" s="166" t="s">
        <v>250</v>
      </c>
      <c r="F40" s="164" t="s">
        <v>73</v>
      </c>
      <c r="G40" s="167">
        <v>1</v>
      </c>
      <c r="H40" s="168"/>
      <c r="I40" s="179">
        <f t="shared" si="3"/>
        <v>0</v>
      </c>
    </row>
    <row r="41" spans="1:9" s="114" customFormat="1" ht="76.5" x14ac:dyDescent="0.2">
      <c r="A41" s="157">
        <v>24</v>
      </c>
      <c r="B41" s="164"/>
      <c r="C41" s="164"/>
      <c r="D41" s="165" t="s">
        <v>85</v>
      </c>
      <c r="E41" s="173" t="s">
        <v>251</v>
      </c>
      <c r="F41" s="164" t="s">
        <v>73</v>
      </c>
      <c r="G41" s="167">
        <f>G26</f>
        <v>30</v>
      </c>
      <c r="H41" s="168"/>
      <c r="I41" s="169">
        <f t="shared" si="3"/>
        <v>0</v>
      </c>
    </row>
    <row r="42" spans="1:9" s="114" customFormat="1" ht="51" x14ac:dyDescent="0.2">
      <c r="A42" s="157">
        <v>25</v>
      </c>
      <c r="B42" s="164"/>
      <c r="C42" s="164"/>
      <c r="D42" s="165" t="s">
        <v>84</v>
      </c>
      <c r="E42" s="173" t="s">
        <v>173</v>
      </c>
      <c r="F42" s="164" t="s">
        <v>73</v>
      </c>
      <c r="G42" s="167">
        <f>G26</f>
        <v>30</v>
      </c>
      <c r="H42" s="168"/>
      <c r="I42" s="179">
        <f t="shared" si="3"/>
        <v>0</v>
      </c>
    </row>
    <row r="43" spans="1:9" s="114" customFormat="1" ht="25.5" x14ac:dyDescent="0.2">
      <c r="A43" s="157">
        <v>26</v>
      </c>
      <c r="B43" s="164"/>
      <c r="C43" s="164"/>
      <c r="D43" s="174" t="s">
        <v>108</v>
      </c>
      <c r="E43" s="166" t="s">
        <v>252</v>
      </c>
      <c r="F43" s="164" t="s">
        <v>73</v>
      </c>
      <c r="G43" s="167">
        <f>G27</f>
        <v>30</v>
      </c>
      <c r="H43" s="168"/>
      <c r="I43" s="179">
        <f t="shared" si="3"/>
        <v>0</v>
      </c>
    </row>
    <row r="44" spans="1:9" s="114" customFormat="1" ht="38.25" x14ac:dyDescent="0.2">
      <c r="A44" s="157">
        <v>27</v>
      </c>
      <c r="B44" s="164"/>
      <c r="C44" s="164"/>
      <c r="D44" s="165" t="s">
        <v>98</v>
      </c>
      <c r="E44" s="166" t="s">
        <v>250</v>
      </c>
      <c r="F44" s="164" t="s">
        <v>73</v>
      </c>
      <c r="G44" s="167">
        <f>G26</f>
        <v>30</v>
      </c>
      <c r="H44" s="168"/>
      <c r="I44" s="179">
        <f t="shared" si="3"/>
        <v>0</v>
      </c>
    </row>
    <row r="45" spans="1:9" s="114" customFormat="1" x14ac:dyDescent="0.2">
      <c r="A45" s="157">
        <v>28</v>
      </c>
      <c r="B45" s="164"/>
      <c r="C45" s="164"/>
      <c r="D45" s="165" t="s">
        <v>105</v>
      </c>
      <c r="E45" s="173" t="s">
        <v>187</v>
      </c>
      <c r="F45" s="164" t="s">
        <v>73</v>
      </c>
      <c r="G45" s="167">
        <v>1</v>
      </c>
      <c r="H45" s="168"/>
      <c r="I45" s="179">
        <f t="shared" si="3"/>
        <v>0</v>
      </c>
    </row>
    <row r="46" spans="1:9" s="114" customFormat="1" ht="51" x14ac:dyDescent="0.2">
      <c r="A46" s="157">
        <v>29</v>
      </c>
      <c r="B46" s="164"/>
      <c r="C46" s="164"/>
      <c r="D46" s="165" t="s">
        <v>87</v>
      </c>
      <c r="E46" s="173" t="s">
        <v>253</v>
      </c>
      <c r="F46" s="164" t="s">
        <v>73</v>
      </c>
      <c r="G46" s="167">
        <v>1</v>
      </c>
      <c r="H46" s="168"/>
      <c r="I46" s="179">
        <f t="shared" si="3"/>
        <v>0</v>
      </c>
    </row>
    <row r="47" spans="1:9" s="114" customFormat="1" ht="39" customHeight="1" x14ac:dyDescent="0.2">
      <c r="A47" s="157">
        <v>30</v>
      </c>
      <c r="B47" s="164"/>
      <c r="C47" s="164"/>
      <c r="D47" s="165" t="s">
        <v>88</v>
      </c>
      <c r="E47" s="173" t="s">
        <v>254</v>
      </c>
      <c r="F47" s="164" t="s">
        <v>73</v>
      </c>
      <c r="G47" s="167">
        <v>2</v>
      </c>
      <c r="H47" s="168"/>
      <c r="I47" s="179">
        <f t="shared" si="3"/>
        <v>0</v>
      </c>
    </row>
    <row r="48" spans="1:9" s="114" customFormat="1" ht="66" customHeight="1" x14ac:dyDescent="0.2">
      <c r="A48" s="157">
        <v>31</v>
      </c>
      <c r="B48" s="164"/>
      <c r="C48" s="164"/>
      <c r="D48" s="165" t="s">
        <v>116</v>
      </c>
      <c r="E48" s="173" t="s">
        <v>179</v>
      </c>
      <c r="F48" s="164" t="s">
        <v>73</v>
      </c>
      <c r="G48" s="167">
        <v>1</v>
      </c>
      <c r="H48" s="168"/>
      <c r="I48" s="169">
        <f t="shared" si="3"/>
        <v>0</v>
      </c>
    </row>
    <row r="49" spans="1:9" s="114" customFormat="1" x14ac:dyDescent="0.2">
      <c r="A49" s="157">
        <v>32</v>
      </c>
      <c r="B49" s="164"/>
      <c r="C49" s="164"/>
      <c r="D49" s="165" t="s">
        <v>117</v>
      </c>
      <c r="E49" s="173" t="s">
        <v>180</v>
      </c>
      <c r="F49" s="164" t="s">
        <v>73</v>
      </c>
      <c r="G49" s="167">
        <f>G48</f>
        <v>1</v>
      </c>
      <c r="H49" s="168"/>
      <c r="I49" s="169">
        <f t="shared" si="3"/>
        <v>0</v>
      </c>
    </row>
    <row r="50" spans="1:9" s="114" customFormat="1" ht="25.5" x14ac:dyDescent="0.2">
      <c r="A50" s="157">
        <v>33</v>
      </c>
      <c r="B50" s="164"/>
      <c r="C50" s="164"/>
      <c r="D50" s="165" t="s">
        <v>86</v>
      </c>
      <c r="E50" s="173" t="s">
        <v>255</v>
      </c>
      <c r="F50" s="164" t="s">
        <v>73</v>
      </c>
      <c r="G50" s="167">
        <v>2</v>
      </c>
      <c r="H50" s="168"/>
      <c r="I50" s="179">
        <f t="shared" si="3"/>
        <v>0</v>
      </c>
    </row>
    <row r="51" spans="1:9" s="114" customFormat="1" x14ac:dyDescent="0.2">
      <c r="A51" s="157">
        <v>34</v>
      </c>
      <c r="B51" s="164"/>
      <c r="C51" s="164"/>
      <c r="D51" s="165" t="s">
        <v>114</v>
      </c>
      <c r="E51" s="166" t="s">
        <v>217</v>
      </c>
      <c r="F51" s="164" t="s">
        <v>73</v>
      </c>
      <c r="G51" s="167">
        <v>2</v>
      </c>
      <c r="H51" s="168"/>
      <c r="I51" s="169">
        <f t="shared" si="3"/>
        <v>0</v>
      </c>
    </row>
    <row r="52" spans="1:9" s="114" customFormat="1" ht="22.5" customHeight="1" x14ac:dyDescent="0.2">
      <c r="A52" s="157">
        <v>35</v>
      </c>
      <c r="B52" s="164"/>
      <c r="C52" s="164"/>
      <c r="D52" s="165" t="s">
        <v>129</v>
      </c>
      <c r="E52" s="166" t="s">
        <v>218</v>
      </c>
      <c r="F52" s="164" t="s">
        <v>73</v>
      </c>
      <c r="G52" s="167">
        <v>30</v>
      </c>
      <c r="H52" s="168"/>
      <c r="I52" s="169">
        <f t="shared" si="3"/>
        <v>0</v>
      </c>
    </row>
    <row r="53" spans="1:9" x14ac:dyDescent="0.2">
      <c r="A53" s="182"/>
      <c r="B53" s="183"/>
      <c r="C53" s="183"/>
      <c r="D53" s="184"/>
      <c r="E53" s="185" t="s">
        <v>103</v>
      </c>
      <c r="F53" s="183"/>
      <c r="G53" s="186"/>
      <c r="H53" s="186"/>
      <c r="I53" s="187">
        <f>SUBTOTAL(9,I14:I52)</f>
        <v>0</v>
      </c>
    </row>
  </sheetData>
  <sheetProtection formatCells="0" formatColumns="0" formatRows="0" insertColumns="0" insertRows="0" insertHyperlinks="0" deleteColumns="0" deleteRows="0" sort="0" autoFilter="0" pivotTables="0"/>
  <mergeCells count="5">
    <mergeCell ref="B11:D11"/>
    <mergeCell ref="C3:E3"/>
    <mergeCell ref="C7:E7"/>
    <mergeCell ref="C9:D9"/>
    <mergeCell ref="C8:H8"/>
  </mergeCells>
  <printOptions horizontalCentered="1"/>
  <pageMargins left="0.59055118110236227" right="0.59055118110236227" top="0.59055118110236227" bottom="0.59055118110236227" header="0.51181102362204722" footer="0.51181102362204722"/>
  <pageSetup paperSize="9" scale="35" fitToHeight="999" orientation="landscape" errors="blank"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List4"/>
  <dimension ref="A1"/>
  <sheetViews>
    <sheetView workbookViewId="0"/>
  </sheetViews>
  <sheetFormatPr defaultRowHeight="12.75" x14ac:dyDescent="0.2"/>
  <sheetData/>
  <sheetProtection formatCells="0" formatColumns="0" formatRows="0" insertColumns="0" insertRows="0" insertHyperlinks="0" deleteColumns="0" deleteRows="0" sort="0" autoFilter="0" pivotTables="0"/>
  <customSheetViews>
    <customSheetView guid="{D6CFA044-0C8C-4ECE-96A2-AFF3DD5E0425}" state="hidden">
      <pageMargins left="0.69999998807907104" right="0.69999998807907104" top="0.75" bottom="0.75" header="0.30000001192092896" footer="0.30000001192092896"/>
      <pageSetup errors="blank"/>
    </customSheetView>
    <customSheetView guid="{82B4F4D9-5370-4303-A97E-2A49E01AF629}" state="hidden">
      <pageMargins left="0.69999998807907104" right="0.69999998807907104" top="0.75" bottom="0.75" header="0.30000001192092896" footer="0.30000001192092896"/>
      <pageSetup errors="blank"/>
    </customSheetView>
    <customSheetView guid="{65E3123D-ED26-44E3-A414-09EEEF825484}" state="hidden">
      <pageMargins left="0.69999998807907104" right="0.69999998807907104" top="0.75" bottom="0.75" header="0.30000001192092896" footer="0.30000001192092896"/>
      <pageSetup errors="blank"/>
    </customSheetView>
  </customSheetViews>
  <pageMargins left="0.69999998807907104" right="0.69999998807907104" top="0.75" bottom="0.75" header="0.30000001192092896" footer="0.30000001192092896"/>
  <pageSetup orientation="portrait" errors="blank"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ailMerge/>
</file>

<file path=customXml/item2.xml><?xml version="1.0" encoding="utf-8"?>
<ct:contentTypeSchema xmlns:ct="http://schemas.microsoft.com/office/2006/metadata/contentType" xmlns:ma="http://schemas.microsoft.com/office/2006/metadata/properties/metaAttributes" ct:_="" ma:_="" ma:contentTypeName="Dokument" ma:contentTypeID="0x01010043B565256B3291498FE769935B2A0ACD" ma:contentTypeVersion="18" ma:contentTypeDescription="Vytvoří nový dokument" ma:contentTypeScope="" ma:versionID="b2fadd2031a3704416b7e537eb38280f">
  <xsd:schema xmlns:xsd="http://www.w3.org/2001/XMLSchema" xmlns:xs="http://www.w3.org/2001/XMLSchema" xmlns:p="http://schemas.microsoft.com/office/2006/metadata/properties" xmlns:ns2="c47f37fd-c369-40f2-90d4-e7e46af88bde" xmlns:ns3="3b2a0ea5-291b-4392-ad5f-4a764dc663ac" targetNamespace="http://schemas.microsoft.com/office/2006/metadata/properties" ma:root="true" ma:fieldsID="c3615b5fa8da9d06ab9f6a0915c12b77" ns2:_="" ns3:_="">
    <xsd:import namespace="c47f37fd-c369-40f2-90d4-e7e46af88bde"/>
    <xsd:import namespace="3b2a0ea5-291b-4392-ad5f-4a764dc663ac"/>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Location" minOccurs="0"/>
                <xsd:element ref="ns3:SharedWithUsers" minOccurs="0"/>
                <xsd:element ref="ns3:SharedWithDetails" minOccurs="0"/>
                <xsd:element ref="ns2:MediaServiceGenerationTime" minOccurs="0"/>
                <xsd:element ref="ns2:MediaServiceEventHashCode"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47f37fd-c369-40f2-90d4-e7e46af88bd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MediaServiceAutoTags" ma:internalName="MediaServiceAutoTags" ma:readOnly="true">
      <xsd:simpleType>
        <xsd:restriction base="dms:Text"/>
      </xsd:simpleType>
    </xsd:element>
    <xsd:element name="MediaServiceOCR" ma:index="12" nillable="true" ma:displayName="MediaServiceOCR" ma:internalName="MediaServiceOCR" ma:readOnly="true">
      <xsd:simpleType>
        <xsd:restriction base="dms:Note">
          <xsd:maxLength value="255"/>
        </xsd:restriction>
      </xsd:simpleType>
    </xsd:element>
    <xsd:element name="MediaServiceLocation" ma:index="13" nillable="true" ma:displayName="MediaServic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Značky obrázků" ma:readOnly="false" ma:fieldId="{5cf76f15-5ced-4ddc-b409-7134ff3c332f}" ma:taxonomyMulti="true" ma:sspId="925f360d-f27b-4b2a-a9ba-3d4ff1be46f7"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b2a0ea5-291b-4392-ad5f-4a764dc663ac" elementFormDefault="qualified">
    <xsd:import namespace="http://schemas.microsoft.com/office/2006/documentManagement/types"/>
    <xsd:import namespace="http://schemas.microsoft.com/office/infopath/2007/PartnerControls"/>
    <xsd:element name="SharedWithUsers" ma:index="14" nillable="true" ma:displayName="Sdílí se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dílené s podrobnostmi" ma:internalName="SharedWithDetails" ma:readOnly="true">
      <xsd:simpleType>
        <xsd:restriction base="dms:Note">
          <xsd:maxLength value="255"/>
        </xsd:restriction>
      </xsd:simpleType>
    </xsd:element>
    <xsd:element name="TaxCatchAll" ma:index="23" nillable="true" ma:displayName="Taxonomy Catch All Column" ma:hidden="true" ma:list="{e7c62b7a-ec4c-4b8a-98ce-e8d8a2363021}" ma:internalName="TaxCatchAll" ma:showField="CatchAllData" ma:web="3b2a0ea5-291b-4392-ad5f-4a764dc663a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lcf76f155ced4ddcb4097134ff3c332f xmlns="c47f37fd-c369-40f2-90d4-e7e46af88bde">
      <Terms xmlns="http://schemas.microsoft.com/office/infopath/2007/PartnerControls"/>
    </lcf76f155ced4ddcb4097134ff3c332f>
    <TaxCatchAll xmlns="3b2a0ea5-291b-4392-ad5f-4a764dc663ac" xsi:nil="true"/>
  </documentManagement>
</p:properties>
</file>

<file path=customXml/itemProps1.xml><?xml version="1.0" encoding="utf-8"?>
<ds:datastoreItem xmlns:ds="http://schemas.openxmlformats.org/officeDocument/2006/customXml" ds:itemID="{1A117082-AE84-45DC-B4B1-E854891D3B41}">
  <ds:schemaRefs/>
</ds:datastoreItem>
</file>

<file path=customXml/itemProps2.xml><?xml version="1.0" encoding="utf-8"?>
<ds:datastoreItem xmlns:ds="http://schemas.openxmlformats.org/officeDocument/2006/customXml" ds:itemID="{8F52D73F-ECC8-4CF1-A328-40F28EFA01F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47f37fd-c369-40f2-90d4-e7e46af88bde"/>
    <ds:schemaRef ds:uri="3b2a0ea5-291b-4392-ad5f-4a764dc663a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B3296C3-ACE1-4FAC-B7F4-C21106773C1D}">
  <ds:schemaRefs>
    <ds:schemaRef ds:uri="http://schemas.microsoft.com/sharepoint/v3/contenttype/forms"/>
  </ds:schemaRefs>
</ds:datastoreItem>
</file>

<file path=customXml/itemProps4.xml><?xml version="1.0" encoding="utf-8"?>
<ds:datastoreItem xmlns:ds="http://schemas.openxmlformats.org/officeDocument/2006/customXml" ds:itemID="{EFB1128A-F4D2-4896-A656-0136C77CAC02}">
  <ds:schemaRefs>
    <ds:schemaRef ds:uri="http://schemas.microsoft.com/office/2006/metadata/properties"/>
    <ds:schemaRef ds:uri="http://schemas.microsoft.com/office/infopath/2007/PartnerControls"/>
    <ds:schemaRef ds:uri="c47f37fd-c369-40f2-90d4-e7e46af88bde"/>
    <ds:schemaRef ds:uri="3b2a0ea5-291b-4392-ad5f-4a764dc663a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8</vt:i4>
      </vt:variant>
      <vt:variant>
        <vt:lpstr>Pojmenované oblasti</vt:lpstr>
      </vt:variant>
      <vt:variant>
        <vt:i4>11</vt:i4>
      </vt:variant>
    </vt:vector>
  </HeadingPairs>
  <TitlesOfParts>
    <vt:vector size="19" baseType="lpstr">
      <vt:lpstr>Krycí list</vt:lpstr>
      <vt:lpstr>Rekapitulace</vt:lpstr>
      <vt:lpstr>AVT - jazyky 1</vt:lpstr>
      <vt:lpstr>AVT - jazyky 2</vt:lpstr>
      <vt:lpstr>AVT - přírodopis</vt:lpstr>
      <vt:lpstr>AVT - robotika</vt:lpstr>
      <vt:lpstr>AVT - zeměpis</vt:lpstr>
      <vt:lpstr>#Figury</vt:lpstr>
      <vt:lpstr>'AVT - jazyky 1'!Názvy_tisku</vt:lpstr>
      <vt:lpstr>'AVT - jazyky 2'!Názvy_tisku</vt:lpstr>
      <vt:lpstr>'AVT - přírodopis'!Názvy_tisku</vt:lpstr>
      <vt:lpstr>'AVT - robotika'!Názvy_tisku</vt:lpstr>
      <vt:lpstr>'AVT - zeměpis'!Názvy_tisku</vt:lpstr>
      <vt:lpstr>Rekapitulace!Názvy_tisku</vt:lpstr>
      <vt:lpstr>'AVT - jazyky 1'!Oblast_tisku</vt:lpstr>
      <vt:lpstr>'AVT - jazyky 2'!Oblast_tisku</vt:lpstr>
      <vt:lpstr>'AVT - přírodopis'!Oblast_tisku</vt:lpstr>
      <vt:lpstr>'AVT - robotika'!Oblast_tisku</vt:lpstr>
      <vt:lpstr>'AVT - zeměpis'!Oblast_tisku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Luci</dc:creator>
  <cp:lastModifiedBy>Miluše Pražská</cp:lastModifiedBy>
  <cp:lastPrinted>2019-11-21T13:12:23Z</cp:lastPrinted>
  <dcterms:created xsi:type="dcterms:W3CDTF">2006-04-27T05:25:48Z</dcterms:created>
  <dcterms:modified xsi:type="dcterms:W3CDTF">2025-05-14T07:52:21Z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Jet Reports Function Literals">
    <vt:lpwstr>\	;	;	{	}	[@[{0}]]	1029	1029</vt:lpwstr>
  </property>
  <property fmtid="{D5CDD505-2E9C-101B-9397-08002B2CF9AE}" pid="3" name="ContentTypeId">
    <vt:lpwstr>0x01010043B565256B3291498FE769935B2A0ACD</vt:lpwstr>
  </property>
  <property fmtid="{D5CDD505-2E9C-101B-9397-08002B2CF9AE}" pid="4" name="MediaServiceImageTags">
    <vt:lpwstr/>
  </property>
</Properties>
</file>