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0" windowHeight="0"/>
  </bookViews>
  <sheets>
    <sheet name="Rekapitulace stavby" sheetId="1" r:id="rId1"/>
    <sheet name="001 - VESTAVBA SOCIÁLNÍHO..." sheetId="2" r:id="rId2"/>
    <sheet name="002 - ZDRAVOTECHNICKÉ INS..." sheetId="3" r:id="rId3"/>
    <sheet name="003 - ELEKTROINSTALACE" sheetId="4" r:id="rId4"/>
    <sheet name="004 - VEDLEJŠÍ ROZPOČTOVÉ..." sheetId="5" r:id="rId5"/>
    <sheet name="Pokyny pro vyplnění" sheetId="6" r:id="rId6"/>
  </sheets>
  <definedNames>
    <definedName name="_xlnm.Print_Area" localSheetId="0">'Rekapitulace stavby'!$D$4:$AO$36,'Rekapitulace stavby'!$C$42:$AQ$59</definedName>
    <definedName name="_xlnm.Print_Titles" localSheetId="0">'Rekapitulace stavby'!$52:$52</definedName>
    <definedName name="_xlnm._FilterDatabase" localSheetId="1" hidden="1">'001 - VESTAVBA SOCIÁLNÍHO...'!$C$98:$K$412</definedName>
    <definedName name="_xlnm.Print_Area" localSheetId="1">'001 - VESTAVBA SOCIÁLNÍHO...'!$C$4:$J$39,'001 - VESTAVBA SOCIÁLNÍHO...'!$C$45:$J$80,'001 - VESTAVBA SOCIÁLNÍHO...'!$C$86:$K$412</definedName>
    <definedName name="_xlnm.Print_Titles" localSheetId="1">'001 - VESTAVBA SOCIÁLNÍHO...'!$98:$98</definedName>
    <definedName name="_xlnm._FilterDatabase" localSheetId="2" hidden="1">'002 - ZDRAVOTECHNICKÉ INS...'!$C$83:$K$247</definedName>
    <definedName name="_xlnm.Print_Area" localSheetId="2">'002 - ZDRAVOTECHNICKÉ INS...'!$C$4:$J$39,'002 - ZDRAVOTECHNICKÉ INS...'!$C$45:$J$65,'002 - ZDRAVOTECHNICKÉ INS...'!$C$71:$K$247</definedName>
    <definedName name="_xlnm.Print_Titles" localSheetId="2">'002 - ZDRAVOTECHNICKÉ INS...'!$83:$83</definedName>
    <definedName name="_xlnm._FilterDatabase" localSheetId="3" hidden="1">'003 - ELEKTROINSTALACE'!$C$80:$K$142</definedName>
    <definedName name="_xlnm.Print_Area" localSheetId="3">'003 - ELEKTROINSTALACE'!$C$4:$J$39,'003 - ELEKTROINSTALACE'!$C$45:$J$62,'003 - ELEKTROINSTALACE'!$C$68:$K$142</definedName>
    <definedName name="_xlnm.Print_Titles" localSheetId="3">'003 - ELEKTROINSTALACE'!$80:$80</definedName>
    <definedName name="_xlnm._FilterDatabase" localSheetId="4" hidden="1">'004 - VEDLEJŠÍ ROZPOČTOVÉ...'!$C$80:$K$90</definedName>
    <definedName name="_xlnm.Print_Area" localSheetId="4">'004 - VEDLEJŠÍ ROZPOČTOVÉ...'!$C$4:$J$39,'004 - VEDLEJŠÍ ROZPOČTOVÉ...'!$C$45:$J$62,'004 - VEDLEJŠÍ ROZPOČTOVÉ...'!$C$68:$K$90</definedName>
    <definedName name="_xlnm.Print_Titles" localSheetId="4">'004 - VEDLEJŠÍ ROZPOČTOVÉ...'!$80:$80</definedName>
    <definedName name="_xlnm.Print_Area" localSheetId="5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5" l="1" r="J37"/>
  <c r="J36"/>
  <c i="1" r="AY58"/>
  <c i="5" r="J35"/>
  <c i="1" r="AX58"/>
  <c i="5" r="BI89"/>
  <c r="BH89"/>
  <c r="BG89"/>
  <c r="BF89"/>
  <c r="T89"/>
  <c r="R89"/>
  <c r="P89"/>
  <c r="BI87"/>
  <c r="BH87"/>
  <c r="BG87"/>
  <c r="BF87"/>
  <c r="T87"/>
  <c r="R87"/>
  <c r="P87"/>
  <c r="BI85"/>
  <c r="BH85"/>
  <c r="BG85"/>
  <c r="BF85"/>
  <c r="T85"/>
  <c r="R85"/>
  <c r="P85"/>
  <c r="BI84"/>
  <c r="BH84"/>
  <c r="BG84"/>
  <c r="BF84"/>
  <c r="T84"/>
  <c r="R84"/>
  <c r="P84"/>
  <c r="J78"/>
  <c r="J77"/>
  <c r="F77"/>
  <c r="F75"/>
  <c r="E73"/>
  <c r="J55"/>
  <c r="J54"/>
  <c r="F54"/>
  <c r="F52"/>
  <c r="E50"/>
  <c r="J18"/>
  <c r="E18"/>
  <c r="F78"/>
  <c r="J17"/>
  <c r="J12"/>
  <c r="J75"/>
  <c r="E7"/>
  <c r="E71"/>
  <c i="4" r="J37"/>
  <c r="J36"/>
  <c i="1" r="AY57"/>
  <c i="4" r="J35"/>
  <c i="1" r="AX57"/>
  <c i="4"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7"/>
  <c r="BH137"/>
  <c r="BG137"/>
  <c r="BF137"/>
  <c r="T137"/>
  <c r="R137"/>
  <c r="P137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4"/>
  <c r="BH124"/>
  <c r="BG124"/>
  <c r="BF124"/>
  <c r="T124"/>
  <c r="R124"/>
  <c r="P124"/>
  <c r="BI123"/>
  <c r="BH123"/>
  <c r="BG123"/>
  <c r="BF123"/>
  <c r="T123"/>
  <c r="R123"/>
  <c r="P123"/>
  <c r="BI121"/>
  <c r="BH121"/>
  <c r="BG121"/>
  <c r="BF121"/>
  <c r="T121"/>
  <c r="R121"/>
  <c r="P121"/>
  <c r="BI120"/>
  <c r="BH120"/>
  <c r="BG120"/>
  <c r="BF120"/>
  <c r="T120"/>
  <c r="R120"/>
  <c r="P120"/>
  <c r="BI118"/>
  <c r="BH118"/>
  <c r="BG118"/>
  <c r="BF118"/>
  <c r="T118"/>
  <c r="R118"/>
  <c r="P118"/>
  <c r="BI117"/>
  <c r="BH117"/>
  <c r="BG117"/>
  <c r="BF117"/>
  <c r="T117"/>
  <c r="R117"/>
  <c r="P117"/>
  <c r="BI115"/>
  <c r="BH115"/>
  <c r="BG115"/>
  <c r="BF115"/>
  <c r="T115"/>
  <c r="R115"/>
  <c r="P115"/>
  <c r="BI114"/>
  <c r="BH114"/>
  <c r="BG114"/>
  <c r="BF114"/>
  <c r="T114"/>
  <c r="R114"/>
  <c r="P114"/>
  <c r="BI112"/>
  <c r="BH112"/>
  <c r="BG112"/>
  <c r="BF112"/>
  <c r="T112"/>
  <c r="R112"/>
  <c r="P112"/>
  <c r="BI111"/>
  <c r="BH111"/>
  <c r="BG111"/>
  <c r="BF111"/>
  <c r="T111"/>
  <c r="R111"/>
  <c r="P111"/>
  <c r="BI109"/>
  <c r="BH109"/>
  <c r="BG109"/>
  <c r="BF109"/>
  <c r="T109"/>
  <c r="R109"/>
  <c r="P109"/>
  <c r="BI108"/>
  <c r="BH108"/>
  <c r="BG108"/>
  <c r="BF108"/>
  <c r="T108"/>
  <c r="R108"/>
  <c r="P108"/>
  <c r="BI106"/>
  <c r="BH106"/>
  <c r="BG106"/>
  <c r="BF106"/>
  <c r="T106"/>
  <c r="R106"/>
  <c r="P106"/>
  <c r="BI105"/>
  <c r="BH105"/>
  <c r="BG105"/>
  <c r="BF105"/>
  <c r="T105"/>
  <c r="R105"/>
  <c r="P105"/>
  <c r="BI103"/>
  <c r="BH103"/>
  <c r="BG103"/>
  <c r="BF103"/>
  <c r="T103"/>
  <c r="R103"/>
  <c r="P103"/>
  <c r="BI101"/>
  <c r="BH101"/>
  <c r="BG101"/>
  <c r="BF101"/>
  <c r="T101"/>
  <c r="R101"/>
  <c r="P101"/>
  <c r="BI99"/>
  <c r="BH99"/>
  <c r="BG99"/>
  <c r="BF99"/>
  <c r="T99"/>
  <c r="R99"/>
  <c r="P99"/>
  <c r="BI97"/>
  <c r="BH97"/>
  <c r="BG97"/>
  <c r="BF97"/>
  <c r="T97"/>
  <c r="R97"/>
  <c r="P97"/>
  <c r="BI95"/>
  <c r="BH95"/>
  <c r="BG95"/>
  <c r="BF95"/>
  <c r="T95"/>
  <c r="R95"/>
  <c r="P95"/>
  <c r="BI93"/>
  <c r="BH93"/>
  <c r="BG93"/>
  <c r="BF93"/>
  <c r="T93"/>
  <c r="R93"/>
  <c r="P93"/>
  <c r="BI91"/>
  <c r="BH91"/>
  <c r="BG91"/>
  <c r="BF91"/>
  <c r="T91"/>
  <c r="R91"/>
  <c r="P91"/>
  <c r="BI90"/>
  <c r="BH90"/>
  <c r="BG90"/>
  <c r="BF90"/>
  <c r="T90"/>
  <c r="R90"/>
  <c r="P90"/>
  <c r="BI88"/>
  <c r="BH88"/>
  <c r="BG88"/>
  <c r="BF88"/>
  <c r="T88"/>
  <c r="R88"/>
  <c r="P88"/>
  <c r="BI87"/>
  <c r="BH87"/>
  <c r="BG87"/>
  <c r="BF87"/>
  <c r="T87"/>
  <c r="R87"/>
  <c r="P87"/>
  <c r="BI86"/>
  <c r="BH86"/>
  <c r="BG86"/>
  <c r="BF86"/>
  <c r="T86"/>
  <c r="R86"/>
  <c r="P86"/>
  <c r="BI84"/>
  <c r="BH84"/>
  <c r="BG84"/>
  <c r="BF84"/>
  <c r="T84"/>
  <c r="R84"/>
  <c r="P84"/>
  <c r="J78"/>
  <c r="J77"/>
  <c r="F77"/>
  <c r="F75"/>
  <c r="E73"/>
  <c r="J55"/>
  <c r="J54"/>
  <c r="F54"/>
  <c r="F52"/>
  <c r="E50"/>
  <c r="J18"/>
  <c r="E18"/>
  <c r="F55"/>
  <c r="J17"/>
  <c r="J12"/>
  <c r="J75"/>
  <c r="E7"/>
  <c r="E48"/>
  <c i="3" r="J37"/>
  <c r="J36"/>
  <c i="1" r="AY56"/>
  <c i="3" r="J35"/>
  <c i="1" r="AX56"/>
  <c i="3" r="BI247"/>
  <c r="BH247"/>
  <c r="BG247"/>
  <c r="BF247"/>
  <c r="T247"/>
  <c r="R247"/>
  <c r="P247"/>
  <c r="BI245"/>
  <c r="BH245"/>
  <c r="BG245"/>
  <c r="BF245"/>
  <c r="T245"/>
  <c r="R245"/>
  <c r="P245"/>
  <c r="BI244"/>
  <c r="BH244"/>
  <c r="BG244"/>
  <c r="BF244"/>
  <c r="T244"/>
  <c r="R244"/>
  <c r="P244"/>
  <c r="BI242"/>
  <c r="BH242"/>
  <c r="BG242"/>
  <c r="BF242"/>
  <c r="T242"/>
  <c r="R242"/>
  <c r="P242"/>
  <c r="BI241"/>
  <c r="BH241"/>
  <c r="BG241"/>
  <c r="BF241"/>
  <c r="T241"/>
  <c r="R241"/>
  <c r="P241"/>
  <c r="BI239"/>
  <c r="BH239"/>
  <c r="BG239"/>
  <c r="BF239"/>
  <c r="T239"/>
  <c r="R239"/>
  <c r="P239"/>
  <c r="BI238"/>
  <c r="BH238"/>
  <c r="BG238"/>
  <c r="BF238"/>
  <c r="T238"/>
  <c r="R238"/>
  <c r="P238"/>
  <c r="BI236"/>
  <c r="BH236"/>
  <c r="BG236"/>
  <c r="BF236"/>
  <c r="T236"/>
  <c r="R236"/>
  <c r="P236"/>
  <c r="BI235"/>
  <c r="BH235"/>
  <c r="BG235"/>
  <c r="BF235"/>
  <c r="T235"/>
  <c r="R235"/>
  <c r="P235"/>
  <c r="BI233"/>
  <c r="BH233"/>
  <c r="BG233"/>
  <c r="BF233"/>
  <c r="T233"/>
  <c r="R233"/>
  <c r="P233"/>
  <c r="BI232"/>
  <c r="BH232"/>
  <c r="BG232"/>
  <c r="BF232"/>
  <c r="T232"/>
  <c r="R232"/>
  <c r="P232"/>
  <c r="BI231"/>
  <c r="BH231"/>
  <c r="BG231"/>
  <c r="BF231"/>
  <c r="T231"/>
  <c r="R231"/>
  <c r="P231"/>
  <c r="BI229"/>
  <c r="BH229"/>
  <c r="BG229"/>
  <c r="BF229"/>
  <c r="T229"/>
  <c r="R229"/>
  <c r="P229"/>
  <c r="BI225"/>
  <c r="BH225"/>
  <c r="BG225"/>
  <c r="BF225"/>
  <c r="T225"/>
  <c r="R225"/>
  <c r="P225"/>
  <c r="BI224"/>
  <c r="BH224"/>
  <c r="BG224"/>
  <c r="BF224"/>
  <c r="T224"/>
  <c r="R224"/>
  <c r="P224"/>
  <c r="BI222"/>
  <c r="BH222"/>
  <c r="BG222"/>
  <c r="BF222"/>
  <c r="T222"/>
  <c r="R222"/>
  <c r="P222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7"/>
  <c r="BH207"/>
  <c r="BG207"/>
  <c r="BF207"/>
  <c r="T207"/>
  <c r="R207"/>
  <c r="P207"/>
  <c r="BI205"/>
  <c r="BH205"/>
  <c r="BG205"/>
  <c r="BF205"/>
  <c r="T205"/>
  <c r="R205"/>
  <c r="P205"/>
  <c r="BI200"/>
  <c r="BH200"/>
  <c r="BG200"/>
  <c r="BF200"/>
  <c r="T200"/>
  <c r="R200"/>
  <c r="P200"/>
  <c r="BI194"/>
  <c r="BH194"/>
  <c r="BG194"/>
  <c r="BF194"/>
  <c r="T194"/>
  <c r="R194"/>
  <c r="P194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6"/>
  <c r="BH186"/>
  <c r="BG186"/>
  <c r="BF186"/>
  <c r="T186"/>
  <c r="R186"/>
  <c r="P186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8"/>
  <c r="BH178"/>
  <c r="BG178"/>
  <c r="BF178"/>
  <c r="T178"/>
  <c r="R178"/>
  <c r="P178"/>
  <c r="BI176"/>
  <c r="BH176"/>
  <c r="BG176"/>
  <c r="BF176"/>
  <c r="T176"/>
  <c r="R176"/>
  <c r="P176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69"/>
  <c r="BH169"/>
  <c r="BG169"/>
  <c r="BF169"/>
  <c r="T169"/>
  <c r="R169"/>
  <c r="P169"/>
  <c r="BI168"/>
  <c r="BH168"/>
  <c r="BG168"/>
  <c r="BF168"/>
  <c r="T168"/>
  <c r="R168"/>
  <c r="P168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1"/>
  <c r="BH161"/>
  <c r="BG161"/>
  <c r="BF161"/>
  <c r="T161"/>
  <c r="R161"/>
  <c r="P161"/>
  <c r="BI160"/>
  <c r="BH160"/>
  <c r="BG160"/>
  <c r="BF160"/>
  <c r="T160"/>
  <c r="R160"/>
  <c r="P160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1"/>
  <c r="BH131"/>
  <c r="BG131"/>
  <c r="BF131"/>
  <c r="T131"/>
  <c r="R131"/>
  <c r="P131"/>
  <c r="BI129"/>
  <c r="BH129"/>
  <c r="BG129"/>
  <c r="BF129"/>
  <c r="T129"/>
  <c r="R129"/>
  <c r="P129"/>
  <c r="BI124"/>
  <c r="BH124"/>
  <c r="BG124"/>
  <c r="BF124"/>
  <c r="T124"/>
  <c r="R124"/>
  <c r="P124"/>
  <c r="BI119"/>
  <c r="BH119"/>
  <c r="BG119"/>
  <c r="BF119"/>
  <c r="T119"/>
  <c r="R119"/>
  <c r="P119"/>
  <c r="BI117"/>
  <c r="BH117"/>
  <c r="BG117"/>
  <c r="BF117"/>
  <c r="T117"/>
  <c r="R117"/>
  <c r="P117"/>
  <c r="BI112"/>
  <c r="BH112"/>
  <c r="BG112"/>
  <c r="BF112"/>
  <c r="T112"/>
  <c r="R112"/>
  <c r="P112"/>
  <c r="BI110"/>
  <c r="BH110"/>
  <c r="BG110"/>
  <c r="BF110"/>
  <c r="T110"/>
  <c r="R110"/>
  <c r="P110"/>
  <c r="BI108"/>
  <c r="BH108"/>
  <c r="BG108"/>
  <c r="BF108"/>
  <c r="T108"/>
  <c r="R108"/>
  <c r="P108"/>
  <c r="BI106"/>
  <c r="BH106"/>
  <c r="BG106"/>
  <c r="BF106"/>
  <c r="T106"/>
  <c r="R106"/>
  <c r="P106"/>
  <c r="BI103"/>
  <c r="BH103"/>
  <c r="BG103"/>
  <c r="BF103"/>
  <c r="T103"/>
  <c r="R103"/>
  <c r="P103"/>
  <c r="BI101"/>
  <c r="BH101"/>
  <c r="BG101"/>
  <c r="BF101"/>
  <c r="T101"/>
  <c r="R101"/>
  <c r="P101"/>
  <c r="BI99"/>
  <c r="BH99"/>
  <c r="BG99"/>
  <c r="BF99"/>
  <c r="T99"/>
  <c r="R99"/>
  <c r="P99"/>
  <c r="BI97"/>
  <c r="BH97"/>
  <c r="BG97"/>
  <c r="BF97"/>
  <c r="T97"/>
  <c r="R97"/>
  <c r="P97"/>
  <c r="BI95"/>
  <c r="BH95"/>
  <c r="BG95"/>
  <c r="BF95"/>
  <c r="T95"/>
  <c r="R95"/>
  <c r="P95"/>
  <c r="BI93"/>
  <c r="BH93"/>
  <c r="BG93"/>
  <c r="BF93"/>
  <c r="T93"/>
  <c r="R93"/>
  <c r="P93"/>
  <c r="BI91"/>
  <c r="BH91"/>
  <c r="BG91"/>
  <c r="BF91"/>
  <c r="T91"/>
  <c r="R91"/>
  <c r="P91"/>
  <c r="BI89"/>
  <c r="BH89"/>
  <c r="BG89"/>
  <c r="BF89"/>
  <c r="T89"/>
  <c r="R89"/>
  <c r="P89"/>
  <c r="BI87"/>
  <c r="BH87"/>
  <c r="BG87"/>
  <c r="BF87"/>
  <c r="T87"/>
  <c r="R87"/>
  <c r="P87"/>
  <c r="J81"/>
  <c r="J80"/>
  <c r="F80"/>
  <c r="F78"/>
  <c r="E76"/>
  <c r="J55"/>
  <c r="J54"/>
  <c r="F54"/>
  <c r="F52"/>
  <c r="E50"/>
  <c r="J18"/>
  <c r="E18"/>
  <c r="F55"/>
  <c r="J17"/>
  <c r="J12"/>
  <c r="J78"/>
  <c r="E7"/>
  <c r="E48"/>
  <c i="2" r="J37"/>
  <c r="J36"/>
  <c i="1" r="AY55"/>
  <c i="2" r="J35"/>
  <c i="1" r="AX55"/>
  <c i="2" r="BI411"/>
  <c r="BH411"/>
  <c r="BG411"/>
  <c r="BF411"/>
  <c r="T411"/>
  <c r="R411"/>
  <c r="P411"/>
  <c r="BI408"/>
  <c r="BH408"/>
  <c r="BG408"/>
  <c r="BF408"/>
  <c r="T408"/>
  <c r="R408"/>
  <c r="P408"/>
  <c r="BI406"/>
  <c r="BH406"/>
  <c r="BG406"/>
  <c r="BF406"/>
  <c r="T406"/>
  <c r="R406"/>
  <c r="P406"/>
  <c r="BI398"/>
  <c r="BH398"/>
  <c r="BG398"/>
  <c r="BF398"/>
  <c r="T398"/>
  <c r="R398"/>
  <c r="P398"/>
  <c r="BI393"/>
  <c r="BH393"/>
  <c r="BG393"/>
  <c r="BF393"/>
  <c r="T393"/>
  <c r="R393"/>
  <c r="P393"/>
  <c r="BI385"/>
  <c r="BH385"/>
  <c r="BG385"/>
  <c r="BF385"/>
  <c r="T385"/>
  <c r="R385"/>
  <c r="P385"/>
  <c r="BI383"/>
  <c r="BH383"/>
  <c r="BG383"/>
  <c r="BF383"/>
  <c r="T383"/>
  <c r="R383"/>
  <c r="P383"/>
  <c r="BI375"/>
  <c r="BH375"/>
  <c r="BG375"/>
  <c r="BF375"/>
  <c r="T375"/>
  <c r="R375"/>
  <c r="P375"/>
  <c r="BI372"/>
  <c r="BH372"/>
  <c r="BG372"/>
  <c r="BF372"/>
  <c r="T372"/>
  <c r="R372"/>
  <c r="P372"/>
  <c r="BI370"/>
  <c r="BH370"/>
  <c r="BG370"/>
  <c r="BF370"/>
  <c r="T370"/>
  <c r="R370"/>
  <c r="P370"/>
  <c r="BI368"/>
  <c r="BH368"/>
  <c r="BG368"/>
  <c r="BF368"/>
  <c r="T368"/>
  <c r="R368"/>
  <c r="P368"/>
  <c r="BI363"/>
  <c r="BH363"/>
  <c r="BG363"/>
  <c r="BF363"/>
  <c r="T363"/>
  <c r="R363"/>
  <c r="P363"/>
  <c r="BI360"/>
  <c r="BH360"/>
  <c r="BG360"/>
  <c r="BF360"/>
  <c r="T360"/>
  <c r="R360"/>
  <c r="P360"/>
  <c r="BI357"/>
  <c r="BH357"/>
  <c r="BG357"/>
  <c r="BF357"/>
  <c r="T357"/>
  <c r="R357"/>
  <c r="P357"/>
  <c r="BI355"/>
  <c r="BH355"/>
  <c r="BG355"/>
  <c r="BF355"/>
  <c r="T355"/>
  <c r="R355"/>
  <c r="P355"/>
  <c r="BI353"/>
  <c r="BH353"/>
  <c r="BG353"/>
  <c r="BF353"/>
  <c r="T353"/>
  <c r="R353"/>
  <c r="P353"/>
  <c r="BI351"/>
  <c r="BH351"/>
  <c r="BG351"/>
  <c r="BF351"/>
  <c r="T351"/>
  <c r="R351"/>
  <c r="P351"/>
  <c r="BI349"/>
  <c r="BH349"/>
  <c r="BG349"/>
  <c r="BF349"/>
  <c r="T349"/>
  <c r="R349"/>
  <c r="P349"/>
  <c r="BI346"/>
  <c r="BH346"/>
  <c r="BG346"/>
  <c r="BF346"/>
  <c r="T346"/>
  <c r="R346"/>
  <c r="P346"/>
  <c r="BI344"/>
  <c r="BH344"/>
  <c r="BG344"/>
  <c r="BF344"/>
  <c r="T344"/>
  <c r="R344"/>
  <c r="P344"/>
  <c r="BI339"/>
  <c r="BH339"/>
  <c r="BG339"/>
  <c r="BF339"/>
  <c r="T339"/>
  <c r="R339"/>
  <c r="P339"/>
  <c r="BI337"/>
  <c r="BH337"/>
  <c r="BG337"/>
  <c r="BF337"/>
  <c r="T337"/>
  <c r="R337"/>
  <c r="P337"/>
  <c r="BI326"/>
  <c r="BH326"/>
  <c r="BG326"/>
  <c r="BF326"/>
  <c r="T326"/>
  <c r="R326"/>
  <c r="P326"/>
  <c r="BI324"/>
  <c r="BH324"/>
  <c r="BG324"/>
  <c r="BF324"/>
  <c r="T324"/>
  <c r="R324"/>
  <c r="P324"/>
  <c r="BI322"/>
  <c r="BH322"/>
  <c r="BG322"/>
  <c r="BF322"/>
  <c r="T322"/>
  <c r="R322"/>
  <c r="P322"/>
  <c r="BI307"/>
  <c r="BH307"/>
  <c r="BG307"/>
  <c r="BF307"/>
  <c r="T307"/>
  <c r="R307"/>
  <c r="P307"/>
  <c r="BI304"/>
  <c r="BH304"/>
  <c r="BG304"/>
  <c r="BF304"/>
  <c r="T304"/>
  <c r="R304"/>
  <c r="P304"/>
  <c r="BI301"/>
  <c r="BH301"/>
  <c r="BG301"/>
  <c r="BF301"/>
  <c r="T301"/>
  <c r="R301"/>
  <c r="P301"/>
  <c r="BI299"/>
  <c r="BH299"/>
  <c r="BG299"/>
  <c r="BF299"/>
  <c r="T299"/>
  <c r="R299"/>
  <c r="P299"/>
  <c r="BI291"/>
  <c r="BH291"/>
  <c r="BG291"/>
  <c r="BF291"/>
  <c r="T291"/>
  <c r="R291"/>
  <c r="P291"/>
  <c r="BI290"/>
  <c r="BH290"/>
  <c r="BG290"/>
  <c r="BF290"/>
  <c r="T290"/>
  <c r="R290"/>
  <c r="P290"/>
  <c r="BI287"/>
  <c r="BH287"/>
  <c r="BG287"/>
  <c r="BF287"/>
  <c r="T287"/>
  <c r="R287"/>
  <c r="P287"/>
  <c r="BI285"/>
  <c r="BH285"/>
  <c r="BG285"/>
  <c r="BF285"/>
  <c r="T285"/>
  <c r="R285"/>
  <c r="P285"/>
  <c r="BI283"/>
  <c r="BH283"/>
  <c r="BG283"/>
  <c r="BF283"/>
  <c r="T283"/>
  <c r="R283"/>
  <c r="P283"/>
  <c r="BI275"/>
  <c r="BH275"/>
  <c r="BG275"/>
  <c r="BF275"/>
  <c r="T275"/>
  <c r="R275"/>
  <c r="P275"/>
  <c r="BI272"/>
  <c r="BH272"/>
  <c r="BG272"/>
  <c r="BF272"/>
  <c r="T272"/>
  <c r="R272"/>
  <c r="P272"/>
  <c r="BI271"/>
  <c r="BH271"/>
  <c r="BG271"/>
  <c r="BF271"/>
  <c r="T271"/>
  <c r="R271"/>
  <c r="P271"/>
  <c r="BI269"/>
  <c r="BH269"/>
  <c r="BG269"/>
  <c r="BF269"/>
  <c r="T269"/>
  <c r="R269"/>
  <c r="P269"/>
  <c r="BI268"/>
  <c r="BH268"/>
  <c r="BG268"/>
  <c r="BF268"/>
  <c r="T268"/>
  <c r="R268"/>
  <c r="P268"/>
  <c r="BI266"/>
  <c r="BH266"/>
  <c r="BG266"/>
  <c r="BF266"/>
  <c r="T266"/>
  <c r="R266"/>
  <c r="P266"/>
  <c r="BI265"/>
  <c r="BH265"/>
  <c r="BG265"/>
  <c r="BF265"/>
  <c r="T265"/>
  <c r="R265"/>
  <c r="P265"/>
  <c r="BI263"/>
  <c r="BH263"/>
  <c r="BG263"/>
  <c r="BF263"/>
  <c r="T263"/>
  <c r="R263"/>
  <c r="P263"/>
  <c r="BI262"/>
  <c r="BH262"/>
  <c r="BG262"/>
  <c r="BF262"/>
  <c r="T262"/>
  <c r="R262"/>
  <c r="P262"/>
  <c r="BI261"/>
  <c r="BH261"/>
  <c r="BG261"/>
  <c r="BF261"/>
  <c r="T261"/>
  <c r="R261"/>
  <c r="P261"/>
  <c r="BI259"/>
  <c r="BH259"/>
  <c r="BG259"/>
  <c r="BF259"/>
  <c r="T259"/>
  <c r="R259"/>
  <c r="P259"/>
  <c r="BI258"/>
  <c r="BH258"/>
  <c r="BG258"/>
  <c r="BF258"/>
  <c r="T258"/>
  <c r="R258"/>
  <c r="P258"/>
  <c r="BI256"/>
  <c r="BH256"/>
  <c r="BG256"/>
  <c r="BF256"/>
  <c r="T256"/>
  <c r="R256"/>
  <c r="P256"/>
  <c r="BI255"/>
  <c r="BH255"/>
  <c r="BG255"/>
  <c r="BF255"/>
  <c r="T255"/>
  <c r="R255"/>
  <c r="P255"/>
  <c r="BI253"/>
  <c r="BH253"/>
  <c r="BG253"/>
  <c r="BF253"/>
  <c r="T253"/>
  <c r="R253"/>
  <c r="P253"/>
  <c r="BI252"/>
  <c r="BH252"/>
  <c r="BG252"/>
  <c r="BF252"/>
  <c r="T252"/>
  <c r="R252"/>
  <c r="P252"/>
  <c r="BI250"/>
  <c r="BH250"/>
  <c r="BG250"/>
  <c r="BF250"/>
  <c r="T250"/>
  <c r="R250"/>
  <c r="P250"/>
  <c r="BI247"/>
  <c r="BH247"/>
  <c r="BG247"/>
  <c r="BF247"/>
  <c r="T247"/>
  <c r="R247"/>
  <c r="P247"/>
  <c r="BI245"/>
  <c r="BH245"/>
  <c r="BG245"/>
  <c r="BF245"/>
  <c r="T245"/>
  <c r="R245"/>
  <c r="P245"/>
  <c r="BI243"/>
  <c r="BH243"/>
  <c r="BG243"/>
  <c r="BF243"/>
  <c r="T243"/>
  <c r="R243"/>
  <c r="P243"/>
  <c r="BI241"/>
  <c r="BH241"/>
  <c r="BG241"/>
  <c r="BF241"/>
  <c r="T241"/>
  <c r="R241"/>
  <c r="P241"/>
  <c r="BI233"/>
  <c r="BH233"/>
  <c r="BG233"/>
  <c r="BF233"/>
  <c r="T233"/>
  <c r="R233"/>
  <c r="P233"/>
  <c r="BI231"/>
  <c r="BH231"/>
  <c r="BG231"/>
  <c r="BF231"/>
  <c r="T231"/>
  <c r="R231"/>
  <c r="P231"/>
  <c r="BI223"/>
  <c r="BH223"/>
  <c r="BG223"/>
  <c r="BF223"/>
  <c r="T223"/>
  <c r="R223"/>
  <c r="P223"/>
  <c r="BI220"/>
  <c r="BH220"/>
  <c r="BG220"/>
  <c r="BF220"/>
  <c r="T220"/>
  <c r="R220"/>
  <c r="P220"/>
  <c r="BI218"/>
  <c r="BH218"/>
  <c r="BG218"/>
  <c r="BF218"/>
  <c r="T218"/>
  <c r="R218"/>
  <c r="P218"/>
  <c r="BI215"/>
  <c r="BH215"/>
  <c r="BG215"/>
  <c r="BF215"/>
  <c r="T215"/>
  <c r="R215"/>
  <c r="P215"/>
  <c r="BI211"/>
  <c r="BH211"/>
  <c r="BG211"/>
  <c r="BF211"/>
  <c r="T211"/>
  <c r="T210"/>
  <c r="R211"/>
  <c r="R210"/>
  <c r="P211"/>
  <c r="P210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3"/>
  <c r="BH193"/>
  <c r="BG193"/>
  <c r="BF193"/>
  <c r="T193"/>
  <c r="R193"/>
  <c r="P193"/>
  <c r="BI184"/>
  <c r="BH184"/>
  <c r="BG184"/>
  <c r="BF184"/>
  <c r="T184"/>
  <c r="T183"/>
  <c r="R184"/>
  <c r="R183"/>
  <c r="P184"/>
  <c r="P183"/>
  <c r="BI181"/>
  <c r="BH181"/>
  <c r="BG181"/>
  <c r="BF181"/>
  <c r="T181"/>
  <c r="R181"/>
  <c r="P181"/>
  <c r="BI178"/>
  <c r="BH178"/>
  <c r="BG178"/>
  <c r="BF178"/>
  <c r="T178"/>
  <c r="R178"/>
  <c r="P178"/>
  <c r="BI176"/>
  <c r="BH176"/>
  <c r="BG176"/>
  <c r="BF176"/>
  <c r="T176"/>
  <c r="R176"/>
  <c r="P176"/>
  <c r="BI173"/>
  <c r="BH173"/>
  <c r="BG173"/>
  <c r="BF173"/>
  <c r="T173"/>
  <c r="R173"/>
  <c r="P173"/>
  <c r="BI172"/>
  <c r="BH172"/>
  <c r="BG172"/>
  <c r="BF172"/>
  <c r="T172"/>
  <c r="R172"/>
  <c r="P172"/>
  <c r="BI170"/>
  <c r="BH170"/>
  <c r="BG170"/>
  <c r="BF170"/>
  <c r="T170"/>
  <c r="R170"/>
  <c r="P170"/>
  <c r="BI166"/>
  <c r="BH166"/>
  <c r="BG166"/>
  <c r="BF166"/>
  <c r="T166"/>
  <c r="T165"/>
  <c r="R166"/>
  <c r="R165"/>
  <c r="P166"/>
  <c r="P165"/>
  <c r="BI156"/>
  <c r="BH156"/>
  <c r="BG156"/>
  <c r="BF156"/>
  <c r="T156"/>
  <c r="R156"/>
  <c r="P156"/>
  <c r="BI147"/>
  <c r="BH147"/>
  <c r="BG147"/>
  <c r="BF147"/>
  <c r="T147"/>
  <c r="R147"/>
  <c r="P147"/>
  <c r="BI138"/>
  <c r="BH138"/>
  <c r="BG138"/>
  <c r="BF138"/>
  <c r="T138"/>
  <c r="R138"/>
  <c r="P138"/>
  <c r="BI135"/>
  <c r="BH135"/>
  <c r="BG135"/>
  <c r="BF135"/>
  <c r="T135"/>
  <c r="R135"/>
  <c r="P135"/>
  <c r="BI132"/>
  <c r="BH132"/>
  <c r="BG132"/>
  <c r="BF132"/>
  <c r="T132"/>
  <c r="R132"/>
  <c r="P132"/>
  <c r="BI129"/>
  <c r="BH129"/>
  <c r="BG129"/>
  <c r="BF129"/>
  <c r="T129"/>
  <c r="R129"/>
  <c r="P129"/>
  <c r="BI126"/>
  <c r="BH126"/>
  <c r="BG126"/>
  <c r="BF126"/>
  <c r="T126"/>
  <c r="R126"/>
  <c r="P126"/>
  <c r="BI123"/>
  <c r="BH123"/>
  <c r="BG123"/>
  <c r="BF123"/>
  <c r="T123"/>
  <c r="R123"/>
  <c r="P123"/>
  <c r="BI118"/>
  <c r="BH118"/>
  <c r="BG118"/>
  <c r="BF118"/>
  <c r="T118"/>
  <c r="R118"/>
  <c r="P118"/>
  <c r="BI113"/>
  <c r="BH113"/>
  <c r="BG113"/>
  <c r="BF113"/>
  <c r="T113"/>
  <c r="R113"/>
  <c r="P113"/>
  <c r="BI110"/>
  <c r="BH110"/>
  <c r="BG110"/>
  <c r="BF110"/>
  <c r="T110"/>
  <c r="R110"/>
  <c r="P110"/>
  <c r="BI103"/>
  <c r="BH103"/>
  <c r="BG103"/>
  <c r="BF103"/>
  <c r="T103"/>
  <c r="R103"/>
  <c r="P103"/>
  <c r="J96"/>
  <c r="J95"/>
  <c r="F95"/>
  <c r="F93"/>
  <c r="E91"/>
  <c r="J55"/>
  <c r="J54"/>
  <c r="F54"/>
  <c r="F52"/>
  <c r="E50"/>
  <c r="J18"/>
  <c r="E18"/>
  <c r="F96"/>
  <c r="J17"/>
  <c r="J12"/>
  <c r="J93"/>
  <c r="E7"/>
  <c r="E89"/>
  <c i="1" r="L50"/>
  <c r="AM50"/>
  <c r="AM49"/>
  <c r="L49"/>
  <c r="AM47"/>
  <c r="L47"/>
  <c r="L45"/>
  <c r="L44"/>
  <c i="2" r="BK291"/>
  <c i="3" r="J210"/>
  <c i="2" r="BK156"/>
  <c r="J406"/>
  <c i="3" r="J142"/>
  <c r="J91"/>
  <c i="2" r="BK287"/>
  <c r="J215"/>
  <c i="4" r="J120"/>
  <c i="3" r="J207"/>
  <c i="2" r="BK261"/>
  <c r="BK351"/>
  <c i="4" r="BK115"/>
  <c i="3" r="J222"/>
  <c i="2" r="J372"/>
  <c r="J269"/>
  <c i="4" r="J140"/>
  <c i="3" r="BK233"/>
  <c r="J131"/>
  <c i="2" r="J385"/>
  <c r="BK193"/>
  <c r="BK103"/>
  <c i="3" r="J181"/>
  <c i="2" r="J252"/>
  <c i="4" r="J109"/>
  <c i="3" r="J186"/>
  <c i="2" r="BK263"/>
  <c r="BK113"/>
  <c i="4" r="J111"/>
  <c i="2" r="BK231"/>
  <c i="3" r="J169"/>
  <c i="4" r="F36"/>
  <c i="3" r="BK242"/>
  <c i="4" r="J131"/>
  <c i="3" r="J247"/>
  <c r="J134"/>
  <c i="4" r="BK103"/>
  <c i="3" r="J103"/>
  <c i="4" r="BK133"/>
  <c i="3" r="BK207"/>
  <c i="4" r="BK112"/>
  <c i="3" r="J176"/>
  <c r="J119"/>
  <c i="2" r="BK349"/>
  <c r="J272"/>
  <c r="BK247"/>
  <c r="J184"/>
  <c r="BK126"/>
  <c i="3" r="BK119"/>
  <c r="BK93"/>
  <c i="4" r="J134"/>
  <c i="3" r="BK164"/>
  <c r="BK95"/>
  <c i="2" r="BK370"/>
  <c r="BK178"/>
  <c i="4" r="BK97"/>
  <c i="3" r="J164"/>
  <c r="BK106"/>
  <c i="2" r="BK172"/>
  <c i="4" r="J105"/>
  <c i="2" r="J283"/>
  <c i="4" r="BK86"/>
  <c i="2" r="J301"/>
  <c r="J247"/>
  <c i="4" r="BK124"/>
  <c i="3" r="J99"/>
  <c i="2" r="J326"/>
  <c r="BK202"/>
  <c r="J123"/>
  <c i="5" r="J34"/>
  <c i="1" r="AW58"/>
  <c i="5" r="J85"/>
  <c i="4" r="J93"/>
  <c i="3" r="J144"/>
  <c r="BK210"/>
  <c i="2" r="J258"/>
  <c i="4" r="J103"/>
  <c i="2" r="J363"/>
  <c i="3" r="BK169"/>
  <c r="J178"/>
  <c r="J108"/>
  <c i="2" r="J360"/>
  <c r="J299"/>
  <c r="BK256"/>
  <c r="J166"/>
  <c i="4" r="BK88"/>
  <c i="3" r="J172"/>
  <c i="2" r="BK385"/>
  <c i="4" r="BK137"/>
  <c i="3" r="J224"/>
  <c i="4" r="BK131"/>
  <c i="3" r="BK150"/>
  <c r="BK191"/>
  <c r="J146"/>
  <c i="2" r="BK301"/>
  <c r="J172"/>
  <c i="4" r="BK99"/>
  <c i="2" r="BK353"/>
  <c i="4" r="BK126"/>
  <c i="3" r="J225"/>
  <c r="BK103"/>
  <c i="2" r="J275"/>
  <c i="4" r="J115"/>
  <c i="3" r="BK172"/>
  <c r="J110"/>
  <c i="2" r="BK344"/>
  <c r="J138"/>
  <c i="4" r="J129"/>
  <c i="2" r="BK355"/>
  <c r="J256"/>
  <c i="3" r="BK247"/>
  <c r="BK208"/>
  <c r="J106"/>
  <c i="2" r="J307"/>
  <c r="BK218"/>
  <c i="4" r="J138"/>
  <c r="J87"/>
  <c i="3" r="J97"/>
  <c r="BK200"/>
  <c i="2" r="J324"/>
  <c i="3" r="J173"/>
  <c r="J150"/>
  <c r="BK140"/>
  <c i="2" r="J259"/>
  <c r="BK184"/>
  <c r="BK110"/>
  <c i="3" r="BK244"/>
  <c i="2" r="J113"/>
  <c i="3" r="J193"/>
  <c i="2" r="J253"/>
  <c i="4" r="J84"/>
  <c i="3" r="J87"/>
  <c i="2" r="J383"/>
  <c r="BK272"/>
  <c r="J110"/>
  <c i="4" r="BK106"/>
  <c i="3" r="BK212"/>
  <c r="J158"/>
  <c r="BK91"/>
  <c i="2" r="BK123"/>
  <c i="4" r="J88"/>
  <c i="2" r="J263"/>
  <c i="3" r="BK245"/>
  <c r="BK185"/>
  <c r="J95"/>
  <c i="2" r="J285"/>
  <c r="J255"/>
  <c r="J193"/>
  <c r="J103"/>
  <c i="4" r="J108"/>
  <c i="2" r="J181"/>
  <c i="3" r="J189"/>
  <c r="J229"/>
  <c r="J163"/>
  <c r="BK112"/>
  <c i="2" r="BK241"/>
  <c r="BK138"/>
  <c i="5" r="F37"/>
  <c i="1" r="BD58"/>
  <c i="4" r="BK128"/>
  <c i="3" r="J200"/>
  <c i="5" r="BK85"/>
  <c i="3" r="J140"/>
  <c i="5" r="BK89"/>
  <c i="4" r="BK101"/>
  <c i="3" r="J212"/>
  <c i="5" r="J89"/>
  <c i="3" r="BK194"/>
  <c i="2" r="J262"/>
  <c i="3" r="J245"/>
  <c i="2" r="BK255"/>
  <c i="3" r="BK144"/>
  <c r="J154"/>
  <c r="BK131"/>
  <c r="BK87"/>
  <c i="2" r="BK339"/>
  <c r="BK268"/>
  <c r="J245"/>
  <c r="BK200"/>
  <c i="4" r="BK123"/>
  <c i="3" r="BK215"/>
  <c r="BK160"/>
  <c r="BK232"/>
  <c i="2" r="BK408"/>
  <c r="BK322"/>
  <c i="4" r="J118"/>
  <c i="3" r="J235"/>
  <c r="J214"/>
  <c r="BK146"/>
  <c i="2" r="BK411"/>
  <c r="J233"/>
  <c i="4" r="J112"/>
  <c r="BK87"/>
  <c i="3" r="BK166"/>
  <c i="2" r="J346"/>
  <c r="J243"/>
  <c r="BK147"/>
  <c i="5" r="F36"/>
  <c i="1" r="BC58"/>
  <c i="4" r="BK134"/>
  <c r="BK129"/>
  <c r="J97"/>
  <c i="3" r="J221"/>
  <c i="2" r="BK398"/>
  <c i="3" r="J242"/>
  <c r="BK89"/>
  <c r="J219"/>
  <c r="BK108"/>
  <c i="2" r="J408"/>
  <c i="4" r="J142"/>
  <c r="J90"/>
  <c i="3" r="BK152"/>
  <c i="2" r="J393"/>
  <c r="J176"/>
  <c r="BK129"/>
  <c i="4" r="J91"/>
  <c i="2" r="BK269"/>
  <c r="J231"/>
  <c i="3" r="J232"/>
  <c r="BK171"/>
  <c i="2" r="BK346"/>
  <c r="BK265"/>
  <c r="J202"/>
  <c i="4" r="J135"/>
  <c i="3" r="J217"/>
  <c r="BK134"/>
  <c r="BK181"/>
  <c r="BK156"/>
  <c i="2" r="J304"/>
  <c r="J218"/>
  <c r="J135"/>
  <c i="3" r="BK219"/>
  <c i="4" r="J106"/>
  <c i="3" r="BK235"/>
  <c i="5" r="BK84"/>
  <c i="3" r="BK117"/>
  <c i="2" r="J156"/>
  <c i="3" r="J117"/>
  <c i="4" r="BK118"/>
  <c i="3" r="J156"/>
  <c i="2" r="J370"/>
  <c r="J132"/>
  <c i="3" r="BK142"/>
  <c i="2" r="J223"/>
  <c i="3" r="BK173"/>
  <c i="2" r="J241"/>
  <c i="4" r="BK140"/>
  <c i="3" r="J215"/>
  <c r="BK217"/>
  <c r="BK236"/>
  <c r="BK222"/>
  <c i="5" r="J84"/>
  <c i="4" r="BK127"/>
  <c i="3" r="J205"/>
  <c i="2" r="J349"/>
  <c i="4" r="BK108"/>
  <c i="3" r="BK176"/>
  <c i="2" r="J339"/>
  <c r="BK243"/>
  <c i="4" r="BK111"/>
  <c i="3" r="BK239"/>
  <c i="2" r="BK245"/>
  <c i="4" r="J128"/>
  <c i="3" r="J124"/>
  <c r="J166"/>
  <c r="J136"/>
  <c r="J101"/>
  <c i="2" r="J351"/>
  <c r="J291"/>
  <c r="J271"/>
  <c r="BK253"/>
  <c r="J211"/>
  <c r="J147"/>
  <c i="4" r="J124"/>
  <c i="3" r="BK231"/>
  <c r="BK193"/>
  <c r="J161"/>
  <c i="2" r="BK259"/>
  <c r="BK360"/>
  <c r="BK250"/>
  <c i="4" r="BK121"/>
  <c i="3" r="BK238"/>
  <c r="BK221"/>
  <c r="BK157"/>
  <c i="2" r="BK393"/>
  <c r="BK290"/>
  <c r="BK223"/>
  <c i="4" r="J127"/>
  <c i="3" r="BK168"/>
  <c r="BK153"/>
  <c i="2" r="BK375"/>
  <c r="BK211"/>
  <c r="BK166"/>
  <c i="3" r="BK165"/>
  <c i="2" r="J173"/>
  <c i="3" r="J194"/>
  <c r="J241"/>
  <c i="4" r="BK142"/>
  <c r="J126"/>
  <c i="3" r="BK241"/>
  <c r="J152"/>
  <c i="2" r="BK372"/>
  <c i="4" r="BK117"/>
  <c i="3" r="BK110"/>
  <c i="2" r="J290"/>
  <c i="4" r="BK105"/>
  <c i="3" r="J244"/>
  <c i="2" r="BK357"/>
  <c r="BK135"/>
  <c i="4" r="BK91"/>
  <c i="2" r="J411"/>
  <c i="3" r="BK149"/>
  <c r="J93"/>
  <c i="2" r="J357"/>
  <c r="J322"/>
  <c r="J266"/>
  <c r="BK252"/>
  <c r="J204"/>
  <c r="BK173"/>
  <c i="4" r="BK135"/>
  <c i="3" r="J233"/>
  <c r="BK186"/>
  <c i="2" r="BK324"/>
  <c i="4" r="BK138"/>
  <c r="J86"/>
  <c i="3" r="BK229"/>
  <c r="BK163"/>
  <c r="BK101"/>
  <c i="2" r="J398"/>
  <c r="BK299"/>
  <c r="BK266"/>
  <c i="4" r="J137"/>
  <c r="J99"/>
  <c i="3" r="J185"/>
  <c r="BK154"/>
  <c r="BK99"/>
  <c i="2" r="BK337"/>
  <c r="BK170"/>
  <c r="J118"/>
  <c i="4" r="J101"/>
  <c i="3" r="BK136"/>
  <c i="2" r="J265"/>
  <c r="J250"/>
  <c i="3" r="J236"/>
  <c r="J191"/>
  <c r="J138"/>
  <c i="2" r="J353"/>
  <c r="BK271"/>
  <c r="BK258"/>
  <c r="BK204"/>
  <c r="J126"/>
  <c i="4" r="J133"/>
  <c r="J117"/>
  <c i="3" r="BK161"/>
  <c r="J231"/>
  <c r="J153"/>
  <c r="J89"/>
  <c r="J168"/>
  <c r="J148"/>
  <c r="BK129"/>
  <c i="2" r="J261"/>
  <c i="5" r="BK87"/>
  <c i="4" r="BK95"/>
  <c i="3" r="BK148"/>
  <c i="5" r="J87"/>
  <c i="3" r="BK183"/>
  <c i="2" r="J287"/>
  <c i="4" r="BK93"/>
  <c i="3" r="J171"/>
  <c i="1" r="AS54"/>
  <c i="2" r="J368"/>
  <c r="BK283"/>
  <c r="BK220"/>
  <c r="BK132"/>
  <c i="3" r="J208"/>
  <c r="BK158"/>
  <c r="BK97"/>
  <c i="2" r="J220"/>
  <c i="3" r="J239"/>
  <c r="J149"/>
  <c i="2" r="J375"/>
  <c r="J200"/>
  <c i="4" r="BK109"/>
  <c i="3" r="J183"/>
  <c r="BK124"/>
  <c i="2" r="BK326"/>
  <c i="4" r="J121"/>
  <c i="2" r="BK304"/>
  <c i="4" r="J114"/>
  <c i="3" r="BK225"/>
  <c i="2" r="J355"/>
  <c r="J268"/>
  <c r="J129"/>
  <c i="4" r="J123"/>
  <c i="2" r="BK406"/>
  <c i="3" r="BK138"/>
  <c r="J165"/>
  <c i="2" r="BK285"/>
  <c r="J178"/>
  <c r="BK383"/>
  <c i="3" r="J112"/>
  <c i="2" r="J344"/>
  <c r="BK262"/>
  <c r="BK176"/>
  <c i="4" r="BK114"/>
  <c i="3" r="BK189"/>
  <c r="BK214"/>
  <c i="2" r="BK233"/>
  <c i="4" r="BK84"/>
  <c i="3" r="J160"/>
  <c i="2" r="BK363"/>
  <c r="J170"/>
  <c i="4" r="J95"/>
  <c i="3" r="BK178"/>
  <c r="J129"/>
  <c i="2" r="BK307"/>
  <c i="4" r="BK90"/>
  <c i="3" r="BK224"/>
  <c i="2" r="BK368"/>
  <c r="BK275"/>
  <c r="BK181"/>
  <c i="4" r="BK120"/>
  <c i="3" r="BK205"/>
  <c r="J238"/>
  <c r="J157"/>
  <c i="2" r="J337"/>
  <c r="BK215"/>
  <c r="BK118"/>
  <c i="5" l="1" r="T83"/>
  <c r="T82"/>
  <c r="T81"/>
  <c i="2" r="T102"/>
  <c r="T101"/>
  <c r="T175"/>
  <c r="R249"/>
  <c r="T306"/>
  <c i="3" r="R86"/>
  <c i="2" r="BK222"/>
  <c r="J222"/>
  <c r="J74"/>
  <c r="P274"/>
  <c r="P362"/>
  <c i="3" r="BK145"/>
  <c r="J145"/>
  <c r="J63"/>
  <c i="2" r="BK102"/>
  <c r="J102"/>
  <c r="J62"/>
  <c r="R169"/>
  <c r="P222"/>
  <c r="T374"/>
  <c i="3" r="R145"/>
  <c i="2" r="R102"/>
  <c r="R101"/>
  <c r="R192"/>
  <c r="T222"/>
  <c r="R306"/>
  <c i="3" r="P145"/>
  <c i="2" r="T214"/>
  <c r="R274"/>
  <c i="3" r="T109"/>
  <c i="2" r="P102"/>
  <c r="P101"/>
  <c r="T249"/>
  <c r="P306"/>
  <c r="T362"/>
  <c r="P117"/>
  <c r="T169"/>
  <c r="T192"/>
  <c r="BK249"/>
  <c r="J249"/>
  <c r="J75"/>
  <c r="BK306"/>
  <c r="J306"/>
  <c r="J77"/>
  <c r="R362"/>
  <c i="3" r="BK109"/>
  <c r="J109"/>
  <c r="J62"/>
  <c r="BK218"/>
  <c r="J218"/>
  <c r="J64"/>
  <c i="2" r="BK117"/>
  <c r="R175"/>
  <c r="R174"/>
  <c i="3" r="R109"/>
  <c i="2" r="R222"/>
  <c r="R374"/>
  <c i="3" r="T86"/>
  <c r="R218"/>
  <c i="2" r="T117"/>
  <c r="T116"/>
  <c r="P169"/>
  <c r="P192"/>
  <c r="BK214"/>
  <c r="J214"/>
  <c r="J73"/>
  <c r="P214"/>
  <c r="BK274"/>
  <c r="J274"/>
  <c r="J76"/>
  <c r="T274"/>
  <c r="BK362"/>
  <c r="J362"/>
  <c r="J78"/>
  <c i="3" r="P86"/>
  <c i="2" r="R214"/>
  <c r="R213"/>
  <c r="P374"/>
  <c i="3" r="T145"/>
  <c i="2" r="BK169"/>
  <c r="J169"/>
  <c r="J66"/>
  <c r="BK175"/>
  <c r="J175"/>
  <c r="J68"/>
  <c r="BK192"/>
  <c r="J192"/>
  <c r="J70"/>
  <c r="P249"/>
  <c r="BK374"/>
  <c r="J374"/>
  <c r="J79"/>
  <c i="3" r="T218"/>
  <c i="5" r="BK83"/>
  <c r="BK82"/>
  <c r="BK81"/>
  <c r="J81"/>
  <c r="J59"/>
  <c i="2" r="P175"/>
  <c i="4" r="P83"/>
  <c r="P82"/>
  <c r="P81"/>
  <c i="1" r="AU57"/>
  <c i="4" r="T83"/>
  <c r="T82"/>
  <c r="T81"/>
  <c i="5" r="P83"/>
  <c r="P82"/>
  <c r="P81"/>
  <c i="1" r="AU58"/>
  <c i="2" r="R117"/>
  <c r="R116"/>
  <c i="3" r="BK86"/>
  <c r="J86"/>
  <c r="J61"/>
  <c r="P218"/>
  <c i="4" r="BK83"/>
  <c r="J83"/>
  <c r="J61"/>
  <c r="R83"/>
  <c r="R82"/>
  <c r="R81"/>
  <c i="5" r="R83"/>
  <c r="R82"/>
  <c r="R81"/>
  <c i="3" r="P109"/>
  <c i="2" r="BE173"/>
  <c r="BE176"/>
  <c r="BE178"/>
  <c r="BE181"/>
  <c r="BE247"/>
  <c r="BE253"/>
  <c r="BE255"/>
  <c r="BE256"/>
  <c r="BE263"/>
  <c r="BE272"/>
  <c r="BK210"/>
  <c r="J210"/>
  <c r="J71"/>
  <c i="3" r="F81"/>
  <c r="BE87"/>
  <c r="BE153"/>
  <c r="BE166"/>
  <c r="BE233"/>
  <c r="BE235"/>
  <c i="1" r="BC57"/>
  <c i="3" r="BE112"/>
  <c r="BE140"/>
  <c r="BE161"/>
  <c r="BE165"/>
  <c r="BE171"/>
  <c r="BE221"/>
  <c i="5" r="J52"/>
  <c r="F55"/>
  <c i="2" r="BE118"/>
  <c r="BE166"/>
  <c r="BE202"/>
  <c r="BE233"/>
  <c r="BE372"/>
  <c r="BE375"/>
  <c r="BE398"/>
  <c i="3" r="BE93"/>
  <c r="BE124"/>
  <c r="BE152"/>
  <c r="BE157"/>
  <c r="BE163"/>
  <c r="BE225"/>
  <c i="4" r="J52"/>
  <c r="F78"/>
  <c r="BE88"/>
  <c r="BE97"/>
  <c r="BE114"/>
  <c r="BE134"/>
  <c r="BE137"/>
  <c i="2" r="E48"/>
  <c r="BE110"/>
  <c r="BE231"/>
  <c r="BE262"/>
  <c r="BE291"/>
  <c r="BE344"/>
  <c i="3" r="E74"/>
  <c r="BE89"/>
  <c r="BE129"/>
  <c r="BE131"/>
  <c r="BE169"/>
  <c r="BE176"/>
  <c r="BE183"/>
  <c r="BE231"/>
  <c r="BE238"/>
  <c i="4" r="BE99"/>
  <c r="BE103"/>
  <c i="2" r="J52"/>
  <c r="BE103"/>
  <c r="BE200"/>
  <c r="BE211"/>
  <c r="BE215"/>
  <c r="BE220"/>
  <c r="BE243"/>
  <c r="BE259"/>
  <c r="BE266"/>
  <c r="BE271"/>
  <c r="BE287"/>
  <c r="BE307"/>
  <c r="BE326"/>
  <c r="BE337"/>
  <c r="BE349"/>
  <c r="BE357"/>
  <c i="3" r="BE119"/>
  <c r="BE150"/>
  <c i="4" r="E71"/>
  <c r="BE106"/>
  <c r="BE127"/>
  <c i="2" r="BE113"/>
  <c r="BE135"/>
  <c r="BE184"/>
  <c r="BE245"/>
  <c r="BE304"/>
  <c r="BE322"/>
  <c r="BE324"/>
  <c r="BE360"/>
  <c r="BE368"/>
  <c r="BE383"/>
  <c r="BE385"/>
  <c r="BK183"/>
  <c r="J183"/>
  <c r="J69"/>
  <c i="3" r="J52"/>
  <c r="BE108"/>
  <c r="BE117"/>
  <c r="BE181"/>
  <c r="BE191"/>
  <c r="BE193"/>
  <c r="BE208"/>
  <c i="4" r="BE101"/>
  <c r="BE108"/>
  <c r="BE109"/>
  <c r="BE120"/>
  <c r="BE128"/>
  <c r="BE131"/>
  <c r="BE133"/>
  <c r="BE138"/>
  <c i="2" r="F55"/>
  <c r="BE132"/>
  <c r="BE147"/>
  <c r="BE172"/>
  <c r="BE265"/>
  <c r="BE268"/>
  <c r="BE285"/>
  <c r="BE353"/>
  <c r="BE408"/>
  <c r="BE411"/>
  <c i="3" r="BE99"/>
  <c r="BE144"/>
  <c r="BE148"/>
  <c r="BE154"/>
  <c r="BE156"/>
  <c r="BE219"/>
  <c r="BE236"/>
  <c i="4" r="BE112"/>
  <c r="BE117"/>
  <c r="BE124"/>
  <c i="2" r="BE223"/>
  <c r="BE241"/>
  <c r="BE252"/>
  <c i="3" r="BE189"/>
  <c r="BE205"/>
  <c r="BE215"/>
  <c r="BE91"/>
  <c r="BE97"/>
  <c r="BE103"/>
  <c r="BE110"/>
  <c r="BE168"/>
  <c r="BE173"/>
  <c r="BE194"/>
  <c r="BE217"/>
  <c r="BE224"/>
  <c i="4" r="BE84"/>
  <c r="BE93"/>
  <c r="BE105"/>
  <c r="BE115"/>
  <c i="2" r="BE123"/>
  <c r="BE129"/>
  <c r="BE138"/>
  <c r="BE156"/>
  <c r="BE193"/>
  <c r="BE204"/>
  <c r="BE218"/>
  <c r="BE250"/>
  <c r="BE258"/>
  <c r="BE269"/>
  <c r="BE275"/>
  <c r="BE299"/>
  <c r="BE346"/>
  <c r="BE355"/>
  <c r="BE370"/>
  <c i="3" r="BE101"/>
  <c r="BE106"/>
  <c r="BE134"/>
  <c r="BE146"/>
  <c r="BE158"/>
  <c r="BE160"/>
  <c r="BE185"/>
  <c r="BE210"/>
  <c r="BE138"/>
  <c r="BE149"/>
  <c i="2" r="BE170"/>
  <c r="BE261"/>
  <c r="BE339"/>
  <c i="3" r="BE142"/>
  <c r="BE172"/>
  <c r="BE241"/>
  <c r="BE242"/>
  <c i="4" r="BE86"/>
  <c i="2" r="BE301"/>
  <c r="BE351"/>
  <c r="BK165"/>
  <c r="J165"/>
  <c r="J65"/>
  <c i="3" r="BE95"/>
  <c r="BE164"/>
  <c r="BE178"/>
  <c r="BE186"/>
  <c r="BE200"/>
  <c r="BE212"/>
  <c i="4" r="BE95"/>
  <c r="BE111"/>
  <c r="BE123"/>
  <c r="BE129"/>
  <c r="BE135"/>
  <c i="5" r="E48"/>
  <c r="BE87"/>
  <c r="BE89"/>
  <c i="2" r="BE126"/>
  <c r="BE283"/>
  <c r="BE290"/>
  <c r="BE363"/>
  <c r="BE393"/>
  <c r="BE406"/>
  <c i="3" r="BE136"/>
  <c r="BE207"/>
  <c r="BE214"/>
  <c r="BE222"/>
  <c r="BE229"/>
  <c r="BE245"/>
  <c i="4" r="BE87"/>
  <c r="BE90"/>
  <c r="BE91"/>
  <c r="BE121"/>
  <c r="BE140"/>
  <c i="5" r="BE84"/>
  <c r="BE85"/>
  <c i="3" r="BE232"/>
  <c r="BE239"/>
  <c r="BE244"/>
  <c r="BE247"/>
  <c i="4" r="BE118"/>
  <c r="BE126"/>
  <c r="BE142"/>
  <c r="F34"/>
  <c i="1" r="BA57"/>
  <c i="3" r="F37"/>
  <c i="1" r="BD56"/>
  <c i="3" r="J34"/>
  <c i="1" r="AW56"/>
  <c i="2" r="J34"/>
  <c i="1" r="AW55"/>
  <c i="3" r="F35"/>
  <c i="1" r="BB56"/>
  <c i="4" r="F35"/>
  <c i="1" r="BB57"/>
  <c i="5" r="F34"/>
  <c i="1" r="BA58"/>
  <c i="4" r="J34"/>
  <c i="1" r="AW57"/>
  <c i="5" r="F35"/>
  <c i="1" r="BB58"/>
  <c i="3" r="F36"/>
  <c i="1" r="BC56"/>
  <c i="2" r="F36"/>
  <c i="1" r="BC55"/>
  <c i="2" r="F37"/>
  <c i="1" r="BD55"/>
  <c i="2" r="F34"/>
  <c i="1" r="BA55"/>
  <c i="3" r="F34"/>
  <c i="1" r="BA56"/>
  <c i="4" r="F37"/>
  <c i="1" r="BD57"/>
  <c i="2" r="F35"/>
  <c i="1" r="BB55"/>
  <c i="3" l="1" r="T85"/>
  <c r="T84"/>
  <c i="2" r="P116"/>
  <c r="T213"/>
  <c r="P174"/>
  <c r="BK116"/>
  <c r="J116"/>
  <c r="J63"/>
  <c i="3" r="P85"/>
  <c r="P84"/>
  <c i="1" r="AU56"/>
  <c i="2" r="P213"/>
  <c i="3" r="R85"/>
  <c r="R84"/>
  <c i="2" r="T174"/>
  <c r="P100"/>
  <c r="P99"/>
  <c i="1" r="AU55"/>
  <c i="2" r="R100"/>
  <c r="R99"/>
  <c r="T100"/>
  <c r="T99"/>
  <c r="BK213"/>
  <c r="J213"/>
  <c r="J72"/>
  <c i="4" r="BK82"/>
  <c r="J82"/>
  <c r="J60"/>
  <c i="3" r="BK85"/>
  <c r="J85"/>
  <c r="J60"/>
  <c i="2" r="J117"/>
  <c r="J64"/>
  <c i="5" r="J82"/>
  <c r="J60"/>
  <c i="2" r="BK174"/>
  <c r="J174"/>
  <c r="J67"/>
  <c i="5" r="J83"/>
  <c r="J61"/>
  <c i="2" r="BK101"/>
  <c r="J101"/>
  <c r="J61"/>
  <c i="3" r="J33"/>
  <c i="1" r="AV56"/>
  <c r="AT56"/>
  <c i="5" r="F33"/>
  <c i="1" r="AZ58"/>
  <c r="BC54"/>
  <c r="W32"/>
  <c r="BD54"/>
  <c r="W33"/>
  <c i="5" r="J33"/>
  <c i="1" r="AV58"/>
  <c r="AT58"/>
  <c i="5" r="J30"/>
  <c i="1" r="AG58"/>
  <c i="4" r="J33"/>
  <c i="1" r="AV57"/>
  <c r="AT57"/>
  <c r="BA54"/>
  <c r="AW54"/>
  <c r="AK30"/>
  <c i="2" r="J33"/>
  <c i="1" r="AV55"/>
  <c r="AT55"/>
  <c i="2" r="F33"/>
  <c i="1" r="AZ55"/>
  <c i="4" r="F33"/>
  <c i="1" r="AZ57"/>
  <c r="BB54"/>
  <c r="W31"/>
  <c i="3" r="F33"/>
  <c i="1" r="AZ56"/>
  <c i="5" l="1" r="J39"/>
  <c i="4" r="BK81"/>
  <c r="J81"/>
  <c r="J59"/>
  <c i="3" r="BK84"/>
  <c r="J84"/>
  <c i="2" r="BK100"/>
  <c r="J100"/>
  <c r="J60"/>
  <c i="1" r="AN58"/>
  <c r="AU54"/>
  <c r="AX54"/>
  <c r="AY54"/>
  <c i="3" r="J30"/>
  <c i="1" r="AG56"/>
  <c r="AN56"/>
  <c r="AZ54"/>
  <c r="W29"/>
  <c r="W30"/>
  <c i="2" l="1" r="BK99"/>
  <c r="J99"/>
  <c i="3" r="J39"/>
  <c r="J59"/>
  <c i="2" r="J30"/>
  <c i="1" r="AG55"/>
  <c r="AN55"/>
  <c i="4" r="J30"/>
  <c i="1" r="AG57"/>
  <c r="AN57"/>
  <c r="AV54"/>
  <c r="AK29"/>
  <c i="2" l="1" r="J59"/>
  <c r="J39"/>
  <c i="4" r="J39"/>
  <c i="1" r="AG54"/>
  <c r="AT54"/>
  <c l="1" r="AN54"/>
  <c r="AK26"/>
  <c r="AK35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<sst xmlns="http://schemas.openxmlformats.org/spreadsheetml/2006/main">
  <si>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</si>
  <si>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</si>
  <si>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</si>
  <si>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</si>
  <si>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</si>
  <si>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{04287996-c54d-4faf-a939-ace84e0c9d7e}</t>
  </si>
  <si>
    <t>0,1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</si>
  <si>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</si>
  <si>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</si>
  <si>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</si>
  <si>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</si>
  <si>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</si>
  <si>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</si>
  <si>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</si>
  <si>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MALSOVICE2601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</si>
  <si>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</si>
  <si>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</si>
  <si>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VESTAVBA SOCIÁLNÍHO ZAŘÍZENÍ - st.p.č. 14/2 k.ú. MALŠOVICE</t>
  </si>
  <si>
    <t>KSO:</t>
  </si>
  <si>
    <t/>
  </si>
  <si>
    <t>CC-CZ:</t>
  </si>
  <si>
    <t>Místo:</t>
  </si>
  <si>
    <t>MALŠOVICE</t>
  </si>
  <si>
    <t>Datum:</t>
  </si>
  <si>
    <t>12. 2. 2026</t>
  </si>
  <si>
    <t>Zadavatel:</t>
  </si>
  <si>
    <t>IČ:</t>
  </si>
  <si>
    <t>OBEC MALŠOVICE, Malšovice 6</t>
  </si>
  <si>
    <t>DIČ:</t>
  </si>
  <si>
    <t>Účastník:</t>
  </si>
  <si>
    <t>Vyplň údaj</t>
  </si>
  <si>
    <t>Projektant:</t>
  </si>
  <si>
    <t>Ing. Jiří Demuth Děčín</t>
  </si>
  <si>
    <t>True</t>
  </si>
  <si>
    <t>Zpracovatel:</t>
  </si>
  <si>
    <t xml:space="preserve">Nina Blavková Děčín 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</si>
  <si>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</si>
  <si>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</si>
  <si>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</si>
  <si>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</si>
  <si>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</si>
  <si>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</si>
  <si>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</si>
  <si>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</si>
  <si>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</si>
  <si>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</si>
  <si>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</si>
  <si>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</si>
  <si>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</si>
  <si>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</si>
  <si>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</si>
  <si>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</si>
  <si>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</si>
  <si>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</si>
  <si>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</si>
  <si>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</si>
  <si>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</si>
  <si>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</si>
  <si>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</si>
  <si>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</si>
  <si>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</si>
  <si>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</si>
  <si>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</si>
  <si>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</si>
  <si>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</si>
  <si>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</si>
  <si>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</si>
  <si>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</si>
  <si>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</si>
  <si>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</si>
  <si>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</si>
  <si>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</si>
  <si>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</si>
  <si>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</si>
  <si>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</si>
  <si>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</si>
  <si>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</si>
  <si>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001</t>
  </si>
  <si>
    <t>VESTAVBA SOCIÁLNÍHO ZAŘÍZENÍ</t>
  </si>
  <si>
    <t>STA</t>
  </si>
  <si>
    <t>1</t>
  </si>
  <si>
    <t>{da7448b0-bffe-40e2-865d-22fc4f995fbd}</t>
  </si>
  <si>
    <t>2</t>
  </si>
  <si>
    <t>002</t>
  </si>
  <si>
    <t>ZDRAVOTECHNICKÉ INSTALACE, VĚTRÁNÍ</t>
  </si>
  <si>
    <t>{fead1977-5ec5-45f9-acbc-3ce3541e0a2f}</t>
  </si>
  <si>
    <t>003</t>
  </si>
  <si>
    <t>ELEKTROINSTALACE</t>
  </si>
  <si>
    <t>{a18213ad-abce-4ba7-996c-1b792e9de143}</t>
  </si>
  <si>
    <t>004</t>
  </si>
  <si>
    <t>VEDLEJŠÍ ROZPOČTOVÉ NÁKLADY</t>
  </si>
  <si>
    <t>VON</t>
  </si>
  <si>
    <t>{d5955e05-48b5-4e69-9d9f-59f23424bc13}</t>
  </si>
  <si>
    <t>KRYCÍ LIST SOUPISU PRACÍ</t>
  </si>
  <si>
    <t>Objekt:</t>
  </si>
  <si>
    <t>001 - VESTAVBA SOCIÁLNÍHO ZAŘÍZENÍ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</si>
  <si>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</si>
  <si>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</si>
  <si>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</si>
  <si>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</si>
  <si>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</si>
  <si>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3 - Svislé a kompletní konstrukce</t>
  </si>
  <si>
    <t xml:space="preserve">      34 - Stěny a příčky</t>
  </si>
  <si>
    <t xml:space="preserve">    6 - Úpravy povrchů, podlahy a osazování výplní</t>
  </si>
  <si>
    <t xml:space="preserve">      61 - Úprava povrchů vnitřních</t>
  </si>
  <si>
    <t xml:space="preserve">      63 - Podlahy a podlahové konstrukce</t>
  </si>
  <si>
    <t xml:space="preserve">      64 - Osazování výplní otvorů</t>
  </si>
  <si>
    <t xml:space="preserve">    9 - Ostatní konstrukce a práce, bourání</t>
  </si>
  <si>
    <t xml:space="preserve">      94 - Lešení a stavební výtahy</t>
  </si>
  <si>
    <t xml:space="preserve">      951 - Ostatní konstrukce a práce </t>
  </si>
  <si>
    <t xml:space="preserve">      984 - Očištění a vyrovnání ploch</t>
  </si>
  <si>
    <t xml:space="preserve">    998 - Přesun hmot</t>
  </si>
  <si>
    <t>PSV - Práce a dodávky PSV</t>
  </si>
  <si>
    <t xml:space="preserve">    712 - Povlakové krytiny</t>
  </si>
  <si>
    <t xml:space="preserve">    763 - Konstrukce suché výstavby</t>
  </si>
  <si>
    <t xml:space="preserve">    766 - Konstrukce truhlářské</t>
  </si>
  <si>
    <t xml:space="preserve">    771 - Podlahy z dlaždic</t>
  </si>
  <si>
    <t xml:space="preserve">    781 - Dokončovací práce - obklady</t>
  </si>
  <si>
    <t xml:space="preserve">    783 - Dokončovací práce - nátěry</t>
  </si>
  <si>
    <t xml:space="preserve">    784 - Dokončovací práce - malby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</si>
  <si>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</si>
  <si>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</si>
  <si>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</si>
  <si>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</si>
  <si>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</si>
  <si>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</si>
  <si>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</si>
  <si>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</si>
  <si>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</si>
  <si>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</si>
  <si>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</si>
  <si>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</si>
  <si>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</si>
  <si>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</si>
  <si>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</si>
  <si>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</si>
  <si>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</si>
  <si>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</si>
  <si>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34</t>
  </si>
  <si>
    <t>Stěny a příčky</t>
  </si>
  <si>
    <t>K</t>
  </si>
  <si>
    <t>342272225</t>
  </si>
  <si>
    <t>Příčky z pórobetonových tvárnic hladkých na tenké maltové lože objemová hmotnost do 500 kg/m3, tloušťka příčky 100 mm</t>
  </si>
  <si>
    <t>m2</t>
  </si>
  <si>
    <t>CS ÚRS 2026 01</t>
  </si>
  <si>
    <t>4</t>
  </si>
  <si>
    <t>-1417605893</t>
  </si>
  <si>
    <t>Online PSC</t>
  </si>
  <si>
    <t>https://podminky.urs.cz/item/CS_URS_2026_01/342272225</t>
  </si>
  <si>
    <t>VV</t>
  </si>
  <si>
    <t xml:space="preserve">2,50*(3,65+0,15*2)   "příčky založené na stávajícím soklu"</t>
  </si>
  <si>
    <t>2,70*(3,90+2,95+0,90+0,10+0,90)</t>
  </si>
  <si>
    <t>2,00*1,60</t>
  </si>
  <si>
    <t>-(0,90*1,97+0,70*1,97*3)</t>
  </si>
  <si>
    <t>Součet</t>
  </si>
  <si>
    <t>342272245</t>
  </si>
  <si>
    <t>Příčky z pórobetonových tvárnic hladkých na tenké maltové lože objemová hmotnost do 500 kg/m3, tloušťka příčky 150 mm</t>
  </si>
  <si>
    <t>-1130132973</t>
  </si>
  <si>
    <t>https://podminky.urs.cz/item/CS_URS_2026_01/342272245</t>
  </si>
  <si>
    <t xml:space="preserve">2,70*2,95   "středová příčka - mezi 102 a 103 (změna)"</t>
  </si>
  <si>
    <t>342291121</t>
  </si>
  <si>
    <t>Ukotvení příček plochými kotvami, do konstrukce cihelné</t>
  </si>
  <si>
    <t>m</t>
  </si>
  <si>
    <t>-1908164789</t>
  </si>
  <si>
    <t>https://podminky.urs.cz/item/CS_URS_2026_01/342291121</t>
  </si>
  <si>
    <t>2,50*3</t>
  </si>
  <si>
    <t>6</t>
  </si>
  <si>
    <t>Úpravy povrchů, podlahy a osazování výplní</t>
  </si>
  <si>
    <t>61</t>
  </si>
  <si>
    <t>Úprava povrchů vnitřních</t>
  </si>
  <si>
    <t>612131101</t>
  </si>
  <si>
    <t>Podkladní a spojovací vrstva vnitřních omítaných ploch cementový postřik nanášený ručně celoplošně stěn</t>
  </si>
  <si>
    <t>1480678295</t>
  </si>
  <si>
    <t>https://podminky.urs.cz/item/CS_URS_2026_01/612131101</t>
  </si>
  <si>
    <t xml:space="preserve">2,50*(1,60+1,25)   "stávající zdivo z cihel - m.č. 103"</t>
  </si>
  <si>
    <t xml:space="preserve">0,22*(1,80+0,90+0,90+1,60+1,25)   "stávající sokl - m.č. 102 a 103"</t>
  </si>
  <si>
    <t>5</t>
  </si>
  <si>
    <t>612321121</t>
  </si>
  <si>
    <t>Omítka vápenocementová vnitřních ploch nanášená ručně jednovrstvá, tloušťky do 10 mm hladká svislých konstrukcí stěn</t>
  </si>
  <si>
    <t>-153319826</t>
  </si>
  <si>
    <t>https://podminky.urs.cz/item/CS_URS_2026_01/612321121</t>
  </si>
  <si>
    <t>612321191</t>
  </si>
  <si>
    <t>Omítka vápenocementová vnitřních ploch nanášená ručně Příplatek k cenám za každých dalších i započatých 5 mm tloušťky omítky přes 10 mm stěn</t>
  </si>
  <si>
    <t>-1190263473</t>
  </si>
  <si>
    <t>https://podminky.urs.cz/item/CS_URS_2026_01/612321191</t>
  </si>
  <si>
    <t>7,125*3</t>
  </si>
  <si>
    <t>7</t>
  </si>
  <si>
    <t>612331121</t>
  </si>
  <si>
    <t>Omítka cementová vnitřních ploch nanášená ručně jednovrstvá, tloušťky do 10 mm hladká svislých konstrukcí stěn</t>
  </si>
  <si>
    <t>528654629</t>
  </si>
  <si>
    <t>https://podminky.urs.cz/item/CS_URS_2026_01/612331121</t>
  </si>
  <si>
    <t>8</t>
  </si>
  <si>
    <t>612331191</t>
  </si>
  <si>
    <t>Omítka cementová vnitřních ploch nanášená ručně Příplatek k cenám za každých dalších i započatých 5 mm tloušťky omítky přes 10 mm stěn</t>
  </si>
  <si>
    <t>15132651</t>
  </si>
  <si>
    <t>https://podminky.urs.cz/item/CS_URS_2026_01/612331191</t>
  </si>
  <si>
    <t>1,419*3</t>
  </si>
  <si>
    <t>9</t>
  </si>
  <si>
    <t>629999030</t>
  </si>
  <si>
    <t>Příplatky k cenám úprav vnějších povrchů za zvýšenou pracnost při provádění prací menšího rozsahu omítané plochy do 10 m2</t>
  </si>
  <si>
    <t>-1263067058</t>
  </si>
  <si>
    <t>https://podminky.urs.cz/item/CS_URS_2026_01/629999030</t>
  </si>
  <si>
    <t>7,125+1,419</t>
  </si>
  <si>
    <t>10</t>
  </si>
  <si>
    <t>612131121</t>
  </si>
  <si>
    <t>Podkladní a spojovací vrstva vnitřních omítaných ploch penetrace disperzní nanášená ručně stěn</t>
  </si>
  <si>
    <t>-854811394</t>
  </si>
  <si>
    <t>https://podminky.urs.cz/item/CS_URS_2026_01/612131121</t>
  </si>
  <si>
    <t>0,50*(2,95*2+1,80*2+1,60*2+1,25*2+2,05*4)</t>
  </si>
  <si>
    <t xml:space="preserve">Mezisoučet   m.č. 102 a 103 nad obkladem</t>
  </si>
  <si>
    <t>2,70*(3,05+3,95)</t>
  </si>
  <si>
    <t>2,50*(0,10+0,15)</t>
  </si>
  <si>
    <t>-(0,90*1,97+0,70*1,97)</t>
  </si>
  <si>
    <t xml:space="preserve">Mezisoučet   vnější strana příček</t>
  </si>
  <si>
    <t xml:space="preserve">Součet   vnější strana příčky na soklu nepočítána</t>
  </si>
  <si>
    <t>11</t>
  </si>
  <si>
    <t>612142001</t>
  </si>
  <si>
    <t>Pletivo vnitřních ploch v ploše nebo pruzích, na plném podkladu sklovláknité vtlačené do tmelu včetně tmelu stěn</t>
  </si>
  <si>
    <t>241559801</t>
  </si>
  <si>
    <t>https://podminky.urs.cz/item/CS_URS_2026_01/612142001</t>
  </si>
  <si>
    <t>612321131</t>
  </si>
  <si>
    <t>Vápenocementový štuk vnitřních ploch tloušťky do 3 mm svislých konstrukcí stěn</t>
  </si>
  <si>
    <t>-560384556</t>
  </si>
  <si>
    <t>https://podminky.urs.cz/item/CS_URS_2026_01/612321131</t>
  </si>
  <si>
    <t>63</t>
  </si>
  <si>
    <t>Podlahy a podlahové konstrukce</t>
  </si>
  <si>
    <t>13</t>
  </si>
  <si>
    <t>631311131</t>
  </si>
  <si>
    <t>Doplnění dosavadních mazanin prostým betonem s dodáním hmot, bez potěru, plochy jednotlivě do 1 m2 a tl. přes 80 mm</t>
  </si>
  <si>
    <t>m3</t>
  </si>
  <si>
    <t>-1242223272</t>
  </si>
  <si>
    <t>https://podminky.urs.cz/item/CS_URS_2026_01/631311131</t>
  </si>
  <si>
    <t xml:space="preserve">"odhad"    0,50</t>
  </si>
  <si>
    <t>64</t>
  </si>
  <si>
    <t>Osazování výplní otvorů</t>
  </si>
  <si>
    <t>14</t>
  </si>
  <si>
    <t>642942111</t>
  </si>
  <si>
    <t>Osazování zárubní nebo rámů kovových dveřních lisovaných nebo z úhelníků bez dveřních křídel na cementovou maltu, plochy otvoru do 2,5 m2</t>
  </si>
  <si>
    <t>kus</t>
  </si>
  <si>
    <t>873806193</t>
  </si>
  <si>
    <t>https://podminky.urs.cz/item/CS_URS_2026_01/642942111</t>
  </si>
  <si>
    <t>15</t>
  </si>
  <si>
    <t>M</t>
  </si>
  <si>
    <t>55331481</t>
  </si>
  <si>
    <t>zárubeň jednokřídlá ocelová pro zdění tl stěny 75-100mm rozměru 700/1970, 2100mm</t>
  </si>
  <si>
    <t>1728863309</t>
  </si>
  <si>
    <t>16</t>
  </si>
  <si>
    <t>55331483</t>
  </si>
  <si>
    <t>zárubeň jednokřídlá ocelová pro zdění tl stěny 75-100mm rozměru 900/1970, 2100mm</t>
  </si>
  <si>
    <t>1848552436</t>
  </si>
  <si>
    <t>Ostatní konstrukce a práce, bourání</t>
  </si>
  <si>
    <t>94</t>
  </si>
  <si>
    <t>Lešení a stavební výtahy</t>
  </si>
  <si>
    <t>17</t>
  </si>
  <si>
    <t>949121112</t>
  </si>
  <si>
    <t>Lešení lehké kozové dílcové o výšce lešeňové podlahy přes 1,2 do 1,9 m montáž</t>
  </si>
  <si>
    <t>sada</t>
  </si>
  <si>
    <t>-1044294347</t>
  </si>
  <si>
    <t>https://podminky.urs.cz/item/CS_URS_2026_01/949121112</t>
  </si>
  <si>
    <t>18</t>
  </si>
  <si>
    <t>949121212</t>
  </si>
  <si>
    <t>Lešení lehké kozové dílcové o výšce lešeňové podlahy přes 1,2 do 1,9 m příplatek k ceně za každý den použití</t>
  </si>
  <si>
    <t>-1931934490</t>
  </si>
  <si>
    <t>https://podminky.urs.cz/item/CS_URS_2026_01/949121212</t>
  </si>
  <si>
    <t xml:space="preserve">1*30   "cca 1 měsíc"</t>
  </si>
  <si>
    <t>19</t>
  </si>
  <si>
    <t>949121812</t>
  </si>
  <si>
    <t>Lešení lehké kozové dílcové o výšce lešeňové podlahy přes 1,2 do 1,9 m demontáž</t>
  </si>
  <si>
    <t>102345103</t>
  </si>
  <si>
    <t>https://podminky.urs.cz/item/CS_URS_2026_01/949121812</t>
  </si>
  <si>
    <t>951</t>
  </si>
  <si>
    <t xml:space="preserve">Ostatní konstrukce a práce </t>
  </si>
  <si>
    <t>20</t>
  </si>
  <si>
    <t>952901111</t>
  </si>
  <si>
    <t>Vyčištění budov nebo objektů před předáním do užívání budov bytové nebo občanské výstavby, světlé výšky podlaží do 4 m</t>
  </si>
  <si>
    <t>1897307317</t>
  </si>
  <si>
    <t>https://podminky.urs.cz/item/CS_URS_2026_01/952901111</t>
  </si>
  <si>
    <t>2,95*1,80</t>
  </si>
  <si>
    <t xml:space="preserve">Mezisoučet   WC ženy + ZTP</t>
  </si>
  <si>
    <t>1,60*(0,90+0,90)</t>
  </si>
  <si>
    <t>1,25*(0,90+0,10+0,90)</t>
  </si>
  <si>
    <t xml:space="preserve">Mezisoučet   WC muži + předsíňka</t>
  </si>
  <si>
    <t>984</t>
  </si>
  <si>
    <t>Očištění a vyrovnání ploch</t>
  </si>
  <si>
    <t>985131111</t>
  </si>
  <si>
    <t>Očištění ploch stěn, rubu kleneb a podlah tlakovou vodou</t>
  </si>
  <si>
    <t>1739748786</t>
  </si>
  <si>
    <t>https://podminky.urs.cz/item/CS_URS_2026_01/985131111</t>
  </si>
  <si>
    <t>"STÁVAJÍCÍ SOKL "</t>
  </si>
  <si>
    <t xml:space="preserve">0,15*(3,65+2,95+0,10)   "vodorovná plocha"</t>
  </si>
  <si>
    <t xml:space="preserve">0,22*(0,10+2,95+3,90)   "svislá plocha"</t>
  </si>
  <si>
    <t xml:space="preserve">Mezisoučet   pod novou příčku a obklady</t>
  </si>
  <si>
    <t>22</t>
  </si>
  <si>
    <t>985131311</t>
  </si>
  <si>
    <t>Očištění ploch stěn, rubu kleneb a podlah ruční dočištění ocelovými kartáči</t>
  </si>
  <si>
    <t>457694898</t>
  </si>
  <si>
    <t>https://podminky.urs.cz/item/CS_URS_2026_01/985131311</t>
  </si>
  <si>
    <t>23</t>
  </si>
  <si>
    <t>985139112</t>
  </si>
  <si>
    <t>Očištění ploch Příplatek k cenám za plochu do 10 m2 jednotlivě</t>
  </si>
  <si>
    <t>-562858691</t>
  </si>
  <si>
    <t>https://podminky.urs.cz/item/CS_URS_2026_01/985139112</t>
  </si>
  <si>
    <t>24</t>
  </si>
  <si>
    <t>632450124</t>
  </si>
  <si>
    <t>Potěr cementový vyrovnávací ze suchých směsí v pásu o průměrné (střední) tl. přes 40 do 50 mm</t>
  </si>
  <si>
    <t>2040703472</t>
  </si>
  <si>
    <t>https://podminky.urs.cz/item/CS_URS_2026_01/632450124</t>
  </si>
  <si>
    <t>"STÁVAJÍCÍ SOKL"</t>
  </si>
  <si>
    <t>998</t>
  </si>
  <si>
    <t>Přesun hmot</t>
  </si>
  <si>
    <t>25</t>
  </si>
  <si>
    <t>998018001</t>
  </si>
  <si>
    <t>Přesun hmot pro budovy občanské výstavby, bydlení, výrobu a služby ruční (bez užití mechanizace) vodorovná dopravní vzdálenost do 100 m pro budovy s jakoukoliv nosnou konstrukcí výšky do 6 m</t>
  </si>
  <si>
    <t>t</t>
  </si>
  <si>
    <t>-403866573</t>
  </si>
  <si>
    <t>https://podminky.urs.cz/item/CS_URS_2026_01/998018001</t>
  </si>
  <si>
    <t>PSV</t>
  </si>
  <si>
    <t>Práce a dodávky PSV</t>
  </si>
  <si>
    <t>712</t>
  </si>
  <si>
    <t>Povlakové krytiny</t>
  </si>
  <si>
    <t>26</t>
  </si>
  <si>
    <t>712391172</t>
  </si>
  <si>
    <t>Provedení povlakové krytiny střech plochých do 10° -ostatní práce provedení vrstvy textilní ochranné</t>
  </si>
  <si>
    <t>-28297661</t>
  </si>
  <si>
    <t>https://podminky.urs.cz/item/CS_URS_2026_01/712391172</t>
  </si>
  <si>
    <t xml:space="preserve">4,10*3,20   "zakrytí tepelné izolace"</t>
  </si>
  <si>
    <t>27</t>
  </si>
  <si>
    <t>69311081</t>
  </si>
  <si>
    <t>geotextilie netkaná separační, ochranná, filtrační, drenážní PES 300g/m2</t>
  </si>
  <si>
    <t>32</t>
  </si>
  <si>
    <t>-1804404196</t>
  </si>
  <si>
    <t>13,12*1,155</t>
  </si>
  <si>
    <t>28</t>
  </si>
  <si>
    <t>998712121</t>
  </si>
  <si>
    <t>Přesun hmot pro povlakové krytiny stanovený z hmotnosti přesunovaného materiálu vodorovná dopravní vzdálenost do 50 m ruční (bez užití mechanizace) v objektech výšky do 6 m</t>
  </si>
  <si>
    <t>1938730479</t>
  </si>
  <si>
    <t>https://podminky.urs.cz/item/CS_URS_2026_01/998712121</t>
  </si>
  <si>
    <t>763</t>
  </si>
  <si>
    <t>Konstrukce suché výstavby</t>
  </si>
  <si>
    <t>29</t>
  </si>
  <si>
    <t>763131551</t>
  </si>
  <si>
    <t>Podhled ze sádrokartonových desek jednovrstvá zavěšená spodní konstrukce z ocelových profilů CD, UD jednoduše opláštěná deskou impregnovanou H2, tl. 12,5 mm, bez izolace</t>
  </si>
  <si>
    <t>-163765269</t>
  </si>
  <si>
    <t>https://podminky.urs.cz/item/CS_URS_2026_01/763131551</t>
  </si>
  <si>
    <t>1,60*(0,90+0,10+1,05)</t>
  </si>
  <si>
    <t>1,25*(0,90+0,10+1,05)</t>
  </si>
  <si>
    <t>30</t>
  </si>
  <si>
    <t>763131714</t>
  </si>
  <si>
    <t>Podhled ze sádrokartonových desek ostatní práce a konstrukce na podhledech ze sádrokartonových desek základní penetrační nátěr</t>
  </si>
  <si>
    <t>-1981336218</t>
  </si>
  <si>
    <t>https://podminky.urs.cz/item/CS_URS_2026_01/763131714</t>
  </si>
  <si>
    <t>31</t>
  </si>
  <si>
    <t>763131751</t>
  </si>
  <si>
    <t>Podhled ze sádrokartonových desek ostatní práce a konstrukce na podhledech ze sádrokartonových desek montáž parotěsné zábrany</t>
  </si>
  <si>
    <t>920117700</t>
  </si>
  <si>
    <t>https://podminky.urs.cz/item/CS_URS_2026_01/763131751</t>
  </si>
  <si>
    <t>28329012</t>
  </si>
  <si>
    <t>fólie PE vyztužená pro parotěsnou vrstvu (reakce na oheň - třída F) 140g/m2</t>
  </si>
  <si>
    <t>-503616957</t>
  </si>
  <si>
    <t>11,153*1,1235</t>
  </si>
  <si>
    <t>33</t>
  </si>
  <si>
    <t>763131752</t>
  </si>
  <si>
    <t>Podhled ze sádrokartonových desek ostatní práce a konstrukce na podhledech ze sádrokartonových desek montáž jedné vrstvy tepelné izolace</t>
  </si>
  <si>
    <t>-182526973</t>
  </si>
  <si>
    <t>https://podminky.urs.cz/item/CS_URS_2026_01/763131752</t>
  </si>
  <si>
    <t>63152104</t>
  </si>
  <si>
    <t>pás tepelně izolační univerzální λ=0,032-0,033 tl 160mm</t>
  </si>
  <si>
    <t>1081138010</t>
  </si>
  <si>
    <t>11,153*1,02</t>
  </si>
  <si>
    <t>35</t>
  </si>
  <si>
    <t>998763331</t>
  </si>
  <si>
    <t>Přesun hmot pro konstrukce montované z desek sádrokartonových, sádrovláknitých, cementovláknitých nebo cementových stanovený z hmotnosti přesunovaného materiálu vodorovná dopravní vzdálenost do 50 m ruční (bez užití mechanizace) v objektech výšky do 6 m</t>
  </si>
  <si>
    <t>-167070181</t>
  </si>
  <si>
    <t>https://podminky.urs.cz/item/CS_URS_2026_01/998763331</t>
  </si>
  <si>
    <t>766</t>
  </si>
  <si>
    <t>Konstrukce truhlářské</t>
  </si>
  <si>
    <t>36</t>
  </si>
  <si>
    <t>766660001</t>
  </si>
  <si>
    <t>Montáž dveřních křídel dřevěných nebo plastových otevíravých do ocelové zárubně povrchově upravených jednokřídlových, šířky do 800 mm</t>
  </si>
  <si>
    <t>1835175523</t>
  </si>
  <si>
    <t>https://podminky.urs.cz/item/CS_URS_2026_01/766660001</t>
  </si>
  <si>
    <t>37</t>
  </si>
  <si>
    <t>61162085</t>
  </si>
  <si>
    <t>dveře jednokřídlé dřevotřískové povrch laminátový plné 700x1970-2100mm</t>
  </si>
  <si>
    <t>-930036296</t>
  </si>
  <si>
    <t>38</t>
  </si>
  <si>
    <t>766660002</t>
  </si>
  <si>
    <t>Montáž dveřních křídel dřevěných nebo plastových otevíravých do ocelové zárubně povrchově upravených jednokřídlových, šířky přes 800 mm</t>
  </si>
  <si>
    <t>3350631</t>
  </si>
  <si>
    <t>https://podminky.urs.cz/item/CS_URS_2026_01/766660002</t>
  </si>
  <si>
    <t>39</t>
  </si>
  <si>
    <t>61162087</t>
  </si>
  <si>
    <t>dveře jednokřídlé dřevotřískové povrch laminátový plné 900x1970-2100mm</t>
  </si>
  <si>
    <t>1079903971</t>
  </si>
  <si>
    <t>40</t>
  </si>
  <si>
    <t>766660720</t>
  </si>
  <si>
    <t>Montáž dveřních doplňků větrací mřížky s vyříznutím otvoru</t>
  </si>
  <si>
    <t>-1747471171</t>
  </si>
  <si>
    <t>https://podminky.urs.cz/item/CS_URS_2026_01/766660720</t>
  </si>
  <si>
    <t>41</t>
  </si>
  <si>
    <t>42972195</t>
  </si>
  <si>
    <t>mřížka větrací do dveří PVC oboustranná bílá, manuálně ovladatelná, 124x450mm</t>
  </si>
  <si>
    <t>475629309</t>
  </si>
  <si>
    <t>42</t>
  </si>
  <si>
    <t>766660751</t>
  </si>
  <si>
    <t>Montáž dveřních doplňků dveřního kování interiérového zámku</t>
  </si>
  <si>
    <t>-1313663177</t>
  </si>
  <si>
    <t>https://podminky.urs.cz/item/CS_URS_2026_01/766660751</t>
  </si>
  <si>
    <t>43</t>
  </si>
  <si>
    <t>54924013</t>
  </si>
  <si>
    <t>zámek zadlabací vložkový pravolevý rozteč 72x60mm</t>
  </si>
  <si>
    <t>-61707597</t>
  </si>
  <si>
    <t>44</t>
  </si>
  <si>
    <t>54924005</t>
  </si>
  <si>
    <t>zámek zadlabací mezipokojový levý pro WC kování rozteč 72x55mm</t>
  </si>
  <si>
    <t>-732016545</t>
  </si>
  <si>
    <t>45</t>
  </si>
  <si>
    <t>766660752</t>
  </si>
  <si>
    <t>Montáž dveřních doplňků dveřního kování interiérového zámkové vložky</t>
  </si>
  <si>
    <t>-156364214</t>
  </si>
  <si>
    <t>https://podminky.urs.cz/item/CS_URS_2026_01/766660752</t>
  </si>
  <si>
    <t>46</t>
  </si>
  <si>
    <t>54964210</t>
  </si>
  <si>
    <t>vložka cylindrická stavební 35+55</t>
  </si>
  <si>
    <t>-666930905</t>
  </si>
  <si>
    <t>47</t>
  </si>
  <si>
    <t>766660730</t>
  </si>
  <si>
    <t>Montáž dveřních doplňků dveřního kování interiérového WC kliky se zámkem</t>
  </si>
  <si>
    <t>2023191912</t>
  </si>
  <si>
    <t>https://podminky.urs.cz/item/CS_URS_2026_01/766660730</t>
  </si>
  <si>
    <t>48</t>
  </si>
  <si>
    <t>54914128</t>
  </si>
  <si>
    <t>dveřní kování interiérové rozetové spodní pro WC</t>
  </si>
  <si>
    <t>442484257</t>
  </si>
  <si>
    <t>49</t>
  </si>
  <si>
    <t>766660729</t>
  </si>
  <si>
    <t>Montáž dveřních doplňků dveřního kování interiérového štítku s klikou</t>
  </si>
  <si>
    <t>762533219</t>
  </si>
  <si>
    <t>https://podminky.urs.cz/item/CS_URS_2026_01/766660729</t>
  </si>
  <si>
    <t>50</t>
  </si>
  <si>
    <t>54914123</t>
  </si>
  <si>
    <t>dveřní kování interiérové rozetové klika/klika</t>
  </si>
  <si>
    <t>1556143272</t>
  </si>
  <si>
    <t>51</t>
  </si>
  <si>
    <t>998766121</t>
  </si>
  <si>
    <t>Přesun hmot pro konstrukce truhlářské stanovený z hmotnosti přesunovaného materiálu vodorovná dopravní vzdálenost do 50 m ruční (bez užití mechanizace) v objektech výšky do 6 m</t>
  </si>
  <si>
    <t>183518444</t>
  </si>
  <si>
    <t>https://podminky.urs.cz/item/CS_URS_2026_01/998766121</t>
  </si>
  <si>
    <t>771</t>
  </si>
  <si>
    <t>Podlahy z dlaždic</t>
  </si>
  <si>
    <t>52</t>
  </si>
  <si>
    <t>771111011</t>
  </si>
  <si>
    <t>Příprava podkladu před provedením dlažby vysátí podlah</t>
  </si>
  <si>
    <t>-934555751</t>
  </si>
  <si>
    <t>https://podminky.urs.cz/item/CS_URS_2026_01/771111011</t>
  </si>
  <si>
    <t>53</t>
  </si>
  <si>
    <t>771121011</t>
  </si>
  <si>
    <t>Příprava podkladu před provedením dlažby nátěr penetrační na podlahu</t>
  </si>
  <si>
    <t>1049765391</t>
  </si>
  <si>
    <t>https://podminky.urs.cz/item/CS_URS_2026_01/771121011</t>
  </si>
  <si>
    <t>54</t>
  </si>
  <si>
    <t>771151022</t>
  </si>
  <si>
    <t>Příprava podkladu před provedením dlažby samonivelační stěrka min. pevnosti 30 MPa, tloušťky přes 3 do 5 mm</t>
  </si>
  <si>
    <t>-1953607438</t>
  </si>
  <si>
    <t>https://podminky.urs.cz/item/CS_URS_2026_01/771151022</t>
  </si>
  <si>
    <t>55</t>
  </si>
  <si>
    <t>771161022</t>
  </si>
  <si>
    <t>Příprava podkladu před provedením dlažby montáž profilu ukončujícího profilu pro schodové hrany a ukončení dlažby</t>
  </si>
  <si>
    <t>1699611591</t>
  </si>
  <si>
    <t>https://podminky.urs.cz/item/CS_URS_2026_01/771161022</t>
  </si>
  <si>
    <t>0,90+0,70</t>
  </si>
  <si>
    <t>56</t>
  </si>
  <si>
    <t>1941607.R01</t>
  </si>
  <si>
    <t>lišta vyrovnávací hliníková ( pro přechod mezi dvěma typy podlahových krytin)</t>
  </si>
  <si>
    <t>-350897593</t>
  </si>
  <si>
    <t>57</t>
  </si>
  <si>
    <t>771574515</t>
  </si>
  <si>
    <t>Montáž podlah z dlaždic keramických lepených cementovým flexibilním rychletuhnoucím lepidlem hladkých, tloušťky do 10 mm přes 6 do 9 ks/m2</t>
  </si>
  <si>
    <t>1773834999</t>
  </si>
  <si>
    <t>https://podminky.urs.cz/item/CS_URS_2026_01/771574515</t>
  </si>
  <si>
    <t>58</t>
  </si>
  <si>
    <t>59761148</t>
  </si>
  <si>
    <t>dlažba keramická slinutá mrazuvzdorná R9/A povrch hladký/matný tl do 10mm přes 6 do 9ks/m2</t>
  </si>
  <si>
    <t>1185131622</t>
  </si>
  <si>
    <t>10,565*1,1</t>
  </si>
  <si>
    <t>59</t>
  </si>
  <si>
    <t>771591184</t>
  </si>
  <si>
    <t>Podlahy - dokončovací práce pracnější řezání dlaždic keramických rovné</t>
  </si>
  <si>
    <t>1836716799</t>
  </si>
  <si>
    <t>https://podminky.urs.cz/item/CS_URS_2026_01/771591184</t>
  </si>
  <si>
    <t xml:space="preserve">"cca"   20,00</t>
  </si>
  <si>
    <t>60</t>
  </si>
  <si>
    <t>998771121</t>
  </si>
  <si>
    <t>Přesun hmot pro podlahy z dlaždic stanovený z hmotnosti přesunovaného materiálu vodorovná dopravní vzdálenost do 50 m ruční (bez užití mechanizace) v objektech výšky do 6 m</t>
  </si>
  <si>
    <t>-1158742442</t>
  </si>
  <si>
    <t>https://podminky.urs.cz/item/CS_URS_2026_01/998771121</t>
  </si>
  <si>
    <t>781</t>
  </si>
  <si>
    <t>Dokončovací práce - obklady</t>
  </si>
  <si>
    <t>781111011</t>
  </si>
  <si>
    <t>Příprava podkladu před provedením obkladu oprášení (ometení) stěny</t>
  </si>
  <si>
    <t>1428040033</t>
  </si>
  <si>
    <t>https://podminky.urs.cz/item/CS_URS_2026_01/781111011</t>
  </si>
  <si>
    <t>2,00*(2,95*2+1,80*2)</t>
  </si>
  <si>
    <t>-0,90*1,97</t>
  </si>
  <si>
    <t>2,00*(1,60*4+0,90*4)</t>
  </si>
  <si>
    <t>2,00*(1,25*2+1,90*2)</t>
  </si>
  <si>
    <t>1,78*(0,15*4)</t>
  </si>
  <si>
    <t>-0,70*1,97*5</t>
  </si>
  <si>
    <t xml:space="preserve">0,15*(1,60+1,25) </t>
  </si>
  <si>
    <t xml:space="preserve">Mezisoučet   parapet WC muži + předsíňka</t>
  </si>
  <si>
    <t>0,10*1,60</t>
  </si>
  <si>
    <t xml:space="preserve">Mezisoučet   horní hrana příčky vysoké 2,0 m</t>
  </si>
  <si>
    <t>62</t>
  </si>
  <si>
    <t>781121011</t>
  </si>
  <si>
    <t>Příprava podkladu před provedením obkladu nátěr penetrační na stěnu</t>
  </si>
  <si>
    <t>257817017</t>
  </si>
  <si>
    <t>https://podminky.urs.cz/item/CS_URS_2026_01/781121011</t>
  </si>
  <si>
    <t>781151031</t>
  </si>
  <si>
    <t>Příprava podkladu před provedením obkladu celoplošné vyrovnání podkladu stěrkou, tloušťky 3 mm</t>
  </si>
  <si>
    <t>-1750799488</t>
  </si>
  <si>
    <t>https://podminky.urs.cz/item/CS_URS_2026_01/781151031</t>
  </si>
  <si>
    <t>781472215</t>
  </si>
  <si>
    <t>Montáž keramických obkladů stěn lepených cementovým flexibilním lepidlem hladkých přes 6 do 9 ks/m2</t>
  </si>
  <si>
    <t>-1118469035</t>
  </si>
  <si>
    <t>https://podminky.urs.cz/item/CS_URS_2026_01/781472215</t>
  </si>
  <si>
    <t>65</t>
  </si>
  <si>
    <t>59761708</t>
  </si>
  <si>
    <t>obklad keramický nemrazuvzdorný povrch hladký/lesklý tl do 10mm přes 6 do 9ks/m2</t>
  </si>
  <si>
    <t>-830891683</t>
  </si>
  <si>
    <t>44,00*1,15</t>
  </si>
  <si>
    <t>66</t>
  </si>
  <si>
    <t>781674112</t>
  </si>
  <si>
    <t>Montáž keramických obkladů parapetů lepených flexibilním lepidlem, šířky parapetu přes 100 do 150 mm</t>
  </si>
  <si>
    <t>1401187267</t>
  </si>
  <si>
    <t>https://podminky.urs.cz/item/CS_URS_2026_01/781674112</t>
  </si>
  <si>
    <t xml:space="preserve">(1,60+1,25) </t>
  </si>
  <si>
    <t>67</t>
  </si>
  <si>
    <t>-525765319</t>
  </si>
  <si>
    <t>2,85*0,15 *1,25</t>
  </si>
  <si>
    <t>68</t>
  </si>
  <si>
    <t>781674111</t>
  </si>
  <si>
    <t>Montáž keramických obkladů parapetů lepených flexibilním lepidlem, šířky parapetu do 100 mm</t>
  </si>
  <si>
    <t>700237401</t>
  </si>
  <si>
    <t>https://podminky.urs.cz/item/CS_URS_2026_01/781674111</t>
  </si>
  <si>
    <t xml:space="preserve">1,60   "horní hrana příčky vysoké 2,0 m"</t>
  </si>
  <si>
    <t>69</t>
  </si>
  <si>
    <t>-1978980405</t>
  </si>
  <si>
    <t>1,60*0,10 *1,25</t>
  </si>
  <si>
    <t>70</t>
  </si>
  <si>
    <t>781495141</t>
  </si>
  <si>
    <t>Obklad - dokončující práce průnik obkladem kruhový, bez izolace do DN 30</t>
  </si>
  <si>
    <t>1592006210</t>
  </si>
  <si>
    <t>https://podminky.urs.cz/item/CS_URS_2026_01/781495141</t>
  </si>
  <si>
    <t>71</t>
  </si>
  <si>
    <t>781495142</t>
  </si>
  <si>
    <t>Obklad - dokončující práce průnik obkladem kruhový, bez izolace přes DN 30 do DN 90</t>
  </si>
  <si>
    <t>-1532866167</t>
  </si>
  <si>
    <t>https://podminky.urs.cz/item/CS_URS_2026_01/781495142</t>
  </si>
  <si>
    <t>72</t>
  </si>
  <si>
    <t>781495143</t>
  </si>
  <si>
    <t>Obklad - dokončující práce průnik obkladem kruhový, bez izolace přes DN 90</t>
  </si>
  <si>
    <t>1910579606</t>
  </si>
  <si>
    <t>https://podminky.urs.cz/item/CS_URS_2026_01/781495143</t>
  </si>
  <si>
    <t>73</t>
  </si>
  <si>
    <t>781495184</t>
  </si>
  <si>
    <t>Obklad - dokončující práce pracnější řezání obkladaček rovné</t>
  </si>
  <si>
    <t>1436921275</t>
  </si>
  <si>
    <t>https://podminky.urs.cz/item/CS_URS_2026_01/781495184</t>
  </si>
  <si>
    <t xml:space="preserve">"cca"   45,00</t>
  </si>
  <si>
    <t>74</t>
  </si>
  <si>
    <t>998781121</t>
  </si>
  <si>
    <t>Přesun hmot pro obklady keramické stanovený z hmotnosti přesunovaného materiálu vodorovná dopravní vzdálenost do 50 m ruční (bez užití mechanizace) v objektech výšky do 6 m</t>
  </si>
  <si>
    <t>23900642</t>
  </si>
  <si>
    <t>https://podminky.urs.cz/item/CS_URS_2026_01/998781121</t>
  </si>
  <si>
    <t>783</t>
  </si>
  <si>
    <t>Dokončovací práce - nátěry</t>
  </si>
  <si>
    <t>75</t>
  </si>
  <si>
    <t>783301303</t>
  </si>
  <si>
    <t>Příprava podkladu zámečnických konstrukcí před provedením nátěru odrezivění odrezovačem bezoplachovým</t>
  </si>
  <si>
    <t>1614934275</t>
  </si>
  <si>
    <t>https://podminky.urs.cz/item/CS_URS_2026_01/783301303</t>
  </si>
  <si>
    <t>(0,70+1,97*2)*0,25 *3</t>
  </si>
  <si>
    <t>(0,90+1,97*2)*0,25 *1</t>
  </si>
  <si>
    <t xml:space="preserve">Součet   nové zárubně</t>
  </si>
  <si>
    <t>76</t>
  </si>
  <si>
    <t>783314101</t>
  </si>
  <si>
    <t>Základní nátěr zámečnických konstrukcí jednonásobný syntetický</t>
  </si>
  <si>
    <t>-166089231</t>
  </si>
  <si>
    <t>https://podminky.urs.cz/item/CS_URS_2026_01/783314101</t>
  </si>
  <si>
    <t>77</t>
  </si>
  <si>
    <t>783315101</t>
  </si>
  <si>
    <t>Mezinátěr zámečnických konstrukcí jednonásobný syntetický standardní</t>
  </si>
  <si>
    <t>1457091959</t>
  </si>
  <si>
    <t>https://podminky.urs.cz/item/CS_URS_2026_01/783315101</t>
  </si>
  <si>
    <t>78</t>
  </si>
  <si>
    <t>783317101</t>
  </si>
  <si>
    <t>Krycí nátěr (email) zámečnických konstrukcí jednonásobný syntetický standardní</t>
  </si>
  <si>
    <t>319139860</t>
  </si>
  <si>
    <t>https://podminky.urs.cz/item/CS_URS_2026_01/783317101</t>
  </si>
  <si>
    <t>784</t>
  </si>
  <si>
    <t>Dokončovací práce - malby</t>
  </si>
  <si>
    <t>79</t>
  </si>
  <si>
    <t>784111001</t>
  </si>
  <si>
    <t>Oprášení (ometení) podkladu v místnostech výšky do 3,80 m</t>
  </si>
  <si>
    <t>-1207874192</t>
  </si>
  <si>
    <t>https://podminky.urs.cz/item/CS_URS_2026_01/784111001</t>
  </si>
  <si>
    <t>80</t>
  </si>
  <si>
    <t>784181121</t>
  </si>
  <si>
    <t>Penetrace podkladu jednonásobná hloubková akrylátová bezbarvá v místnostech výšky do 3,80 m</t>
  </si>
  <si>
    <t>1504778619</t>
  </si>
  <si>
    <t>https://podminky.urs.cz/item/CS_URS_2026_01/784181121</t>
  </si>
  <si>
    <t>81</t>
  </si>
  <si>
    <t>784211111</t>
  </si>
  <si>
    <t>Malby z malířských směsí oděruvzdorných za mokra dvojnásobné, bílé za mokra oděruvzdorné velmi dobře v místnostech výšky do 3,80 m</t>
  </si>
  <si>
    <t>-1826578654</t>
  </si>
  <si>
    <t>https://podminky.urs.cz/item/CS_URS_2026_01/784211111</t>
  </si>
  <si>
    <t>82</t>
  </si>
  <si>
    <t>784211141</t>
  </si>
  <si>
    <t>Malby z malířských směsí oděruvzdorných za mokra Příplatek k cenám dvojnásobných maleb za zvýšenou pracnost při provádění malého rozsahu plochy do 5 m2</t>
  </si>
  <si>
    <t>-1079551300</t>
  </si>
  <si>
    <t>https://podminky.urs.cz/item/CS_URS_2026_01/784211141</t>
  </si>
  <si>
    <t>83</t>
  </si>
  <si>
    <t>784171101</t>
  </si>
  <si>
    <t>Zakrytí nemalovaných ploch (materiál ve specifikaci) včetně pozdějšího odkrytí podlah</t>
  </si>
  <si>
    <t>56279105</t>
  </si>
  <si>
    <t>https://podminky.urs.cz/item/CS_URS_2026_01/784171101</t>
  </si>
  <si>
    <t>84</t>
  </si>
  <si>
    <t>28323157</t>
  </si>
  <si>
    <t>fólie pro malířské potřeby zakrývací tl 14µ 4x5m</t>
  </si>
  <si>
    <t>160181374</t>
  </si>
  <si>
    <t>10,565*1,05</t>
  </si>
  <si>
    <t>85</t>
  </si>
  <si>
    <t>784171111</t>
  </si>
  <si>
    <t>Zakrytí nemalovaných ploch (materiál ve specifikaci) včetně pozdějšího odkrytí svislých ploch např. stěn, oken, dveří v místnostech výšky do 3,80</t>
  </si>
  <si>
    <t>-1273028620</t>
  </si>
  <si>
    <t>https://podminky.urs.cz/item/CS_URS_2026_01/784171111</t>
  </si>
  <si>
    <t>1,00*2*8</t>
  </si>
  <si>
    <t>86</t>
  </si>
  <si>
    <t>-2116542113</t>
  </si>
  <si>
    <t>16,00*1,05</t>
  </si>
  <si>
    <t>002 - ZDRAVOTECHNICKÉ INSTALACE, VĚTRÁNÍ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</si>
  <si>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</si>
  <si>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</si>
  <si>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</si>
  <si>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751 - Vzduchotechnika</t>
  </si>
  <si>
    <t>721</t>
  </si>
  <si>
    <t>Zdravotechnika - vnitřní kanalizace</t>
  </si>
  <si>
    <t>721173722</t>
  </si>
  <si>
    <t>Potrubí z trub polyetylenových svařované připojovací DN 40</t>
  </si>
  <si>
    <t>1634790002</t>
  </si>
  <si>
    <t>https://podminky.urs.cz/item/CS_URS_2026_01/721173722</t>
  </si>
  <si>
    <t>721173726</t>
  </si>
  <si>
    <t>Potrubí z trub polyetylenových svařované připojovací DN 100</t>
  </si>
  <si>
    <t>90402025</t>
  </si>
  <si>
    <t>https://podminky.urs.cz/item/CS_URS_2026_01/721173726</t>
  </si>
  <si>
    <t>721174063</t>
  </si>
  <si>
    <t>Potrubí z trub polypropylenových větrací DN 110</t>
  </si>
  <si>
    <t>1237684826</t>
  </si>
  <si>
    <t>https://podminky.urs.cz/item/CS_URS_2026_01/721174063</t>
  </si>
  <si>
    <t>721274126</t>
  </si>
  <si>
    <t>Ventily přivzdušňovací odpadních potrubí vnitřní DN 110</t>
  </si>
  <si>
    <t>-305441007</t>
  </si>
  <si>
    <t>https://podminky.urs.cz/item/CS_URS_2026_01/721274126</t>
  </si>
  <si>
    <t>721194104</t>
  </si>
  <si>
    <t>Vyměření přípojek na potrubí vyvedení a upevnění odpadních výpustek DN 40</t>
  </si>
  <si>
    <t>-1361679713</t>
  </si>
  <si>
    <t>https://podminky.urs.cz/item/CS_URS_2026_01/721194104</t>
  </si>
  <si>
    <t>721194109</t>
  </si>
  <si>
    <t>Vyměření přípojek na potrubí vyvedení a upevnění odpadních výpustek DN 110</t>
  </si>
  <si>
    <t>1460612870</t>
  </si>
  <si>
    <t>https://podminky.urs.cz/item/CS_URS_2026_01/721194109</t>
  </si>
  <si>
    <t>721171907</t>
  </si>
  <si>
    <t>Opravy odpadního potrubí plastového vsazení odbočky do potrubí DN 160</t>
  </si>
  <si>
    <t>-1065920849</t>
  </si>
  <si>
    <t>https://podminky.urs.cz/item/CS_URS_2026_01/721171907</t>
  </si>
  <si>
    <t>721171917</t>
  </si>
  <si>
    <t>Opravy odpadního potrubí plastového propojení dosavadního potrubí DN 160</t>
  </si>
  <si>
    <t>1401704005</t>
  </si>
  <si>
    <t>https://podminky.urs.cz/item/CS_URS_2026_01/721171917</t>
  </si>
  <si>
    <t>721290111</t>
  </si>
  <si>
    <t>Zkouška těsnosti kanalizace v objektech vodou do DN 125</t>
  </si>
  <si>
    <t>1349957788</t>
  </si>
  <si>
    <t>https://podminky.urs.cz/item/CS_URS_2026_01/721290111</t>
  </si>
  <si>
    <t>5,00+4,00</t>
  </si>
  <si>
    <t>998721121</t>
  </si>
  <si>
    <t>Přesun hmot pro vnitřní kanalizaci stanovený z hmotnosti přesunovaného materiálu vodorovná dopravní vzdálenost do 50 m ruční (bez užití mechanizace) v objektech výšky do 6 m</t>
  </si>
  <si>
    <t>-1546531875</t>
  </si>
  <si>
    <t>https://podminky.urs.cz/item/CS_URS_2026_01/998721121</t>
  </si>
  <si>
    <t>72190010.R02</t>
  </si>
  <si>
    <t>Výpomocné práce pro vnitřní kanalizaci - sekání, průrazy, záhozy, zazdívky, začištění</t>
  </si>
  <si>
    <t>%</t>
  </si>
  <si>
    <t>-1236255675</t>
  </si>
  <si>
    <t>722</t>
  </si>
  <si>
    <t>Zdravotechnika - vnitřní vodovod</t>
  </si>
  <si>
    <t>722174002</t>
  </si>
  <si>
    <t>Potrubí z trubek polypropylenových spojovaných svařováním z jednovrstvého PP-R S3,2 (PN 16) D 20/2,8</t>
  </si>
  <si>
    <t>6927990</t>
  </si>
  <si>
    <t>https://podminky.urs.cz/item/CS_URS_2026_01/722174002</t>
  </si>
  <si>
    <t>722174003</t>
  </si>
  <si>
    <t>Potrubí z trubek polypropylenových spojovaných svařováním z jednovrstvého PP-R S3,2 (PN 16) D 25/3,5</t>
  </si>
  <si>
    <t>554225285</t>
  </si>
  <si>
    <t>https://podminky.urs.cz/item/CS_URS_2026_01/722174003</t>
  </si>
  <si>
    <t xml:space="preserve">2,00     "sociální zařízení - v příčce"</t>
  </si>
  <si>
    <t xml:space="preserve">23,00   "po stěně stodoly - napojení na stávající přípojku"</t>
  </si>
  <si>
    <t>722181241</t>
  </si>
  <si>
    <t>Ochrana potrubí termoizolačními trubicemi z pěnového polyetylenu PE přilepenými v příčných a podélných spojích, tloušťky izolace přes 13 do 20 mm, vnitřního průměru izolace DN do 22 mm</t>
  </si>
  <si>
    <t>-601935985</t>
  </si>
  <si>
    <t>https://podminky.urs.cz/item/CS_URS_2026_01/722181241</t>
  </si>
  <si>
    <t>722181242</t>
  </si>
  <si>
    <t>Ochrana potrubí termoizolačními trubicemi z pěnového polyetylenu PE přilepenými v příčných a podélných spojích, tloušťky izolace přes 13 do 20 mm, vnitřního průměru izolace DN přes 22 do 45 mm</t>
  </si>
  <si>
    <t>572961781</t>
  </si>
  <si>
    <t>https://podminky.urs.cz/item/CS_URS_2026_01/722181242</t>
  </si>
  <si>
    <t>722182017</t>
  </si>
  <si>
    <t>Podpůrný žlab pro potrubí průměru D 75</t>
  </si>
  <si>
    <t>-261067334</t>
  </si>
  <si>
    <t>https://podminky.urs.cz/item/CS_URS_2026_01/722182017</t>
  </si>
  <si>
    <t>"1. V cenách jsou započteny náklady na dodávku a montáž podpůrného žlabu."</t>
  </si>
  <si>
    <t>"2. Ceny neobsahují náklady na zavěšení potrubí, ty jsou zahrnuty v cenách potrubí."</t>
  </si>
  <si>
    <t>722190401</t>
  </si>
  <si>
    <t>Zřízení přípojek na potrubí vyvedení a upevnění výpustek do DN 25</t>
  </si>
  <si>
    <t>1697757948</t>
  </si>
  <si>
    <t>https://podminky.urs.cz/item/CS_URS_2026_01/722190401</t>
  </si>
  <si>
    <t>722290246</t>
  </si>
  <si>
    <t>Zkoušky, proplach a desinfekce vodovodního potrubí zkoušky těsnosti vodovodního potrubí plastového do DN 40</t>
  </si>
  <si>
    <t>-2023741766</t>
  </si>
  <si>
    <t>https://podminky.urs.cz/item/CS_URS_2026_01/722290246</t>
  </si>
  <si>
    <t>9,00+25,00</t>
  </si>
  <si>
    <t>722232045</t>
  </si>
  <si>
    <t>Armatury se dvěma závity kulové kohouty PN 42 do 185 °C přímé vnitřní závit G 1"</t>
  </si>
  <si>
    <t>1414068141</t>
  </si>
  <si>
    <t>https://podminky.urs.cz/item/CS_URS_2026_01/722232045</t>
  </si>
  <si>
    <t>722230113</t>
  </si>
  <si>
    <t>Armatury se dvěma závity ventily přímé s odvodňovacím ventilem G 1"</t>
  </si>
  <si>
    <t>230614820</t>
  </si>
  <si>
    <t>https://podminky.urs.cz/item/CS_URS_2026_01/722230113</t>
  </si>
  <si>
    <t>722131944</t>
  </si>
  <si>
    <t>Opravy vodovodního potrubí z ocelových trubek pozinkovaných závitových propojení dosavadního potrubí svěrnými spojkami PN 16 DN potrubí / G odbočky DN 32 / G 1</t>
  </si>
  <si>
    <t>296836521</t>
  </si>
  <si>
    <t>https://podminky.urs.cz/item/CS_URS_2026_01/722131944</t>
  </si>
  <si>
    <t>722220233</t>
  </si>
  <si>
    <t>Armatury s jedním závitem přechodové tvarovky PPR, PN 20 (SDR 6) s kovovým závitem vnitřním přechodky dGK D 32 x G 1"</t>
  </si>
  <si>
    <t>-1847938188</t>
  </si>
  <si>
    <t>https://podminky.urs.cz/item/CS_URS_2026_01/722220233</t>
  </si>
  <si>
    <t>998722121</t>
  </si>
  <si>
    <t>Přesun hmot pro vnitřní vodovod stanovený z hmotnosti přesunovaného materiálu vodorovná dopravní vzdálenost do 50 m ruční (bez užití mechanizace) v objektech výšky do 6 m</t>
  </si>
  <si>
    <t>802826540</t>
  </si>
  <si>
    <t>https://podminky.urs.cz/item/CS_URS_2026_01/998722121</t>
  </si>
  <si>
    <t>72290010.R01</t>
  </si>
  <si>
    <t>Výpomocné práce pro vnitřní vodovod - sekání, průrazy, záhozy, zazdívky, začištění</t>
  </si>
  <si>
    <t>-1223756948</t>
  </si>
  <si>
    <t>725</t>
  </si>
  <si>
    <t>Zdravotechnika - zařizovací předměty</t>
  </si>
  <si>
    <t>725119122</t>
  </si>
  <si>
    <t>Zařízení záchodů montáž klozetových mís kombi včetně dodávky manžety připojovací, šroubů a tmele</t>
  </si>
  <si>
    <t>332385792</t>
  </si>
  <si>
    <t>https://podminky.urs.cz/item/CS_URS_2026_01/725119122</t>
  </si>
  <si>
    <t>64232051</t>
  </si>
  <si>
    <t>klozet keramický kombinovaný hluboké splachování odpad vodorovný bílý 630x360x770mm</t>
  </si>
  <si>
    <t>1380378308</t>
  </si>
  <si>
    <t>6423205.R01</t>
  </si>
  <si>
    <t>klozet keramický kombinovaný hluboké splachování, vario odpad (umožňuje tři varianty napojení), v 500mm pro handicapované, bílý</t>
  </si>
  <si>
    <t>884377981</t>
  </si>
  <si>
    <t>55190006</t>
  </si>
  <si>
    <t>hadice flexibilní sanitární 3/8"</t>
  </si>
  <si>
    <t>133247542</t>
  </si>
  <si>
    <t>0,40*2</t>
  </si>
  <si>
    <t>55141001</t>
  </si>
  <si>
    <t>kohout kulový rohový mosazný R 1/2"x3/8"</t>
  </si>
  <si>
    <t>-2136949395</t>
  </si>
  <si>
    <t>31942728</t>
  </si>
  <si>
    <t>prodloužení mosaz závit vnitřní/vnější 1/2"x20mm</t>
  </si>
  <si>
    <t>-1258392627</t>
  </si>
  <si>
    <t>725119131</t>
  </si>
  <si>
    <t>Zařízení záchodů montáž klozetových sedátek standardních</t>
  </si>
  <si>
    <t>917213888</t>
  </si>
  <si>
    <t>https://podminky.urs.cz/item/CS_URS_2026_01/725119131</t>
  </si>
  <si>
    <t>55167394</t>
  </si>
  <si>
    <t>sedátko klozetové duroplastové bílé antibakteriální</t>
  </si>
  <si>
    <t>-1533881162</t>
  </si>
  <si>
    <t>55167390</t>
  </si>
  <si>
    <t>sedátko klozetové duroplastové pro handicapované</t>
  </si>
  <si>
    <t>-482834220</t>
  </si>
  <si>
    <t>725129101</t>
  </si>
  <si>
    <t>Pisoárové záchodky montáž ostatních typů keramických včetně dodávky zápachové uzávěrky, šroubů, manžety, prodloužení a těsnící pásky</t>
  </si>
  <si>
    <t>-237523572</t>
  </si>
  <si>
    <t>https://podminky.urs.cz/item/CS_URS_2026_01/725129101</t>
  </si>
  <si>
    <t>64250760</t>
  </si>
  <si>
    <t>urinál keramický bez odsávání s otvorem bílý</t>
  </si>
  <si>
    <t>-972997169</t>
  </si>
  <si>
    <t>725219102</t>
  </si>
  <si>
    <t>Umyvadla montáž umyvadel ostatních typů na šrouby včetně dodávky zápachové uzávěrky,ventilu,kohoutů a prodloužení, manžety , šroubů,pásky a tmele</t>
  </si>
  <si>
    <t>soubor</t>
  </si>
  <si>
    <t>-932517413</t>
  </si>
  <si>
    <t>https://podminky.urs.cz/item/CS_URS_2026_01/725219102</t>
  </si>
  <si>
    <t>64211030</t>
  </si>
  <si>
    <t>umyvadlo keramické závěsné bílé š 500mm</t>
  </si>
  <si>
    <t>-28974647</t>
  </si>
  <si>
    <t>64211023</t>
  </si>
  <si>
    <t>umyvadlo keramické závěsné bezbariérové bílé 640x550mm</t>
  </si>
  <si>
    <t>1339287345</t>
  </si>
  <si>
    <t>55161007</t>
  </si>
  <si>
    <t>ventil odpadní umyvadlový celokovový CLICK/CLACK s přepadem a připojovacím závitem 5/4"</t>
  </si>
  <si>
    <t>1571968527</t>
  </si>
  <si>
    <t>725291669</t>
  </si>
  <si>
    <t>Montáž doplňků zařízení koupelen a záchodů madla invalidního krakorcového</t>
  </si>
  <si>
    <t>-1678081037</t>
  </si>
  <si>
    <t>https://podminky.urs.cz/item/CS_URS_2026_01/725291669</t>
  </si>
  <si>
    <t>55147102</t>
  </si>
  <si>
    <t>madlo invalidní krakorcové nerez mat 600mm (u umyvadla)</t>
  </si>
  <si>
    <t>185498252</t>
  </si>
  <si>
    <t>725291670</t>
  </si>
  <si>
    <t>Montáž doplňků zařízení koupelen a záchodů madla invalidního krakorcového sklopného</t>
  </si>
  <si>
    <t>1632046802</t>
  </si>
  <si>
    <t>https://podminky.urs.cz/item/CS_URS_2026_01/725291670</t>
  </si>
  <si>
    <t>55147121</t>
  </si>
  <si>
    <t>madlo invalidní krakorcové sklopné s držákem toaletního papíru nerez mat 813mm</t>
  </si>
  <si>
    <t>1623510262</t>
  </si>
  <si>
    <t>55147117</t>
  </si>
  <si>
    <t>madlo invalidní krakorcové sklopné nerez mat 813mm</t>
  </si>
  <si>
    <t>665591028</t>
  </si>
  <si>
    <t>725291679</t>
  </si>
  <si>
    <t>Montáž doplňků zařízení koupelen a záchodů zrcadla nástěnného sklopného</t>
  </si>
  <si>
    <t>-186094217</t>
  </si>
  <si>
    <t>https://podminky.urs.cz/item/CS_URS_2026_01/725291679</t>
  </si>
  <si>
    <t xml:space="preserve">1   "m.č. 102 - WC ženy + ZTP"</t>
  </si>
  <si>
    <t>55441012</t>
  </si>
  <si>
    <t>zrcadlo sklopné leštěný nerez 400x600mm</t>
  </si>
  <si>
    <t>1372181387</t>
  </si>
  <si>
    <t>725291678</t>
  </si>
  <si>
    <t>Montáž doplňků zařízení koupelen a záchodů zrcadla nástěnného</t>
  </si>
  <si>
    <t>2070297358</t>
  </si>
  <si>
    <t>https://podminky.urs.cz/item/CS_URS_2026_01/725291678</t>
  </si>
  <si>
    <t xml:space="preserve">1   "m.č. 103 - WC muži předsíňka"</t>
  </si>
  <si>
    <t>55441013</t>
  </si>
  <si>
    <t>zrcadlo šroubované leštěný nerez 400x500mm</t>
  </si>
  <si>
    <t>219242977</t>
  </si>
  <si>
    <t>725291652</t>
  </si>
  <si>
    <t>Montáž doplňků zařízení koupelen a záchodů dávkovače tekutého mýdla</t>
  </si>
  <si>
    <t>279395758</t>
  </si>
  <si>
    <t>https://podminky.urs.cz/item/CS_URS_2026_01/725291652</t>
  </si>
  <si>
    <t>55431098</t>
  </si>
  <si>
    <t>dávkovač tekutého mýdla bílý 0,8L</t>
  </si>
  <si>
    <t>1521955052</t>
  </si>
  <si>
    <t>725291653</t>
  </si>
  <si>
    <t>Montáž doplňků zařízení koupelen a záchodů zásobníku toaletních papírů</t>
  </si>
  <si>
    <t>2023602128</t>
  </si>
  <si>
    <t>https://podminky.urs.cz/item/CS_URS_2026_01/725291653</t>
  </si>
  <si>
    <t xml:space="preserve">1   "m.č. 103 WC muži"</t>
  </si>
  <si>
    <t>55431090</t>
  </si>
  <si>
    <t>zásobník toaletních papírů nerez D 310mm</t>
  </si>
  <si>
    <t>1948513869</t>
  </si>
  <si>
    <t>725291654</t>
  </si>
  <si>
    <t>Montáž doplňků zařízení koupelen a záchodů zásobníku papírových ručníků</t>
  </si>
  <si>
    <t>-355378252</t>
  </si>
  <si>
    <t>https://podminky.urs.cz/item/CS_URS_2026_01/725291654</t>
  </si>
  <si>
    <t>55431084</t>
  </si>
  <si>
    <t>zásobník papírových ručníků skládaných nerezové provedení</t>
  </si>
  <si>
    <t>-264084058</t>
  </si>
  <si>
    <t>725291667</t>
  </si>
  <si>
    <t>Montáž doplňků zařízení koupelen a záchodů piktogramu</t>
  </si>
  <si>
    <t>1427293932</t>
  </si>
  <si>
    <t>https://podminky.urs.cz/item/CS_URS_2026_01/725291667</t>
  </si>
  <si>
    <t xml:space="preserve">1   "ozn. WC ženy"</t>
  </si>
  <si>
    <t xml:space="preserve">1  "ozn. WC invalidní"</t>
  </si>
  <si>
    <t xml:space="preserve">1   "ozn. WC muži"</t>
  </si>
  <si>
    <t>73558009</t>
  </si>
  <si>
    <t>piktogram 120x120 nalepovací různé symboly matný nerez</t>
  </si>
  <si>
    <t>-792026086</t>
  </si>
  <si>
    <t>725829131</t>
  </si>
  <si>
    <t>Baterie umyvadlové montáž ostatních typů stojánkových G 1/2"</t>
  </si>
  <si>
    <t>639140493</t>
  </si>
  <si>
    <t>https://podminky.urs.cz/item/CS_URS_2026_01/725829131</t>
  </si>
  <si>
    <t>55144006</t>
  </si>
  <si>
    <t>baterie umyvadlová stojánková páková nízkotlaká otáčivé ústí</t>
  </si>
  <si>
    <t>-264944936</t>
  </si>
  <si>
    <t>725829121</t>
  </si>
  <si>
    <t>Baterie umyvadlové montáž ostatních typů nástěnných pákových nebo klasických</t>
  </si>
  <si>
    <t>2091206753</t>
  </si>
  <si>
    <t>https://podminky.urs.cz/item/CS_URS_2026_01/725829121</t>
  </si>
  <si>
    <t>55145615</t>
  </si>
  <si>
    <t>baterie umyvadlová nástěnná páková 150mm chrom</t>
  </si>
  <si>
    <t>-1264876172</t>
  </si>
  <si>
    <t xml:space="preserve">1   "UM pro hendikepované"</t>
  </si>
  <si>
    <t>725539201</t>
  </si>
  <si>
    <t>Elektrické ohřívače zásobníkové montáž tlakových ohřívačů závěsných (svislých nebo vodorovných) do 15 l</t>
  </si>
  <si>
    <t>-1897227238</t>
  </si>
  <si>
    <t>https://podminky.urs.cz/item/CS_URS_2026_01/725539201</t>
  </si>
  <si>
    <t>54132286</t>
  </si>
  <si>
    <t>ohřívač vody elektrický tlakový pod umyvadlo 5L 2kW</t>
  </si>
  <si>
    <t>1308363278</t>
  </si>
  <si>
    <t>998725121</t>
  </si>
  <si>
    <t>Přesun hmot pro zařizovací předměty stanovený z hmotnosti přesunovaného materiálu vodorovná dopravní vzdálenost do 50 m ruční (bez užití mechanizace) v objektech výšky do 6 m</t>
  </si>
  <si>
    <t>979814496</t>
  </si>
  <si>
    <t>https://podminky.urs.cz/item/CS_URS_2026_01/998725121</t>
  </si>
  <si>
    <t>72590001.R01</t>
  </si>
  <si>
    <t>Výpomocné práce pro zařizovací předměty - sekání, průrazy, záhozy, zazdívky, začištění</t>
  </si>
  <si>
    <t>737192876</t>
  </si>
  <si>
    <t>751</t>
  </si>
  <si>
    <t>Vzduchotechnika</t>
  </si>
  <si>
    <t>751111131</t>
  </si>
  <si>
    <t>Montáž ventilátoru axiálního nízkotlakého potrubního základního, průměru do 200 mm</t>
  </si>
  <si>
    <t>-1437399328</t>
  </si>
  <si>
    <t>https://podminky.urs.cz/item/CS_URS_2026_01/751111131</t>
  </si>
  <si>
    <t>42914527</t>
  </si>
  <si>
    <t xml:space="preserve">ventilátor axiální diagonální potrubní tříotáčkový plastový IP44 připojení D 160mm  </t>
  </si>
  <si>
    <t>1037149578</t>
  </si>
  <si>
    <t>751514679</t>
  </si>
  <si>
    <t>Montáž škrtící klapky nebo zpětné klapky do plechového potrubí kruhové bez příruby, průměru přes 100 do 200 mm</t>
  </si>
  <si>
    <t>-455710523</t>
  </si>
  <si>
    <t>https://podminky.urs.cz/item/CS_URS_2026_01/751514679</t>
  </si>
  <si>
    <t>42971022</t>
  </si>
  <si>
    <t>klapka kruhová zpětná Pz D 160mm</t>
  </si>
  <si>
    <t>1407336821</t>
  </si>
  <si>
    <t>751510042</t>
  </si>
  <si>
    <t>Vzduchotechnické potrubí z pozinkovaného plechu kruhové, trouba spirálně vinutá bez příruby, průměru přes 100 do 200 mm</t>
  </si>
  <si>
    <t>915486522</t>
  </si>
  <si>
    <t>https://podminky.urs.cz/item/CS_URS_2026_01/751510042</t>
  </si>
  <si>
    <t>" V ceně jsou započteny i náklady na dodání a montáž trub včetně tvarovek."</t>
  </si>
  <si>
    <t>10,00</t>
  </si>
  <si>
    <t>763793123</t>
  </si>
  <si>
    <t>Montáž ostatních dílců ocelových spojovacích prostředků svorníků, šroubů, délky přes 300 do 500 mm</t>
  </si>
  <si>
    <t>505174752</t>
  </si>
  <si>
    <t>https://podminky.urs.cz/item/CS_URS_2026_01/763793123</t>
  </si>
  <si>
    <t>42975102</t>
  </si>
  <si>
    <t>objímka s gumou Pz M8/M10 D 160mm</t>
  </si>
  <si>
    <t>-373092986</t>
  </si>
  <si>
    <t>31197003</t>
  </si>
  <si>
    <t>tyč závitová Pz 4.6 M10</t>
  </si>
  <si>
    <t>856082127</t>
  </si>
  <si>
    <t>751322012</t>
  </si>
  <si>
    <t>Montáž talířových ventilů, anemostatů, dýz talířového ventilu, průměru přes 100 do 200 mm</t>
  </si>
  <si>
    <t>-760317685</t>
  </si>
  <si>
    <t>https://podminky.urs.cz/item/CS_URS_2026_01/751322012</t>
  </si>
  <si>
    <t>42972209</t>
  </si>
  <si>
    <t>ventil talířový pro přívod vzduchu kovový D 160mm</t>
  </si>
  <si>
    <t>1400940160</t>
  </si>
  <si>
    <t>751514776</t>
  </si>
  <si>
    <t>Montáž protidešťové stříšky nebo výfukové hlavice do plechového potrubí kruhové bez příruby, průměru přes 100 do 200 mm</t>
  </si>
  <si>
    <t>1641350390</t>
  </si>
  <si>
    <t>https://podminky.urs.cz/item/CS_URS_2026_01/751514776</t>
  </si>
  <si>
    <t>42972005</t>
  </si>
  <si>
    <t>výfukový kus přímý Pz 0° D 160mm</t>
  </si>
  <si>
    <t>362040364</t>
  </si>
  <si>
    <t>751614124</t>
  </si>
  <si>
    <t>Montáž monitorovacího, řídícího a ovládacího zařízení čidla pohybu</t>
  </si>
  <si>
    <t>2109318572</t>
  </si>
  <si>
    <t>https://podminky.urs.cz/item/CS_URS_2026_01/751614124</t>
  </si>
  <si>
    <t>40461016</t>
  </si>
  <si>
    <t>detektor pohybu stropní 360°</t>
  </si>
  <si>
    <t>-617951153</t>
  </si>
  <si>
    <t>741310022</t>
  </si>
  <si>
    <t>Montáž spínačů jedno nebo dvoupólových nástěnných se zapojením vodičů, pro prostředí normální přepínačů, řazení 6-střídavých</t>
  </si>
  <si>
    <t>550746684</t>
  </si>
  <si>
    <t>https://podminky.urs.cz/item/CS_URS_2026_01/741310022</t>
  </si>
  <si>
    <t>40565049</t>
  </si>
  <si>
    <t>spínač doběhový 230V/50Hz plastové pouzdro nastavitelný 2 až 20min</t>
  </si>
  <si>
    <t>-620686377</t>
  </si>
  <si>
    <t>998751121</t>
  </si>
  <si>
    <t>Přesun hmot pro vzduchotechniku stanovený z hmotnosti přesunovaného materiálu vodorovná dopravní vzdálenost do 100 m ruční (bez užití mechanizace) v objektech výšky do 12 m</t>
  </si>
  <si>
    <t>-1078125003</t>
  </si>
  <si>
    <t>https://podminky.urs.cz/item/CS_URS_2026_01/998751121</t>
  </si>
  <si>
    <t>75170010.R03</t>
  </si>
  <si>
    <t>Výpomocné práce pro větrání (sekání, bourání, záhozy a začištění)</t>
  </si>
  <si>
    <t>-1631906964</t>
  </si>
  <si>
    <t>003 - ELEKTROINSTALACE</t>
  </si>
  <si>
    <t>Pavel Knížek Jílové</t>
  </si>
  <si>
    <t xml:space="preserve">Pavel Knížek Jílové a Nina Blavková Děčín </t>
  </si>
  <si>
    <t xml:space="preserve">    741 - Elektroinstalace - silnoproud</t>
  </si>
  <si>
    <t>741</t>
  </si>
  <si>
    <t>Elektroinstalace - silnoproud</t>
  </si>
  <si>
    <t>741320105</t>
  </si>
  <si>
    <t>Montáž jističů se zapojením vodičů jednopólových nn do 25 A ve skříni</t>
  </si>
  <si>
    <t>-722149387</t>
  </si>
  <si>
    <t>https://podminky.urs.cz/item/CS_URS_2026_01/741320105</t>
  </si>
  <si>
    <t>35822119</t>
  </si>
  <si>
    <t>jistič 1-pólový 13 A vypínací charakteristika B vypínací schopnost 6 kA</t>
  </si>
  <si>
    <t>1412340038</t>
  </si>
  <si>
    <t>35822111</t>
  </si>
  <si>
    <t>jistič 1-pólový 16 A vypínací charakteristika B vypínací schopnost 10 kA</t>
  </si>
  <si>
    <t>-344944178</t>
  </si>
  <si>
    <t>741321033</t>
  </si>
  <si>
    <t>Montáž proudových chráničů se zapojením vodičů čtyřpólových nn do 25 A ve skříni</t>
  </si>
  <si>
    <t>-864833120</t>
  </si>
  <si>
    <t>https://podminky.urs.cz/item/CS_URS_2026_01/741321033</t>
  </si>
  <si>
    <t>35829006</t>
  </si>
  <si>
    <t>chránič proudový 4 pólový 25A typ A 0,03A</t>
  </si>
  <si>
    <t>-1942227048</t>
  </si>
  <si>
    <t>741122015</t>
  </si>
  <si>
    <t>Montáž kabelů měděných bez ukončení uložených pod omítku plných kulatých (např. CYKY, CYKFY), počtu a průřezu žil 3x1,5 mm2</t>
  </si>
  <si>
    <t>-787659425</t>
  </si>
  <si>
    <t>https://podminky.urs.cz/item/CS_URS_2026_01/741122015</t>
  </si>
  <si>
    <t>34111030</t>
  </si>
  <si>
    <t>kabel instalační jádro Cu plné izolace PVC plášť PVC 450/750V (CYKY) 3x1,5mm2</t>
  </si>
  <si>
    <t>541295206</t>
  </si>
  <si>
    <t>135,00*1,15</t>
  </si>
  <si>
    <t>741122016</t>
  </si>
  <si>
    <t>Montáž kabelů měděných bez ukončení uložených pod omítku plných kulatých (např. CYKY, CYKFY), počtu a průřezu žil 3x2,5 až 6 mm2</t>
  </si>
  <si>
    <t>1198944425</t>
  </si>
  <si>
    <t>https://podminky.urs.cz/item/CS_URS_2026_01/741122016</t>
  </si>
  <si>
    <t>34111036</t>
  </si>
  <si>
    <t>kabel instalační jádro Cu plné izolace PVC plášť PVC 450/750V (CYKY) 3x2,5mm2</t>
  </si>
  <si>
    <t>-278999863</t>
  </si>
  <si>
    <t>180,00*1,15</t>
  </si>
  <si>
    <t>741120001</t>
  </si>
  <si>
    <t>Montáž vodičů izolovaných měděných bez ukončení uložených pod omítku plných a laněných (např. CY), průřezu žíly 0,35 až 6 mm2</t>
  </si>
  <si>
    <t>-1817235681</t>
  </si>
  <si>
    <t>https://podminky.urs.cz/item/CS_URS_2026_01/741120001</t>
  </si>
  <si>
    <t>34140826</t>
  </si>
  <si>
    <t>vodič propojovací jádro Cu plné izolace PVC 450/750V (H07V-U) 1x6mm2</t>
  </si>
  <si>
    <t>618479914</t>
  </si>
  <si>
    <t>65,00*1,15</t>
  </si>
  <si>
    <t>741372076</t>
  </si>
  <si>
    <t>Montáž svítidel s integrovaným zdrojem LED se zapojením vodičů interiérových přisazených stropních hranatých nebo kruhových s pohybovým čidlem, plochy do 0,09 m2</t>
  </si>
  <si>
    <t>314270763</t>
  </si>
  <si>
    <t>https://podminky.urs.cz/item/CS_URS_2026_01/741372076</t>
  </si>
  <si>
    <t>34825002</t>
  </si>
  <si>
    <t>svítidlo interiérové stropní LED přisazené kruhové D 300-450mm 1200-1900lm</t>
  </si>
  <si>
    <t>1521616590</t>
  </si>
  <si>
    <t>741372021</t>
  </si>
  <si>
    <t>Montáž svítidel s integrovaným zdrojem LED se zapojením vodičů interiérových přisazených nástěnných hranatých nebo kruhových, plochy do 0,09 m2</t>
  </si>
  <si>
    <t>-2010598406</t>
  </si>
  <si>
    <t>https://podminky.urs.cz/item/CS_URS_2026_01/741372021</t>
  </si>
  <si>
    <t>3482500.R01</t>
  </si>
  <si>
    <t xml:space="preserve">svítidlo interiérové nástěnné LED 11W přisazené kruhové D 300-450mm </t>
  </si>
  <si>
    <t>-1726821502</t>
  </si>
  <si>
    <t>741310206</t>
  </si>
  <si>
    <t>Montáž spínačů jedno nebo dvoupólových polozapuštěných nebo zapuštěných se zapojením vodičů šroubové připojení, pro prostředí normální spínačů, řazení 2-dvoupólových</t>
  </si>
  <si>
    <t>-2146298707</t>
  </si>
  <si>
    <t>https://podminky.urs.cz/item/CS_URS_2026_01/741310206</t>
  </si>
  <si>
    <t>34535001</t>
  </si>
  <si>
    <t>spínač kompletní, zapuštěný, dvojpólový, řazení 2, šroubové svorky</t>
  </si>
  <si>
    <t>1581439841</t>
  </si>
  <si>
    <t>741310231</t>
  </si>
  <si>
    <t>Montáž spínačů jedno nebo dvoupólových polozapuštěných nebo zapuštěných se zapojením vodičů šroubové připojení, pro prostředí normální přepínačů, řazení 5-sériových</t>
  </si>
  <si>
    <t>-955396276</t>
  </si>
  <si>
    <t>https://podminky.urs.cz/item/CS_URS_2026_01/741310231</t>
  </si>
  <si>
    <t>34535002</t>
  </si>
  <si>
    <t>přepínač sériový kompletní, zapuštěný, řazení 5, šroubové svorky</t>
  </si>
  <si>
    <t>1209128121</t>
  </si>
  <si>
    <t>741310233</t>
  </si>
  <si>
    <t>Montáž spínačů jedno nebo dvoupólových polozapuštěných nebo zapuštěných se zapojením vodičů šroubové připojení, pro prostředí normální přepínačů, řazení 6-střídavých</t>
  </si>
  <si>
    <t>-1282690560</t>
  </si>
  <si>
    <t>https://podminky.urs.cz/item/CS_URS_2026_01/741310233</t>
  </si>
  <si>
    <t>34535003</t>
  </si>
  <si>
    <t>přepínač střídavý kompletní, zapuštěný, řazení 6, šroubové svorky</t>
  </si>
  <si>
    <t>-1931023600</t>
  </si>
  <si>
    <t>741313041</t>
  </si>
  <si>
    <t>Montáž zásuvek domovních se zapojením vodičů šroubové připojení polozapuštěných nebo zapuštěných 10/16 A, provedení 2P + PE</t>
  </si>
  <si>
    <t>735503754</t>
  </si>
  <si>
    <t>https://podminky.urs.cz/item/CS_URS_2026_01/741313041</t>
  </si>
  <si>
    <t>34555202</t>
  </si>
  <si>
    <t>zásuvka zapuštěná jednonásobná chráněná, šroubové svorky</t>
  </si>
  <si>
    <t>1779760820</t>
  </si>
  <si>
    <t>741112001</t>
  </si>
  <si>
    <t>Montáž krabic elektroinstalačních bez napojení na trubky a lišty, demontáže a montáže víčka a přístroje protahovacích nebo odbočných zapuštěných plastových kruhových do zdiva</t>
  </si>
  <si>
    <t>-1296081909</t>
  </si>
  <si>
    <t>https://podminky.urs.cz/item/CS_URS_2026_01/741112001</t>
  </si>
  <si>
    <t>34571457</t>
  </si>
  <si>
    <t>krabice pod omítku PVC odbočná kruhová D 70mm s víčkem</t>
  </si>
  <si>
    <t>-1909083285</t>
  </si>
  <si>
    <t>1025245483</t>
  </si>
  <si>
    <t>34571450</t>
  </si>
  <si>
    <t>krabice pod omítku PVC přístrojová kruhová D 70mm</t>
  </si>
  <si>
    <t>-2029472875</t>
  </si>
  <si>
    <t>3456269.R01</t>
  </si>
  <si>
    <t>věneček malý 5P</t>
  </si>
  <si>
    <t>95991846</t>
  </si>
  <si>
    <t>34571550</t>
  </si>
  <si>
    <t>víčko krabic z PH, D 80mm, hloubka 40mm</t>
  </si>
  <si>
    <t>941376839</t>
  </si>
  <si>
    <t>741110511</t>
  </si>
  <si>
    <t>Montáž lišt a kanálků elektroinstalačních se spojkami, ohyby a rohy a s nasunutím do krabic vkládacích s víčkem, šířky do 60 mm</t>
  </si>
  <si>
    <t>363830399</t>
  </si>
  <si>
    <t>https://podminky.urs.cz/item/CS_URS_2026_01/741110511</t>
  </si>
  <si>
    <t>34571008</t>
  </si>
  <si>
    <t>lišta elektroinstalační vkládací hranatá PVC 40x40mm</t>
  </si>
  <si>
    <t>2079547617</t>
  </si>
  <si>
    <t>24,00*1,05</t>
  </si>
  <si>
    <t>56280102</t>
  </si>
  <si>
    <t>rozpěrné hmoždinky do plných materiálů 8x40</t>
  </si>
  <si>
    <t>100 kus</t>
  </si>
  <si>
    <t>-1251842925</t>
  </si>
  <si>
    <t>31141003</t>
  </si>
  <si>
    <t>vrut ocelový FeZn zápustná hlava drážka hvězdicová plný závit 4x40mm</t>
  </si>
  <si>
    <t>-276704754</t>
  </si>
  <si>
    <t>735429116</t>
  </si>
  <si>
    <t>Montáž konvektorů přímotopných elektrických s osazením na konzoly, výkonu přes 0,5 do 3,0 kW</t>
  </si>
  <si>
    <t>432241386</t>
  </si>
  <si>
    <t>https://podminky.urs.cz/item/CS_URS_2026_01/735429116</t>
  </si>
  <si>
    <t>54154002</t>
  </si>
  <si>
    <t>konvektor přímotopný elektrický nástěnný 1kW</t>
  </si>
  <si>
    <t>-931640458</t>
  </si>
  <si>
    <t>998741121</t>
  </si>
  <si>
    <t>Přesun hmot pro silnoproud stanovený z hmotnosti přesunovaného materiálu vodorovná dopravní vzdálenost do 50 m ruční (bez užití mechanizace) v objektech výšky do 6 m</t>
  </si>
  <si>
    <t>-2111813053</t>
  </si>
  <si>
    <t>https://podminky.urs.cz/item/CS_URS_2026_01/998741121</t>
  </si>
  <si>
    <t>741810001</t>
  </si>
  <si>
    <t>Zkoušky a prohlídky elektrických rozvodů a zařízení celková prohlídka a vyhotovení revizní zprávy pro objem montážních prací do 100 tis. Kč</t>
  </si>
  <si>
    <t>-1831276987</t>
  </si>
  <si>
    <t>https://podminky.urs.cz/item/CS_URS_2026_01/741810001</t>
  </si>
  <si>
    <t>74182001.R01</t>
  </si>
  <si>
    <t>Výpomocné práce (sekání, průrazy a následné začištění)</t>
  </si>
  <si>
    <t>-534209928</t>
  </si>
  <si>
    <t>004 - VEDLEJŠÍ ROZPOČTOVÉ NÁKLADY</t>
  </si>
  <si>
    <t>VRN - Vedlejší rozpočtové náklady</t>
  </si>
  <si>
    <t xml:space="preserve">    VRN3 - Zařízení staveniště</t>
  </si>
  <si>
    <t>VRN</t>
  </si>
  <si>
    <t>Vedlejší rozpočtové náklady</t>
  </si>
  <si>
    <t>VRN3</t>
  </si>
  <si>
    <t>Zařízení staveniště</t>
  </si>
  <si>
    <t>03210300.r01</t>
  </si>
  <si>
    <t>Náklady na mobilní WC - počítán pronájem 2 měsíce s pravidelným vývozem, včetně dopravy a umístění</t>
  </si>
  <si>
    <t>1024</t>
  </si>
  <si>
    <t>339943140</t>
  </si>
  <si>
    <t>032803000</t>
  </si>
  <si>
    <t>Ostatní vybavení staveniště</t>
  </si>
  <si>
    <t>Kč</t>
  </si>
  <si>
    <t>-781770055</t>
  </si>
  <si>
    <t>https://podminky.urs.cz/item/CS_URS_2026_01/032803000</t>
  </si>
  <si>
    <t>034503000</t>
  </si>
  <si>
    <t>Informační tabule na staveništi</t>
  </si>
  <si>
    <t>1274975660</t>
  </si>
  <si>
    <t>https://podminky.urs.cz/item/CS_URS_2026_01/034503000</t>
  </si>
  <si>
    <t>039103000</t>
  </si>
  <si>
    <t>Rozebrání, bourání a odvoz zařízení staveniště</t>
  </si>
  <si>
    <t>1810632357</t>
  </si>
  <si>
    <t>https://podminky.urs.cz/item/CS_URS_2026_01/039103000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</si>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</sst>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80008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8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30" fillId="0" borderId="15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166" fontId="30" fillId="0" borderId="21" xfId="0" applyNumberFormat="1" applyFont="1" applyBorder="1" applyAlignment="1" applyProtection="1">
      <alignment vertical="center"/>
    </xf>
    <xf numFmtId="4" fontId="30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9" fillId="0" borderId="22" xfId="0" applyFont="1" applyBorder="1" applyAlignment="1" applyProtection="1">
      <alignment vertical="center"/>
    </xf>
    <xf numFmtId="167" fontId="23" fillId="2" borderId="23" xfId="0" applyNumberFormat="1" applyFont="1" applyFill="1" applyBorder="1" applyAlignment="1" applyProtection="1">
      <alignment vertical="center"/>
      <protection locked="0"/>
    </xf>
    <xf numFmtId="0" fontId="24" fillId="2" borderId="20" xfId="0" applyFont="1" applyFill="1" applyBorder="1" applyAlignment="1" applyProtection="1">
      <alignment horizontal="left" vertical="center"/>
      <protection locked="0"/>
    </xf>
    <xf numFmtId="0" fontId="24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166" fontId="24" fillId="0" borderId="22" xfId="0" applyNumberFormat="1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2" fillId="0" borderId="29" xfId="0" applyFont="1" applyBorder="1" applyAlignment="1">
      <alignment horizontal="left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horizontal="left" vertical="center" wrapText="1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43" fillId="0" borderId="1" xfId="0" applyFont="1" applyFill="1" applyBorder="1" applyAlignment="1">
      <alignment horizontal="center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vertical="top"/>
    </xf>
    <xf numFmtId="0" fontId="50" fillId="0" borderId="1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horizontal="center" vertical="center"/>
    </xf>
    <xf numFmtId="49" fontId="50" fillId="0" borderId="1" xfId="0" applyNumberFormat="1" applyFont="1" applyBorder="1" applyAlignment="1" applyProtection="1">
      <alignment horizontal="left" vertical="center"/>
    </xf>
    <xf numFmtId="0" fontId="49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 applyAlignment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calcChain" Target="calcChain.xml" /><Relationship Id="rId10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342272225" TargetMode="External" /><Relationship Id="rId2" Type="http://schemas.openxmlformats.org/officeDocument/2006/relationships/hyperlink" Target="https://podminky.urs.cz/item/CS_URS_2026_01/342272245" TargetMode="External" /><Relationship Id="rId3" Type="http://schemas.openxmlformats.org/officeDocument/2006/relationships/hyperlink" Target="https://podminky.urs.cz/item/CS_URS_2026_01/342291121" TargetMode="External" /><Relationship Id="rId4" Type="http://schemas.openxmlformats.org/officeDocument/2006/relationships/hyperlink" Target="https://podminky.urs.cz/item/CS_URS_2026_01/612131101" TargetMode="External" /><Relationship Id="rId5" Type="http://schemas.openxmlformats.org/officeDocument/2006/relationships/hyperlink" Target="https://podminky.urs.cz/item/CS_URS_2026_01/612321121" TargetMode="External" /><Relationship Id="rId6" Type="http://schemas.openxmlformats.org/officeDocument/2006/relationships/hyperlink" Target="https://podminky.urs.cz/item/CS_URS_2026_01/612321191" TargetMode="External" /><Relationship Id="rId7" Type="http://schemas.openxmlformats.org/officeDocument/2006/relationships/hyperlink" Target="https://podminky.urs.cz/item/CS_URS_2026_01/612331121" TargetMode="External" /><Relationship Id="rId8" Type="http://schemas.openxmlformats.org/officeDocument/2006/relationships/hyperlink" Target="https://podminky.urs.cz/item/CS_URS_2026_01/612331191" TargetMode="External" /><Relationship Id="rId9" Type="http://schemas.openxmlformats.org/officeDocument/2006/relationships/hyperlink" Target="https://podminky.urs.cz/item/CS_URS_2026_01/629999030" TargetMode="External" /><Relationship Id="rId10" Type="http://schemas.openxmlformats.org/officeDocument/2006/relationships/hyperlink" Target="https://podminky.urs.cz/item/CS_URS_2026_01/612131121" TargetMode="External" /><Relationship Id="rId11" Type="http://schemas.openxmlformats.org/officeDocument/2006/relationships/hyperlink" Target="https://podminky.urs.cz/item/CS_URS_2026_01/612142001" TargetMode="External" /><Relationship Id="rId12" Type="http://schemas.openxmlformats.org/officeDocument/2006/relationships/hyperlink" Target="https://podminky.urs.cz/item/CS_URS_2026_01/612321131" TargetMode="External" /><Relationship Id="rId13" Type="http://schemas.openxmlformats.org/officeDocument/2006/relationships/hyperlink" Target="https://podminky.urs.cz/item/CS_URS_2026_01/631311131" TargetMode="External" /><Relationship Id="rId14" Type="http://schemas.openxmlformats.org/officeDocument/2006/relationships/hyperlink" Target="https://podminky.urs.cz/item/CS_URS_2026_01/642942111" TargetMode="External" /><Relationship Id="rId15" Type="http://schemas.openxmlformats.org/officeDocument/2006/relationships/hyperlink" Target="https://podminky.urs.cz/item/CS_URS_2026_01/949121112" TargetMode="External" /><Relationship Id="rId16" Type="http://schemas.openxmlformats.org/officeDocument/2006/relationships/hyperlink" Target="https://podminky.urs.cz/item/CS_URS_2026_01/949121212" TargetMode="External" /><Relationship Id="rId17" Type="http://schemas.openxmlformats.org/officeDocument/2006/relationships/hyperlink" Target="https://podminky.urs.cz/item/CS_URS_2026_01/949121812" TargetMode="External" /><Relationship Id="rId18" Type="http://schemas.openxmlformats.org/officeDocument/2006/relationships/hyperlink" Target="https://podminky.urs.cz/item/CS_URS_2026_01/952901111" TargetMode="External" /><Relationship Id="rId19" Type="http://schemas.openxmlformats.org/officeDocument/2006/relationships/hyperlink" Target="https://podminky.urs.cz/item/CS_URS_2026_01/985131111" TargetMode="External" /><Relationship Id="rId20" Type="http://schemas.openxmlformats.org/officeDocument/2006/relationships/hyperlink" Target="https://podminky.urs.cz/item/CS_URS_2026_01/985131311" TargetMode="External" /><Relationship Id="rId21" Type="http://schemas.openxmlformats.org/officeDocument/2006/relationships/hyperlink" Target="https://podminky.urs.cz/item/CS_URS_2026_01/985139112" TargetMode="External" /><Relationship Id="rId22" Type="http://schemas.openxmlformats.org/officeDocument/2006/relationships/hyperlink" Target="https://podminky.urs.cz/item/CS_URS_2026_01/632450124" TargetMode="External" /><Relationship Id="rId23" Type="http://schemas.openxmlformats.org/officeDocument/2006/relationships/hyperlink" Target="https://podminky.urs.cz/item/CS_URS_2026_01/998018001" TargetMode="External" /><Relationship Id="rId24" Type="http://schemas.openxmlformats.org/officeDocument/2006/relationships/hyperlink" Target="https://podminky.urs.cz/item/CS_URS_2026_01/712391172" TargetMode="External" /><Relationship Id="rId25" Type="http://schemas.openxmlformats.org/officeDocument/2006/relationships/hyperlink" Target="https://podminky.urs.cz/item/CS_URS_2026_01/998712121" TargetMode="External" /><Relationship Id="rId26" Type="http://schemas.openxmlformats.org/officeDocument/2006/relationships/hyperlink" Target="https://podminky.urs.cz/item/CS_URS_2026_01/763131551" TargetMode="External" /><Relationship Id="rId27" Type="http://schemas.openxmlformats.org/officeDocument/2006/relationships/hyperlink" Target="https://podminky.urs.cz/item/CS_URS_2026_01/763131714" TargetMode="External" /><Relationship Id="rId28" Type="http://schemas.openxmlformats.org/officeDocument/2006/relationships/hyperlink" Target="https://podminky.urs.cz/item/CS_URS_2026_01/763131751" TargetMode="External" /><Relationship Id="rId29" Type="http://schemas.openxmlformats.org/officeDocument/2006/relationships/hyperlink" Target="https://podminky.urs.cz/item/CS_URS_2026_01/763131752" TargetMode="External" /><Relationship Id="rId30" Type="http://schemas.openxmlformats.org/officeDocument/2006/relationships/hyperlink" Target="https://podminky.urs.cz/item/CS_URS_2026_01/998763331" TargetMode="External" /><Relationship Id="rId31" Type="http://schemas.openxmlformats.org/officeDocument/2006/relationships/hyperlink" Target="https://podminky.urs.cz/item/CS_URS_2026_01/766660001" TargetMode="External" /><Relationship Id="rId32" Type="http://schemas.openxmlformats.org/officeDocument/2006/relationships/hyperlink" Target="https://podminky.urs.cz/item/CS_URS_2026_01/766660002" TargetMode="External" /><Relationship Id="rId33" Type="http://schemas.openxmlformats.org/officeDocument/2006/relationships/hyperlink" Target="https://podminky.urs.cz/item/CS_URS_2026_01/766660720" TargetMode="External" /><Relationship Id="rId34" Type="http://schemas.openxmlformats.org/officeDocument/2006/relationships/hyperlink" Target="https://podminky.urs.cz/item/CS_URS_2026_01/766660751" TargetMode="External" /><Relationship Id="rId35" Type="http://schemas.openxmlformats.org/officeDocument/2006/relationships/hyperlink" Target="https://podminky.urs.cz/item/CS_URS_2026_01/766660752" TargetMode="External" /><Relationship Id="rId36" Type="http://schemas.openxmlformats.org/officeDocument/2006/relationships/hyperlink" Target="https://podminky.urs.cz/item/CS_URS_2026_01/766660730" TargetMode="External" /><Relationship Id="rId37" Type="http://schemas.openxmlformats.org/officeDocument/2006/relationships/hyperlink" Target="https://podminky.urs.cz/item/CS_URS_2026_01/766660729" TargetMode="External" /><Relationship Id="rId38" Type="http://schemas.openxmlformats.org/officeDocument/2006/relationships/hyperlink" Target="https://podminky.urs.cz/item/CS_URS_2026_01/998766121" TargetMode="External" /><Relationship Id="rId39" Type="http://schemas.openxmlformats.org/officeDocument/2006/relationships/hyperlink" Target="https://podminky.urs.cz/item/CS_URS_2026_01/771111011" TargetMode="External" /><Relationship Id="rId40" Type="http://schemas.openxmlformats.org/officeDocument/2006/relationships/hyperlink" Target="https://podminky.urs.cz/item/CS_URS_2026_01/771121011" TargetMode="External" /><Relationship Id="rId41" Type="http://schemas.openxmlformats.org/officeDocument/2006/relationships/hyperlink" Target="https://podminky.urs.cz/item/CS_URS_2026_01/771151022" TargetMode="External" /><Relationship Id="rId42" Type="http://schemas.openxmlformats.org/officeDocument/2006/relationships/hyperlink" Target="https://podminky.urs.cz/item/CS_URS_2026_01/771161022" TargetMode="External" /><Relationship Id="rId43" Type="http://schemas.openxmlformats.org/officeDocument/2006/relationships/hyperlink" Target="https://podminky.urs.cz/item/CS_URS_2026_01/771574515" TargetMode="External" /><Relationship Id="rId44" Type="http://schemas.openxmlformats.org/officeDocument/2006/relationships/hyperlink" Target="https://podminky.urs.cz/item/CS_URS_2026_01/771591184" TargetMode="External" /><Relationship Id="rId45" Type="http://schemas.openxmlformats.org/officeDocument/2006/relationships/hyperlink" Target="https://podminky.urs.cz/item/CS_URS_2026_01/998771121" TargetMode="External" /><Relationship Id="rId46" Type="http://schemas.openxmlformats.org/officeDocument/2006/relationships/hyperlink" Target="https://podminky.urs.cz/item/CS_URS_2026_01/781111011" TargetMode="External" /><Relationship Id="rId47" Type="http://schemas.openxmlformats.org/officeDocument/2006/relationships/hyperlink" Target="https://podminky.urs.cz/item/CS_URS_2026_01/781121011" TargetMode="External" /><Relationship Id="rId48" Type="http://schemas.openxmlformats.org/officeDocument/2006/relationships/hyperlink" Target="https://podminky.urs.cz/item/CS_URS_2026_01/781151031" TargetMode="External" /><Relationship Id="rId49" Type="http://schemas.openxmlformats.org/officeDocument/2006/relationships/hyperlink" Target="https://podminky.urs.cz/item/CS_URS_2026_01/781472215" TargetMode="External" /><Relationship Id="rId50" Type="http://schemas.openxmlformats.org/officeDocument/2006/relationships/hyperlink" Target="https://podminky.urs.cz/item/CS_URS_2026_01/781674112" TargetMode="External" /><Relationship Id="rId51" Type="http://schemas.openxmlformats.org/officeDocument/2006/relationships/hyperlink" Target="https://podminky.urs.cz/item/CS_URS_2026_01/781674111" TargetMode="External" /><Relationship Id="rId52" Type="http://schemas.openxmlformats.org/officeDocument/2006/relationships/hyperlink" Target="https://podminky.urs.cz/item/CS_URS_2026_01/781495141" TargetMode="External" /><Relationship Id="rId53" Type="http://schemas.openxmlformats.org/officeDocument/2006/relationships/hyperlink" Target="https://podminky.urs.cz/item/CS_URS_2026_01/781495142" TargetMode="External" /><Relationship Id="rId54" Type="http://schemas.openxmlformats.org/officeDocument/2006/relationships/hyperlink" Target="https://podminky.urs.cz/item/CS_URS_2026_01/781495143" TargetMode="External" /><Relationship Id="rId55" Type="http://schemas.openxmlformats.org/officeDocument/2006/relationships/hyperlink" Target="https://podminky.urs.cz/item/CS_URS_2026_01/781495184" TargetMode="External" /><Relationship Id="rId56" Type="http://schemas.openxmlformats.org/officeDocument/2006/relationships/hyperlink" Target="https://podminky.urs.cz/item/CS_URS_2026_01/998781121" TargetMode="External" /><Relationship Id="rId57" Type="http://schemas.openxmlformats.org/officeDocument/2006/relationships/hyperlink" Target="https://podminky.urs.cz/item/CS_URS_2026_01/783301303" TargetMode="External" /><Relationship Id="rId58" Type="http://schemas.openxmlformats.org/officeDocument/2006/relationships/hyperlink" Target="https://podminky.urs.cz/item/CS_URS_2026_01/783314101" TargetMode="External" /><Relationship Id="rId59" Type="http://schemas.openxmlformats.org/officeDocument/2006/relationships/hyperlink" Target="https://podminky.urs.cz/item/CS_URS_2026_01/783315101" TargetMode="External" /><Relationship Id="rId60" Type="http://schemas.openxmlformats.org/officeDocument/2006/relationships/hyperlink" Target="https://podminky.urs.cz/item/CS_URS_2026_01/783317101" TargetMode="External" /><Relationship Id="rId61" Type="http://schemas.openxmlformats.org/officeDocument/2006/relationships/hyperlink" Target="https://podminky.urs.cz/item/CS_URS_2026_01/784111001" TargetMode="External" /><Relationship Id="rId62" Type="http://schemas.openxmlformats.org/officeDocument/2006/relationships/hyperlink" Target="https://podminky.urs.cz/item/CS_URS_2026_01/784181121" TargetMode="External" /><Relationship Id="rId63" Type="http://schemas.openxmlformats.org/officeDocument/2006/relationships/hyperlink" Target="https://podminky.urs.cz/item/CS_URS_2026_01/784211111" TargetMode="External" /><Relationship Id="rId64" Type="http://schemas.openxmlformats.org/officeDocument/2006/relationships/hyperlink" Target="https://podminky.urs.cz/item/CS_URS_2026_01/784211141" TargetMode="External" /><Relationship Id="rId65" Type="http://schemas.openxmlformats.org/officeDocument/2006/relationships/hyperlink" Target="https://podminky.urs.cz/item/CS_URS_2026_01/784171101" TargetMode="External" /><Relationship Id="rId66" Type="http://schemas.openxmlformats.org/officeDocument/2006/relationships/hyperlink" Target="https://podminky.urs.cz/item/CS_URS_2026_01/784171111" TargetMode="External" /><Relationship Id="rId67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721173722" TargetMode="External" /><Relationship Id="rId2" Type="http://schemas.openxmlformats.org/officeDocument/2006/relationships/hyperlink" Target="https://podminky.urs.cz/item/CS_URS_2026_01/721173726" TargetMode="External" /><Relationship Id="rId3" Type="http://schemas.openxmlformats.org/officeDocument/2006/relationships/hyperlink" Target="https://podminky.urs.cz/item/CS_URS_2026_01/721174063" TargetMode="External" /><Relationship Id="rId4" Type="http://schemas.openxmlformats.org/officeDocument/2006/relationships/hyperlink" Target="https://podminky.urs.cz/item/CS_URS_2026_01/721274126" TargetMode="External" /><Relationship Id="rId5" Type="http://schemas.openxmlformats.org/officeDocument/2006/relationships/hyperlink" Target="https://podminky.urs.cz/item/CS_URS_2026_01/721194104" TargetMode="External" /><Relationship Id="rId6" Type="http://schemas.openxmlformats.org/officeDocument/2006/relationships/hyperlink" Target="https://podminky.urs.cz/item/CS_URS_2026_01/721194109" TargetMode="External" /><Relationship Id="rId7" Type="http://schemas.openxmlformats.org/officeDocument/2006/relationships/hyperlink" Target="https://podminky.urs.cz/item/CS_URS_2026_01/721171907" TargetMode="External" /><Relationship Id="rId8" Type="http://schemas.openxmlformats.org/officeDocument/2006/relationships/hyperlink" Target="https://podminky.urs.cz/item/CS_URS_2026_01/721171917" TargetMode="External" /><Relationship Id="rId9" Type="http://schemas.openxmlformats.org/officeDocument/2006/relationships/hyperlink" Target="https://podminky.urs.cz/item/CS_URS_2026_01/721290111" TargetMode="External" /><Relationship Id="rId10" Type="http://schemas.openxmlformats.org/officeDocument/2006/relationships/hyperlink" Target="https://podminky.urs.cz/item/CS_URS_2026_01/998721121" TargetMode="External" /><Relationship Id="rId11" Type="http://schemas.openxmlformats.org/officeDocument/2006/relationships/hyperlink" Target="https://podminky.urs.cz/item/CS_URS_2026_01/722174002" TargetMode="External" /><Relationship Id="rId12" Type="http://schemas.openxmlformats.org/officeDocument/2006/relationships/hyperlink" Target="https://podminky.urs.cz/item/CS_URS_2026_01/722174003" TargetMode="External" /><Relationship Id="rId13" Type="http://schemas.openxmlformats.org/officeDocument/2006/relationships/hyperlink" Target="https://podminky.urs.cz/item/CS_URS_2026_01/722181241" TargetMode="External" /><Relationship Id="rId14" Type="http://schemas.openxmlformats.org/officeDocument/2006/relationships/hyperlink" Target="https://podminky.urs.cz/item/CS_URS_2026_01/722181242" TargetMode="External" /><Relationship Id="rId15" Type="http://schemas.openxmlformats.org/officeDocument/2006/relationships/hyperlink" Target="https://podminky.urs.cz/item/CS_URS_2026_01/722182017" TargetMode="External" /><Relationship Id="rId16" Type="http://schemas.openxmlformats.org/officeDocument/2006/relationships/hyperlink" Target="https://podminky.urs.cz/item/CS_URS_2026_01/722190401" TargetMode="External" /><Relationship Id="rId17" Type="http://schemas.openxmlformats.org/officeDocument/2006/relationships/hyperlink" Target="https://podminky.urs.cz/item/CS_URS_2026_01/722290246" TargetMode="External" /><Relationship Id="rId18" Type="http://schemas.openxmlformats.org/officeDocument/2006/relationships/hyperlink" Target="https://podminky.urs.cz/item/CS_URS_2026_01/722232045" TargetMode="External" /><Relationship Id="rId19" Type="http://schemas.openxmlformats.org/officeDocument/2006/relationships/hyperlink" Target="https://podminky.urs.cz/item/CS_URS_2026_01/722230113" TargetMode="External" /><Relationship Id="rId20" Type="http://schemas.openxmlformats.org/officeDocument/2006/relationships/hyperlink" Target="https://podminky.urs.cz/item/CS_URS_2026_01/722131944" TargetMode="External" /><Relationship Id="rId21" Type="http://schemas.openxmlformats.org/officeDocument/2006/relationships/hyperlink" Target="https://podminky.urs.cz/item/CS_URS_2026_01/722220233" TargetMode="External" /><Relationship Id="rId22" Type="http://schemas.openxmlformats.org/officeDocument/2006/relationships/hyperlink" Target="https://podminky.urs.cz/item/CS_URS_2026_01/998722121" TargetMode="External" /><Relationship Id="rId23" Type="http://schemas.openxmlformats.org/officeDocument/2006/relationships/hyperlink" Target="https://podminky.urs.cz/item/CS_URS_2026_01/725119122" TargetMode="External" /><Relationship Id="rId24" Type="http://schemas.openxmlformats.org/officeDocument/2006/relationships/hyperlink" Target="https://podminky.urs.cz/item/CS_URS_2026_01/725119131" TargetMode="External" /><Relationship Id="rId25" Type="http://schemas.openxmlformats.org/officeDocument/2006/relationships/hyperlink" Target="https://podminky.urs.cz/item/CS_URS_2026_01/725129101" TargetMode="External" /><Relationship Id="rId26" Type="http://schemas.openxmlformats.org/officeDocument/2006/relationships/hyperlink" Target="https://podminky.urs.cz/item/CS_URS_2026_01/725219102" TargetMode="External" /><Relationship Id="rId27" Type="http://schemas.openxmlformats.org/officeDocument/2006/relationships/hyperlink" Target="https://podminky.urs.cz/item/CS_URS_2026_01/725291669" TargetMode="External" /><Relationship Id="rId28" Type="http://schemas.openxmlformats.org/officeDocument/2006/relationships/hyperlink" Target="https://podminky.urs.cz/item/CS_URS_2026_01/725291670" TargetMode="External" /><Relationship Id="rId29" Type="http://schemas.openxmlformats.org/officeDocument/2006/relationships/hyperlink" Target="https://podminky.urs.cz/item/CS_URS_2026_01/725291679" TargetMode="External" /><Relationship Id="rId30" Type="http://schemas.openxmlformats.org/officeDocument/2006/relationships/hyperlink" Target="https://podminky.urs.cz/item/CS_URS_2026_01/725291678" TargetMode="External" /><Relationship Id="rId31" Type="http://schemas.openxmlformats.org/officeDocument/2006/relationships/hyperlink" Target="https://podminky.urs.cz/item/CS_URS_2026_01/725291652" TargetMode="External" /><Relationship Id="rId32" Type="http://schemas.openxmlformats.org/officeDocument/2006/relationships/hyperlink" Target="https://podminky.urs.cz/item/CS_URS_2026_01/725291653" TargetMode="External" /><Relationship Id="rId33" Type="http://schemas.openxmlformats.org/officeDocument/2006/relationships/hyperlink" Target="https://podminky.urs.cz/item/CS_URS_2026_01/725291654" TargetMode="External" /><Relationship Id="rId34" Type="http://schemas.openxmlformats.org/officeDocument/2006/relationships/hyperlink" Target="https://podminky.urs.cz/item/CS_URS_2026_01/725291667" TargetMode="External" /><Relationship Id="rId35" Type="http://schemas.openxmlformats.org/officeDocument/2006/relationships/hyperlink" Target="https://podminky.urs.cz/item/CS_URS_2026_01/725829131" TargetMode="External" /><Relationship Id="rId36" Type="http://schemas.openxmlformats.org/officeDocument/2006/relationships/hyperlink" Target="https://podminky.urs.cz/item/CS_URS_2026_01/725829121" TargetMode="External" /><Relationship Id="rId37" Type="http://schemas.openxmlformats.org/officeDocument/2006/relationships/hyperlink" Target="https://podminky.urs.cz/item/CS_URS_2026_01/725539201" TargetMode="External" /><Relationship Id="rId38" Type="http://schemas.openxmlformats.org/officeDocument/2006/relationships/hyperlink" Target="https://podminky.urs.cz/item/CS_URS_2026_01/998725121" TargetMode="External" /><Relationship Id="rId39" Type="http://schemas.openxmlformats.org/officeDocument/2006/relationships/hyperlink" Target="https://podminky.urs.cz/item/CS_URS_2026_01/751111131" TargetMode="External" /><Relationship Id="rId40" Type="http://schemas.openxmlformats.org/officeDocument/2006/relationships/hyperlink" Target="https://podminky.urs.cz/item/CS_URS_2026_01/751514679" TargetMode="External" /><Relationship Id="rId41" Type="http://schemas.openxmlformats.org/officeDocument/2006/relationships/hyperlink" Target="https://podminky.urs.cz/item/CS_URS_2026_01/751510042" TargetMode="External" /><Relationship Id="rId42" Type="http://schemas.openxmlformats.org/officeDocument/2006/relationships/hyperlink" Target="https://podminky.urs.cz/item/CS_URS_2026_01/763793123" TargetMode="External" /><Relationship Id="rId43" Type="http://schemas.openxmlformats.org/officeDocument/2006/relationships/hyperlink" Target="https://podminky.urs.cz/item/CS_URS_2026_01/751322012" TargetMode="External" /><Relationship Id="rId44" Type="http://schemas.openxmlformats.org/officeDocument/2006/relationships/hyperlink" Target="https://podminky.urs.cz/item/CS_URS_2026_01/751514776" TargetMode="External" /><Relationship Id="rId45" Type="http://schemas.openxmlformats.org/officeDocument/2006/relationships/hyperlink" Target="https://podminky.urs.cz/item/CS_URS_2026_01/751614124" TargetMode="External" /><Relationship Id="rId46" Type="http://schemas.openxmlformats.org/officeDocument/2006/relationships/hyperlink" Target="https://podminky.urs.cz/item/CS_URS_2026_01/741310022" TargetMode="External" /><Relationship Id="rId47" Type="http://schemas.openxmlformats.org/officeDocument/2006/relationships/hyperlink" Target="https://podminky.urs.cz/item/CS_URS_2026_01/998751121" TargetMode="External" /><Relationship Id="rId48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741320105" TargetMode="External" /><Relationship Id="rId2" Type="http://schemas.openxmlformats.org/officeDocument/2006/relationships/hyperlink" Target="https://podminky.urs.cz/item/CS_URS_2026_01/741321033" TargetMode="External" /><Relationship Id="rId3" Type="http://schemas.openxmlformats.org/officeDocument/2006/relationships/hyperlink" Target="https://podminky.urs.cz/item/CS_URS_2026_01/741122015" TargetMode="External" /><Relationship Id="rId4" Type="http://schemas.openxmlformats.org/officeDocument/2006/relationships/hyperlink" Target="https://podminky.urs.cz/item/CS_URS_2026_01/741122016" TargetMode="External" /><Relationship Id="rId5" Type="http://schemas.openxmlformats.org/officeDocument/2006/relationships/hyperlink" Target="https://podminky.urs.cz/item/CS_URS_2026_01/741120001" TargetMode="External" /><Relationship Id="rId6" Type="http://schemas.openxmlformats.org/officeDocument/2006/relationships/hyperlink" Target="https://podminky.urs.cz/item/CS_URS_2026_01/741372076" TargetMode="External" /><Relationship Id="rId7" Type="http://schemas.openxmlformats.org/officeDocument/2006/relationships/hyperlink" Target="https://podminky.urs.cz/item/CS_URS_2026_01/741372021" TargetMode="External" /><Relationship Id="rId8" Type="http://schemas.openxmlformats.org/officeDocument/2006/relationships/hyperlink" Target="https://podminky.urs.cz/item/CS_URS_2026_01/741310206" TargetMode="External" /><Relationship Id="rId9" Type="http://schemas.openxmlformats.org/officeDocument/2006/relationships/hyperlink" Target="https://podminky.urs.cz/item/CS_URS_2026_01/741310231" TargetMode="External" /><Relationship Id="rId10" Type="http://schemas.openxmlformats.org/officeDocument/2006/relationships/hyperlink" Target="https://podminky.urs.cz/item/CS_URS_2026_01/741310233" TargetMode="External" /><Relationship Id="rId11" Type="http://schemas.openxmlformats.org/officeDocument/2006/relationships/hyperlink" Target="https://podminky.urs.cz/item/CS_URS_2026_01/741313041" TargetMode="External" /><Relationship Id="rId12" Type="http://schemas.openxmlformats.org/officeDocument/2006/relationships/hyperlink" Target="https://podminky.urs.cz/item/CS_URS_2026_01/741112001" TargetMode="External" /><Relationship Id="rId13" Type="http://schemas.openxmlformats.org/officeDocument/2006/relationships/hyperlink" Target="https://podminky.urs.cz/item/CS_URS_2026_01/741112001" TargetMode="External" /><Relationship Id="rId14" Type="http://schemas.openxmlformats.org/officeDocument/2006/relationships/hyperlink" Target="https://podminky.urs.cz/item/CS_URS_2026_01/741110511" TargetMode="External" /><Relationship Id="rId15" Type="http://schemas.openxmlformats.org/officeDocument/2006/relationships/hyperlink" Target="https://podminky.urs.cz/item/CS_URS_2026_01/735429116" TargetMode="External" /><Relationship Id="rId16" Type="http://schemas.openxmlformats.org/officeDocument/2006/relationships/hyperlink" Target="https://podminky.urs.cz/item/CS_URS_2026_01/998741121" TargetMode="External" /><Relationship Id="rId17" Type="http://schemas.openxmlformats.org/officeDocument/2006/relationships/hyperlink" Target="https://podminky.urs.cz/item/CS_URS_2026_01/741810001" TargetMode="External" /><Relationship Id="rId18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032803000" TargetMode="External" /><Relationship Id="rId2" Type="http://schemas.openxmlformats.org/officeDocument/2006/relationships/hyperlink" Target="https://podminky.urs.cz/item/CS_URS_2026_01/034503000" TargetMode="External" /><Relationship Id="rId3" Type="http://schemas.openxmlformats.org/officeDocument/2006/relationships/hyperlink" Target="https://podminky.urs.cz/item/CS_URS_2026_01/039103000" TargetMode="External" /><Relationship Id="rId4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20" t="s">
        <v>6</v>
      </c>
      <c r="BT2" s="20" t="s">
        <v>7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="1" customFormat="1" ht="24.96" customHeight="1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="1" customFormat="1" ht="12" customHeight="1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30" t="s">
        <v>14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3"/>
      <c r="BE5" s="31" t="s">
        <v>15</v>
      </c>
      <c r="BS5" s="20" t="s">
        <v>6</v>
      </c>
    </row>
    <row r="6" s="1" customFormat="1" ht="36.96" customHeight="1">
      <c r="B6" s="24"/>
      <c r="C6" s="25"/>
      <c r="D6" s="32" t="s">
        <v>16</v>
      </c>
      <c r="E6" s="25"/>
      <c r="F6" s="25"/>
      <c r="G6" s="25"/>
      <c r="H6" s="25"/>
      <c r="I6" s="25"/>
      <c r="J6" s="25"/>
      <c r="K6" s="33" t="s">
        <v>17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3"/>
      <c r="BE6" s="34"/>
      <c r="BS6" s="20" t="s">
        <v>6</v>
      </c>
    </row>
    <row r="7" s="1" customFormat="1" ht="12" customHeight="1">
      <c r="B7" s="24"/>
      <c r="C7" s="25"/>
      <c r="D7" s="35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5" t="s">
        <v>20</v>
      </c>
      <c r="AL7" s="25"/>
      <c r="AM7" s="25"/>
      <c r="AN7" s="30" t="s">
        <v>19</v>
      </c>
      <c r="AO7" s="25"/>
      <c r="AP7" s="25"/>
      <c r="AQ7" s="25"/>
      <c r="AR7" s="23"/>
      <c r="BE7" s="34"/>
      <c r="BS7" s="20" t="s">
        <v>6</v>
      </c>
    </row>
    <row r="8" s="1" customFormat="1" ht="12" customHeight="1">
      <c r="B8" s="24"/>
      <c r="C8" s="25"/>
      <c r="D8" s="35" t="s">
        <v>21</v>
      </c>
      <c r="E8" s="25"/>
      <c r="F8" s="25"/>
      <c r="G8" s="25"/>
      <c r="H8" s="25"/>
      <c r="I8" s="25"/>
      <c r="J8" s="25"/>
      <c r="K8" s="30" t="s">
        <v>22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5" t="s">
        <v>23</v>
      </c>
      <c r="AL8" s="25"/>
      <c r="AM8" s="25"/>
      <c r="AN8" s="36" t="s">
        <v>24</v>
      </c>
      <c r="AO8" s="25"/>
      <c r="AP8" s="25"/>
      <c r="AQ8" s="25"/>
      <c r="AR8" s="23"/>
      <c r="BE8" s="34"/>
      <c r="BS8" s="20" t="s">
        <v>6</v>
      </c>
    </row>
    <row r="9" s="1" customFormat="1" ht="14.4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34"/>
      <c r="BS9" s="20" t="s">
        <v>6</v>
      </c>
    </row>
    <row r="10" s="1" customFormat="1" ht="12" customHeight="1">
      <c r="B10" s="24"/>
      <c r="C10" s="25"/>
      <c r="D10" s="35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5" t="s">
        <v>26</v>
      </c>
      <c r="AL10" s="25"/>
      <c r="AM10" s="25"/>
      <c r="AN10" s="30" t="s">
        <v>19</v>
      </c>
      <c r="AO10" s="25"/>
      <c r="AP10" s="25"/>
      <c r="AQ10" s="25"/>
      <c r="AR10" s="23"/>
      <c r="BE10" s="34"/>
      <c r="BS10" s="20" t="s">
        <v>6</v>
      </c>
    </row>
    <row r="11" s="1" customFormat="1" ht="18.48" customHeight="1">
      <c r="B11" s="24"/>
      <c r="C11" s="25"/>
      <c r="D11" s="25"/>
      <c r="E11" s="30" t="s">
        <v>27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5" t="s">
        <v>28</v>
      </c>
      <c r="AL11" s="25"/>
      <c r="AM11" s="25"/>
      <c r="AN11" s="30" t="s">
        <v>19</v>
      </c>
      <c r="AO11" s="25"/>
      <c r="AP11" s="25"/>
      <c r="AQ11" s="25"/>
      <c r="AR11" s="23"/>
      <c r="BE11" s="34"/>
      <c r="BS11" s="20" t="s">
        <v>6</v>
      </c>
    </row>
    <row r="12" s="1" customFormat="1" ht="6.96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34"/>
      <c r="BS12" s="20" t="s">
        <v>6</v>
      </c>
    </row>
    <row r="13" s="1" customFormat="1" ht="12" customHeight="1">
      <c r="B13" s="24"/>
      <c r="C13" s="25"/>
      <c r="D13" s="35" t="s">
        <v>29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5" t="s">
        <v>26</v>
      </c>
      <c r="AL13" s="25"/>
      <c r="AM13" s="25"/>
      <c r="AN13" s="37" t="s">
        <v>30</v>
      </c>
      <c r="AO13" s="25"/>
      <c r="AP13" s="25"/>
      <c r="AQ13" s="25"/>
      <c r="AR13" s="23"/>
      <c r="BE13" s="34"/>
      <c r="BS13" s="20" t="s">
        <v>6</v>
      </c>
    </row>
    <row r="14">
      <c r="B14" s="24"/>
      <c r="C14" s="25"/>
      <c r="D14" s="25"/>
      <c r="E14" s="37" t="s">
        <v>30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 t="s">
        <v>28</v>
      </c>
      <c r="AL14" s="25"/>
      <c r="AM14" s="25"/>
      <c r="AN14" s="37" t="s">
        <v>30</v>
      </c>
      <c r="AO14" s="25"/>
      <c r="AP14" s="25"/>
      <c r="AQ14" s="25"/>
      <c r="AR14" s="23"/>
      <c r="BE14" s="34"/>
      <c r="BS14" s="20" t="s">
        <v>6</v>
      </c>
    </row>
    <row r="15" s="1" customFormat="1" ht="6.96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34"/>
      <c r="BS15" s="20" t="s">
        <v>4</v>
      </c>
    </row>
    <row r="16" s="1" customFormat="1" ht="12" customHeight="1">
      <c r="B16" s="24"/>
      <c r="C16" s="25"/>
      <c r="D16" s="35" t="s">
        <v>31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5" t="s">
        <v>26</v>
      </c>
      <c r="AL16" s="25"/>
      <c r="AM16" s="25"/>
      <c r="AN16" s="30" t="s">
        <v>19</v>
      </c>
      <c r="AO16" s="25"/>
      <c r="AP16" s="25"/>
      <c r="AQ16" s="25"/>
      <c r="AR16" s="23"/>
      <c r="BE16" s="34"/>
      <c r="BS16" s="20" t="s">
        <v>4</v>
      </c>
    </row>
    <row r="17" s="1" customFormat="1" ht="18.48" customHeight="1">
      <c r="B17" s="24"/>
      <c r="C17" s="25"/>
      <c r="D17" s="25"/>
      <c r="E17" s="30" t="s">
        <v>32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5" t="s">
        <v>28</v>
      </c>
      <c r="AL17" s="25"/>
      <c r="AM17" s="25"/>
      <c r="AN17" s="30" t="s">
        <v>19</v>
      </c>
      <c r="AO17" s="25"/>
      <c r="AP17" s="25"/>
      <c r="AQ17" s="25"/>
      <c r="AR17" s="23"/>
      <c r="BE17" s="34"/>
      <c r="BS17" s="20" t="s">
        <v>33</v>
      </c>
    </row>
    <row r="18" s="1" customFormat="1" ht="6.96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34"/>
      <c r="BS18" s="20" t="s">
        <v>6</v>
      </c>
    </row>
    <row r="19" s="1" customFormat="1" ht="12" customHeight="1">
      <c r="B19" s="24"/>
      <c r="C19" s="25"/>
      <c r="D19" s="35" t="s">
        <v>34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5" t="s">
        <v>26</v>
      </c>
      <c r="AL19" s="25"/>
      <c r="AM19" s="25"/>
      <c r="AN19" s="30" t="s">
        <v>19</v>
      </c>
      <c r="AO19" s="25"/>
      <c r="AP19" s="25"/>
      <c r="AQ19" s="25"/>
      <c r="AR19" s="23"/>
      <c r="BE19" s="34"/>
      <c r="BS19" s="20" t="s">
        <v>6</v>
      </c>
    </row>
    <row r="20" s="1" customFormat="1" ht="18.48" customHeight="1">
      <c r="B20" s="24"/>
      <c r="C20" s="25"/>
      <c r="D20" s="25"/>
      <c r="E20" s="30" t="s">
        <v>35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5" t="s">
        <v>28</v>
      </c>
      <c r="AL20" s="25"/>
      <c r="AM20" s="25"/>
      <c r="AN20" s="30" t="s">
        <v>19</v>
      </c>
      <c r="AO20" s="25"/>
      <c r="AP20" s="25"/>
      <c r="AQ20" s="25"/>
      <c r="AR20" s="23"/>
      <c r="BE20" s="34"/>
      <c r="BS20" s="20" t="s">
        <v>4</v>
      </c>
    </row>
    <row r="21" s="1" customFormat="1" ht="6.96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34"/>
    </row>
    <row r="22" s="1" customFormat="1" ht="12" customHeight="1">
      <c r="B22" s="24"/>
      <c r="C22" s="25"/>
      <c r="D22" s="35" t="s">
        <v>36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34"/>
    </row>
    <row r="23" s="1" customFormat="1" ht="47.25" customHeight="1">
      <c r="B23" s="24"/>
      <c r="C23" s="25"/>
      <c r="D23" s="25"/>
      <c r="E23" s="39" t="s">
        <v>37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5"/>
      <c r="AP23" s="25"/>
      <c r="AQ23" s="25"/>
      <c r="AR23" s="23"/>
      <c r="BE23" s="34"/>
    </row>
    <row r="24" s="1" customFormat="1" ht="6.96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34"/>
    </row>
    <row r="25" s="1" customFormat="1" ht="6.96" customHeight="1">
      <c r="B25" s="24"/>
      <c r="C25" s="2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5"/>
      <c r="AQ25" s="25"/>
      <c r="AR25" s="23"/>
      <c r="BE25" s="34"/>
    </row>
    <row r="26" s="2" customFormat="1" ht="25.92" customHeight="1">
      <c r="A26" s="41"/>
      <c r="B26" s="42"/>
      <c r="C26" s="43"/>
      <c r="D26" s="44" t="s">
        <v>38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ROUND(AG54,1)</f>
        <v>0</v>
      </c>
      <c r="AL26" s="45"/>
      <c r="AM26" s="45"/>
      <c r="AN26" s="45"/>
      <c r="AO26" s="45"/>
      <c r="AP26" s="43"/>
      <c r="AQ26" s="43"/>
      <c r="AR26" s="47"/>
      <c r="BE26" s="34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4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39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40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41</v>
      </c>
      <c r="AL28" s="48"/>
      <c r="AM28" s="48"/>
      <c r="AN28" s="48"/>
      <c r="AO28" s="48"/>
      <c r="AP28" s="43"/>
      <c r="AQ28" s="43"/>
      <c r="AR28" s="47"/>
      <c r="BE28" s="34"/>
    </row>
    <row r="29" s="3" customFormat="1" ht="14.4" customHeight="1">
      <c r="A29" s="3"/>
      <c r="B29" s="49"/>
      <c r="C29" s="50"/>
      <c r="D29" s="35" t="s">
        <v>42</v>
      </c>
      <c r="E29" s="50"/>
      <c r="F29" s="35" t="s">
        <v>43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1)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1)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5" t="s">
        <v>44</v>
      </c>
      <c r="G30" s="50"/>
      <c r="H30" s="50"/>
      <c r="I30" s="50"/>
      <c r="J30" s="50"/>
      <c r="K30" s="50"/>
      <c r="L30" s="51">
        <v>0.12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1)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1)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5" t="s">
        <v>45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1)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5" t="s">
        <v>46</v>
      </c>
      <c r="G32" s="50"/>
      <c r="H32" s="50"/>
      <c r="I32" s="50"/>
      <c r="J32" s="50"/>
      <c r="K32" s="50"/>
      <c r="L32" s="51">
        <v>0.12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1)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5" t="s">
        <v>47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1)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48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49</v>
      </c>
      <c r="U35" s="57"/>
      <c r="V35" s="57"/>
      <c r="W35" s="57"/>
      <c r="X35" s="59" t="s">
        <v>50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6" t="s">
        <v>51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5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MALSOVICE2601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VESTAVBA SOCIÁLNÍHO ZAŘÍZENÍ - st.p.č. 14/2 k.ú. MALŠOVICE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5" t="s">
        <v>21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>MALŠOVICE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5" t="s">
        <v>23</v>
      </c>
      <c r="AJ47" s="43"/>
      <c r="AK47" s="43"/>
      <c r="AL47" s="43"/>
      <c r="AM47" s="75" t="str">
        <f>IF(AN8= "","",AN8)</f>
        <v>12. 2. 2026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15.15" customHeight="1">
      <c r="A49" s="41"/>
      <c r="B49" s="42"/>
      <c r="C49" s="35" t="s">
        <v>25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>OBEC MALŠOVICE, Malšovice 6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5" t="s">
        <v>31</v>
      </c>
      <c r="AJ49" s="43"/>
      <c r="AK49" s="43"/>
      <c r="AL49" s="43"/>
      <c r="AM49" s="76" t="str">
        <f>IF(E17="","",E17)</f>
        <v>Ing. Jiří Demuth Děčín</v>
      </c>
      <c r="AN49" s="67"/>
      <c r="AO49" s="67"/>
      <c r="AP49" s="67"/>
      <c r="AQ49" s="43"/>
      <c r="AR49" s="47"/>
      <c r="AS49" s="77" t="s">
        <v>52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15.15" customHeight="1">
      <c r="A50" s="41"/>
      <c r="B50" s="42"/>
      <c r="C50" s="35" t="s">
        <v>29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5" t="s">
        <v>34</v>
      </c>
      <c r="AJ50" s="43"/>
      <c r="AK50" s="43"/>
      <c r="AL50" s="43"/>
      <c r="AM50" s="76" t="str">
        <f>IF(E20="","",E20)</f>
        <v xml:space="preserve">Nina Blavková Děčín 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53</v>
      </c>
      <c r="D52" s="90"/>
      <c r="E52" s="90"/>
      <c r="F52" s="90"/>
      <c r="G52" s="90"/>
      <c r="H52" s="91"/>
      <c r="I52" s="92" t="s">
        <v>54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55</v>
      </c>
      <c r="AH52" s="90"/>
      <c r="AI52" s="90"/>
      <c r="AJ52" s="90"/>
      <c r="AK52" s="90"/>
      <c r="AL52" s="90"/>
      <c r="AM52" s="90"/>
      <c r="AN52" s="92" t="s">
        <v>56</v>
      </c>
      <c r="AO52" s="90"/>
      <c r="AP52" s="90"/>
      <c r="AQ52" s="94" t="s">
        <v>57</v>
      </c>
      <c r="AR52" s="47"/>
      <c r="AS52" s="95" t="s">
        <v>58</v>
      </c>
      <c r="AT52" s="96" t="s">
        <v>59</v>
      </c>
      <c r="AU52" s="96" t="s">
        <v>60</v>
      </c>
      <c r="AV52" s="96" t="s">
        <v>61</v>
      </c>
      <c r="AW52" s="96" t="s">
        <v>62</v>
      </c>
      <c r="AX52" s="96" t="s">
        <v>63</v>
      </c>
      <c r="AY52" s="96" t="s">
        <v>64</v>
      </c>
      <c r="AZ52" s="96" t="s">
        <v>65</v>
      </c>
      <c r="BA52" s="96" t="s">
        <v>66</v>
      </c>
      <c r="BB52" s="96" t="s">
        <v>67</v>
      </c>
      <c r="BC52" s="96" t="s">
        <v>68</v>
      </c>
      <c r="BD52" s="97" t="s">
        <v>69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70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ROUND(SUM(AG55:AG58),1)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19</v>
      </c>
      <c r="AR54" s="107"/>
      <c r="AS54" s="108">
        <f>ROUND(SUM(AS55:AS58),1)</f>
        <v>0</v>
      </c>
      <c r="AT54" s="109">
        <f>ROUND(SUM(AV54:AW54),1)</f>
        <v>0</v>
      </c>
      <c r="AU54" s="110">
        <f>ROUND(SUM(AU55:AU58),5)</f>
        <v>0</v>
      </c>
      <c r="AV54" s="109">
        <f>ROUND(AZ54*L29,1)</f>
        <v>0</v>
      </c>
      <c r="AW54" s="109">
        <f>ROUND(BA54*L30,1)</f>
        <v>0</v>
      </c>
      <c r="AX54" s="109">
        <f>ROUND(BB54*L29,1)</f>
        <v>0</v>
      </c>
      <c r="AY54" s="109">
        <f>ROUND(BC54*L30,1)</f>
        <v>0</v>
      </c>
      <c r="AZ54" s="109">
        <f>ROUND(SUM(AZ55:AZ58),1)</f>
        <v>0</v>
      </c>
      <c r="BA54" s="109">
        <f>ROUND(SUM(BA55:BA58),1)</f>
        <v>0</v>
      </c>
      <c r="BB54" s="109">
        <f>ROUND(SUM(BB55:BB58),1)</f>
        <v>0</v>
      </c>
      <c r="BC54" s="109">
        <f>ROUND(SUM(BC55:BC58),1)</f>
        <v>0</v>
      </c>
      <c r="BD54" s="111">
        <f>ROUND(SUM(BD55:BD58),1)</f>
        <v>0</v>
      </c>
      <c r="BE54" s="6"/>
      <c r="BS54" s="112" t="s">
        <v>71</v>
      </c>
      <c r="BT54" s="112" t="s">
        <v>72</v>
      </c>
      <c r="BU54" s="113" t="s">
        <v>73</v>
      </c>
      <c r="BV54" s="112" t="s">
        <v>74</v>
      </c>
      <c r="BW54" s="112" t="s">
        <v>5</v>
      </c>
      <c r="BX54" s="112" t="s">
        <v>75</v>
      </c>
      <c r="CL54" s="112" t="s">
        <v>19</v>
      </c>
    </row>
    <row r="55" s="7" customFormat="1" ht="16.5" customHeight="1">
      <c r="A55" s="114" t="s">
        <v>76</v>
      </c>
      <c r="B55" s="115"/>
      <c r="C55" s="116"/>
      <c r="D55" s="117" t="s">
        <v>77</v>
      </c>
      <c r="E55" s="117"/>
      <c r="F55" s="117"/>
      <c r="G55" s="117"/>
      <c r="H55" s="117"/>
      <c r="I55" s="118"/>
      <c r="J55" s="117" t="s">
        <v>78</v>
      </c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9">
        <f>'001 - VESTAVBA SOCIÁLNÍHO...'!J30</f>
        <v>0</v>
      </c>
      <c r="AH55" s="118"/>
      <c r="AI55" s="118"/>
      <c r="AJ55" s="118"/>
      <c r="AK55" s="118"/>
      <c r="AL55" s="118"/>
      <c r="AM55" s="118"/>
      <c r="AN55" s="119">
        <f>SUM(AG55,AT55)</f>
        <v>0</v>
      </c>
      <c r="AO55" s="118"/>
      <c r="AP55" s="118"/>
      <c r="AQ55" s="120" t="s">
        <v>79</v>
      </c>
      <c r="AR55" s="121"/>
      <c r="AS55" s="122">
        <v>0</v>
      </c>
      <c r="AT55" s="123">
        <f>ROUND(SUM(AV55:AW55),1)</f>
        <v>0</v>
      </c>
      <c r="AU55" s="124">
        <f>'001 - VESTAVBA SOCIÁLNÍHO...'!P99</f>
        <v>0</v>
      </c>
      <c r="AV55" s="123">
        <f>'001 - VESTAVBA SOCIÁLNÍHO...'!J33</f>
        <v>0</v>
      </c>
      <c r="AW55" s="123">
        <f>'001 - VESTAVBA SOCIÁLNÍHO...'!J34</f>
        <v>0</v>
      </c>
      <c r="AX55" s="123">
        <f>'001 - VESTAVBA SOCIÁLNÍHO...'!J35</f>
        <v>0</v>
      </c>
      <c r="AY55" s="123">
        <f>'001 - VESTAVBA SOCIÁLNÍHO...'!J36</f>
        <v>0</v>
      </c>
      <c r="AZ55" s="123">
        <f>'001 - VESTAVBA SOCIÁLNÍHO...'!F33</f>
        <v>0</v>
      </c>
      <c r="BA55" s="123">
        <f>'001 - VESTAVBA SOCIÁLNÍHO...'!F34</f>
        <v>0</v>
      </c>
      <c r="BB55" s="123">
        <f>'001 - VESTAVBA SOCIÁLNÍHO...'!F35</f>
        <v>0</v>
      </c>
      <c r="BC55" s="123">
        <f>'001 - VESTAVBA SOCIÁLNÍHO...'!F36</f>
        <v>0</v>
      </c>
      <c r="BD55" s="125">
        <f>'001 - VESTAVBA SOCIÁLNÍHO...'!F37</f>
        <v>0</v>
      </c>
      <c r="BE55" s="7"/>
      <c r="BT55" s="126" t="s">
        <v>80</v>
      </c>
      <c r="BV55" s="126" t="s">
        <v>74</v>
      </c>
      <c r="BW55" s="126" t="s">
        <v>81</v>
      </c>
      <c r="BX55" s="126" t="s">
        <v>5</v>
      </c>
      <c r="CL55" s="126" t="s">
        <v>19</v>
      </c>
      <c r="CM55" s="126" t="s">
        <v>82</v>
      </c>
    </row>
    <row r="56" s="7" customFormat="1" ht="24.75" customHeight="1">
      <c r="A56" s="114" t="s">
        <v>76</v>
      </c>
      <c r="B56" s="115"/>
      <c r="C56" s="116"/>
      <c r="D56" s="117" t="s">
        <v>83</v>
      </c>
      <c r="E56" s="117"/>
      <c r="F56" s="117"/>
      <c r="G56" s="117"/>
      <c r="H56" s="117"/>
      <c r="I56" s="118"/>
      <c r="J56" s="117" t="s">
        <v>84</v>
      </c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9">
        <f>'002 - ZDRAVOTECHNICKÉ INS...'!J30</f>
        <v>0</v>
      </c>
      <c r="AH56" s="118"/>
      <c r="AI56" s="118"/>
      <c r="AJ56" s="118"/>
      <c r="AK56" s="118"/>
      <c r="AL56" s="118"/>
      <c r="AM56" s="118"/>
      <c r="AN56" s="119">
        <f>SUM(AG56,AT56)</f>
        <v>0</v>
      </c>
      <c r="AO56" s="118"/>
      <c r="AP56" s="118"/>
      <c r="AQ56" s="120" t="s">
        <v>79</v>
      </c>
      <c r="AR56" s="121"/>
      <c r="AS56" s="122">
        <v>0</v>
      </c>
      <c r="AT56" s="123">
        <f>ROUND(SUM(AV56:AW56),1)</f>
        <v>0</v>
      </c>
      <c r="AU56" s="124">
        <f>'002 - ZDRAVOTECHNICKÉ INS...'!P84</f>
        <v>0</v>
      </c>
      <c r="AV56" s="123">
        <f>'002 - ZDRAVOTECHNICKÉ INS...'!J33</f>
        <v>0</v>
      </c>
      <c r="AW56" s="123">
        <f>'002 - ZDRAVOTECHNICKÉ INS...'!J34</f>
        <v>0</v>
      </c>
      <c r="AX56" s="123">
        <f>'002 - ZDRAVOTECHNICKÉ INS...'!J35</f>
        <v>0</v>
      </c>
      <c r="AY56" s="123">
        <f>'002 - ZDRAVOTECHNICKÉ INS...'!J36</f>
        <v>0</v>
      </c>
      <c r="AZ56" s="123">
        <f>'002 - ZDRAVOTECHNICKÉ INS...'!F33</f>
        <v>0</v>
      </c>
      <c r="BA56" s="123">
        <f>'002 - ZDRAVOTECHNICKÉ INS...'!F34</f>
        <v>0</v>
      </c>
      <c r="BB56" s="123">
        <f>'002 - ZDRAVOTECHNICKÉ INS...'!F35</f>
        <v>0</v>
      </c>
      <c r="BC56" s="123">
        <f>'002 - ZDRAVOTECHNICKÉ INS...'!F36</f>
        <v>0</v>
      </c>
      <c r="BD56" s="125">
        <f>'002 - ZDRAVOTECHNICKÉ INS...'!F37</f>
        <v>0</v>
      </c>
      <c r="BE56" s="7"/>
      <c r="BT56" s="126" t="s">
        <v>80</v>
      </c>
      <c r="BV56" s="126" t="s">
        <v>74</v>
      </c>
      <c r="BW56" s="126" t="s">
        <v>85</v>
      </c>
      <c r="BX56" s="126" t="s">
        <v>5</v>
      </c>
      <c r="CL56" s="126" t="s">
        <v>19</v>
      </c>
      <c r="CM56" s="126" t="s">
        <v>82</v>
      </c>
    </row>
    <row r="57" s="7" customFormat="1" ht="16.5" customHeight="1">
      <c r="A57" s="114" t="s">
        <v>76</v>
      </c>
      <c r="B57" s="115"/>
      <c r="C57" s="116"/>
      <c r="D57" s="117" t="s">
        <v>86</v>
      </c>
      <c r="E57" s="117"/>
      <c r="F57" s="117"/>
      <c r="G57" s="117"/>
      <c r="H57" s="117"/>
      <c r="I57" s="118"/>
      <c r="J57" s="117" t="s">
        <v>87</v>
      </c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9">
        <f>'003 - ELEKTROINSTALACE'!J30</f>
        <v>0</v>
      </c>
      <c r="AH57" s="118"/>
      <c r="AI57" s="118"/>
      <c r="AJ57" s="118"/>
      <c r="AK57" s="118"/>
      <c r="AL57" s="118"/>
      <c r="AM57" s="118"/>
      <c r="AN57" s="119">
        <f>SUM(AG57,AT57)</f>
        <v>0</v>
      </c>
      <c r="AO57" s="118"/>
      <c r="AP57" s="118"/>
      <c r="AQ57" s="120" t="s">
        <v>79</v>
      </c>
      <c r="AR57" s="121"/>
      <c r="AS57" s="122">
        <v>0</v>
      </c>
      <c r="AT57" s="123">
        <f>ROUND(SUM(AV57:AW57),1)</f>
        <v>0</v>
      </c>
      <c r="AU57" s="124">
        <f>'003 - ELEKTROINSTALACE'!P81</f>
        <v>0</v>
      </c>
      <c r="AV57" s="123">
        <f>'003 - ELEKTROINSTALACE'!J33</f>
        <v>0</v>
      </c>
      <c r="AW57" s="123">
        <f>'003 - ELEKTROINSTALACE'!J34</f>
        <v>0</v>
      </c>
      <c r="AX57" s="123">
        <f>'003 - ELEKTROINSTALACE'!J35</f>
        <v>0</v>
      </c>
      <c r="AY57" s="123">
        <f>'003 - ELEKTROINSTALACE'!J36</f>
        <v>0</v>
      </c>
      <c r="AZ57" s="123">
        <f>'003 - ELEKTROINSTALACE'!F33</f>
        <v>0</v>
      </c>
      <c r="BA57" s="123">
        <f>'003 - ELEKTROINSTALACE'!F34</f>
        <v>0</v>
      </c>
      <c r="BB57" s="123">
        <f>'003 - ELEKTROINSTALACE'!F35</f>
        <v>0</v>
      </c>
      <c r="BC57" s="123">
        <f>'003 - ELEKTROINSTALACE'!F36</f>
        <v>0</v>
      </c>
      <c r="BD57" s="125">
        <f>'003 - ELEKTROINSTALACE'!F37</f>
        <v>0</v>
      </c>
      <c r="BE57" s="7"/>
      <c r="BT57" s="126" t="s">
        <v>80</v>
      </c>
      <c r="BV57" s="126" t="s">
        <v>74</v>
      </c>
      <c r="BW57" s="126" t="s">
        <v>88</v>
      </c>
      <c r="BX57" s="126" t="s">
        <v>5</v>
      </c>
      <c r="CL57" s="126" t="s">
        <v>19</v>
      </c>
      <c r="CM57" s="126" t="s">
        <v>82</v>
      </c>
    </row>
    <row r="58" s="7" customFormat="1" ht="16.5" customHeight="1">
      <c r="A58" s="114" t="s">
        <v>76</v>
      </c>
      <c r="B58" s="115"/>
      <c r="C58" s="116"/>
      <c r="D58" s="117" t="s">
        <v>89</v>
      </c>
      <c r="E58" s="117"/>
      <c r="F58" s="117"/>
      <c r="G58" s="117"/>
      <c r="H58" s="117"/>
      <c r="I58" s="118"/>
      <c r="J58" s="117" t="s">
        <v>90</v>
      </c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9">
        <f>'004 - VEDLEJŠÍ ROZPOČTOVÉ...'!J30</f>
        <v>0</v>
      </c>
      <c r="AH58" s="118"/>
      <c r="AI58" s="118"/>
      <c r="AJ58" s="118"/>
      <c r="AK58" s="118"/>
      <c r="AL58" s="118"/>
      <c r="AM58" s="118"/>
      <c r="AN58" s="119">
        <f>SUM(AG58,AT58)</f>
        <v>0</v>
      </c>
      <c r="AO58" s="118"/>
      <c r="AP58" s="118"/>
      <c r="AQ58" s="120" t="s">
        <v>91</v>
      </c>
      <c r="AR58" s="121"/>
      <c r="AS58" s="127">
        <v>0</v>
      </c>
      <c r="AT58" s="128">
        <f>ROUND(SUM(AV58:AW58),1)</f>
        <v>0</v>
      </c>
      <c r="AU58" s="129">
        <f>'004 - VEDLEJŠÍ ROZPOČTOVÉ...'!P81</f>
        <v>0</v>
      </c>
      <c r="AV58" s="128">
        <f>'004 - VEDLEJŠÍ ROZPOČTOVÉ...'!J33</f>
        <v>0</v>
      </c>
      <c r="AW58" s="128">
        <f>'004 - VEDLEJŠÍ ROZPOČTOVÉ...'!J34</f>
        <v>0</v>
      </c>
      <c r="AX58" s="128">
        <f>'004 - VEDLEJŠÍ ROZPOČTOVÉ...'!J35</f>
        <v>0</v>
      </c>
      <c r="AY58" s="128">
        <f>'004 - VEDLEJŠÍ ROZPOČTOVÉ...'!J36</f>
        <v>0</v>
      </c>
      <c r="AZ58" s="128">
        <f>'004 - VEDLEJŠÍ ROZPOČTOVÉ...'!F33</f>
        <v>0</v>
      </c>
      <c r="BA58" s="128">
        <f>'004 - VEDLEJŠÍ ROZPOČTOVÉ...'!F34</f>
        <v>0</v>
      </c>
      <c r="BB58" s="128">
        <f>'004 - VEDLEJŠÍ ROZPOČTOVÉ...'!F35</f>
        <v>0</v>
      </c>
      <c r="BC58" s="128">
        <f>'004 - VEDLEJŠÍ ROZPOČTOVÉ...'!F36</f>
        <v>0</v>
      </c>
      <c r="BD58" s="130">
        <f>'004 - VEDLEJŠÍ ROZPOČTOVÉ...'!F37</f>
        <v>0</v>
      </c>
      <c r="BE58" s="7"/>
      <c r="BT58" s="126" t="s">
        <v>80</v>
      </c>
      <c r="BV58" s="126" t="s">
        <v>74</v>
      </c>
      <c r="BW58" s="126" t="s">
        <v>92</v>
      </c>
      <c r="BX58" s="126" t="s">
        <v>5</v>
      </c>
      <c r="CL58" s="126" t="s">
        <v>19</v>
      </c>
      <c r="CM58" s="126" t="s">
        <v>82</v>
      </c>
    </row>
    <row r="59" s="2" customFormat="1" ht="30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7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="2" customFormat="1" ht="6.96" customHeight="1">
      <c r="A60" s="41"/>
      <c r="B60" s="62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47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</sheetData>
  <sheetProtection sheet="1" formatColumns="0" formatRows="0" objects="1" scenarios="1" spinCount="100000" saltValue="Bo0LHiN4ReAkVXG9ixbs23kkLO9FZChEeFplQ9aEO5s/ey3oAlWfn0epl9FzQSkz4zKSeSZmKMLDjmk061jErw==" hashValue="ths0zimPV7LUZ+j9z4FlQd7eA55l0ffrwbZwYAtDT8Vx5pMuyUY8O3+coJu8Elgbc+P1Z2KMMvEYCzRu90rRyA==" algorithmName="SHA-512" password="DDC5"/>
  <mergeCells count="54">
    <mergeCell ref="L45:AO45"/>
    <mergeCell ref="AM47:AN47"/>
    <mergeCell ref="AM49:AP49"/>
    <mergeCell ref="AS49:AT51"/>
    <mergeCell ref="AM50:AP50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AN58:AP58"/>
    <mergeCell ref="AG58:AM58"/>
    <mergeCell ref="D58:H58"/>
    <mergeCell ref="J58:AF58"/>
    <mergeCell ref="AG54:AM54"/>
    <mergeCell ref="AN54:AP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55" location="'001 - VESTAVBA SOCIÁLNÍHO...'!C2" display="/"/>
    <hyperlink ref="A56" location="'002 - ZDRAVOTECHNICKÉ INS...'!C2" display="/"/>
    <hyperlink ref="A57" location="'003 - ELEKTROINSTALACE'!C2" display="/"/>
    <hyperlink ref="A58" location="'004 - VEDLEJŠÍ ROZPOČTOVÉ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81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82</v>
      </c>
    </row>
    <row r="4" s="1" customFormat="1" ht="24.96" customHeight="1">
      <c r="B4" s="23"/>
      <c r="D4" s="133" t="s">
        <v>93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VESTAVBA SOCIÁLNÍHO ZAŘÍZENÍ - st.p.č. 14/2 k.ú. MALŠOVICE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95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12. 2. 2026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">
        <v>19</v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">
        <v>27</v>
      </c>
      <c r="F15" s="41"/>
      <c r="G15" s="41"/>
      <c r="H15" s="41"/>
      <c r="I15" s="135" t="s">
        <v>28</v>
      </c>
      <c r="J15" s="139" t="s">
        <v>19</v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">
        <v>19</v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">
        <v>32</v>
      </c>
      <c r="F21" s="41"/>
      <c r="G21" s="41"/>
      <c r="H21" s="41"/>
      <c r="I21" s="135" t="s">
        <v>28</v>
      </c>
      <c r="J21" s="139" t="s">
        <v>19</v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34</v>
      </c>
      <c r="E23" s="41"/>
      <c r="F23" s="41"/>
      <c r="G23" s="41"/>
      <c r="H23" s="41"/>
      <c r="I23" s="135" t="s">
        <v>26</v>
      </c>
      <c r="J23" s="139" t="s">
        <v>19</v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">
        <v>35</v>
      </c>
      <c r="F24" s="41"/>
      <c r="G24" s="41"/>
      <c r="H24" s="41"/>
      <c r="I24" s="135" t="s">
        <v>28</v>
      </c>
      <c r="J24" s="139" t="s">
        <v>19</v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36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47.25" customHeight="1">
      <c r="A27" s="141"/>
      <c r="B27" s="142"/>
      <c r="C27" s="141"/>
      <c r="D27" s="141"/>
      <c r="E27" s="143" t="s">
        <v>37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38</v>
      </c>
      <c r="E30" s="41"/>
      <c r="F30" s="41"/>
      <c r="G30" s="41"/>
      <c r="H30" s="41"/>
      <c r="I30" s="41"/>
      <c r="J30" s="147">
        <f>ROUND(J99, 1)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40</v>
      </c>
      <c r="G32" s="41"/>
      <c r="H32" s="41"/>
      <c r="I32" s="148" t="s">
        <v>39</v>
      </c>
      <c r="J32" s="148" t="s">
        <v>41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42</v>
      </c>
      <c r="E33" s="135" t="s">
        <v>43</v>
      </c>
      <c r="F33" s="150">
        <f>ROUND((SUM(BE99:BE412)),  1)</f>
        <v>0</v>
      </c>
      <c r="G33" s="41"/>
      <c r="H33" s="41"/>
      <c r="I33" s="151">
        <v>0.20999999999999999</v>
      </c>
      <c r="J33" s="150">
        <f>ROUND(((SUM(BE99:BE412))*I33),  1)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44</v>
      </c>
      <c r="F34" s="150">
        <f>ROUND((SUM(BF99:BF412)),  1)</f>
        <v>0</v>
      </c>
      <c r="G34" s="41"/>
      <c r="H34" s="41"/>
      <c r="I34" s="151">
        <v>0.12</v>
      </c>
      <c r="J34" s="150">
        <f>ROUND(((SUM(BF99:BF412))*I34),  1)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45</v>
      </c>
      <c r="F35" s="150">
        <f>ROUND((SUM(BG99:BG412)),  1)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46</v>
      </c>
      <c r="F36" s="150">
        <f>ROUND((SUM(BH99:BH412)),  1)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47</v>
      </c>
      <c r="F37" s="150">
        <f>ROUND((SUM(BI99:BI412)),  1)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48</v>
      </c>
      <c r="E39" s="154"/>
      <c r="F39" s="154"/>
      <c r="G39" s="155" t="s">
        <v>49</v>
      </c>
      <c r="H39" s="156" t="s">
        <v>50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VESTAVBA SOCIÁLNÍHO ZAŘÍZENÍ - st.p.č. 14/2 k.ú. MALŠOVICE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001 - VESTAVBA SOCIÁLNÍHO ZAŘÍZENÍ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MALŠOVICE</v>
      </c>
      <c r="G52" s="43"/>
      <c r="H52" s="43"/>
      <c r="I52" s="35" t="s">
        <v>23</v>
      </c>
      <c r="J52" s="75" t="str">
        <f>IF(J12="","",J12)</f>
        <v>12. 2. 2026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>OBEC MALŠOVICE, Malšovice 6</v>
      </c>
      <c r="G54" s="43"/>
      <c r="H54" s="43"/>
      <c r="I54" s="35" t="s">
        <v>31</v>
      </c>
      <c r="J54" s="39" t="str">
        <f>E21</f>
        <v>Ing. Jiří Demuth Děčín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34</v>
      </c>
      <c r="J55" s="39" t="str">
        <f>E24</f>
        <v xml:space="preserve">Nina Blavková Děčín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97</v>
      </c>
      <c r="D57" s="165"/>
      <c r="E57" s="165"/>
      <c r="F57" s="165"/>
      <c r="G57" s="165"/>
      <c r="H57" s="165"/>
      <c r="I57" s="165"/>
      <c r="J57" s="166" t="s">
        <v>98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70</v>
      </c>
      <c r="D59" s="43"/>
      <c r="E59" s="43"/>
      <c r="F59" s="43"/>
      <c r="G59" s="43"/>
      <c r="H59" s="43"/>
      <c r="I59" s="43"/>
      <c r="J59" s="105">
        <f>J99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99</v>
      </c>
    </row>
    <row r="60" s="9" customFormat="1" ht="24.96" customHeight="1">
      <c r="A60" s="9"/>
      <c r="B60" s="168"/>
      <c r="C60" s="169"/>
      <c r="D60" s="170" t="s">
        <v>100</v>
      </c>
      <c r="E60" s="171"/>
      <c r="F60" s="171"/>
      <c r="G60" s="171"/>
      <c r="H60" s="171"/>
      <c r="I60" s="171"/>
      <c r="J60" s="172">
        <f>J100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101</v>
      </c>
      <c r="E61" s="177"/>
      <c r="F61" s="177"/>
      <c r="G61" s="177"/>
      <c r="H61" s="177"/>
      <c r="I61" s="177"/>
      <c r="J61" s="178">
        <f>J101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4.88" customHeight="1">
      <c r="A62" s="10"/>
      <c r="B62" s="174"/>
      <c r="C62" s="175"/>
      <c r="D62" s="176" t="s">
        <v>102</v>
      </c>
      <c r="E62" s="177"/>
      <c r="F62" s="177"/>
      <c r="G62" s="177"/>
      <c r="H62" s="177"/>
      <c r="I62" s="177"/>
      <c r="J62" s="178">
        <f>J102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103</v>
      </c>
      <c r="E63" s="177"/>
      <c r="F63" s="177"/>
      <c r="G63" s="177"/>
      <c r="H63" s="177"/>
      <c r="I63" s="177"/>
      <c r="J63" s="178">
        <f>J116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4.88" customHeight="1">
      <c r="A64" s="10"/>
      <c r="B64" s="174"/>
      <c r="C64" s="175"/>
      <c r="D64" s="176" t="s">
        <v>104</v>
      </c>
      <c r="E64" s="177"/>
      <c r="F64" s="177"/>
      <c r="G64" s="177"/>
      <c r="H64" s="177"/>
      <c r="I64" s="177"/>
      <c r="J64" s="178">
        <f>J117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4.88" customHeight="1">
      <c r="A65" s="10"/>
      <c r="B65" s="174"/>
      <c r="C65" s="175"/>
      <c r="D65" s="176" t="s">
        <v>105</v>
      </c>
      <c r="E65" s="177"/>
      <c r="F65" s="177"/>
      <c r="G65" s="177"/>
      <c r="H65" s="177"/>
      <c r="I65" s="177"/>
      <c r="J65" s="178">
        <f>J165</f>
        <v>0</v>
      </c>
      <c r="K65" s="175"/>
      <c r="L65" s="17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4.88" customHeight="1">
      <c r="A66" s="10"/>
      <c r="B66" s="174"/>
      <c r="C66" s="175"/>
      <c r="D66" s="176" t="s">
        <v>106</v>
      </c>
      <c r="E66" s="177"/>
      <c r="F66" s="177"/>
      <c r="G66" s="177"/>
      <c r="H66" s="177"/>
      <c r="I66" s="177"/>
      <c r="J66" s="178">
        <f>J169</f>
        <v>0</v>
      </c>
      <c r="K66" s="175"/>
      <c r="L66" s="17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4"/>
      <c r="C67" s="175"/>
      <c r="D67" s="176" t="s">
        <v>107</v>
      </c>
      <c r="E67" s="177"/>
      <c r="F67" s="177"/>
      <c r="G67" s="177"/>
      <c r="H67" s="177"/>
      <c r="I67" s="177"/>
      <c r="J67" s="178">
        <f>J174</f>
        <v>0</v>
      </c>
      <c r="K67" s="175"/>
      <c r="L67" s="179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4.88" customHeight="1">
      <c r="A68" s="10"/>
      <c r="B68" s="174"/>
      <c r="C68" s="175"/>
      <c r="D68" s="176" t="s">
        <v>108</v>
      </c>
      <c r="E68" s="177"/>
      <c r="F68" s="177"/>
      <c r="G68" s="177"/>
      <c r="H68" s="177"/>
      <c r="I68" s="177"/>
      <c r="J68" s="178">
        <f>J175</f>
        <v>0</v>
      </c>
      <c r="K68" s="175"/>
      <c r="L68" s="179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4.88" customHeight="1">
      <c r="A69" s="10"/>
      <c r="B69" s="174"/>
      <c r="C69" s="175"/>
      <c r="D69" s="176" t="s">
        <v>109</v>
      </c>
      <c r="E69" s="177"/>
      <c r="F69" s="177"/>
      <c r="G69" s="177"/>
      <c r="H69" s="177"/>
      <c r="I69" s="177"/>
      <c r="J69" s="178">
        <f>J183</f>
        <v>0</v>
      </c>
      <c r="K69" s="175"/>
      <c r="L69" s="179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4.88" customHeight="1">
      <c r="A70" s="10"/>
      <c r="B70" s="174"/>
      <c r="C70" s="175"/>
      <c r="D70" s="176" t="s">
        <v>110</v>
      </c>
      <c r="E70" s="177"/>
      <c r="F70" s="177"/>
      <c r="G70" s="177"/>
      <c r="H70" s="177"/>
      <c r="I70" s="177"/>
      <c r="J70" s="178">
        <f>J192</f>
        <v>0</v>
      </c>
      <c r="K70" s="175"/>
      <c r="L70" s="179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74"/>
      <c r="C71" s="175"/>
      <c r="D71" s="176" t="s">
        <v>111</v>
      </c>
      <c r="E71" s="177"/>
      <c r="F71" s="177"/>
      <c r="G71" s="177"/>
      <c r="H71" s="177"/>
      <c r="I71" s="177"/>
      <c r="J71" s="178">
        <f>J210</f>
        <v>0</v>
      </c>
      <c r="K71" s="175"/>
      <c r="L71" s="179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9" customFormat="1" ht="24.96" customHeight="1">
      <c r="A72" s="9"/>
      <c r="B72" s="168"/>
      <c r="C72" s="169"/>
      <c r="D72" s="170" t="s">
        <v>112</v>
      </c>
      <c r="E72" s="171"/>
      <c r="F72" s="171"/>
      <c r="G72" s="171"/>
      <c r="H72" s="171"/>
      <c r="I72" s="171"/>
      <c r="J72" s="172">
        <f>J213</f>
        <v>0</v>
      </c>
      <c r="K72" s="169"/>
      <c r="L72" s="173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="10" customFormat="1" ht="19.92" customHeight="1">
      <c r="A73" s="10"/>
      <c r="B73" s="174"/>
      <c r="C73" s="175"/>
      <c r="D73" s="176" t="s">
        <v>113</v>
      </c>
      <c r="E73" s="177"/>
      <c r="F73" s="177"/>
      <c r="G73" s="177"/>
      <c r="H73" s="177"/>
      <c r="I73" s="177"/>
      <c r="J73" s="178">
        <f>J214</f>
        <v>0</v>
      </c>
      <c r="K73" s="175"/>
      <c r="L73" s="179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74"/>
      <c r="C74" s="175"/>
      <c r="D74" s="176" t="s">
        <v>114</v>
      </c>
      <c r="E74" s="177"/>
      <c r="F74" s="177"/>
      <c r="G74" s="177"/>
      <c r="H74" s="177"/>
      <c r="I74" s="177"/>
      <c r="J74" s="178">
        <f>J222</f>
        <v>0</v>
      </c>
      <c r="K74" s="175"/>
      <c r="L74" s="179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74"/>
      <c r="C75" s="175"/>
      <c r="D75" s="176" t="s">
        <v>115</v>
      </c>
      <c r="E75" s="177"/>
      <c r="F75" s="177"/>
      <c r="G75" s="177"/>
      <c r="H75" s="177"/>
      <c r="I75" s="177"/>
      <c r="J75" s="178">
        <f>J249</f>
        <v>0</v>
      </c>
      <c r="K75" s="175"/>
      <c r="L75" s="179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74"/>
      <c r="C76" s="175"/>
      <c r="D76" s="176" t="s">
        <v>116</v>
      </c>
      <c r="E76" s="177"/>
      <c r="F76" s="177"/>
      <c r="G76" s="177"/>
      <c r="H76" s="177"/>
      <c r="I76" s="177"/>
      <c r="J76" s="178">
        <f>J274</f>
        <v>0</v>
      </c>
      <c r="K76" s="175"/>
      <c r="L76" s="179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74"/>
      <c r="C77" s="175"/>
      <c r="D77" s="176" t="s">
        <v>117</v>
      </c>
      <c r="E77" s="177"/>
      <c r="F77" s="177"/>
      <c r="G77" s="177"/>
      <c r="H77" s="177"/>
      <c r="I77" s="177"/>
      <c r="J77" s="178">
        <f>J306</f>
        <v>0</v>
      </c>
      <c r="K77" s="175"/>
      <c r="L77" s="179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9.92" customHeight="1">
      <c r="A78" s="10"/>
      <c r="B78" s="174"/>
      <c r="C78" s="175"/>
      <c r="D78" s="176" t="s">
        <v>118</v>
      </c>
      <c r="E78" s="177"/>
      <c r="F78" s="177"/>
      <c r="G78" s="177"/>
      <c r="H78" s="177"/>
      <c r="I78" s="177"/>
      <c r="J78" s="178">
        <f>J362</f>
        <v>0</v>
      </c>
      <c r="K78" s="175"/>
      <c r="L78" s="179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10" customFormat="1" ht="19.92" customHeight="1">
      <c r="A79" s="10"/>
      <c r="B79" s="174"/>
      <c r="C79" s="175"/>
      <c r="D79" s="176" t="s">
        <v>119</v>
      </c>
      <c r="E79" s="177"/>
      <c r="F79" s="177"/>
      <c r="G79" s="177"/>
      <c r="H79" s="177"/>
      <c r="I79" s="177"/>
      <c r="J79" s="178">
        <f>J374</f>
        <v>0</v>
      </c>
      <c r="K79" s="175"/>
      <c r="L79" s="179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="2" customFormat="1" ht="21.84" customHeight="1">
      <c r="A80" s="41"/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6.96" customHeight="1">
      <c r="A81" s="41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5" s="2" customFormat="1" ht="6.96" customHeight="1">
      <c r="A85" s="41"/>
      <c r="B85" s="64"/>
      <c r="C85" s="65"/>
      <c r="D85" s="65"/>
      <c r="E85" s="65"/>
      <c r="F85" s="65"/>
      <c r="G85" s="65"/>
      <c r="H85" s="65"/>
      <c r="I85" s="65"/>
      <c r="J85" s="65"/>
      <c r="K85" s="65"/>
      <c r="L85" s="13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24.96" customHeight="1">
      <c r="A86" s="41"/>
      <c r="B86" s="42"/>
      <c r="C86" s="26" t="s">
        <v>120</v>
      </c>
      <c r="D86" s="43"/>
      <c r="E86" s="43"/>
      <c r="F86" s="43"/>
      <c r="G86" s="43"/>
      <c r="H86" s="43"/>
      <c r="I86" s="43"/>
      <c r="J86" s="43"/>
      <c r="K86" s="43"/>
      <c r="L86" s="13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3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2" customHeight="1">
      <c r="A88" s="41"/>
      <c r="B88" s="42"/>
      <c r="C88" s="35" t="s">
        <v>16</v>
      </c>
      <c r="D88" s="43"/>
      <c r="E88" s="43"/>
      <c r="F88" s="43"/>
      <c r="G88" s="43"/>
      <c r="H88" s="43"/>
      <c r="I88" s="43"/>
      <c r="J88" s="43"/>
      <c r="K88" s="43"/>
      <c r="L88" s="13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6.5" customHeight="1">
      <c r="A89" s="41"/>
      <c r="B89" s="42"/>
      <c r="C89" s="43"/>
      <c r="D89" s="43"/>
      <c r="E89" s="163" t="str">
        <f>E7</f>
        <v>VESTAVBA SOCIÁLNÍHO ZAŘÍZENÍ - st.p.č. 14/2 k.ú. MALŠOVICE</v>
      </c>
      <c r="F89" s="35"/>
      <c r="G89" s="35"/>
      <c r="H89" s="35"/>
      <c r="I89" s="43"/>
      <c r="J89" s="43"/>
      <c r="K89" s="43"/>
      <c r="L89" s="13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2" customHeight="1">
      <c r="A90" s="41"/>
      <c r="B90" s="42"/>
      <c r="C90" s="35" t="s">
        <v>94</v>
      </c>
      <c r="D90" s="43"/>
      <c r="E90" s="43"/>
      <c r="F90" s="43"/>
      <c r="G90" s="43"/>
      <c r="H90" s="43"/>
      <c r="I90" s="43"/>
      <c r="J90" s="43"/>
      <c r="K90" s="43"/>
      <c r="L90" s="13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6.5" customHeight="1">
      <c r="A91" s="41"/>
      <c r="B91" s="42"/>
      <c r="C91" s="43"/>
      <c r="D91" s="43"/>
      <c r="E91" s="72" t="str">
        <f>E9</f>
        <v>001 - VESTAVBA SOCIÁLNÍHO ZAŘÍZENÍ</v>
      </c>
      <c r="F91" s="43"/>
      <c r="G91" s="43"/>
      <c r="H91" s="43"/>
      <c r="I91" s="43"/>
      <c r="J91" s="43"/>
      <c r="K91" s="43"/>
      <c r="L91" s="13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6.96" customHeight="1">
      <c r="A92" s="41"/>
      <c r="B92" s="42"/>
      <c r="C92" s="43"/>
      <c r="D92" s="43"/>
      <c r="E92" s="43"/>
      <c r="F92" s="43"/>
      <c r="G92" s="43"/>
      <c r="H92" s="43"/>
      <c r="I92" s="43"/>
      <c r="J92" s="43"/>
      <c r="K92" s="43"/>
      <c r="L92" s="137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2" customHeight="1">
      <c r="A93" s="41"/>
      <c r="B93" s="42"/>
      <c r="C93" s="35" t="s">
        <v>21</v>
      </c>
      <c r="D93" s="43"/>
      <c r="E93" s="43"/>
      <c r="F93" s="30" t="str">
        <f>F12</f>
        <v>MALŠOVICE</v>
      </c>
      <c r="G93" s="43"/>
      <c r="H93" s="43"/>
      <c r="I93" s="35" t="s">
        <v>23</v>
      </c>
      <c r="J93" s="75" t="str">
        <f>IF(J12="","",J12)</f>
        <v>12. 2. 2026</v>
      </c>
      <c r="K93" s="43"/>
      <c r="L93" s="137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6.96" customHeight="1">
      <c r="A94" s="41"/>
      <c r="B94" s="42"/>
      <c r="C94" s="43"/>
      <c r="D94" s="43"/>
      <c r="E94" s="43"/>
      <c r="F94" s="43"/>
      <c r="G94" s="43"/>
      <c r="H94" s="43"/>
      <c r="I94" s="43"/>
      <c r="J94" s="43"/>
      <c r="K94" s="43"/>
      <c r="L94" s="137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5.15" customHeight="1">
      <c r="A95" s="41"/>
      <c r="B95" s="42"/>
      <c r="C95" s="35" t="s">
        <v>25</v>
      </c>
      <c r="D95" s="43"/>
      <c r="E95" s="43"/>
      <c r="F95" s="30" t="str">
        <f>E15</f>
        <v>OBEC MALŠOVICE, Malšovice 6</v>
      </c>
      <c r="G95" s="43"/>
      <c r="H95" s="43"/>
      <c r="I95" s="35" t="s">
        <v>31</v>
      </c>
      <c r="J95" s="39" t="str">
        <f>E21</f>
        <v>Ing. Jiří Demuth Děčín</v>
      </c>
      <c r="K95" s="43"/>
      <c r="L95" s="137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15.15" customHeight="1">
      <c r="A96" s="41"/>
      <c r="B96" s="42"/>
      <c r="C96" s="35" t="s">
        <v>29</v>
      </c>
      <c r="D96" s="43"/>
      <c r="E96" s="43"/>
      <c r="F96" s="30" t="str">
        <f>IF(E18="","",E18)</f>
        <v>Vyplň údaj</v>
      </c>
      <c r="G96" s="43"/>
      <c r="H96" s="43"/>
      <c r="I96" s="35" t="s">
        <v>34</v>
      </c>
      <c r="J96" s="39" t="str">
        <f>E24</f>
        <v xml:space="preserve">Nina Blavková Děčín </v>
      </c>
      <c r="K96" s="43"/>
      <c r="L96" s="137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</row>
    <row r="97" s="2" customFormat="1" ht="10.32" customHeight="1">
      <c r="A97" s="41"/>
      <c r="B97" s="42"/>
      <c r="C97" s="43"/>
      <c r="D97" s="43"/>
      <c r="E97" s="43"/>
      <c r="F97" s="43"/>
      <c r="G97" s="43"/>
      <c r="H97" s="43"/>
      <c r="I97" s="43"/>
      <c r="J97" s="43"/>
      <c r="K97" s="43"/>
      <c r="L97" s="137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</row>
    <row r="98" s="11" customFormat="1" ht="29.28" customHeight="1">
      <c r="A98" s="180"/>
      <c r="B98" s="181"/>
      <c r="C98" s="182" t="s">
        <v>121</v>
      </c>
      <c r="D98" s="183" t="s">
        <v>57</v>
      </c>
      <c r="E98" s="183" t="s">
        <v>53</v>
      </c>
      <c r="F98" s="183" t="s">
        <v>54</v>
      </c>
      <c r="G98" s="183" t="s">
        <v>122</v>
      </c>
      <c r="H98" s="183" t="s">
        <v>123</v>
      </c>
      <c r="I98" s="183" t="s">
        <v>124</v>
      </c>
      <c r="J98" s="183" t="s">
        <v>98</v>
      </c>
      <c r="K98" s="184" t="s">
        <v>125</v>
      </c>
      <c r="L98" s="185"/>
      <c r="M98" s="95" t="s">
        <v>19</v>
      </c>
      <c r="N98" s="96" t="s">
        <v>42</v>
      </c>
      <c r="O98" s="96" t="s">
        <v>126</v>
      </c>
      <c r="P98" s="96" t="s">
        <v>127</v>
      </c>
      <c r="Q98" s="96" t="s">
        <v>128</v>
      </c>
      <c r="R98" s="96" t="s">
        <v>129</v>
      </c>
      <c r="S98" s="96" t="s">
        <v>130</v>
      </c>
      <c r="T98" s="97" t="s">
        <v>131</v>
      </c>
      <c r="U98" s="180"/>
      <c r="V98" s="180"/>
      <c r="W98" s="180"/>
      <c r="X98" s="180"/>
      <c r="Y98" s="180"/>
      <c r="Z98" s="180"/>
      <c r="AA98" s="180"/>
      <c r="AB98" s="180"/>
      <c r="AC98" s="180"/>
      <c r="AD98" s="180"/>
      <c r="AE98" s="180"/>
    </row>
    <row r="99" s="2" customFormat="1" ht="22.8" customHeight="1">
      <c r="A99" s="41"/>
      <c r="B99" s="42"/>
      <c r="C99" s="102" t="s">
        <v>132</v>
      </c>
      <c r="D99" s="43"/>
      <c r="E99" s="43"/>
      <c r="F99" s="43"/>
      <c r="G99" s="43"/>
      <c r="H99" s="43"/>
      <c r="I99" s="43"/>
      <c r="J99" s="186">
        <f>BK99</f>
        <v>0</v>
      </c>
      <c r="K99" s="43"/>
      <c r="L99" s="47"/>
      <c r="M99" s="98"/>
      <c r="N99" s="187"/>
      <c r="O99" s="99"/>
      <c r="P99" s="188">
        <f>P100+P213</f>
        <v>0</v>
      </c>
      <c r="Q99" s="99"/>
      <c r="R99" s="188">
        <f>R100+R213</f>
        <v>6.8603026200000006</v>
      </c>
      <c r="S99" s="99"/>
      <c r="T99" s="189">
        <f>T100+T213</f>
        <v>0.00079695000000000005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20" t="s">
        <v>71</v>
      </c>
      <c r="AU99" s="20" t="s">
        <v>99</v>
      </c>
      <c r="BK99" s="190">
        <f>BK100+BK213</f>
        <v>0</v>
      </c>
    </row>
    <row r="100" s="12" customFormat="1" ht="25.92" customHeight="1">
      <c r="A100" s="12"/>
      <c r="B100" s="191"/>
      <c r="C100" s="192"/>
      <c r="D100" s="193" t="s">
        <v>71</v>
      </c>
      <c r="E100" s="194" t="s">
        <v>133</v>
      </c>
      <c r="F100" s="194" t="s">
        <v>134</v>
      </c>
      <c r="G100" s="192"/>
      <c r="H100" s="192"/>
      <c r="I100" s="195"/>
      <c r="J100" s="196">
        <f>BK100</f>
        <v>0</v>
      </c>
      <c r="K100" s="192"/>
      <c r="L100" s="197"/>
      <c r="M100" s="198"/>
      <c r="N100" s="199"/>
      <c r="O100" s="199"/>
      <c r="P100" s="200">
        <f>P101+P116+P174+P210</f>
        <v>0</v>
      </c>
      <c r="Q100" s="199"/>
      <c r="R100" s="200">
        <f>R101+R116+R174+R210</f>
        <v>4.6401101700000007</v>
      </c>
      <c r="S100" s="199"/>
      <c r="T100" s="201">
        <f>T101+T116+T174+T210</f>
        <v>0</v>
      </c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R100" s="202" t="s">
        <v>80</v>
      </c>
      <c r="AT100" s="203" t="s">
        <v>71</v>
      </c>
      <c r="AU100" s="203" t="s">
        <v>72</v>
      </c>
      <c r="AY100" s="202" t="s">
        <v>135</v>
      </c>
      <c r="BK100" s="204">
        <f>BK101+BK116+BK174+BK210</f>
        <v>0</v>
      </c>
    </row>
    <row r="101" s="12" customFormat="1" ht="22.8" customHeight="1">
      <c r="A101" s="12"/>
      <c r="B101" s="191"/>
      <c r="C101" s="192"/>
      <c r="D101" s="193" t="s">
        <v>71</v>
      </c>
      <c r="E101" s="205" t="s">
        <v>136</v>
      </c>
      <c r="F101" s="205" t="s">
        <v>137</v>
      </c>
      <c r="G101" s="192"/>
      <c r="H101" s="192"/>
      <c r="I101" s="195"/>
      <c r="J101" s="206">
        <f>BK101</f>
        <v>0</v>
      </c>
      <c r="K101" s="192"/>
      <c r="L101" s="197"/>
      <c r="M101" s="198"/>
      <c r="N101" s="199"/>
      <c r="O101" s="199"/>
      <c r="P101" s="200">
        <f>P102</f>
        <v>0</v>
      </c>
      <c r="Q101" s="199"/>
      <c r="R101" s="200">
        <f>R102</f>
        <v>2.5323164500000002</v>
      </c>
      <c r="S101" s="199"/>
      <c r="T101" s="201">
        <f>T102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02" t="s">
        <v>80</v>
      </c>
      <c r="AT101" s="203" t="s">
        <v>71</v>
      </c>
      <c r="AU101" s="203" t="s">
        <v>80</v>
      </c>
      <c r="AY101" s="202" t="s">
        <v>135</v>
      </c>
      <c r="BK101" s="204">
        <f>BK102</f>
        <v>0</v>
      </c>
    </row>
    <row r="102" s="12" customFormat="1" ht="20.88" customHeight="1">
      <c r="A102" s="12"/>
      <c r="B102" s="191"/>
      <c r="C102" s="192"/>
      <c r="D102" s="193" t="s">
        <v>71</v>
      </c>
      <c r="E102" s="205" t="s">
        <v>138</v>
      </c>
      <c r="F102" s="205" t="s">
        <v>139</v>
      </c>
      <c r="G102" s="192"/>
      <c r="H102" s="192"/>
      <c r="I102" s="195"/>
      <c r="J102" s="206">
        <f>BK102</f>
        <v>0</v>
      </c>
      <c r="K102" s="192"/>
      <c r="L102" s="197"/>
      <c r="M102" s="198"/>
      <c r="N102" s="199"/>
      <c r="O102" s="199"/>
      <c r="P102" s="200">
        <f>SUM(P103:P115)</f>
        <v>0</v>
      </c>
      <c r="Q102" s="199"/>
      <c r="R102" s="200">
        <f>SUM(R103:R115)</f>
        <v>2.5323164500000002</v>
      </c>
      <c r="S102" s="199"/>
      <c r="T102" s="201">
        <f>SUM(T103:T115)</f>
        <v>0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R102" s="202" t="s">
        <v>80</v>
      </c>
      <c r="AT102" s="203" t="s">
        <v>71</v>
      </c>
      <c r="AU102" s="203" t="s">
        <v>82</v>
      </c>
      <c r="AY102" s="202" t="s">
        <v>135</v>
      </c>
      <c r="BK102" s="204">
        <f>SUM(BK103:BK115)</f>
        <v>0</v>
      </c>
    </row>
    <row r="103" s="2" customFormat="1" ht="24.15" customHeight="1">
      <c r="A103" s="41"/>
      <c r="B103" s="42"/>
      <c r="C103" s="207" t="s">
        <v>80</v>
      </c>
      <c r="D103" s="207" t="s">
        <v>140</v>
      </c>
      <c r="E103" s="208" t="s">
        <v>141</v>
      </c>
      <c r="F103" s="209" t="s">
        <v>142</v>
      </c>
      <c r="G103" s="210" t="s">
        <v>143</v>
      </c>
      <c r="H103" s="211">
        <v>30.789999999999999</v>
      </c>
      <c r="I103" s="212"/>
      <c r="J103" s="213">
        <f>ROUND(I103*H103,1)</f>
        <v>0</v>
      </c>
      <c r="K103" s="209" t="s">
        <v>144</v>
      </c>
      <c r="L103" s="47"/>
      <c r="M103" s="214" t="s">
        <v>19</v>
      </c>
      <c r="N103" s="215" t="s">
        <v>43</v>
      </c>
      <c r="O103" s="87"/>
      <c r="P103" s="216">
        <f>O103*H103</f>
        <v>0</v>
      </c>
      <c r="Q103" s="216">
        <v>0.061719999999999997</v>
      </c>
      <c r="R103" s="216">
        <f>Q103*H103</f>
        <v>1.9003587999999998</v>
      </c>
      <c r="S103" s="216">
        <v>0</v>
      </c>
      <c r="T103" s="217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18" t="s">
        <v>145</v>
      </c>
      <c r="AT103" s="218" t="s">
        <v>140</v>
      </c>
      <c r="AU103" s="218" t="s">
        <v>136</v>
      </c>
      <c r="AY103" s="20" t="s">
        <v>135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20" t="s">
        <v>80</v>
      </c>
      <c r="BK103" s="219">
        <f>ROUND(I103*H103,1)</f>
        <v>0</v>
      </c>
      <c r="BL103" s="20" t="s">
        <v>145</v>
      </c>
      <c r="BM103" s="218" t="s">
        <v>146</v>
      </c>
    </row>
    <row r="104" s="2" customFormat="1">
      <c r="A104" s="41"/>
      <c r="B104" s="42"/>
      <c r="C104" s="43"/>
      <c r="D104" s="220" t="s">
        <v>147</v>
      </c>
      <c r="E104" s="43"/>
      <c r="F104" s="221" t="s">
        <v>148</v>
      </c>
      <c r="G104" s="43"/>
      <c r="H104" s="43"/>
      <c r="I104" s="222"/>
      <c r="J104" s="43"/>
      <c r="K104" s="43"/>
      <c r="L104" s="47"/>
      <c r="M104" s="223"/>
      <c r="N104" s="224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147</v>
      </c>
      <c r="AU104" s="20" t="s">
        <v>136</v>
      </c>
    </row>
    <row r="105" s="13" customFormat="1">
      <c r="A105" s="13"/>
      <c r="B105" s="225"/>
      <c r="C105" s="226"/>
      <c r="D105" s="227" t="s">
        <v>149</v>
      </c>
      <c r="E105" s="228" t="s">
        <v>19</v>
      </c>
      <c r="F105" s="229" t="s">
        <v>150</v>
      </c>
      <c r="G105" s="226"/>
      <c r="H105" s="230">
        <v>9.875</v>
      </c>
      <c r="I105" s="231"/>
      <c r="J105" s="226"/>
      <c r="K105" s="226"/>
      <c r="L105" s="232"/>
      <c r="M105" s="233"/>
      <c r="N105" s="234"/>
      <c r="O105" s="234"/>
      <c r="P105" s="234"/>
      <c r="Q105" s="234"/>
      <c r="R105" s="234"/>
      <c r="S105" s="234"/>
      <c r="T105" s="235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36" t="s">
        <v>149</v>
      </c>
      <c r="AU105" s="236" t="s">
        <v>136</v>
      </c>
      <c r="AV105" s="13" t="s">
        <v>82</v>
      </c>
      <c r="AW105" s="13" t="s">
        <v>33</v>
      </c>
      <c r="AX105" s="13" t="s">
        <v>72</v>
      </c>
      <c r="AY105" s="236" t="s">
        <v>135</v>
      </c>
    </row>
    <row r="106" s="13" customFormat="1">
      <c r="A106" s="13"/>
      <c r="B106" s="225"/>
      <c r="C106" s="226"/>
      <c r="D106" s="227" t="s">
        <v>149</v>
      </c>
      <c r="E106" s="228" t="s">
        <v>19</v>
      </c>
      <c r="F106" s="229" t="s">
        <v>151</v>
      </c>
      <c r="G106" s="226"/>
      <c r="H106" s="230">
        <v>23.625</v>
      </c>
      <c r="I106" s="231"/>
      <c r="J106" s="226"/>
      <c r="K106" s="226"/>
      <c r="L106" s="232"/>
      <c r="M106" s="233"/>
      <c r="N106" s="234"/>
      <c r="O106" s="234"/>
      <c r="P106" s="234"/>
      <c r="Q106" s="234"/>
      <c r="R106" s="234"/>
      <c r="S106" s="234"/>
      <c r="T106" s="235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36" t="s">
        <v>149</v>
      </c>
      <c r="AU106" s="236" t="s">
        <v>136</v>
      </c>
      <c r="AV106" s="13" t="s">
        <v>82</v>
      </c>
      <c r="AW106" s="13" t="s">
        <v>33</v>
      </c>
      <c r="AX106" s="13" t="s">
        <v>72</v>
      </c>
      <c r="AY106" s="236" t="s">
        <v>135</v>
      </c>
    </row>
    <row r="107" s="13" customFormat="1">
      <c r="A107" s="13"/>
      <c r="B107" s="225"/>
      <c r="C107" s="226"/>
      <c r="D107" s="227" t="s">
        <v>149</v>
      </c>
      <c r="E107" s="228" t="s">
        <v>19</v>
      </c>
      <c r="F107" s="229" t="s">
        <v>152</v>
      </c>
      <c r="G107" s="226"/>
      <c r="H107" s="230">
        <v>3.2000000000000002</v>
      </c>
      <c r="I107" s="231"/>
      <c r="J107" s="226"/>
      <c r="K107" s="226"/>
      <c r="L107" s="232"/>
      <c r="M107" s="233"/>
      <c r="N107" s="234"/>
      <c r="O107" s="234"/>
      <c r="P107" s="234"/>
      <c r="Q107" s="234"/>
      <c r="R107" s="234"/>
      <c r="S107" s="234"/>
      <c r="T107" s="235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36" t="s">
        <v>149</v>
      </c>
      <c r="AU107" s="236" t="s">
        <v>136</v>
      </c>
      <c r="AV107" s="13" t="s">
        <v>82</v>
      </c>
      <c r="AW107" s="13" t="s">
        <v>33</v>
      </c>
      <c r="AX107" s="13" t="s">
        <v>72</v>
      </c>
      <c r="AY107" s="236" t="s">
        <v>135</v>
      </c>
    </row>
    <row r="108" s="13" customFormat="1">
      <c r="A108" s="13"/>
      <c r="B108" s="225"/>
      <c r="C108" s="226"/>
      <c r="D108" s="227" t="s">
        <v>149</v>
      </c>
      <c r="E108" s="228" t="s">
        <v>19</v>
      </c>
      <c r="F108" s="229" t="s">
        <v>153</v>
      </c>
      <c r="G108" s="226"/>
      <c r="H108" s="230">
        <v>-5.9100000000000001</v>
      </c>
      <c r="I108" s="231"/>
      <c r="J108" s="226"/>
      <c r="K108" s="226"/>
      <c r="L108" s="232"/>
      <c r="M108" s="233"/>
      <c r="N108" s="234"/>
      <c r="O108" s="234"/>
      <c r="P108" s="234"/>
      <c r="Q108" s="234"/>
      <c r="R108" s="234"/>
      <c r="S108" s="234"/>
      <c r="T108" s="235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6" t="s">
        <v>149</v>
      </c>
      <c r="AU108" s="236" t="s">
        <v>136</v>
      </c>
      <c r="AV108" s="13" t="s">
        <v>82</v>
      </c>
      <c r="AW108" s="13" t="s">
        <v>33</v>
      </c>
      <c r="AX108" s="13" t="s">
        <v>72</v>
      </c>
      <c r="AY108" s="236" t="s">
        <v>135</v>
      </c>
    </row>
    <row r="109" s="14" customFormat="1">
      <c r="A109" s="14"/>
      <c r="B109" s="237"/>
      <c r="C109" s="238"/>
      <c r="D109" s="227" t="s">
        <v>149</v>
      </c>
      <c r="E109" s="239" t="s">
        <v>19</v>
      </c>
      <c r="F109" s="240" t="s">
        <v>154</v>
      </c>
      <c r="G109" s="238"/>
      <c r="H109" s="241">
        <v>30.790000000000003</v>
      </c>
      <c r="I109" s="242"/>
      <c r="J109" s="238"/>
      <c r="K109" s="238"/>
      <c r="L109" s="243"/>
      <c r="M109" s="244"/>
      <c r="N109" s="245"/>
      <c r="O109" s="245"/>
      <c r="P109" s="245"/>
      <c r="Q109" s="245"/>
      <c r="R109" s="245"/>
      <c r="S109" s="245"/>
      <c r="T109" s="246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47" t="s">
        <v>149</v>
      </c>
      <c r="AU109" s="247" t="s">
        <v>136</v>
      </c>
      <c r="AV109" s="14" t="s">
        <v>145</v>
      </c>
      <c r="AW109" s="14" t="s">
        <v>33</v>
      </c>
      <c r="AX109" s="14" t="s">
        <v>80</v>
      </c>
      <c r="AY109" s="247" t="s">
        <v>135</v>
      </c>
    </row>
    <row r="110" s="2" customFormat="1" ht="24.15" customHeight="1">
      <c r="A110" s="41"/>
      <c r="B110" s="42"/>
      <c r="C110" s="207" t="s">
        <v>82</v>
      </c>
      <c r="D110" s="207" t="s">
        <v>140</v>
      </c>
      <c r="E110" s="208" t="s">
        <v>155</v>
      </c>
      <c r="F110" s="209" t="s">
        <v>156</v>
      </c>
      <c r="G110" s="210" t="s">
        <v>143</v>
      </c>
      <c r="H110" s="211">
        <v>7.9649999999999999</v>
      </c>
      <c r="I110" s="212"/>
      <c r="J110" s="213">
        <f>ROUND(I110*H110,1)</f>
        <v>0</v>
      </c>
      <c r="K110" s="209" t="s">
        <v>144</v>
      </c>
      <c r="L110" s="47"/>
      <c r="M110" s="214" t="s">
        <v>19</v>
      </c>
      <c r="N110" s="215" t="s">
        <v>43</v>
      </c>
      <c r="O110" s="87"/>
      <c r="P110" s="216">
        <f>O110*H110</f>
        <v>0</v>
      </c>
      <c r="Q110" s="216">
        <v>0.079210000000000003</v>
      </c>
      <c r="R110" s="216">
        <f>Q110*H110</f>
        <v>0.63090765000000004</v>
      </c>
      <c r="S110" s="216">
        <v>0</v>
      </c>
      <c r="T110" s="217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18" t="s">
        <v>145</v>
      </c>
      <c r="AT110" s="218" t="s">
        <v>140</v>
      </c>
      <c r="AU110" s="218" t="s">
        <v>136</v>
      </c>
      <c r="AY110" s="20" t="s">
        <v>135</v>
      </c>
      <c r="BE110" s="219">
        <f>IF(N110="základní",J110,0)</f>
        <v>0</v>
      </c>
      <c r="BF110" s="219">
        <f>IF(N110="snížená",J110,0)</f>
        <v>0</v>
      </c>
      <c r="BG110" s="219">
        <f>IF(N110="zákl. přenesená",J110,0)</f>
        <v>0</v>
      </c>
      <c r="BH110" s="219">
        <f>IF(N110="sníž. přenesená",J110,0)</f>
        <v>0</v>
      </c>
      <c r="BI110" s="219">
        <f>IF(N110="nulová",J110,0)</f>
        <v>0</v>
      </c>
      <c r="BJ110" s="20" t="s">
        <v>80</v>
      </c>
      <c r="BK110" s="219">
        <f>ROUND(I110*H110,1)</f>
        <v>0</v>
      </c>
      <c r="BL110" s="20" t="s">
        <v>145</v>
      </c>
      <c r="BM110" s="218" t="s">
        <v>157</v>
      </c>
    </row>
    <row r="111" s="2" customFormat="1">
      <c r="A111" s="41"/>
      <c r="B111" s="42"/>
      <c r="C111" s="43"/>
      <c r="D111" s="220" t="s">
        <v>147</v>
      </c>
      <c r="E111" s="43"/>
      <c r="F111" s="221" t="s">
        <v>158</v>
      </c>
      <c r="G111" s="43"/>
      <c r="H111" s="43"/>
      <c r="I111" s="222"/>
      <c r="J111" s="43"/>
      <c r="K111" s="43"/>
      <c r="L111" s="47"/>
      <c r="M111" s="223"/>
      <c r="N111" s="224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20" t="s">
        <v>147</v>
      </c>
      <c r="AU111" s="20" t="s">
        <v>136</v>
      </c>
    </row>
    <row r="112" s="13" customFormat="1">
      <c r="A112" s="13"/>
      <c r="B112" s="225"/>
      <c r="C112" s="226"/>
      <c r="D112" s="227" t="s">
        <v>149</v>
      </c>
      <c r="E112" s="228" t="s">
        <v>19</v>
      </c>
      <c r="F112" s="229" t="s">
        <v>159</v>
      </c>
      <c r="G112" s="226"/>
      <c r="H112" s="230">
        <v>7.9649999999999999</v>
      </c>
      <c r="I112" s="231"/>
      <c r="J112" s="226"/>
      <c r="K112" s="226"/>
      <c r="L112" s="232"/>
      <c r="M112" s="233"/>
      <c r="N112" s="234"/>
      <c r="O112" s="234"/>
      <c r="P112" s="234"/>
      <c r="Q112" s="234"/>
      <c r="R112" s="234"/>
      <c r="S112" s="234"/>
      <c r="T112" s="235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36" t="s">
        <v>149</v>
      </c>
      <c r="AU112" s="236" t="s">
        <v>136</v>
      </c>
      <c r="AV112" s="13" t="s">
        <v>82</v>
      </c>
      <c r="AW112" s="13" t="s">
        <v>33</v>
      </c>
      <c r="AX112" s="13" t="s">
        <v>80</v>
      </c>
      <c r="AY112" s="236" t="s">
        <v>135</v>
      </c>
    </row>
    <row r="113" s="2" customFormat="1" ht="16.5" customHeight="1">
      <c r="A113" s="41"/>
      <c r="B113" s="42"/>
      <c r="C113" s="207" t="s">
        <v>136</v>
      </c>
      <c r="D113" s="207" t="s">
        <v>140</v>
      </c>
      <c r="E113" s="208" t="s">
        <v>160</v>
      </c>
      <c r="F113" s="209" t="s">
        <v>161</v>
      </c>
      <c r="G113" s="210" t="s">
        <v>162</v>
      </c>
      <c r="H113" s="211">
        <v>7.5</v>
      </c>
      <c r="I113" s="212"/>
      <c r="J113" s="213">
        <f>ROUND(I113*H113,1)</f>
        <v>0</v>
      </c>
      <c r="K113" s="209" t="s">
        <v>144</v>
      </c>
      <c r="L113" s="47"/>
      <c r="M113" s="214" t="s">
        <v>19</v>
      </c>
      <c r="N113" s="215" t="s">
        <v>43</v>
      </c>
      <c r="O113" s="87"/>
      <c r="P113" s="216">
        <f>O113*H113</f>
        <v>0</v>
      </c>
      <c r="Q113" s="216">
        <v>0.00013999999999999999</v>
      </c>
      <c r="R113" s="216">
        <f>Q113*H113</f>
        <v>0.0010499999999999999</v>
      </c>
      <c r="S113" s="216">
        <v>0</v>
      </c>
      <c r="T113" s="217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18" t="s">
        <v>145</v>
      </c>
      <c r="AT113" s="218" t="s">
        <v>140</v>
      </c>
      <c r="AU113" s="218" t="s">
        <v>136</v>
      </c>
      <c r="AY113" s="20" t="s">
        <v>135</v>
      </c>
      <c r="BE113" s="219">
        <f>IF(N113="základní",J113,0)</f>
        <v>0</v>
      </c>
      <c r="BF113" s="219">
        <f>IF(N113="snížená",J113,0)</f>
        <v>0</v>
      </c>
      <c r="BG113" s="219">
        <f>IF(N113="zákl. přenesená",J113,0)</f>
        <v>0</v>
      </c>
      <c r="BH113" s="219">
        <f>IF(N113="sníž. přenesená",J113,0)</f>
        <v>0</v>
      </c>
      <c r="BI113" s="219">
        <f>IF(N113="nulová",J113,0)</f>
        <v>0</v>
      </c>
      <c r="BJ113" s="20" t="s">
        <v>80</v>
      </c>
      <c r="BK113" s="219">
        <f>ROUND(I113*H113,1)</f>
        <v>0</v>
      </c>
      <c r="BL113" s="20" t="s">
        <v>145</v>
      </c>
      <c r="BM113" s="218" t="s">
        <v>163</v>
      </c>
    </row>
    <row r="114" s="2" customFormat="1">
      <c r="A114" s="41"/>
      <c r="B114" s="42"/>
      <c r="C114" s="43"/>
      <c r="D114" s="220" t="s">
        <v>147</v>
      </c>
      <c r="E114" s="43"/>
      <c r="F114" s="221" t="s">
        <v>164</v>
      </c>
      <c r="G114" s="43"/>
      <c r="H114" s="43"/>
      <c r="I114" s="222"/>
      <c r="J114" s="43"/>
      <c r="K114" s="43"/>
      <c r="L114" s="47"/>
      <c r="M114" s="223"/>
      <c r="N114" s="224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147</v>
      </c>
      <c r="AU114" s="20" t="s">
        <v>136</v>
      </c>
    </row>
    <row r="115" s="13" customFormat="1">
      <c r="A115" s="13"/>
      <c r="B115" s="225"/>
      <c r="C115" s="226"/>
      <c r="D115" s="227" t="s">
        <v>149</v>
      </c>
      <c r="E115" s="228" t="s">
        <v>19</v>
      </c>
      <c r="F115" s="229" t="s">
        <v>165</v>
      </c>
      <c r="G115" s="226"/>
      <c r="H115" s="230">
        <v>7.5</v>
      </c>
      <c r="I115" s="231"/>
      <c r="J115" s="226"/>
      <c r="K115" s="226"/>
      <c r="L115" s="232"/>
      <c r="M115" s="233"/>
      <c r="N115" s="234"/>
      <c r="O115" s="234"/>
      <c r="P115" s="234"/>
      <c r="Q115" s="234"/>
      <c r="R115" s="234"/>
      <c r="S115" s="234"/>
      <c r="T115" s="235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6" t="s">
        <v>149</v>
      </c>
      <c r="AU115" s="236" t="s">
        <v>136</v>
      </c>
      <c r="AV115" s="13" t="s">
        <v>82</v>
      </c>
      <c r="AW115" s="13" t="s">
        <v>33</v>
      </c>
      <c r="AX115" s="13" t="s">
        <v>80</v>
      </c>
      <c r="AY115" s="236" t="s">
        <v>135</v>
      </c>
    </row>
    <row r="116" s="12" customFormat="1" ht="22.8" customHeight="1">
      <c r="A116" s="12"/>
      <c r="B116" s="191"/>
      <c r="C116" s="192"/>
      <c r="D116" s="193" t="s">
        <v>71</v>
      </c>
      <c r="E116" s="205" t="s">
        <v>166</v>
      </c>
      <c r="F116" s="205" t="s">
        <v>167</v>
      </c>
      <c r="G116" s="192"/>
      <c r="H116" s="192"/>
      <c r="I116" s="195"/>
      <c r="J116" s="206">
        <f>BK116</f>
        <v>0</v>
      </c>
      <c r="K116" s="192"/>
      <c r="L116" s="197"/>
      <c r="M116" s="198"/>
      <c r="N116" s="199"/>
      <c r="O116" s="199"/>
      <c r="P116" s="200">
        <f>P117+P165+P169</f>
        <v>0</v>
      </c>
      <c r="Q116" s="199"/>
      <c r="R116" s="200">
        <f>R117+R165+R169</f>
        <v>2.0018461200000002</v>
      </c>
      <c r="S116" s="199"/>
      <c r="T116" s="201">
        <f>T117+T165+T169</f>
        <v>0</v>
      </c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R116" s="202" t="s">
        <v>80</v>
      </c>
      <c r="AT116" s="203" t="s">
        <v>71</v>
      </c>
      <c r="AU116" s="203" t="s">
        <v>80</v>
      </c>
      <c r="AY116" s="202" t="s">
        <v>135</v>
      </c>
      <c r="BK116" s="204">
        <f>BK117+BK165+BK169</f>
        <v>0</v>
      </c>
    </row>
    <row r="117" s="12" customFormat="1" ht="20.88" customHeight="1">
      <c r="A117" s="12"/>
      <c r="B117" s="191"/>
      <c r="C117" s="192"/>
      <c r="D117" s="193" t="s">
        <v>71</v>
      </c>
      <c r="E117" s="205" t="s">
        <v>168</v>
      </c>
      <c r="F117" s="205" t="s">
        <v>169</v>
      </c>
      <c r="G117" s="192"/>
      <c r="H117" s="192"/>
      <c r="I117" s="195"/>
      <c r="J117" s="206">
        <f>BK117</f>
        <v>0</v>
      </c>
      <c r="K117" s="192"/>
      <c r="L117" s="197"/>
      <c r="M117" s="198"/>
      <c r="N117" s="199"/>
      <c r="O117" s="199"/>
      <c r="P117" s="200">
        <f>SUM(P118:P164)</f>
        <v>0</v>
      </c>
      <c r="Q117" s="199"/>
      <c r="R117" s="200">
        <f>SUM(R118:R164)</f>
        <v>0.63036112000000011</v>
      </c>
      <c r="S117" s="199"/>
      <c r="T117" s="201">
        <f>SUM(T118:T164)</f>
        <v>0</v>
      </c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R117" s="202" t="s">
        <v>80</v>
      </c>
      <c r="AT117" s="203" t="s">
        <v>71</v>
      </c>
      <c r="AU117" s="203" t="s">
        <v>82</v>
      </c>
      <c r="AY117" s="202" t="s">
        <v>135</v>
      </c>
      <c r="BK117" s="204">
        <f>SUM(BK118:BK164)</f>
        <v>0</v>
      </c>
    </row>
    <row r="118" s="2" customFormat="1" ht="21.75" customHeight="1">
      <c r="A118" s="41"/>
      <c r="B118" s="42"/>
      <c r="C118" s="207" t="s">
        <v>145</v>
      </c>
      <c r="D118" s="207" t="s">
        <v>140</v>
      </c>
      <c r="E118" s="208" t="s">
        <v>170</v>
      </c>
      <c r="F118" s="209" t="s">
        <v>171</v>
      </c>
      <c r="G118" s="210" t="s">
        <v>143</v>
      </c>
      <c r="H118" s="211">
        <v>8.5440000000000005</v>
      </c>
      <c r="I118" s="212"/>
      <c r="J118" s="213">
        <f>ROUND(I118*H118,1)</f>
        <v>0</v>
      </c>
      <c r="K118" s="209" t="s">
        <v>144</v>
      </c>
      <c r="L118" s="47"/>
      <c r="M118" s="214" t="s">
        <v>19</v>
      </c>
      <c r="N118" s="215" t="s">
        <v>43</v>
      </c>
      <c r="O118" s="87"/>
      <c r="P118" s="216">
        <f>O118*H118</f>
        <v>0</v>
      </c>
      <c r="Q118" s="216">
        <v>0.0073499999999999998</v>
      </c>
      <c r="R118" s="216">
        <f>Q118*H118</f>
        <v>0.062798400000000004</v>
      </c>
      <c r="S118" s="216">
        <v>0</v>
      </c>
      <c r="T118" s="217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18" t="s">
        <v>145</v>
      </c>
      <c r="AT118" s="218" t="s">
        <v>140</v>
      </c>
      <c r="AU118" s="218" t="s">
        <v>136</v>
      </c>
      <c r="AY118" s="20" t="s">
        <v>135</v>
      </c>
      <c r="BE118" s="219">
        <f>IF(N118="základní",J118,0)</f>
        <v>0</v>
      </c>
      <c r="BF118" s="219">
        <f>IF(N118="snížená",J118,0)</f>
        <v>0</v>
      </c>
      <c r="BG118" s="219">
        <f>IF(N118="zákl. přenesená",J118,0)</f>
        <v>0</v>
      </c>
      <c r="BH118" s="219">
        <f>IF(N118="sníž. přenesená",J118,0)</f>
        <v>0</v>
      </c>
      <c r="BI118" s="219">
        <f>IF(N118="nulová",J118,0)</f>
        <v>0</v>
      </c>
      <c r="BJ118" s="20" t="s">
        <v>80</v>
      </c>
      <c r="BK118" s="219">
        <f>ROUND(I118*H118,1)</f>
        <v>0</v>
      </c>
      <c r="BL118" s="20" t="s">
        <v>145</v>
      </c>
      <c r="BM118" s="218" t="s">
        <v>172</v>
      </c>
    </row>
    <row r="119" s="2" customFormat="1">
      <c r="A119" s="41"/>
      <c r="B119" s="42"/>
      <c r="C119" s="43"/>
      <c r="D119" s="220" t="s">
        <v>147</v>
      </c>
      <c r="E119" s="43"/>
      <c r="F119" s="221" t="s">
        <v>173</v>
      </c>
      <c r="G119" s="43"/>
      <c r="H119" s="43"/>
      <c r="I119" s="222"/>
      <c r="J119" s="43"/>
      <c r="K119" s="43"/>
      <c r="L119" s="47"/>
      <c r="M119" s="223"/>
      <c r="N119" s="224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20" t="s">
        <v>147</v>
      </c>
      <c r="AU119" s="20" t="s">
        <v>136</v>
      </c>
    </row>
    <row r="120" s="13" customFormat="1">
      <c r="A120" s="13"/>
      <c r="B120" s="225"/>
      <c r="C120" s="226"/>
      <c r="D120" s="227" t="s">
        <v>149</v>
      </c>
      <c r="E120" s="228" t="s">
        <v>19</v>
      </c>
      <c r="F120" s="229" t="s">
        <v>174</v>
      </c>
      <c r="G120" s="226"/>
      <c r="H120" s="230">
        <v>7.125</v>
      </c>
      <c r="I120" s="231"/>
      <c r="J120" s="226"/>
      <c r="K120" s="226"/>
      <c r="L120" s="232"/>
      <c r="M120" s="233"/>
      <c r="N120" s="234"/>
      <c r="O120" s="234"/>
      <c r="P120" s="234"/>
      <c r="Q120" s="234"/>
      <c r="R120" s="234"/>
      <c r="S120" s="234"/>
      <c r="T120" s="235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36" t="s">
        <v>149</v>
      </c>
      <c r="AU120" s="236" t="s">
        <v>136</v>
      </c>
      <c r="AV120" s="13" t="s">
        <v>82</v>
      </c>
      <c r="AW120" s="13" t="s">
        <v>33</v>
      </c>
      <c r="AX120" s="13" t="s">
        <v>72</v>
      </c>
      <c r="AY120" s="236" t="s">
        <v>135</v>
      </c>
    </row>
    <row r="121" s="13" customFormat="1">
      <c r="A121" s="13"/>
      <c r="B121" s="225"/>
      <c r="C121" s="226"/>
      <c r="D121" s="227" t="s">
        <v>149</v>
      </c>
      <c r="E121" s="228" t="s">
        <v>19</v>
      </c>
      <c r="F121" s="229" t="s">
        <v>175</v>
      </c>
      <c r="G121" s="226"/>
      <c r="H121" s="230">
        <v>1.419</v>
      </c>
      <c r="I121" s="231"/>
      <c r="J121" s="226"/>
      <c r="K121" s="226"/>
      <c r="L121" s="232"/>
      <c r="M121" s="233"/>
      <c r="N121" s="234"/>
      <c r="O121" s="234"/>
      <c r="P121" s="234"/>
      <c r="Q121" s="234"/>
      <c r="R121" s="234"/>
      <c r="S121" s="234"/>
      <c r="T121" s="235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6" t="s">
        <v>149</v>
      </c>
      <c r="AU121" s="236" t="s">
        <v>136</v>
      </c>
      <c r="AV121" s="13" t="s">
        <v>82</v>
      </c>
      <c r="AW121" s="13" t="s">
        <v>33</v>
      </c>
      <c r="AX121" s="13" t="s">
        <v>72</v>
      </c>
      <c r="AY121" s="236" t="s">
        <v>135</v>
      </c>
    </row>
    <row r="122" s="14" customFormat="1">
      <c r="A122" s="14"/>
      <c r="B122" s="237"/>
      <c r="C122" s="238"/>
      <c r="D122" s="227" t="s">
        <v>149</v>
      </c>
      <c r="E122" s="239" t="s">
        <v>19</v>
      </c>
      <c r="F122" s="240" t="s">
        <v>154</v>
      </c>
      <c r="G122" s="238"/>
      <c r="H122" s="241">
        <v>8.5440000000000005</v>
      </c>
      <c r="I122" s="242"/>
      <c r="J122" s="238"/>
      <c r="K122" s="238"/>
      <c r="L122" s="243"/>
      <c r="M122" s="244"/>
      <c r="N122" s="245"/>
      <c r="O122" s="245"/>
      <c r="P122" s="245"/>
      <c r="Q122" s="245"/>
      <c r="R122" s="245"/>
      <c r="S122" s="245"/>
      <c r="T122" s="246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47" t="s">
        <v>149</v>
      </c>
      <c r="AU122" s="247" t="s">
        <v>136</v>
      </c>
      <c r="AV122" s="14" t="s">
        <v>145</v>
      </c>
      <c r="AW122" s="14" t="s">
        <v>33</v>
      </c>
      <c r="AX122" s="14" t="s">
        <v>80</v>
      </c>
      <c r="AY122" s="247" t="s">
        <v>135</v>
      </c>
    </row>
    <row r="123" s="2" customFormat="1" ht="24.15" customHeight="1">
      <c r="A123" s="41"/>
      <c r="B123" s="42"/>
      <c r="C123" s="207" t="s">
        <v>176</v>
      </c>
      <c r="D123" s="207" t="s">
        <v>140</v>
      </c>
      <c r="E123" s="208" t="s">
        <v>177</v>
      </c>
      <c r="F123" s="209" t="s">
        <v>178</v>
      </c>
      <c r="G123" s="210" t="s">
        <v>143</v>
      </c>
      <c r="H123" s="211">
        <v>7.125</v>
      </c>
      <c r="I123" s="212"/>
      <c r="J123" s="213">
        <f>ROUND(I123*H123,1)</f>
        <v>0</v>
      </c>
      <c r="K123" s="209" t="s">
        <v>144</v>
      </c>
      <c r="L123" s="47"/>
      <c r="M123" s="214" t="s">
        <v>19</v>
      </c>
      <c r="N123" s="215" t="s">
        <v>43</v>
      </c>
      <c r="O123" s="87"/>
      <c r="P123" s="216">
        <f>O123*H123</f>
        <v>0</v>
      </c>
      <c r="Q123" s="216">
        <v>0.015400000000000001</v>
      </c>
      <c r="R123" s="216">
        <f>Q123*H123</f>
        <v>0.109725</v>
      </c>
      <c r="S123" s="216">
        <v>0</v>
      </c>
      <c r="T123" s="217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18" t="s">
        <v>145</v>
      </c>
      <c r="AT123" s="218" t="s">
        <v>140</v>
      </c>
      <c r="AU123" s="218" t="s">
        <v>136</v>
      </c>
      <c r="AY123" s="20" t="s">
        <v>135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20" t="s">
        <v>80</v>
      </c>
      <c r="BK123" s="219">
        <f>ROUND(I123*H123,1)</f>
        <v>0</v>
      </c>
      <c r="BL123" s="20" t="s">
        <v>145</v>
      </c>
      <c r="BM123" s="218" t="s">
        <v>179</v>
      </c>
    </row>
    <row r="124" s="2" customFormat="1">
      <c r="A124" s="41"/>
      <c r="B124" s="42"/>
      <c r="C124" s="43"/>
      <c r="D124" s="220" t="s">
        <v>147</v>
      </c>
      <c r="E124" s="43"/>
      <c r="F124" s="221" t="s">
        <v>180</v>
      </c>
      <c r="G124" s="43"/>
      <c r="H124" s="43"/>
      <c r="I124" s="222"/>
      <c r="J124" s="43"/>
      <c r="K124" s="43"/>
      <c r="L124" s="47"/>
      <c r="M124" s="223"/>
      <c r="N124" s="224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147</v>
      </c>
      <c r="AU124" s="20" t="s">
        <v>136</v>
      </c>
    </row>
    <row r="125" s="13" customFormat="1">
      <c r="A125" s="13"/>
      <c r="B125" s="225"/>
      <c r="C125" s="226"/>
      <c r="D125" s="227" t="s">
        <v>149</v>
      </c>
      <c r="E125" s="228" t="s">
        <v>19</v>
      </c>
      <c r="F125" s="229" t="s">
        <v>174</v>
      </c>
      <c r="G125" s="226"/>
      <c r="H125" s="230">
        <v>7.125</v>
      </c>
      <c r="I125" s="231"/>
      <c r="J125" s="226"/>
      <c r="K125" s="226"/>
      <c r="L125" s="232"/>
      <c r="M125" s="233"/>
      <c r="N125" s="234"/>
      <c r="O125" s="234"/>
      <c r="P125" s="234"/>
      <c r="Q125" s="234"/>
      <c r="R125" s="234"/>
      <c r="S125" s="234"/>
      <c r="T125" s="235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6" t="s">
        <v>149</v>
      </c>
      <c r="AU125" s="236" t="s">
        <v>136</v>
      </c>
      <c r="AV125" s="13" t="s">
        <v>82</v>
      </c>
      <c r="AW125" s="13" t="s">
        <v>33</v>
      </c>
      <c r="AX125" s="13" t="s">
        <v>80</v>
      </c>
      <c r="AY125" s="236" t="s">
        <v>135</v>
      </c>
    </row>
    <row r="126" s="2" customFormat="1" ht="24.15" customHeight="1">
      <c r="A126" s="41"/>
      <c r="B126" s="42"/>
      <c r="C126" s="207" t="s">
        <v>166</v>
      </c>
      <c r="D126" s="207" t="s">
        <v>140</v>
      </c>
      <c r="E126" s="208" t="s">
        <v>181</v>
      </c>
      <c r="F126" s="209" t="s">
        <v>182</v>
      </c>
      <c r="G126" s="210" t="s">
        <v>143</v>
      </c>
      <c r="H126" s="211">
        <v>21.375</v>
      </c>
      <c r="I126" s="212"/>
      <c r="J126" s="213">
        <f>ROUND(I126*H126,1)</f>
        <v>0</v>
      </c>
      <c r="K126" s="209" t="s">
        <v>144</v>
      </c>
      <c r="L126" s="47"/>
      <c r="M126" s="214" t="s">
        <v>19</v>
      </c>
      <c r="N126" s="215" t="s">
        <v>43</v>
      </c>
      <c r="O126" s="87"/>
      <c r="P126" s="216">
        <f>O126*H126</f>
        <v>0</v>
      </c>
      <c r="Q126" s="216">
        <v>0.0079000000000000008</v>
      </c>
      <c r="R126" s="216">
        <f>Q126*H126</f>
        <v>0.16886250000000003</v>
      </c>
      <c r="S126" s="216">
        <v>0</v>
      </c>
      <c r="T126" s="217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18" t="s">
        <v>145</v>
      </c>
      <c r="AT126" s="218" t="s">
        <v>140</v>
      </c>
      <c r="AU126" s="218" t="s">
        <v>136</v>
      </c>
      <c r="AY126" s="20" t="s">
        <v>135</v>
      </c>
      <c r="BE126" s="219">
        <f>IF(N126="základní",J126,0)</f>
        <v>0</v>
      </c>
      <c r="BF126" s="219">
        <f>IF(N126="snížená",J126,0)</f>
        <v>0</v>
      </c>
      <c r="BG126" s="219">
        <f>IF(N126="zákl. přenesená",J126,0)</f>
        <v>0</v>
      </c>
      <c r="BH126" s="219">
        <f>IF(N126="sníž. přenesená",J126,0)</f>
        <v>0</v>
      </c>
      <c r="BI126" s="219">
        <f>IF(N126="nulová",J126,0)</f>
        <v>0</v>
      </c>
      <c r="BJ126" s="20" t="s">
        <v>80</v>
      </c>
      <c r="BK126" s="219">
        <f>ROUND(I126*H126,1)</f>
        <v>0</v>
      </c>
      <c r="BL126" s="20" t="s">
        <v>145</v>
      </c>
      <c r="BM126" s="218" t="s">
        <v>183</v>
      </c>
    </row>
    <row r="127" s="2" customFormat="1">
      <c r="A127" s="41"/>
      <c r="B127" s="42"/>
      <c r="C127" s="43"/>
      <c r="D127" s="220" t="s">
        <v>147</v>
      </c>
      <c r="E127" s="43"/>
      <c r="F127" s="221" t="s">
        <v>184</v>
      </c>
      <c r="G127" s="43"/>
      <c r="H127" s="43"/>
      <c r="I127" s="222"/>
      <c r="J127" s="43"/>
      <c r="K127" s="43"/>
      <c r="L127" s="47"/>
      <c r="M127" s="223"/>
      <c r="N127" s="224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20" t="s">
        <v>147</v>
      </c>
      <c r="AU127" s="20" t="s">
        <v>136</v>
      </c>
    </row>
    <row r="128" s="13" customFormat="1">
      <c r="A128" s="13"/>
      <c r="B128" s="225"/>
      <c r="C128" s="226"/>
      <c r="D128" s="227" t="s">
        <v>149</v>
      </c>
      <c r="E128" s="228" t="s">
        <v>19</v>
      </c>
      <c r="F128" s="229" t="s">
        <v>185</v>
      </c>
      <c r="G128" s="226"/>
      <c r="H128" s="230">
        <v>21.375</v>
      </c>
      <c r="I128" s="231"/>
      <c r="J128" s="226"/>
      <c r="K128" s="226"/>
      <c r="L128" s="232"/>
      <c r="M128" s="233"/>
      <c r="N128" s="234"/>
      <c r="O128" s="234"/>
      <c r="P128" s="234"/>
      <c r="Q128" s="234"/>
      <c r="R128" s="234"/>
      <c r="S128" s="234"/>
      <c r="T128" s="235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36" t="s">
        <v>149</v>
      </c>
      <c r="AU128" s="236" t="s">
        <v>136</v>
      </c>
      <c r="AV128" s="13" t="s">
        <v>82</v>
      </c>
      <c r="AW128" s="13" t="s">
        <v>33</v>
      </c>
      <c r="AX128" s="13" t="s">
        <v>80</v>
      </c>
      <c r="AY128" s="236" t="s">
        <v>135</v>
      </c>
    </row>
    <row r="129" s="2" customFormat="1" ht="24.15" customHeight="1">
      <c r="A129" s="41"/>
      <c r="B129" s="42"/>
      <c r="C129" s="207" t="s">
        <v>186</v>
      </c>
      <c r="D129" s="207" t="s">
        <v>140</v>
      </c>
      <c r="E129" s="208" t="s">
        <v>187</v>
      </c>
      <c r="F129" s="209" t="s">
        <v>188</v>
      </c>
      <c r="G129" s="210" t="s">
        <v>143</v>
      </c>
      <c r="H129" s="211">
        <v>1.419</v>
      </c>
      <c r="I129" s="212"/>
      <c r="J129" s="213">
        <f>ROUND(I129*H129,1)</f>
        <v>0</v>
      </c>
      <c r="K129" s="209" t="s">
        <v>144</v>
      </c>
      <c r="L129" s="47"/>
      <c r="M129" s="214" t="s">
        <v>19</v>
      </c>
      <c r="N129" s="215" t="s">
        <v>43</v>
      </c>
      <c r="O129" s="87"/>
      <c r="P129" s="216">
        <f>O129*H129</f>
        <v>0</v>
      </c>
      <c r="Q129" s="216">
        <v>0.021000000000000001</v>
      </c>
      <c r="R129" s="216">
        <f>Q129*H129</f>
        <v>0.029799000000000003</v>
      </c>
      <c r="S129" s="216">
        <v>0</v>
      </c>
      <c r="T129" s="217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18" t="s">
        <v>145</v>
      </c>
      <c r="AT129" s="218" t="s">
        <v>140</v>
      </c>
      <c r="AU129" s="218" t="s">
        <v>136</v>
      </c>
      <c r="AY129" s="20" t="s">
        <v>135</v>
      </c>
      <c r="BE129" s="219">
        <f>IF(N129="základní",J129,0)</f>
        <v>0</v>
      </c>
      <c r="BF129" s="219">
        <f>IF(N129="snížená",J129,0)</f>
        <v>0</v>
      </c>
      <c r="BG129" s="219">
        <f>IF(N129="zákl. přenesená",J129,0)</f>
        <v>0</v>
      </c>
      <c r="BH129" s="219">
        <f>IF(N129="sníž. přenesená",J129,0)</f>
        <v>0</v>
      </c>
      <c r="BI129" s="219">
        <f>IF(N129="nulová",J129,0)</f>
        <v>0</v>
      </c>
      <c r="BJ129" s="20" t="s">
        <v>80</v>
      </c>
      <c r="BK129" s="219">
        <f>ROUND(I129*H129,1)</f>
        <v>0</v>
      </c>
      <c r="BL129" s="20" t="s">
        <v>145</v>
      </c>
      <c r="BM129" s="218" t="s">
        <v>189</v>
      </c>
    </row>
    <row r="130" s="2" customFormat="1">
      <c r="A130" s="41"/>
      <c r="B130" s="42"/>
      <c r="C130" s="43"/>
      <c r="D130" s="220" t="s">
        <v>147</v>
      </c>
      <c r="E130" s="43"/>
      <c r="F130" s="221" t="s">
        <v>190</v>
      </c>
      <c r="G130" s="43"/>
      <c r="H130" s="43"/>
      <c r="I130" s="222"/>
      <c r="J130" s="43"/>
      <c r="K130" s="43"/>
      <c r="L130" s="47"/>
      <c r="M130" s="223"/>
      <c r="N130" s="224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20" t="s">
        <v>147</v>
      </c>
      <c r="AU130" s="20" t="s">
        <v>136</v>
      </c>
    </row>
    <row r="131" s="13" customFormat="1">
      <c r="A131" s="13"/>
      <c r="B131" s="225"/>
      <c r="C131" s="226"/>
      <c r="D131" s="227" t="s">
        <v>149</v>
      </c>
      <c r="E131" s="228" t="s">
        <v>19</v>
      </c>
      <c r="F131" s="229" t="s">
        <v>175</v>
      </c>
      <c r="G131" s="226"/>
      <c r="H131" s="230">
        <v>1.419</v>
      </c>
      <c r="I131" s="231"/>
      <c r="J131" s="226"/>
      <c r="K131" s="226"/>
      <c r="L131" s="232"/>
      <c r="M131" s="233"/>
      <c r="N131" s="234"/>
      <c r="O131" s="234"/>
      <c r="P131" s="234"/>
      <c r="Q131" s="234"/>
      <c r="R131" s="234"/>
      <c r="S131" s="234"/>
      <c r="T131" s="235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6" t="s">
        <v>149</v>
      </c>
      <c r="AU131" s="236" t="s">
        <v>136</v>
      </c>
      <c r="AV131" s="13" t="s">
        <v>82</v>
      </c>
      <c r="AW131" s="13" t="s">
        <v>33</v>
      </c>
      <c r="AX131" s="13" t="s">
        <v>80</v>
      </c>
      <c r="AY131" s="236" t="s">
        <v>135</v>
      </c>
    </row>
    <row r="132" s="2" customFormat="1" ht="24.15" customHeight="1">
      <c r="A132" s="41"/>
      <c r="B132" s="42"/>
      <c r="C132" s="207" t="s">
        <v>191</v>
      </c>
      <c r="D132" s="207" t="s">
        <v>140</v>
      </c>
      <c r="E132" s="208" t="s">
        <v>192</v>
      </c>
      <c r="F132" s="209" t="s">
        <v>193</v>
      </c>
      <c r="G132" s="210" t="s">
        <v>143</v>
      </c>
      <c r="H132" s="211">
        <v>4.2569999999999997</v>
      </c>
      <c r="I132" s="212"/>
      <c r="J132" s="213">
        <f>ROUND(I132*H132,1)</f>
        <v>0</v>
      </c>
      <c r="K132" s="209" t="s">
        <v>144</v>
      </c>
      <c r="L132" s="47"/>
      <c r="M132" s="214" t="s">
        <v>19</v>
      </c>
      <c r="N132" s="215" t="s">
        <v>43</v>
      </c>
      <c r="O132" s="87"/>
      <c r="P132" s="216">
        <f>O132*H132</f>
        <v>0</v>
      </c>
      <c r="Q132" s="216">
        <v>0.010500000000000001</v>
      </c>
      <c r="R132" s="216">
        <f>Q132*H132</f>
        <v>0.044698500000000002</v>
      </c>
      <c r="S132" s="216">
        <v>0</v>
      </c>
      <c r="T132" s="217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18" t="s">
        <v>145</v>
      </c>
      <c r="AT132" s="218" t="s">
        <v>140</v>
      </c>
      <c r="AU132" s="218" t="s">
        <v>136</v>
      </c>
      <c r="AY132" s="20" t="s">
        <v>135</v>
      </c>
      <c r="BE132" s="219">
        <f>IF(N132="základní",J132,0)</f>
        <v>0</v>
      </c>
      <c r="BF132" s="219">
        <f>IF(N132="snížená",J132,0)</f>
        <v>0</v>
      </c>
      <c r="BG132" s="219">
        <f>IF(N132="zákl. přenesená",J132,0)</f>
        <v>0</v>
      </c>
      <c r="BH132" s="219">
        <f>IF(N132="sníž. přenesená",J132,0)</f>
        <v>0</v>
      </c>
      <c r="BI132" s="219">
        <f>IF(N132="nulová",J132,0)</f>
        <v>0</v>
      </c>
      <c r="BJ132" s="20" t="s">
        <v>80</v>
      </c>
      <c r="BK132" s="219">
        <f>ROUND(I132*H132,1)</f>
        <v>0</v>
      </c>
      <c r="BL132" s="20" t="s">
        <v>145</v>
      </c>
      <c r="BM132" s="218" t="s">
        <v>194</v>
      </c>
    </row>
    <row r="133" s="2" customFormat="1">
      <c r="A133" s="41"/>
      <c r="B133" s="42"/>
      <c r="C133" s="43"/>
      <c r="D133" s="220" t="s">
        <v>147</v>
      </c>
      <c r="E133" s="43"/>
      <c r="F133" s="221" t="s">
        <v>195</v>
      </c>
      <c r="G133" s="43"/>
      <c r="H133" s="43"/>
      <c r="I133" s="222"/>
      <c r="J133" s="43"/>
      <c r="K133" s="43"/>
      <c r="L133" s="47"/>
      <c r="M133" s="223"/>
      <c r="N133" s="224"/>
      <c r="O133" s="87"/>
      <c r="P133" s="87"/>
      <c r="Q133" s="87"/>
      <c r="R133" s="87"/>
      <c r="S133" s="87"/>
      <c r="T133" s="88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T133" s="20" t="s">
        <v>147</v>
      </c>
      <c r="AU133" s="20" t="s">
        <v>136</v>
      </c>
    </row>
    <row r="134" s="13" customFormat="1">
      <c r="A134" s="13"/>
      <c r="B134" s="225"/>
      <c r="C134" s="226"/>
      <c r="D134" s="227" t="s">
        <v>149</v>
      </c>
      <c r="E134" s="228" t="s">
        <v>19</v>
      </c>
      <c r="F134" s="229" t="s">
        <v>196</v>
      </c>
      <c r="G134" s="226"/>
      <c r="H134" s="230">
        <v>4.2569999999999997</v>
      </c>
      <c r="I134" s="231"/>
      <c r="J134" s="226"/>
      <c r="K134" s="226"/>
      <c r="L134" s="232"/>
      <c r="M134" s="233"/>
      <c r="N134" s="234"/>
      <c r="O134" s="234"/>
      <c r="P134" s="234"/>
      <c r="Q134" s="234"/>
      <c r="R134" s="234"/>
      <c r="S134" s="234"/>
      <c r="T134" s="235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6" t="s">
        <v>149</v>
      </c>
      <c r="AU134" s="236" t="s">
        <v>136</v>
      </c>
      <c r="AV134" s="13" t="s">
        <v>82</v>
      </c>
      <c r="AW134" s="13" t="s">
        <v>33</v>
      </c>
      <c r="AX134" s="13" t="s">
        <v>80</v>
      </c>
      <c r="AY134" s="236" t="s">
        <v>135</v>
      </c>
    </row>
    <row r="135" s="2" customFormat="1" ht="24.15" customHeight="1">
      <c r="A135" s="41"/>
      <c r="B135" s="42"/>
      <c r="C135" s="207" t="s">
        <v>197</v>
      </c>
      <c r="D135" s="207" t="s">
        <v>140</v>
      </c>
      <c r="E135" s="208" t="s">
        <v>198</v>
      </c>
      <c r="F135" s="209" t="s">
        <v>199</v>
      </c>
      <c r="G135" s="210" t="s">
        <v>143</v>
      </c>
      <c r="H135" s="211">
        <v>8.5440000000000005</v>
      </c>
      <c r="I135" s="212"/>
      <c r="J135" s="213">
        <f>ROUND(I135*H135,1)</f>
        <v>0</v>
      </c>
      <c r="K135" s="209" t="s">
        <v>144</v>
      </c>
      <c r="L135" s="47"/>
      <c r="M135" s="214" t="s">
        <v>19</v>
      </c>
      <c r="N135" s="215" t="s">
        <v>43</v>
      </c>
      <c r="O135" s="87"/>
      <c r="P135" s="216">
        <f>O135*H135</f>
        <v>0</v>
      </c>
      <c r="Q135" s="216">
        <v>0</v>
      </c>
      <c r="R135" s="216">
        <f>Q135*H135</f>
        <v>0</v>
      </c>
      <c r="S135" s="216">
        <v>0</v>
      </c>
      <c r="T135" s="217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18" t="s">
        <v>145</v>
      </c>
      <c r="AT135" s="218" t="s">
        <v>140</v>
      </c>
      <c r="AU135" s="218" t="s">
        <v>136</v>
      </c>
      <c r="AY135" s="20" t="s">
        <v>135</v>
      </c>
      <c r="BE135" s="219">
        <f>IF(N135="základní",J135,0)</f>
        <v>0</v>
      </c>
      <c r="BF135" s="219">
        <f>IF(N135="snížená",J135,0)</f>
        <v>0</v>
      </c>
      <c r="BG135" s="219">
        <f>IF(N135="zákl. přenesená",J135,0)</f>
        <v>0</v>
      </c>
      <c r="BH135" s="219">
        <f>IF(N135="sníž. přenesená",J135,0)</f>
        <v>0</v>
      </c>
      <c r="BI135" s="219">
        <f>IF(N135="nulová",J135,0)</f>
        <v>0</v>
      </c>
      <c r="BJ135" s="20" t="s">
        <v>80</v>
      </c>
      <c r="BK135" s="219">
        <f>ROUND(I135*H135,1)</f>
        <v>0</v>
      </c>
      <c r="BL135" s="20" t="s">
        <v>145</v>
      </c>
      <c r="BM135" s="218" t="s">
        <v>200</v>
      </c>
    </row>
    <row r="136" s="2" customFormat="1">
      <c r="A136" s="41"/>
      <c r="B136" s="42"/>
      <c r="C136" s="43"/>
      <c r="D136" s="220" t="s">
        <v>147</v>
      </c>
      <c r="E136" s="43"/>
      <c r="F136" s="221" t="s">
        <v>201</v>
      </c>
      <c r="G136" s="43"/>
      <c r="H136" s="43"/>
      <c r="I136" s="222"/>
      <c r="J136" s="43"/>
      <c r="K136" s="43"/>
      <c r="L136" s="47"/>
      <c r="M136" s="223"/>
      <c r="N136" s="224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147</v>
      </c>
      <c r="AU136" s="20" t="s">
        <v>136</v>
      </c>
    </row>
    <row r="137" s="13" customFormat="1">
      <c r="A137" s="13"/>
      <c r="B137" s="225"/>
      <c r="C137" s="226"/>
      <c r="D137" s="227" t="s">
        <v>149</v>
      </c>
      <c r="E137" s="228" t="s">
        <v>19</v>
      </c>
      <c r="F137" s="229" t="s">
        <v>202</v>
      </c>
      <c r="G137" s="226"/>
      <c r="H137" s="230">
        <v>8.5440000000000005</v>
      </c>
      <c r="I137" s="231"/>
      <c r="J137" s="226"/>
      <c r="K137" s="226"/>
      <c r="L137" s="232"/>
      <c r="M137" s="233"/>
      <c r="N137" s="234"/>
      <c r="O137" s="234"/>
      <c r="P137" s="234"/>
      <c r="Q137" s="234"/>
      <c r="R137" s="234"/>
      <c r="S137" s="234"/>
      <c r="T137" s="235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6" t="s">
        <v>149</v>
      </c>
      <c r="AU137" s="236" t="s">
        <v>136</v>
      </c>
      <c r="AV137" s="13" t="s">
        <v>82</v>
      </c>
      <c r="AW137" s="13" t="s">
        <v>33</v>
      </c>
      <c r="AX137" s="13" t="s">
        <v>80</v>
      </c>
      <c r="AY137" s="236" t="s">
        <v>135</v>
      </c>
    </row>
    <row r="138" s="2" customFormat="1" ht="16.5" customHeight="1">
      <c r="A138" s="41"/>
      <c r="B138" s="42"/>
      <c r="C138" s="207" t="s">
        <v>203</v>
      </c>
      <c r="D138" s="207" t="s">
        <v>140</v>
      </c>
      <c r="E138" s="208" t="s">
        <v>204</v>
      </c>
      <c r="F138" s="209" t="s">
        <v>205</v>
      </c>
      <c r="G138" s="210" t="s">
        <v>143</v>
      </c>
      <c r="H138" s="211">
        <v>28.073</v>
      </c>
      <c r="I138" s="212"/>
      <c r="J138" s="213">
        <f>ROUND(I138*H138,1)</f>
        <v>0</v>
      </c>
      <c r="K138" s="209" t="s">
        <v>144</v>
      </c>
      <c r="L138" s="47"/>
      <c r="M138" s="214" t="s">
        <v>19</v>
      </c>
      <c r="N138" s="215" t="s">
        <v>43</v>
      </c>
      <c r="O138" s="87"/>
      <c r="P138" s="216">
        <f>O138*H138</f>
        <v>0</v>
      </c>
      <c r="Q138" s="216">
        <v>0.00025999999999999998</v>
      </c>
      <c r="R138" s="216">
        <f>Q138*H138</f>
        <v>0.0072989799999999992</v>
      </c>
      <c r="S138" s="216">
        <v>0</v>
      </c>
      <c r="T138" s="21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18" t="s">
        <v>145</v>
      </c>
      <c r="AT138" s="218" t="s">
        <v>140</v>
      </c>
      <c r="AU138" s="218" t="s">
        <v>136</v>
      </c>
      <c r="AY138" s="20" t="s">
        <v>135</v>
      </c>
      <c r="BE138" s="219">
        <f>IF(N138="základní",J138,0)</f>
        <v>0</v>
      </c>
      <c r="BF138" s="219">
        <f>IF(N138="snížená",J138,0)</f>
        <v>0</v>
      </c>
      <c r="BG138" s="219">
        <f>IF(N138="zákl. přenesená",J138,0)</f>
        <v>0</v>
      </c>
      <c r="BH138" s="219">
        <f>IF(N138="sníž. přenesená",J138,0)</f>
        <v>0</v>
      </c>
      <c r="BI138" s="219">
        <f>IF(N138="nulová",J138,0)</f>
        <v>0</v>
      </c>
      <c r="BJ138" s="20" t="s">
        <v>80</v>
      </c>
      <c r="BK138" s="219">
        <f>ROUND(I138*H138,1)</f>
        <v>0</v>
      </c>
      <c r="BL138" s="20" t="s">
        <v>145</v>
      </c>
      <c r="BM138" s="218" t="s">
        <v>206</v>
      </c>
    </row>
    <row r="139" s="2" customFormat="1">
      <c r="A139" s="41"/>
      <c r="B139" s="42"/>
      <c r="C139" s="43"/>
      <c r="D139" s="220" t="s">
        <v>147</v>
      </c>
      <c r="E139" s="43"/>
      <c r="F139" s="221" t="s">
        <v>207</v>
      </c>
      <c r="G139" s="43"/>
      <c r="H139" s="43"/>
      <c r="I139" s="222"/>
      <c r="J139" s="43"/>
      <c r="K139" s="43"/>
      <c r="L139" s="47"/>
      <c r="M139" s="223"/>
      <c r="N139" s="224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147</v>
      </c>
      <c r="AU139" s="20" t="s">
        <v>136</v>
      </c>
    </row>
    <row r="140" s="13" customFormat="1">
      <c r="A140" s="13"/>
      <c r="B140" s="225"/>
      <c r="C140" s="226"/>
      <c r="D140" s="227" t="s">
        <v>149</v>
      </c>
      <c r="E140" s="228" t="s">
        <v>19</v>
      </c>
      <c r="F140" s="229" t="s">
        <v>208</v>
      </c>
      <c r="G140" s="226"/>
      <c r="H140" s="230">
        <v>11.699999999999999</v>
      </c>
      <c r="I140" s="231"/>
      <c r="J140" s="226"/>
      <c r="K140" s="226"/>
      <c r="L140" s="232"/>
      <c r="M140" s="233"/>
      <c r="N140" s="234"/>
      <c r="O140" s="234"/>
      <c r="P140" s="234"/>
      <c r="Q140" s="234"/>
      <c r="R140" s="234"/>
      <c r="S140" s="234"/>
      <c r="T140" s="235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36" t="s">
        <v>149</v>
      </c>
      <c r="AU140" s="236" t="s">
        <v>136</v>
      </c>
      <c r="AV140" s="13" t="s">
        <v>82</v>
      </c>
      <c r="AW140" s="13" t="s">
        <v>33</v>
      </c>
      <c r="AX140" s="13" t="s">
        <v>72</v>
      </c>
      <c r="AY140" s="236" t="s">
        <v>135</v>
      </c>
    </row>
    <row r="141" s="15" customFormat="1">
      <c r="A141" s="15"/>
      <c r="B141" s="248"/>
      <c r="C141" s="249"/>
      <c r="D141" s="227" t="s">
        <v>149</v>
      </c>
      <c r="E141" s="250" t="s">
        <v>19</v>
      </c>
      <c r="F141" s="251" t="s">
        <v>209</v>
      </c>
      <c r="G141" s="249"/>
      <c r="H141" s="252">
        <v>11.699999999999999</v>
      </c>
      <c r="I141" s="253"/>
      <c r="J141" s="249"/>
      <c r="K141" s="249"/>
      <c r="L141" s="254"/>
      <c r="M141" s="255"/>
      <c r="N141" s="256"/>
      <c r="O141" s="256"/>
      <c r="P141" s="256"/>
      <c r="Q141" s="256"/>
      <c r="R141" s="256"/>
      <c r="S141" s="256"/>
      <c r="T141" s="257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58" t="s">
        <v>149</v>
      </c>
      <c r="AU141" s="258" t="s">
        <v>136</v>
      </c>
      <c r="AV141" s="15" t="s">
        <v>136</v>
      </c>
      <c r="AW141" s="15" t="s">
        <v>33</v>
      </c>
      <c r="AX141" s="15" t="s">
        <v>72</v>
      </c>
      <c r="AY141" s="258" t="s">
        <v>135</v>
      </c>
    </row>
    <row r="142" s="13" customFormat="1">
      <c r="A142" s="13"/>
      <c r="B142" s="225"/>
      <c r="C142" s="226"/>
      <c r="D142" s="227" t="s">
        <v>149</v>
      </c>
      <c r="E142" s="228" t="s">
        <v>19</v>
      </c>
      <c r="F142" s="229" t="s">
        <v>210</v>
      </c>
      <c r="G142" s="226"/>
      <c r="H142" s="230">
        <v>18.899999999999999</v>
      </c>
      <c r="I142" s="231"/>
      <c r="J142" s="226"/>
      <c r="K142" s="226"/>
      <c r="L142" s="232"/>
      <c r="M142" s="233"/>
      <c r="N142" s="234"/>
      <c r="O142" s="234"/>
      <c r="P142" s="234"/>
      <c r="Q142" s="234"/>
      <c r="R142" s="234"/>
      <c r="S142" s="234"/>
      <c r="T142" s="235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6" t="s">
        <v>149</v>
      </c>
      <c r="AU142" s="236" t="s">
        <v>136</v>
      </c>
      <c r="AV142" s="13" t="s">
        <v>82</v>
      </c>
      <c r="AW142" s="13" t="s">
        <v>33</v>
      </c>
      <c r="AX142" s="13" t="s">
        <v>72</v>
      </c>
      <c r="AY142" s="236" t="s">
        <v>135</v>
      </c>
    </row>
    <row r="143" s="13" customFormat="1">
      <c r="A143" s="13"/>
      <c r="B143" s="225"/>
      <c r="C143" s="226"/>
      <c r="D143" s="227" t="s">
        <v>149</v>
      </c>
      <c r="E143" s="228" t="s">
        <v>19</v>
      </c>
      <c r="F143" s="229" t="s">
        <v>211</v>
      </c>
      <c r="G143" s="226"/>
      <c r="H143" s="230">
        <v>0.625</v>
      </c>
      <c r="I143" s="231"/>
      <c r="J143" s="226"/>
      <c r="K143" s="226"/>
      <c r="L143" s="232"/>
      <c r="M143" s="233"/>
      <c r="N143" s="234"/>
      <c r="O143" s="234"/>
      <c r="P143" s="234"/>
      <c r="Q143" s="234"/>
      <c r="R143" s="234"/>
      <c r="S143" s="234"/>
      <c r="T143" s="235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6" t="s">
        <v>149</v>
      </c>
      <c r="AU143" s="236" t="s">
        <v>136</v>
      </c>
      <c r="AV143" s="13" t="s">
        <v>82</v>
      </c>
      <c r="AW143" s="13" t="s">
        <v>33</v>
      </c>
      <c r="AX143" s="13" t="s">
        <v>72</v>
      </c>
      <c r="AY143" s="236" t="s">
        <v>135</v>
      </c>
    </row>
    <row r="144" s="13" customFormat="1">
      <c r="A144" s="13"/>
      <c r="B144" s="225"/>
      <c r="C144" s="226"/>
      <c r="D144" s="227" t="s">
        <v>149</v>
      </c>
      <c r="E144" s="228" t="s">
        <v>19</v>
      </c>
      <c r="F144" s="229" t="s">
        <v>212</v>
      </c>
      <c r="G144" s="226"/>
      <c r="H144" s="230">
        <v>-3.1520000000000001</v>
      </c>
      <c r="I144" s="231"/>
      <c r="J144" s="226"/>
      <c r="K144" s="226"/>
      <c r="L144" s="232"/>
      <c r="M144" s="233"/>
      <c r="N144" s="234"/>
      <c r="O144" s="234"/>
      <c r="P144" s="234"/>
      <c r="Q144" s="234"/>
      <c r="R144" s="234"/>
      <c r="S144" s="234"/>
      <c r="T144" s="235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6" t="s">
        <v>149</v>
      </c>
      <c r="AU144" s="236" t="s">
        <v>136</v>
      </c>
      <c r="AV144" s="13" t="s">
        <v>82</v>
      </c>
      <c r="AW144" s="13" t="s">
        <v>33</v>
      </c>
      <c r="AX144" s="13" t="s">
        <v>72</v>
      </c>
      <c r="AY144" s="236" t="s">
        <v>135</v>
      </c>
    </row>
    <row r="145" s="15" customFormat="1">
      <c r="A145" s="15"/>
      <c r="B145" s="248"/>
      <c r="C145" s="249"/>
      <c r="D145" s="227" t="s">
        <v>149</v>
      </c>
      <c r="E145" s="250" t="s">
        <v>19</v>
      </c>
      <c r="F145" s="251" t="s">
        <v>213</v>
      </c>
      <c r="G145" s="249"/>
      <c r="H145" s="252">
        <v>16.372999999999998</v>
      </c>
      <c r="I145" s="253"/>
      <c r="J145" s="249"/>
      <c r="K145" s="249"/>
      <c r="L145" s="254"/>
      <c r="M145" s="255"/>
      <c r="N145" s="256"/>
      <c r="O145" s="256"/>
      <c r="P145" s="256"/>
      <c r="Q145" s="256"/>
      <c r="R145" s="256"/>
      <c r="S145" s="256"/>
      <c r="T145" s="257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58" t="s">
        <v>149</v>
      </c>
      <c r="AU145" s="258" t="s">
        <v>136</v>
      </c>
      <c r="AV145" s="15" t="s">
        <v>136</v>
      </c>
      <c r="AW145" s="15" t="s">
        <v>33</v>
      </c>
      <c r="AX145" s="15" t="s">
        <v>72</v>
      </c>
      <c r="AY145" s="258" t="s">
        <v>135</v>
      </c>
    </row>
    <row r="146" s="14" customFormat="1">
      <c r="A146" s="14"/>
      <c r="B146" s="237"/>
      <c r="C146" s="238"/>
      <c r="D146" s="227" t="s">
        <v>149</v>
      </c>
      <c r="E146" s="239" t="s">
        <v>19</v>
      </c>
      <c r="F146" s="240" t="s">
        <v>214</v>
      </c>
      <c r="G146" s="238"/>
      <c r="H146" s="241">
        <v>28.072999999999997</v>
      </c>
      <c r="I146" s="242"/>
      <c r="J146" s="238"/>
      <c r="K146" s="238"/>
      <c r="L146" s="243"/>
      <c r="M146" s="244"/>
      <c r="N146" s="245"/>
      <c r="O146" s="245"/>
      <c r="P146" s="245"/>
      <c r="Q146" s="245"/>
      <c r="R146" s="245"/>
      <c r="S146" s="245"/>
      <c r="T146" s="246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47" t="s">
        <v>149</v>
      </c>
      <c r="AU146" s="247" t="s">
        <v>136</v>
      </c>
      <c r="AV146" s="14" t="s">
        <v>145</v>
      </c>
      <c r="AW146" s="14" t="s">
        <v>33</v>
      </c>
      <c r="AX146" s="14" t="s">
        <v>80</v>
      </c>
      <c r="AY146" s="247" t="s">
        <v>135</v>
      </c>
    </row>
    <row r="147" s="2" customFormat="1" ht="24.15" customHeight="1">
      <c r="A147" s="41"/>
      <c r="B147" s="42"/>
      <c r="C147" s="207" t="s">
        <v>215</v>
      </c>
      <c r="D147" s="207" t="s">
        <v>140</v>
      </c>
      <c r="E147" s="208" t="s">
        <v>216</v>
      </c>
      <c r="F147" s="209" t="s">
        <v>217</v>
      </c>
      <c r="G147" s="210" t="s">
        <v>143</v>
      </c>
      <c r="H147" s="211">
        <v>28.073</v>
      </c>
      <c r="I147" s="212"/>
      <c r="J147" s="213">
        <f>ROUND(I147*H147,1)</f>
        <v>0</v>
      </c>
      <c r="K147" s="209" t="s">
        <v>144</v>
      </c>
      <c r="L147" s="47"/>
      <c r="M147" s="214" t="s">
        <v>19</v>
      </c>
      <c r="N147" s="215" t="s">
        <v>43</v>
      </c>
      <c r="O147" s="87"/>
      <c r="P147" s="216">
        <f>O147*H147</f>
        <v>0</v>
      </c>
      <c r="Q147" s="216">
        <v>0.0043800000000000002</v>
      </c>
      <c r="R147" s="216">
        <f>Q147*H147</f>
        <v>0.12295974000000001</v>
      </c>
      <c r="S147" s="216">
        <v>0</v>
      </c>
      <c r="T147" s="217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18" t="s">
        <v>145</v>
      </c>
      <c r="AT147" s="218" t="s">
        <v>140</v>
      </c>
      <c r="AU147" s="218" t="s">
        <v>136</v>
      </c>
      <c r="AY147" s="20" t="s">
        <v>135</v>
      </c>
      <c r="BE147" s="219">
        <f>IF(N147="základní",J147,0)</f>
        <v>0</v>
      </c>
      <c r="BF147" s="219">
        <f>IF(N147="snížená",J147,0)</f>
        <v>0</v>
      </c>
      <c r="BG147" s="219">
        <f>IF(N147="zákl. přenesená",J147,0)</f>
        <v>0</v>
      </c>
      <c r="BH147" s="219">
        <f>IF(N147="sníž. přenesená",J147,0)</f>
        <v>0</v>
      </c>
      <c r="BI147" s="219">
        <f>IF(N147="nulová",J147,0)</f>
        <v>0</v>
      </c>
      <c r="BJ147" s="20" t="s">
        <v>80</v>
      </c>
      <c r="BK147" s="219">
        <f>ROUND(I147*H147,1)</f>
        <v>0</v>
      </c>
      <c r="BL147" s="20" t="s">
        <v>145</v>
      </c>
      <c r="BM147" s="218" t="s">
        <v>218</v>
      </c>
    </row>
    <row r="148" s="2" customFormat="1">
      <c r="A148" s="41"/>
      <c r="B148" s="42"/>
      <c r="C148" s="43"/>
      <c r="D148" s="220" t="s">
        <v>147</v>
      </c>
      <c r="E148" s="43"/>
      <c r="F148" s="221" t="s">
        <v>219</v>
      </c>
      <c r="G148" s="43"/>
      <c r="H148" s="43"/>
      <c r="I148" s="222"/>
      <c r="J148" s="43"/>
      <c r="K148" s="43"/>
      <c r="L148" s="47"/>
      <c r="M148" s="223"/>
      <c r="N148" s="224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20" t="s">
        <v>147</v>
      </c>
      <c r="AU148" s="20" t="s">
        <v>136</v>
      </c>
    </row>
    <row r="149" s="13" customFormat="1">
      <c r="A149" s="13"/>
      <c r="B149" s="225"/>
      <c r="C149" s="226"/>
      <c r="D149" s="227" t="s">
        <v>149</v>
      </c>
      <c r="E149" s="228" t="s">
        <v>19</v>
      </c>
      <c r="F149" s="229" t="s">
        <v>208</v>
      </c>
      <c r="G149" s="226"/>
      <c r="H149" s="230">
        <v>11.699999999999999</v>
      </c>
      <c r="I149" s="231"/>
      <c r="J149" s="226"/>
      <c r="K149" s="226"/>
      <c r="L149" s="232"/>
      <c r="M149" s="233"/>
      <c r="N149" s="234"/>
      <c r="O149" s="234"/>
      <c r="P149" s="234"/>
      <c r="Q149" s="234"/>
      <c r="R149" s="234"/>
      <c r="S149" s="234"/>
      <c r="T149" s="235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6" t="s">
        <v>149</v>
      </c>
      <c r="AU149" s="236" t="s">
        <v>136</v>
      </c>
      <c r="AV149" s="13" t="s">
        <v>82</v>
      </c>
      <c r="AW149" s="13" t="s">
        <v>33</v>
      </c>
      <c r="AX149" s="13" t="s">
        <v>72</v>
      </c>
      <c r="AY149" s="236" t="s">
        <v>135</v>
      </c>
    </row>
    <row r="150" s="15" customFormat="1">
      <c r="A150" s="15"/>
      <c r="B150" s="248"/>
      <c r="C150" s="249"/>
      <c r="D150" s="227" t="s">
        <v>149</v>
      </c>
      <c r="E150" s="250" t="s">
        <v>19</v>
      </c>
      <c r="F150" s="251" t="s">
        <v>209</v>
      </c>
      <c r="G150" s="249"/>
      <c r="H150" s="252">
        <v>11.699999999999999</v>
      </c>
      <c r="I150" s="253"/>
      <c r="J150" s="249"/>
      <c r="K150" s="249"/>
      <c r="L150" s="254"/>
      <c r="M150" s="255"/>
      <c r="N150" s="256"/>
      <c r="O150" s="256"/>
      <c r="P150" s="256"/>
      <c r="Q150" s="256"/>
      <c r="R150" s="256"/>
      <c r="S150" s="256"/>
      <c r="T150" s="257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58" t="s">
        <v>149</v>
      </c>
      <c r="AU150" s="258" t="s">
        <v>136</v>
      </c>
      <c r="AV150" s="15" t="s">
        <v>136</v>
      </c>
      <c r="AW150" s="15" t="s">
        <v>33</v>
      </c>
      <c r="AX150" s="15" t="s">
        <v>72</v>
      </c>
      <c r="AY150" s="258" t="s">
        <v>135</v>
      </c>
    </row>
    <row r="151" s="13" customFormat="1">
      <c r="A151" s="13"/>
      <c r="B151" s="225"/>
      <c r="C151" s="226"/>
      <c r="D151" s="227" t="s">
        <v>149</v>
      </c>
      <c r="E151" s="228" t="s">
        <v>19</v>
      </c>
      <c r="F151" s="229" t="s">
        <v>210</v>
      </c>
      <c r="G151" s="226"/>
      <c r="H151" s="230">
        <v>18.899999999999999</v>
      </c>
      <c r="I151" s="231"/>
      <c r="J151" s="226"/>
      <c r="K151" s="226"/>
      <c r="L151" s="232"/>
      <c r="M151" s="233"/>
      <c r="N151" s="234"/>
      <c r="O151" s="234"/>
      <c r="P151" s="234"/>
      <c r="Q151" s="234"/>
      <c r="R151" s="234"/>
      <c r="S151" s="234"/>
      <c r="T151" s="235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6" t="s">
        <v>149</v>
      </c>
      <c r="AU151" s="236" t="s">
        <v>136</v>
      </c>
      <c r="AV151" s="13" t="s">
        <v>82</v>
      </c>
      <c r="AW151" s="13" t="s">
        <v>33</v>
      </c>
      <c r="AX151" s="13" t="s">
        <v>72</v>
      </c>
      <c r="AY151" s="236" t="s">
        <v>135</v>
      </c>
    </row>
    <row r="152" s="13" customFormat="1">
      <c r="A152" s="13"/>
      <c r="B152" s="225"/>
      <c r="C152" s="226"/>
      <c r="D152" s="227" t="s">
        <v>149</v>
      </c>
      <c r="E152" s="228" t="s">
        <v>19</v>
      </c>
      <c r="F152" s="229" t="s">
        <v>211</v>
      </c>
      <c r="G152" s="226"/>
      <c r="H152" s="230">
        <v>0.625</v>
      </c>
      <c r="I152" s="231"/>
      <c r="J152" s="226"/>
      <c r="K152" s="226"/>
      <c r="L152" s="232"/>
      <c r="M152" s="233"/>
      <c r="N152" s="234"/>
      <c r="O152" s="234"/>
      <c r="P152" s="234"/>
      <c r="Q152" s="234"/>
      <c r="R152" s="234"/>
      <c r="S152" s="234"/>
      <c r="T152" s="235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36" t="s">
        <v>149</v>
      </c>
      <c r="AU152" s="236" t="s">
        <v>136</v>
      </c>
      <c r="AV152" s="13" t="s">
        <v>82</v>
      </c>
      <c r="AW152" s="13" t="s">
        <v>33</v>
      </c>
      <c r="AX152" s="13" t="s">
        <v>72</v>
      </c>
      <c r="AY152" s="236" t="s">
        <v>135</v>
      </c>
    </row>
    <row r="153" s="13" customFormat="1">
      <c r="A153" s="13"/>
      <c r="B153" s="225"/>
      <c r="C153" s="226"/>
      <c r="D153" s="227" t="s">
        <v>149</v>
      </c>
      <c r="E153" s="228" t="s">
        <v>19</v>
      </c>
      <c r="F153" s="229" t="s">
        <v>212</v>
      </c>
      <c r="G153" s="226"/>
      <c r="H153" s="230">
        <v>-3.1520000000000001</v>
      </c>
      <c r="I153" s="231"/>
      <c r="J153" s="226"/>
      <c r="K153" s="226"/>
      <c r="L153" s="232"/>
      <c r="M153" s="233"/>
      <c r="N153" s="234"/>
      <c r="O153" s="234"/>
      <c r="P153" s="234"/>
      <c r="Q153" s="234"/>
      <c r="R153" s="234"/>
      <c r="S153" s="234"/>
      <c r="T153" s="235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6" t="s">
        <v>149</v>
      </c>
      <c r="AU153" s="236" t="s">
        <v>136</v>
      </c>
      <c r="AV153" s="13" t="s">
        <v>82</v>
      </c>
      <c r="AW153" s="13" t="s">
        <v>33</v>
      </c>
      <c r="AX153" s="13" t="s">
        <v>72</v>
      </c>
      <c r="AY153" s="236" t="s">
        <v>135</v>
      </c>
    </row>
    <row r="154" s="15" customFormat="1">
      <c r="A154" s="15"/>
      <c r="B154" s="248"/>
      <c r="C154" s="249"/>
      <c r="D154" s="227" t="s">
        <v>149</v>
      </c>
      <c r="E154" s="250" t="s">
        <v>19</v>
      </c>
      <c r="F154" s="251" t="s">
        <v>213</v>
      </c>
      <c r="G154" s="249"/>
      <c r="H154" s="252">
        <v>16.372999999999998</v>
      </c>
      <c r="I154" s="253"/>
      <c r="J154" s="249"/>
      <c r="K154" s="249"/>
      <c r="L154" s="254"/>
      <c r="M154" s="255"/>
      <c r="N154" s="256"/>
      <c r="O154" s="256"/>
      <c r="P154" s="256"/>
      <c r="Q154" s="256"/>
      <c r="R154" s="256"/>
      <c r="S154" s="256"/>
      <c r="T154" s="257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58" t="s">
        <v>149</v>
      </c>
      <c r="AU154" s="258" t="s">
        <v>136</v>
      </c>
      <c r="AV154" s="15" t="s">
        <v>136</v>
      </c>
      <c r="AW154" s="15" t="s">
        <v>33</v>
      </c>
      <c r="AX154" s="15" t="s">
        <v>72</v>
      </c>
      <c r="AY154" s="258" t="s">
        <v>135</v>
      </c>
    </row>
    <row r="155" s="14" customFormat="1">
      <c r="A155" s="14"/>
      <c r="B155" s="237"/>
      <c r="C155" s="238"/>
      <c r="D155" s="227" t="s">
        <v>149</v>
      </c>
      <c r="E155" s="239" t="s">
        <v>19</v>
      </c>
      <c r="F155" s="240" t="s">
        <v>214</v>
      </c>
      <c r="G155" s="238"/>
      <c r="H155" s="241">
        <v>28.072999999999997</v>
      </c>
      <c r="I155" s="242"/>
      <c r="J155" s="238"/>
      <c r="K155" s="238"/>
      <c r="L155" s="243"/>
      <c r="M155" s="244"/>
      <c r="N155" s="245"/>
      <c r="O155" s="245"/>
      <c r="P155" s="245"/>
      <c r="Q155" s="245"/>
      <c r="R155" s="245"/>
      <c r="S155" s="245"/>
      <c r="T155" s="246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47" t="s">
        <v>149</v>
      </c>
      <c r="AU155" s="247" t="s">
        <v>136</v>
      </c>
      <c r="AV155" s="14" t="s">
        <v>145</v>
      </c>
      <c r="AW155" s="14" t="s">
        <v>33</v>
      </c>
      <c r="AX155" s="14" t="s">
        <v>80</v>
      </c>
      <c r="AY155" s="247" t="s">
        <v>135</v>
      </c>
    </row>
    <row r="156" s="2" customFormat="1" ht="16.5" customHeight="1">
      <c r="A156" s="41"/>
      <c r="B156" s="42"/>
      <c r="C156" s="207" t="s">
        <v>8</v>
      </c>
      <c r="D156" s="207" t="s">
        <v>140</v>
      </c>
      <c r="E156" s="208" t="s">
        <v>220</v>
      </c>
      <c r="F156" s="209" t="s">
        <v>221</v>
      </c>
      <c r="G156" s="210" t="s">
        <v>143</v>
      </c>
      <c r="H156" s="211">
        <v>28.073</v>
      </c>
      <c r="I156" s="212"/>
      <c r="J156" s="213">
        <f>ROUND(I156*H156,1)</f>
        <v>0</v>
      </c>
      <c r="K156" s="209" t="s">
        <v>144</v>
      </c>
      <c r="L156" s="47"/>
      <c r="M156" s="214" t="s">
        <v>19</v>
      </c>
      <c r="N156" s="215" t="s">
        <v>43</v>
      </c>
      <c r="O156" s="87"/>
      <c r="P156" s="216">
        <f>O156*H156</f>
        <v>0</v>
      </c>
      <c r="Q156" s="216">
        <v>0.0030000000000000001</v>
      </c>
      <c r="R156" s="216">
        <f>Q156*H156</f>
        <v>0.084219000000000002</v>
      </c>
      <c r="S156" s="216">
        <v>0</v>
      </c>
      <c r="T156" s="217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18" t="s">
        <v>145</v>
      </c>
      <c r="AT156" s="218" t="s">
        <v>140</v>
      </c>
      <c r="AU156" s="218" t="s">
        <v>136</v>
      </c>
      <c r="AY156" s="20" t="s">
        <v>135</v>
      </c>
      <c r="BE156" s="219">
        <f>IF(N156="základní",J156,0)</f>
        <v>0</v>
      </c>
      <c r="BF156" s="219">
        <f>IF(N156="snížená",J156,0)</f>
        <v>0</v>
      </c>
      <c r="BG156" s="219">
        <f>IF(N156="zákl. přenesená",J156,0)</f>
        <v>0</v>
      </c>
      <c r="BH156" s="219">
        <f>IF(N156="sníž. přenesená",J156,0)</f>
        <v>0</v>
      </c>
      <c r="BI156" s="219">
        <f>IF(N156="nulová",J156,0)</f>
        <v>0</v>
      </c>
      <c r="BJ156" s="20" t="s">
        <v>80</v>
      </c>
      <c r="BK156" s="219">
        <f>ROUND(I156*H156,1)</f>
        <v>0</v>
      </c>
      <c r="BL156" s="20" t="s">
        <v>145</v>
      </c>
      <c r="BM156" s="218" t="s">
        <v>222</v>
      </c>
    </row>
    <row r="157" s="2" customFormat="1">
      <c r="A157" s="41"/>
      <c r="B157" s="42"/>
      <c r="C157" s="43"/>
      <c r="D157" s="220" t="s">
        <v>147</v>
      </c>
      <c r="E157" s="43"/>
      <c r="F157" s="221" t="s">
        <v>223</v>
      </c>
      <c r="G157" s="43"/>
      <c r="H157" s="43"/>
      <c r="I157" s="222"/>
      <c r="J157" s="43"/>
      <c r="K157" s="43"/>
      <c r="L157" s="47"/>
      <c r="M157" s="223"/>
      <c r="N157" s="224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20" t="s">
        <v>147</v>
      </c>
      <c r="AU157" s="20" t="s">
        <v>136</v>
      </c>
    </row>
    <row r="158" s="13" customFormat="1">
      <c r="A158" s="13"/>
      <c r="B158" s="225"/>
      <c r="C158" s="226"/>
      <c r="D158" s="227" t="s">
        <v>149</v>
      </c>
      <c r="E158" s="228" t="s">
        <v>19</v>
      </c>
      <c r="F158" s="229" t="s">
        <v>208</v>
      </c>
      <c r="G158" s="226"/>
      <c r="H158" s="230">
        <v>11.699999999999999</v>
      </c>
      <c r="I158" s="231"/>
      <c r="J158" s="226"/>
      <c r="K158" s="226"/>
      <c r="L158" s="232"/>
      <c r="M158" s="233"/>
      <c r="N158" s="234"/>
      <c r="O158" s="234"/>
      <c r="P158" s="234"/>
      <c r="Q158" s="234"/>
      <c r="R158" s="234"/>
      <c r="S158" s="234"/>
      <c r="T158" s="235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36" t="s">
        <v>149</v>
      </c>
      <c r="AU158" s="236" t="s">
        <v>136</v>
      </c>
      <c r="AV158" s="13" t="s">
        <v>82</v>
      </c>
      <c r="AW158" s="13" t="s">
        <v>33</v>
      </c>
      <c r="AX158" s="13" t="s">
        <v>72</v>
      </c>
      <c r="AY158" s="236" t="s">
        <v>135</v>
      </c>
    </row>
    <row r="159" s="15" customFormat="1">
      <c r="A159" s="15"/>
      <c r="B159" s="248"/>
      <c r="C159" s="249"/>
      <c r="D159" s="227" t="s">
        <v>149</v>
      </c>
      <c r="E159" s="250" t="s">
        <v>19</v>
      </c>
      <c r="F159" s="251" t="s">
        <v>209</v>
      </c>
      <c r="G159" s="249"/>
      <c r="H159" s="252">
        <v>11.699999999999999</v>
      </c>
      <c r="I159" s="253"/>
      <c r="J159" s="249"/>
      <c r="K159" s="249"/>
      <c r="L159" s="254"/>
      <c r="M159" s="255"/>
      <c r="N159" s="256"/>
      <c r="O159" s="256"/>
      <c r="P159" s="256"/>
      <c r="Q159" s="256"/>
      <c r="R159" s="256"/>
      <c r="S159" s="256"/>
      <c r="T159" s="257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58" t="s">
        <v>149</v>
      </c>
      <c r="AU159" s="258" t="s">
        <v>136</v>
      </c>
      <c r="AV159" s="15" t="s">
        <v>136</v>
      </c>
      <c r="AW159" s="15" t="s">
        <v>33</v>
      </c>
      <c r="AX159" s="15" t="s">
        <v>72</v>
      </c>
      <c r="AY159" s="258" t="s">
        <v>135</v>
      </c>
    </row>
    <row r="160" s="13" customFormat="1">
      <c r="A160" s="13"/>
      <c r="B160" s="225"/>
      <c r="C160" s="226"/>
      <c r="D160" s="227" t="s">
        <v>149</v>
      </c>
      <c r="E160" s="228" t="s">
        <v>19</v>
      </c>
      <c r="F160" s="229" t="s">
        <v>210</v>
      </c>
      <c r="G160" s="226"/>
      <c r="H160" s="230">
        <v>18.899999999999999</v>
      </c>
      <c r="I160" s="231"/>
      <c r="J160" s="226"/>
      <c r="K160" s="226"/>
      <c r="L160" s="232"/>
      <c r="M160" s="233"/>
      <c r="N160" s="234"/>
      <c r="O160" s="234"/>
      <c r="P160" s="234"/>
      <c r="Q160" s="234"/>
      <c r="R160" s="234"/>
      <c r="S160" s="234"/>
      <c r="T160" s="235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36" t="s">
        <v>149</v>
      </c>
      <c r="AU160" s="236" t="s">
        <v>136</v>
      </c>
      <c r="AV160" s="13" t="s">
        <v>82</v>
      </c>
      <c r="AW160" s="13" t="s">
        <v>33</v>
      </c>
      <c r="AX160" s="13" t="s">
        <v>72</v>
      </c>
      <c r="AY160" s="236" t="s">
        <v>135</v>
      </c>
    </row>
    <row r="161" s="13" customFormat="1">
      <c r="A161" s="13"/>
      <c r="B161" s="225"/>
      <c r="C161" s="226"/>
      <c r="D161" s="227" t="s">
        <v>149</v>
      </c>
      <c r="E161" s="228" t="s">
        <v>19</v>
      </c>
      <c r="F161" s="229" t="s">
        <v>211</v>
      </c>
      <c r="G161" s="226"/>
      <c r="H161" s="230">
        <v>0.625</v>
      </c>
      <c r="I161" s="231"/>
      <c r="J161" s="226"/>
      <c r="K161" s="226"/>
      <c r="L161" s="232"/>
      <c r="M161" s="233"/>
      <c r="N161" s="234"/>
      <c r="O161" s="234"/>
      <c r="P161" s="234"/>
      <c r="Q161" s="234"/>
      <c r="R161" s="234"/>
      <c r="S161" s="234"/>
      <c r="T161" s="235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6" t="s">
        <v>149</v>
      </c>
      <c r="AU161" s="236" t="s">
        <v>136</v>
      </c>
      <c r="AV161" s="13" t="s">
        <v>82</v>
      </c>
      <c r="AW161" s="13" t="s">
        <v>33</v>
      </c>
      <c r="AX161" s="13" t="s">
        <v>72</v>
      </c>
      <c r="AY161" s="236" t="s">
        <v>135</v>
      </c>
    </row>
    <row r="162" s="13" customFormat="1">
      <c r="A162" s="13"/>
      <c r="B162" s="225"/>
      <c r="C162" s="226"/>
      <c r="D162" s="227" t="s">
        <v>149</v>
      </c>
      <c r="E162" s="228" t="s">
        <v>19</v>
      </c>
      <c r="F162" s="229" t="s">
        <v>212</v>
      </c>
      <c r="G162" s="226"/>
      <c r="H162" s="230">
        <v>-3.1520000000000001</v>
      </c>
      <c r="I162" s="231"/>
      <c r="J162" s="226"/>
      <c r="K162" s="226"/>
      <c r="L162" s="232"/>
      <c r="M162" s="233"/>
      <c r="N162" s="234"/>
      <c r="O162" s="234"/>
      <c r="P162" s="234"/>
      <c r="Q162" s="234"/>
      <c r="R162" s="234"/>
      <c r="S162" s="234"/>
      <c r="T162" s="235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36" t="s">
        <v>149</v>
      </c>
      <c r="AU162" s="236" t="s">
        <v>136</v>
      </c>
      <c r="AV162" s="13" t="s">
        <v>82</v>
      </c>
      <c r="AW162" s="13" t="s">
        <v>33</v>
      </c>
      <c r="AX162" s="13" t="s">
        <v>72</v>
      </c>
      <c r="AY162" s="236" t="s">
        <v>135</v>
      </c>
    </row>
    <row r="163" s="15" customFormat="1">
      <c r="A163" s="15"/>
      <c r="B163" s="248"/>
      <c r="C163" s="249"/>
      <c r="D163" s="227" t="s">
        <v>149</v>
      </c>
      <c r="E163" s="250" t="s">
        <v>19</v>
      </c>
      <c r="F163" s="251" t="s">
        <v>213</v>
      </c>
      <c r="G163" s="249"/>
      <c r="H163" s="252">
        <v>16.372999999999998</v>
      </c>
      <c r="I163" s="253"/>
      <c r="J163" s="249"/>
      <c r="K163" s="249"/>
      <c r="L163" s="254"/>
      <c r="M163" s="255"/>
      <c r="N163" s="256"/>
      <c r="O163" s="256"/>
      <c r="P163" s="256"/>
      <c r="Q163" s="256"/>
      <c r="R163" s="256"/>
      <c r="S163" s="256"/>
      <c r="T163" s="257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58" t="s">
        <v>149</v>
      </c>
      <c r="AU163" s="258" t="s">
        <v>136</v>
      </c>
      <c r="AV163" s="15" t="s">
        <v>136</v>
      </c>
      <c r="AW163" s="15" t="s">
        <v>33</v>
      </c>
      <c r="AX163" s="15" t="s">
        <v>72</v>
      </c>
      <c r="AY163" s="258" t="s">
        <v>135</v>
      </c>
    </row>
    <row r="164" s="14" customFormat="1">
      <c r="A164" s="14"/>
      <c r="B164" s="237"/>
      <c r="C164" s="238"/>
      <c r="D164" s="227" t="s">
        <v>149</v>
      </c>
      <c r="E164" s="239" t="s">
        <v>19</v>
      </c>
      <c r="F164" s="240" t="s">
        <v>214</v>
      </c>
      <c r="G164" s="238"/>
      <c r="H164" s="241">
        <v>28.072999999999997</v>
      </c>
      <c r="I164" s="242"/>
      <c r="J164" s="238"/>
      <c r="K164" s="238"/>
      <c r="L164" s="243"/>
      <c r="M164" s="244"/>
      <c r="N164" s="245"/>
      <c r="O164" s="245"/>
      <c r="P164" s="245"/>
      <c r="Q164" s="245"/>
      <c r="R164" s="245"/>
      <c r="S164" s="245"/>
      <c r="T164" s="246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47" t="s">
        <v>149</v>
      </c>
      <c r="AU164" s="247" t="s">
        <v>136</v>
      </c>
      <c r="AV164" s="14" t="s">
        <v>145</v>
      </c>
      <c r="AW164" s="14" t="s">
        <v>33</v>
      </c>
      <c r="AX164" s="14" t="s">
        <v>80</v>
      </c>
      <c r="AY164" s="247" t="s">
        <v>135</v>
      </c>
    </row>
    <row r="165" s="12" customFormat="1" ht="20.88" customHeight="1">
      <c r="A165" s="12"/>
      <c r="B165" s="191"/>
      <c r="C165" s="192"/>
      <c r="D165" s="193" t="s">
        <v>71</v>
      </c>
      <c r="E165" s="205" t="s">
        <v>224</v>
      </c>
      <c r="F165" s="205" t="s">
        <v>225</v>
      </c>
      <c r="G165" s="192"/>
      <c r="H165" s="192"/>
      <c r="I165" s="195"/>
      <c r="J165" s="206">
        <f>BK165</f>
        <v>0</v>
      </c>
      <c r="K165" s="192"/>
      <c r="L165" s="197"/>
      <c r="M165" s="198"/>
      <c r="N165" s="199"/>
      <c r="O165" s="199"/>
      <c r="P165" s="200">
        <f>SUM(P166:P168)</f>
        <v>0</v>
      </c>
      <c r="Q165" s="199"/>
      <c r="R165" s="200">
        <f>SUM(R166:R168)</f>
        <v>1.2509349999999999</v>
      </c>
      <c r="S165" s="199"/>
      <c r="T165" s="201">
        <f>SUM(T166:T168)</f>
        <v>0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02" t="s">
        <v>80</v>
      </c>
      <c r="AT165" s="203" t="s">
        <v>71</v>
      </c>
      <c r="AU165" s="203" t="s">
        <v>82</v>
      </c>
      <c r="AY165" s="202" t="s">
        <v>135</v>
      </c>
      <c r="BK165" s="204">
        <f>SUM(BK166:BK168)</f>
        <v>0</v>
      </c>
    </row>
    <row r="166" s="2" customFormat="1" ht="24.15" customHeight="1">
      <c r="A166" s="41"/>
      <c r="B166" s="42"/>
      <c r="C166" s="207" t="s">
        <v>226</v>
      </c>
      <c r="D166" s="207" t="s">
        <v>140</v>
      </c>
      <c r="E166" s="208" t="s">
        <v>227</v>
      </c>
      <c r="F166" s="209" t="s">
        <v>228</v>
      </c>
      <c r="G166" s="210" t="s">
        <v>229</v>
      </c>
      <c r="H166" s="211">
        <v>0.5</v>
      </c>
      <c r="I166" s="212"/>
      <c r="J166" s="213">
        <f>ROUND(I166*H166,1)</f>
        <v>0</v>
      </c>
      <c r="K166" s="209" t="s">
        <v>144</v>
      </c>
      <c r="L166" s="47"/>
      <c r="M166" s="214" t="s">
        <v>19</v>
      </c>
      <c r="N166" s="215" t="s">
        <v>43</v>
      </c>
      <c r="O166" s="87"/>
      <c r="P166" s="216">
        <f>O166*H166</f>
        <v>0</v>
      </c>
      <c r="Q166" s="216">
        <v>2.5018699999999998</v>
      </c>
      <c r="R166" s="216">
        <f>Q166*H166</f>
        <v>1.2509349999999999</v>
      </c>
      <c r="S166" s="216">
        <v>0</v>
      </c>
      <c r="T166" s="217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18" t="s">
        <v>145</v>
      </c>
      <c r="AT166" s="218" t="s">
        <v>140</v>
      </c>
      <c r="AU166" s="218" t="s">
        <v>136</v>
      </c>
      <c r="AY166" s="20" t="s">
        <v>135</v>
      </c>
      <c r="BE166" s="219">
        <f>IF(N166="základní",J166,0)</f>
        <v>0</v>
      </c>
      <c r="BF166" s="219">
        <f>IF(N166="snížená",J166,0)</f>
        <v>0</v>
      </c>
      <c r="BG166" s="219">
        <f>IF(N166="zákl. přenesená",J166,0)</f>
        <v>0</v>
      </c>
      <c r="BH166" s="219">
        <f>IF(N166="sníž. přenesená",J166,0)</f>
        <v>0</v>
      </c>
      <c r="BI166" s="219">
        <f>IF(N166="nulová",J166,0)</f>
        <v>0</v>
      </c>
      <c r="BJ166" s="20" t="s">
        <v>80</v>
      </c>
      <c r="BK166" s="219">
        <f>ROUND(I166*H166,1)</f>
        <v>0</v>
      </c>
      <c r="BL166" s="20" t="s">
        <v>145</v>
      </c>
      <c r="BM166" s="218" t="s">
        <v>230</v>
      </c>
    </row>
    <row r="167" s="2" customFormat="1">
      <c r="A167" s="41"/>
      <c r="B167" s="42"/>
      <c r="C167" s="43"/>
      <c r="D167" s="220" t="s">
        <v>147</v>
      </c>
      <c r="E167" s="43"/>
      <c r="F167" s="221" t="s">
        <v>231</v>
      </c>
      <c r="G167" s="43"/>
      <c r="H167" s="43"/>
      <c r="I167" s="222"/>
      <c r="J167" s="43"/>
      <c r="K167" s="43"/>
      <c r="L167" s="47"/>
      <c r="M167" s="223"/>
      <c r="N167" s="224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20" t="s">
        <v>147</v>
      </c>
      <c r="AU167" s="20" t="s">
        <v>136</v>
      </c>
    </row>
    <row r="168" s="13" customFormat="1">
      <c r="A168" s="13"/>
      <c r="B168" s="225"/>
      <c r="C168" s="226"/>
      <c r="D168" s="227" t="s">
        <v>149</v>
      </c>
      <c r="E168" s="228" t="s">
        <v>19</v>
      </c>
      <c r="F168" s="229" t="s">
        <v>232</v>
      </c>
      <c r="G168" s="226"/>
      <c r="H168" s="230">
        <v>0.5</v>
      </c>
      <c r="I168" s="231"/>
      <c r="J168" s="226"/>
      <c r="K168" s="226"/>
      <c r="L168" s="232"/>
      <c r="M168" s="233"/>
      <c r="N168" s="234"/>
      <c r="O168" s="234"/>
      <c r="P168" s="234"/>
      <c r="Q168" s="234"/>
      <c r="R168" s="234"/>
      <c r="S168" s="234"/>
      <c r="T168" s="235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6" t="s">
        <v>149</v>
      </c>
      <c r="AU168" s="236" t="s">
        <v>136</v>
      </c>
      <c r="AV168" s="13" t="s">
        <v>82</v>
      </c>
      <c r="AW168" s="13" t="s">
        <v>33</v>
      </c>
      <c r="AX168" s="13" t="s">
        <v>80</v>
      </c>
      <c r="AY168" s="236" t="s">
        <v>135</v>
      </c>
    </row>
    <row r="169" s="12" customFormat="1" ht="20.88" customHeight="1">
      <c r="A169" s="12"/>
      <c r="B169" s="191"/>
      <c r="C169" s="192"/>
      <c r="D169" s="193" t="s">
        <v>71</v>
      </c>
      <c r="E169" s="205" t="s">
        <v>233</v>
      </c>
      <c r="F169" s="205" t="s">
        <v>234</v>
      </c>
      <c r="G169" s="192"/>
      <c r="H169" s="192"/>
      <c r="I169" s="195"/>
      <c r="J169" s="206">
        <f>BK169</f>
        <v>0</v>
      </c>
      <c r="K169" s="192"/>
      <c r="L169" s="197"/>
      <c r="M169" s="198"/>
      <c r="N169" s="199"/>
      <c r="O169" s="199"/>
      <c r="P169" s="200">
        <f>SUM(P170:P173)</f>
        <v>0</v>
      </c>
      <c r="Q169" s="199"/>
      <c r="R169" s="200">
        <f>SUM(R170:R173)</f>
        <v>0.12055</v>
      </c>
      <c r="S169" s="199"/>
      <c r="T169" s="201">
        <f>SUM(T170:T173)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02" t="s">
        <v>80</v>
      </c>
      <c r="AT169" s="203" t="s">
        <v>71</v>
      </c>
      <c r="AU169" s="203" t="s">
        <v>82</v>
      </c>
      <c r="AY169" s="202" t="s">
        <v>135</v>
      </c>
      <c r="BK169" s="204">
        <f>SUM(BK170:BK173)</f>
        <v>0</v>
      </c>
    </row>
    <row r="170" s="2" customFormat="1" ht="24.15" customHeight="1">
      <c r="A170" s="41"/>
      <c r="B170" s="42"/>
      <c r="C170" s="207" t="s">
        <v>235</v>
      </c>
      <c r="D170" s="207" t="s">
        <v>140</v>
      </c>
      <c r="E170" s="208" t="s">
        <v>236</v>
      </c>
      <c r="F170" s="209" t="s">
        <v>237</v>
      </c>
      <c r="G170" s="210" t="s">
        <v>238</v>
      </c>
      <c r="H170" s="211">
        <v>4</v>
      </c>
      <c r="I170" s="212"/>
      <c r="J170" s="213">
        <f>ROUND(I170*H170,1)</f>
        <v>0</v>
      </c>
      <c r="K170" s="209" t="s">
        <v>144</v>
      </c>
      <c r="L170" s="47"/>
      <c r="M170" s="214" t="s">
        <v>19</v>
      </c>
      <c r="N170" s="215" t="s">
        <v>43</v>
      </c>
      <c r="O170" s="87"/>
      <c r="P170" s="216">
        <f>O170*H170</f>
        <v>0</v>
      </c>
      <c r="Q170" s="216">
        <v>0.017770000000000001</v>
      </c>
      <c r="R170" s="216">
        <f>Q170*H170</f>
        <v>0.071080000000000004</v>
      </c>
      <c r="S170" s="216">
        <v>0</v>
      </c>
      <c r="T170" s="217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18" t="s">
        <v>145</v>
      </c>
      <c r="AT170" s="218" t="s">
        <v>140</v>
      </c>
      <c r="AU170" s="218" t="s">
        <v>136</v>
      </c>
      <c r="AY170" s="20" t="s">
        <v>135</v>
      </c>
      <c r="BE170" s="219">
        <f>IF(N170="základní",J170,0)</f>
        <v>0</v>
      </c>
      <c r="BF170" s="219">
        <f>IF(N170="snížená",J170,0)</f>
        <v>0</v>
      </c>
      <c r="BG170" s="219">
        <f>IF(N170="zákl. přenesená",J170,0)</f>
        <v>0</v>
      </c>
      <c r="BH170" s="219">
        <f>IF(N170="sníž. přenesená",J170,0)</f>
        <v>0</v>
      </c>
      <c r="BI170" s="219">
        <f>IF(N170="nulová",J170,0)</f>
        <v>0</v>
      </c>
      <c r="BJ170" s="20" t="s">
        <v>80</v>
      </c>
      <c r="BK170" s="219">
        <f>ROUND(I170*H170,1)</f>
        <v>0</v>
      </c>
      <c r="BL170" s="20" t="s">
        <v>145</v>
      </c>
      <c r="BM170" s="218" t="s">
        <v>239</v>
      </c>
    </row>
    <row r="171" s="2" customFormat="1">
      <c r="A171" s="41"/>
      <c r="B171" s="42"/>
      <c r="C171" s="43"/>
      <c r="D171" s="220" t="s">
        <v>147</v>
      </c>
      <c r="E171" s="43"/>
      <c r="F171" s="221" t="s">
        <v>240</v>
      </c>
      <c r="G171" s="43"/>
      <c r="H171" s="43"/>
      <c r="I171" s="222"/>
      <c r="J171" s="43"/>
      <c r="K171" s="43"/>
      <c r="L171" s="47"/>
      <c r="M171" s="223"/>
      <c r="N171" s="224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20" t="s">
        <v>147</v>
      </c>
      <c r="AU171" s="20" t="s">
        <v>136</v>
      </c>
    </row>
    <row r="172" s="2" customFormat="1" ht="16.5" customHeight="1">
      <c r="A172" s="41"/>
      <c r="B172" s="42"/>
      <c r="C172" s="259" t="s">
        <v>241</v>
      </c>
      <c r="D172" s="259" t="s">
        <v>242</v>
      </c>
      <c r="E172" s="260" t="s">
        <v>243</v>
      </c>
      <c r="F172" s="261" t="s">
        <v>244</v>
      </c>
      <c r="G172" s="262" t="s">
        <v>238</v>
      </c>
      <c r="H172" s="263">
        <v>3</v>
      </c>
      <c r="I172" s="264"/>
      <c r="J172" s="265">
        <f>ROUND(I172*H172,1)</f>
        <v>0</v>
      </c>
      <c r="K172" s="261" t="s">
        <v>144</v>
      </c>
      <c r="L172" s="266"/>
      <c r="M172" s="267" t="s">
        <v>19</v>
      </c>
      <c r="N172" s="268" t="s">
        <v>43</v>
      </c>
      <c r="O172" s="87"/>
      <c r="P172" s="216">
        <f>O172*H172</f>
        <v>0</v>
      </c>
      <c r="Q172" s="216">
        <v>0.012250000000000001</v>
      </c>
      <c r="R172" s="216">
        <f>Q172*H172</f>
        <v>0.036750000000000005</v>
      </c>
      <c r="S172" s="216">
        <v>0</v>
      </c>
      <c r="T172" s="217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18" t="s">
        <v>191</v>
      </c>
      <c r="AT172" s="218" t="s">
        <v>242</v>
      </c>
      <c r="AU172" s="218" t="s">
        <v>136</v>
      </c>
      <c r="AY172" s="20" t="s">
        <v>135</v>
      </c>
      <c r="BE172" s="219">
        <f>IF(N172="základní",J172,0)</f>
        <v>0</v>
      </c>
      <c r="BF172" s="219">
        <f>IF(N172="snížená",J172,0)</f>
        <v>0</v>
      </c>
      <c r="BG172" s="219">
        <f>IF(N172="zákl. přenesená",J172,0)</f>
        <v>0</v>
      </c>
      <c r="BH172" s="219">
        <f>IF(N172="sníž. přenesená",J172,0)</f>
        <v>0</v>
      </c>
      <c r="BI172" s="219">
        <f>IF(N172="nulová",J172,0)</f>
        <v>0</v>
      </c>
      <c r="BJ172" s="20" t="s">
        <v>80</v>
      </c>
      <c r="BK172" s="219">
        <f>ROUND(I172*H172,1)</f>
        <v>0</v>
      </c>
      <c r="BL172" s="20" t="s">
        <v>145</v>
      </c>
      <c r="BM172" s="218" t="s">
        <v>245</v>
      </c>
    </row>
    <row r="173" s="2" customFormat="1" ht="16.5" customHeight="1">
      <c r="A173" s="41"/>
      <c r="B173" s="42"/>
      <c r="C173" s="259" t="s">
        <v>246</v>
      </c>
      <c r="D173" s="259" t="s">
        <v>242</v>
      </c>
      <c r="E173" s="260" t="s">
        <v>247</v>
      </c>
      <c r="F173" s="261" t="s">
        <v>248</v>
      </c>
      <c r="G173" s="262" t="s">
        <v>238</v>
      </c>
      <c r="H173" s="263">
        <v>1</v>
      </c>
      <c r="I173" s="264"/>
      <c r="J173" s="265">
        <f>ROUND(I173*H173,1)</f>
        <v>0</v>
      </c>
      <c r="K173" s="261" t="s">
        <v>144</v>
      </c>
      <c r="L173" s="266"/>
      <c r="M173" s="267" t="s">
        <v>19</v>
      </c>
      <c r="N173" s="268" t="s">
        <v>43</v>
      </c>
      <c r="O173" s="87"/>
      <c r="P173" s="216">
        <f>O173*H173</f>
        <v>0</v>
      </c>
      <c r="Q173" s="216">
        <v>0.01272</v>
      </c>
      <c r="R173" s="216">
        <f>Q173*H173</f>
        <v>0.01272</v>
      </c>
      <c r="S173" s="216">
        <v>0</v>
      </c>
      <c r="T173" s="217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18" t="s">
        <v>191</v>
      </c>
      <c r="AT173" s="218" t="s">
        <v>242</v>
      </c>
      <c r="AU173" s="218" t="s">
        <v>136</v>
      </c>
      <c r="AY173" s="20" t="s">
        <v>135</v>
      </c>
      <c r="BE173" s="219">
        <f>IF(N173="základní",J173,0)</f>
        <v>0</v>
      </c>
      <c r="BF173" s="219">
        <f>IF(N173="snížená",J173,0)</f>
        <v>0</v>
      </c>
      <c r="BG173" s="219">
        <f>IF(N173="zákl. přenesená",J173,0)</f>
        <v>0</v>
      </c>
      <c r="BH173" s="219">
        <f>IF(N173="sníž. přenesená",J173,0)</f>
        <v>0</v>
      </c>
      <c r="BI173" s="219">
        <f>IF(N173="nulová",J173,0)</f>
        <v>0</v>
      </c>
      <c r="BJ173" s="20" t="s">
        <v>80</v>
      </c>
      <c r="BK173" s="219">
        <f>ROUND(I173*H173,1)</f>
        <v>0</v>
      </c>
      <c r="BL173" s="20" t="s">
        <v>145</v>
      </c>
      <c r="BM173" s="218" t="s">
        <v>249</v>
      </c>
    </row>
    <row r="174" s="12" customFormat="1" ht="22.8" customHeight="1">
      <c r="A174" s="12"/>
      <c r="B174" s="191"/>
      <c r="C174" s="192"/>
      <c r="D174" s="193" t="s">
        <v>71</v>
      </c>
      <c r="E174" s="205" t="s">
        <v>197</v>
      </c>
      <c r="F174" s="205" t="s">
        <v>250</v>
      </c>
      <c r="G174" s="192"/>
      <c r="H174" s="192"/>
      <c r="I174" s="195"/>
      <c r="J174" s="206">
        <f>BK174</f>
        <v>0</v>
      </c>
      <c r="K174" s="192"/>
      <c r="L174" s="197"/>
      <c r="M174" s="198"/>
      <c r="N174" s="199"/>
      <c r="O174" s="199"/>
      <c r="P174" s="200">
        <f>P175+P183+P192</f>
        <v>0</v>
      </c>
      <c r="Q174" s="199"/>
      <c r="R174" s="200">
        <f>R175+R183+R192</f>
        <v>0.10594759999999998</v>
      </c>
      <c r="S174" s="199"/>
      <c r="T174" s="201">
        <f>T175+T183+T192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02" t="s">
        <v>80</v>
      </c>
      <c r="AT174" s="203" t="s">
        <v>71</v>
      </c>
      <c r="AU174" s="203" t="s">
        <v>80</v>
      </c>
      <c r="AY174" s="202" t="s">
        <v>135</v>
      </c>
      <c r="BK174" s="204">
        <f>BK175+BK183+BK192</f>
        <v>0</v>
      </c>
    </row>
    <row r="175" s="12" customFormat="1" ht="20.88" customHeight="1">
      <c r="A175" s="12"/>
      <c r="B175" s="191"/>
      <c r="C175" s="192"/>
      <c r="D175" s="193" t="s">
        <v>71</v>
      </c>
      <c r="E175" s="205" t="s">
        <v>251</v>
      </c>
      <c r="F175" s="205" t="s">
        <v>252</v>
      </c>
      <c r="G175" s="192"/>
      <c r="H175" s="192"/>
      <c r="I175" s="195"/>
      <c r="J175" s="206">
        <f>BK175</f>
        <v>0</v>
      </c>
      <c r="K175" s="192"/>
      <c r="L175" s="197"/>
      <c r="M175" s="198"/>
      <c r="N175" s="199"/>
      <c r="O175" s="199"/>
      <c r="P175" s="200">
        <f>SUM(P176:P182)</f>
        <v>0</v>
      </c>
      <c r="Q175" s="199"/>
      <c r="R175" s="200">
        <f>SUM(R176:R182)</f>
        <v>0</v>
      </c>
      <c r="S175" s="199"/>
      <c r="T175" s="201">
        <f>SUM(T176:T182)</f>
        <v>0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202" t="s">
        <v>80</v>
      </c>
      <c r="AT175" s="203" t="s">
        <v>71</v>
      </c>
      <c r="AU175" s="203" t="s">
        <v>82</v>
      </c>
      <c r="AY175" s="202" t="s">
        <v>135</v>
      </c>
      <c r="BK175" s="204">
        <f>SUM(BK176:BK182)</f>
        <v>0</v>
      </c>
    </row>
    <row r="176" s="2" customFormat="1" ht="16.5" customHeight="1">
      <c r="A176" s="41"/>
      <c r="B176" s="42"/>
      <c r="C176" s="207" t="s">
        <v>253</v>
      </c>
      <c r="D176" s="207" t="s">
        <v>140</v>
      </c>
      <c r="E176" s="208" t="s">
        <v>254</v>
      </c>
      <c r="F176" s="209" t="s">
        <v>255</v>
      </c>
      <c r="G176" s="210" t="s">
        <v>256</v>
      </c>
      <c r="H176" s="211">
        <v>1</v>
      </c>
      <c r="I176" s="212"/>
      <c r="J176" s="213">
        <f>ROUND(I176*H176,1)</f>
        <v>0</v>
      </c>
      <c r="K176" s="209" t="s">
        <v>144</v>
      </c>
      <c r="L176" s="47"/>
      <c r="M176" s="214" t="s">
        <v>19</v>
      </c>
      <c r="N176" s="215" t="s">
        <v>43</v>
      </c>
      <c r="O176" s="87"/>
      <c r="P176" s="216">
        <f>O176*H176</f>
        <v>0</v>
      </c>
      <c r="Q176" s="216">
        <v>0</v>
      </c>
      <c r="R176" s="216">
        <f>Q176*H176</f>
        <v>0</v>
      </c>
      <c r="S176" s="216">
        <v>0</v>
      </c>
      <c r="T176" s="217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18" t="s">
        <v>145</v>
      </c>
      <c r="AT176" s="218" t="s">
        <v>140</v>
      </c>
      <c r="AU176" s="218" t="s">
        <v>136</v>
      </c>
      <c r="AY176" s="20" t="s">
        <v>135</v>
      </c>
      <c r="BE176" s="219">
        <f>IF(N176="základní",J176,0)</f>
        <v>0</v>
      </c>
      <c r="BF176" s="219">
        <f>IF(N176="snížená",J176,0)</f>
        <v>0</v>
      </c>
      <c r="BG176" s="219">
        <f>IF(N176="zákl. přenesená",J176,0)</f>
        <v>0</v>
      </c>
      <c r="BH176" s="219">
        <f>IF(N176="sníž. přenesená",J176,0)</f>
        <v>0</v>
      </c>
      <c r="BI176" s="219">
        <f>IF(N176="nulová",J176,0)</f>
        <v>0</v>
      </c>
      <c r="BJ176" s="20" t="s">
        <v>80</v>
      </c>
      <c r="BK176" s="219">
        <f>ROUND(I176*H176,1)</f>
        <v>0</v>
      </c>
      <c r="BL176" s="20" t="s">
        <v>145</v>
      </c>
      <c r="BM176" s="218" t="s">
        <v>257</v>
      </c>
    </row>
    <row r="177" s="2" customFormat="1">
      <c r="A177" s="41"/>
      <c r="B177" s="42"/>
      <c r="C177" s="43"/>
      <c r="D177" s="220" t="s">
        <v>147</v>
      </c>
      <c r="E177" s="43"/>
      <c r="F177" s="221" t="s">
        <v>258</v>
      </c>
      <c r="G177" s="43"/>
      <c r="H177" s="43"/>
      <c r="I177" s="222"/>
      <c r="J177" s="43"/>
      <c r="K177" s="43"/>
      <c r="L177" s="47"/>
      <c r="M177" s="223"/>
      <c r="N177" s="224"/>
      <c r="O177" s="87"/>
      <c r="P177" s="87"/>
      <c r="Q177" s="87"/>
      <c r="R177" s="87"/>
      <c r="S177" s="87"/>
      <c r="T177" s="88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T177" s="20" t="s">
        <v>147</v>
      </c>
      <c r="AU177" s="20" t="s">
        <v>136</v>
      </c>
    </row>
    <row r="178" s="2" customFormat="1" ht="21.75" customHeight="1">
      <c r="A178" s="41"/>
      <c r="B178" s="42"/>
      <c r="C178" s="207" t="s">
        <v>259</v>
      </c>
      <c r="D178" s="207" t="s">
        <v>140</v>
      </c>
      <c r="E178" s="208" t="s">
        <v>260</v>
      </c>
      <c r="F178" s="209" t="s">
        <v>261</v>
      </c>
      <c r="G178" s="210" t="s">
        <v>256</v>
      </c>
      <c r="H178" s="211">
        <v>30</v>
      </c>
      <c r="I178" s="212"/>
      <c r="J178" s="213">
        <f>ROUND(I178*H178,1)</f>
        <v>0</v>
      </c>
      <c r="K178" s="209" t="s">
        <v>144</v>
      </c>
      <c r="L178" s="47"/>
      <c r="M178" s="214" t="s">
        <v>19</v>
      </c>
      <c r="N178" s="215" t="s">
        <v>43</v>
      </c>
      <c r="O178" s="87"/>
      <c r="P178" s="216">
        <f>O178*H178</f>
        <v>0</v>
      </c>
      <c r="Q178" s="216">
        <v>0</v>
      </c>
      <c r="R178" s="216">
        <f>Q178*H178</f>
        <v>0</v>
      </c>
      <c r="S178" s="216">
        <v>0</v>
      </c>
      <c r="T178" s="217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18" t="s">
        <v>145</v>
      </c>
      <c r="AT178" s="218" t="s">
        <v>140</v>
      </c>
      <c r="AU178" s="218" t="s">
        <v>136</v>
      </c>
      <c r="AY178" s="20" t="s">
        <v>135</v>
      </c>
      <c r="BE178" s="219">
        <f>IF(N178="základní",J178,0)</f>
        <v>0</v>
      </c>
      <c r="BF178" s="219">
        <f>IF(N178="snížená",J178,0)</f>
        <v>0</v>
      </c>
      <c r="BG178" s="219">
        <f>IF(N178="zákl. přenesená",J178,0)</f>
        <v>0</v>
      </c>
      <c r="BH178" s="219">
        <f>IF(N178="sníž. přenesená",J178,0)</f>
        <v>0</v>
      </c>
      <c r="BI178" s="219">
        <f>IF(N178="nulová",J178,0)</f>
        <v>0</v>
      </c>
      <c r="BJ178" s="20" t="s">
        <v>80</v>
      </c>
      <c r="BK178" s="219">
        <f>ROUND(I178*H178,1)</f>
        <v>0</v>
      </c>
      <c r="BL178" s="20" t="s">
        <v>145</v>
      </c>
      <c r="BM178" s="218" t="s">
        <v>262</v>
      </c>
    </row>
    <row r="179" s="2" customFormat="1">
      <c r="A179" s="41"/>
      <c r="B179" s="42"/>
      <c r="C179" s="43"/>
      <c r="D179" s="220" t="s">
        <v>147</v>
      </c>
      <c r="E179" s="43"/>
      <c r="F179" s="221" t="s">
        <v>263</v>
      </c>
      <c r="G179" s="43"/>
      <c r="H179" s="43"/>
      <c r="I179" s="222"/>
      <c r="J179" s="43"/>
      <c r="K179" s="43"/>
      <c r="L179" s="47"/>
      <c r="M179" s="223"/>
      <c r="N179" s="224"/>
      <c r="O179" s="87"/>
      <c r="P179" s="87"/>
      <c r="Q179" s="87"/>
      <c r="R179" s="87"/>
      <c r="S179" s="87"/>
      <c r="T179" s="88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T179" s="20" t="s">
        <v>147</v>
      </c>
      <c r="AU179" s="20" t="s">
        <v>136</v>
      </c>
    </row>
    <row r="180" s="13" customFormat="1">
      <c r="A180" s="13"/>
      <c r="B180" s="225"/>
      <c r="C180" s="226"/>
      <c r="D180" s="227" t="s">
        <v>149</v>
      </c>
      <c r="E180" s="228" t="s">
        <v>19</v>
      </c>
      <c r="F180" s="229" t="s">
        <v>264</v>
      </c>
      <c r="G180" s="226"/>
      <c r="H180" s="230">
        <v>30</v>
      </c>
      <c r="I180" s="231"/>
      <c r="J180" s="226"/>
      <c r="K180" s="226"/>
      <c r="L180" s="232"/>
      <c r="M180" s="233"/>
      <c r="N180" s="234"/>
      <c r="O180" s="234"/>
      <c r="P180" s="234"/>
      <c r="Q180" s="234"/>
      <c r="R180" s="234"/>
      <c r="S180" s="234"/>
      <c r="T180" s="235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6" t="s">
        <v>149</v>
      </c>
      <c r="AU180" s="236" t="s">
        <v>136</v>
      </c>
      <c r="AV180" s="13" t="s">
        <v>82</v>
      </c>
      <c r="AW180" s="13" t="s">
        <v>33</v>
      </c>
      <c r="AX180" s="13" t="s">
        <v>80</v>
      </c>
      <c r="AY180" s="236" t="s">
        <v>135</v>
      </c>
    </row>
    <row r="181" s="2" customFormat="1" ht="16.5" customHeight="1">
      <c r="A181" s="41"/>
      <c r="B181" s="42"/>
      <c r="C181" s="207" t="s">
        <v>265</v>
      </c>
      <c r="D181" s="207" t="s">
        <v>140</v>
      </c>
      <c r="E181" s="208" t="s">
        <v>266</v>
      </c>
      <c r="F181" s="209" t="s">
        <v>267</v>
      </c>
      <c r="G181" s="210" t="s">
        <v>256</v>
      </c>
      <c r="H181" s="211">
        <v>1</v>
      </c>
      <c r="I181" s="212"/>
      <c r="J181" s="213">
        <f>ROUND(I181*H181,1)</f>
        <v>0</v>
      </c>
      <c r="K181" s="209" t="s">
        <v>144</v>
      </c>
      <c r="L181" s="47"/>
      <c r="M181" s="214" t="s">
        <v>19</v>
      </c>
      <c r="N181" s="215" t="s">
        <v>43</v>
      </c>
      <c r="O181" s="87"/>
      <c r="P181" s="216">
        <f>O181*H181</f>
        <v>0</v>
      </c>
      <c r="Q181" s="216">
        <v>0</v>
      </c>
      <c r="R181" s="216">
        <f>Q181*H181</f>
        <v>0</v>
      </c>
      <c r="S181" s="216">
        <v>0</v>
      </c>
      <c r="T181" s="217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18" t="s">
        <v>145</v>
      </c>
      <c r="AT181" s="218" t="s">
        <v>140</v>
      </c>
      <c r="AU181" s="218" t="s">
        <v>136</v>
      </c>
      <c r="AY181" s="20" t="s">
        <v>135</v>
      </c>
      <c r="BE181" s="219">
        <f>IF(N181="základní",J181,0)</f>
        <v>0</v>
      </c>
      <c r="BF181" s="219">
        <f>IF(N181="snížená",J181,0)</f>
        <v>0</v>
      </c>
      <c r="BG181" s="219">
        <f>IF(N181="zákl. přenesená",J181,0)</f>
        <v>0</v>
      </c>
      <c r="BH181" s="219">
        <f>IF(N181="sníž. přenesená",J181,0)</f>
        <v>0</v>
      </c>
      <c r="BI181" s="219">
        <f>IF(N181="nulová",J181,0)</f>
        <v>0</v>
      </c>
      <c r="BJ181" s="20" t="s">
        <v>80</v>
      </c>
      <c r="BK181" s="219">
        <f>ROUND(I181*H181,1)</f>
        <v>0</v>
      </c>
      <c r="BL181" s="20" t="s">
        <v>145</v>
      </c>
      <c r="BM181" s="218" t="s">
        <v>268</v>
      </c>
    </row>
    <row r="182" s="2" customFormat="1">
      <c r="A182" s="41"/>
      <c r="B182" s="42"/>
      <c r="C182" s="43"/>
      <c r="D182" s="220" t="s">
        <v>147</v>
      </c>
      <c r="E182" s="43"/>
      <c r="F182" s="221" t="s">
        <v>269</v>
      </c>
      <c r="G182" s="43"/>
      <c r="H182" s="43"/>
      <c r="I182" s="222"/>
      <c r="J182" s="43"/>
      <c r="K182" s="43"/>
      <c r="L182" s="47"/>
      <c r="M182" s="223"/>
      <c r="N182" s="224"/>
      <c r="O182" s="87"/>
      <c r="P182" s="87"/>
      <c r="Q182" s="87"/>
      <c r="R182" s="87"/>
      <c r="S182" s="87"/>
      <c r="T182" s="88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T182" s="20" t="s">
        <v>147</v>
      </c>
      <c r="AU182" s="20" t="s">
        <v>136</v>
      </c>
    </row>
    <row r="183" s="12" customFormat="1" ht="20.88" customHeight="1">
      <c r="A183" s="12"/>
      <c r="B183" s="191"/>
      <c r="C183" s="192"/>
      <c r="D183" s="193" t="s">
        <v>71</v>
      </c>
      <c r="E183" s="205" t="s">
        <v>270</v>
      </c>
      <c r="F183" s="205" t="s">
        <v>271</v>
      </c>
      <c r="G183" s="192"/>
      <c r="H183" s="192"/>
      <c r="I183" s="195"/>
      <c r="J183" s="206">
        <f>BK183</f>
        <v>0</v>
      </c>
      <c r="K183" s="192"/>
      <c r="L183" s="197"/>
      <c r="M183" s="198"/>
      <c r="N183" s="199"/>
      <c r="O183" s="199"/>
      <c r="P183" s="200">
        <f>SUM(P184:P191)</f>
        <v>0</v>
      </c>
      <c r="Q183" s="199"/>
      <c r="R183" s="200">
        <f>SUM(R184:R191)</f>
        <v>0.00042260000000000003</v>
      </c>
      <c r="S183" s="199"/>
      <c r="T183" s="201">
        <f>SUM(T184:T191)</f>
        <v>0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02" t="s">
        <v>80</v>
      </c>
      <c r="AT183" s="203" t="s">
        <v>71</v>
      </c>
      <c r="AU183" s="203" t="s">
        <v>82</v>
      </c>
      <c r="AY183" s="202" t="s">
        <v>135</v>
      </c>
      <c r="BK183" s="204">
        <f>SUM(BK184:BK191)</f>
        <v>0</v>
      </c>
    </row>
    <row r="184" s="2" customFormat="1" ht="24.15" customHeight="1">
      <c r="A184" s="41"/>
      <c r="B184" s="42"/>
      <c r="C184" s="207" t="s">
        <v>272</v>
      </c>
      <c r="D184" s="207" t="s">
        <v>140</v>
      </c>
      <c r="E184" s="208" t="s">
        <v>273</v>
      </c>
      <c r="F184" s="209" t="s">
        <v>274</v>
      </c>
      <c r="G184" s="210" t="s">
        <v>143</v>
      </c>
      <c r="H184" s="211">
        <v>10.565</v>
      </c>
      <c r="I184" s="212"/>
      <c r="J184" s="213">
        <f>ROUND(I184*H184,1)</f>
        <v>0</v>
      </c>
      <c r="K184" s="209" t="s">
        <v>144</v>
      </c>
      <c r="L184" s="47"/>
      <c r="M184" s="214" t="s">
        <v>19</v>
      </c>
      <c r="N184" s="215" t="s">
        <v>43</v>
      </c>
      <c r="O184" s="87"/>
      <c r="P184" s="216">
        <f>O184*H184</f>
        <v>0</v>
      </c>
      <c r="Q184" s="216">
        <v>4.0000000000000003E-05</v>
      </c>
      <c r="R184" s="216">
        <f>Q184*H184</f>
        <v>0.00042260000000000003</v>
      </c>
      <c r="S184" s="216">
        <v>0</v>
      </c>
      <c r="T184" s="217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18" t="s">
        <v>145</v>
      </c>
      <c r="AT184" s="218" t="s">
        <v>140</v>
      </c>
      <c r="AU184" s="218" t="s">
        <v>136</v>
      </c>
      <c r="AY184" s="20" t="s">
        <v>135</v>
      </c>
      <c r="BE184" s="219">
        <f>IF(N184="základní",J184,0)</f>
        <v>0</v>
      </c>
      <c r="BF184" s="219">
        <f>IF(N184="snížená",J184,0)</f>
        <v>0</v>
      </c>
      <c r="BG184" s="219">
        <f>IF(N184="zákl. přenesená",J184,0)</f>
        <v>0</v>
      </c>
      <c r="BH184" s="219">
        <f>IF(N184="sníž. přenesená",J184,0)</f>
        <v>0</v>
      </c>
      <c r="BI184" s="219">
        <f>IF(N184="nulová",J184,0)</f>
        <v>0</v>
      </c>
      <c r="BJ184" s="20" t="s">
        <v>80</v>
      </c>
      <c r="BK184" s="219">
        <f>ROUND(I184*H184,1)</f>
        <v>0</v>
      </c>
      <c r="BL184" s="20" t="s">
        <v>145</v>
      </c>
      <c r="BM184" s="218" t="s">
        <v>275</v>
      </c>
    </row>
    <row r="185" s="2" customFormat="1">
      <c r="A185" s="41"/>
      <c r="B185" s="42"/>
      <c r="C185" s="43"/>
      <c r="D185" s="220" t="s">
        <v>147</v>
      </c>
      <c r="E185" s="43"/>
      <c r="F185" s="221" t="s">
        <v>276</v>
      </c>
      <c r="G185" s="43"/>
      <c r="H185" s="43"/>
      <c r="I185" s="222"/>
      <c r="J185" s="43"/>
      <c r="K185" s="43"/>
      <c r="L185" s="47"/>
      <c r="M185" s="223"/>
      <c r="N185" s="224"/>
      <c r="O185" s="87"/>
      <c r="P185" s="87"/>
      <c r="Q185" s="87"/>
      <c r="R185" s="87"/>
      <c r="S185" s="87"/>
      <c r="T185" s="88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T185" s="20" t="s">
        <v>147</v>
      </c>
      <c r="AU185" s="20" t="s">
        <v>136</v>
      </c>
    </row>
    <row r="186" s="13" customFormat="1">
      <c r="A186" s="13"/>
      <c r="B186" s="225"/>
      <c r="C186" s="226"/>
      <c r="D186" s="227" t="s">
        <v>149</v>
      </c>
      <c r="E186" s="228" t="s">
        <v>19</v>
      </c>
      <c r="F186" s="229" t="s">
        <v>277</v>
      </c>
      <c r="G186" s="226"/>
      <c r="H186" s="230">
        <v>5.3099999999999996</v>
      </c>
      <c r="I186" s="231"/>
      <c r="J186" s="226"/>
      <c r="K186" s="226"/>
      <c r="L186" s="232"/>
      <c r="M186" s="233"/>
      <c r="N186" s="234"/>
      <c r="O186" s="234"/>
      <c r="P186" s="234"/>
      <c r="Q186" s="234"/>
      <c r="R186" s="234"/>
      <c r="S186" s="234"/>
      <c r="T186" s="235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36" t="s">
        <v>149</v>
      </c>
      <c r="AU186" s="236" t="s">
        <v>136</v>
      </c>
      <c r="AV186" s="13" t="s">
        <v>82</v>
      </c>
      <c r="AW186" s="13" t="s">
        <v>33</v>
      </c>
      <c r="AX186" s="13" t="s">
        <v>72</v>
      </c>
      <c r="AY186" s="236" t="s">
        <v>135</v>
      </c>
    </row>
    <row r="187" s="15" customFormat="1">
      <c r="A187" s="15"/>
      <c r="B187" s="248"/>
      <c r="C187" s="249"/>
      <c r="D187" s="227" t="s">
        <v>149</v>
      </c>
      <c r="E187" s="250" t="s">
        <v>19</v>
      </c>
      <c r="F187" s="251" t="s">
        <v>278</v>
      </c>
      <c r="G187" s="249"/>
      <c r="H187" s="252">
        <v>5.3099999999999996</v>
      </c>
      <c r="I187" s="253"/>
      <c r="J187" s="249"/>
      <c r="K187" s="249"/>
      <c r="L187" s="254"/>
      <c r="M187" s="255"/>
      <c r="N187" s="256"/>
      <c r="O187" s="256"/>
      <c r="P187" s="256"/>
      <c r="Q187" s="256"/>
      <c r="R187" s="256"/>
      <c r="S187" s="256"/>
      <c r="T187" s="257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58" t="s">
        <v>149</v>
      </c>
      <c r="AU187" s="258" t="s">
        <v>136</v>
      </c>
      <c r="AV187" s="15" t="s">
        <v>136</v>
      </c>
      <c r="AW187" s="15" t="s">
        <v>33</v>
      </c>
      <c r="AX187" s="15" t="s">
        <v>72</v>
      </c>
      <c r="AY187" s="258" t="s">
        <v>135</v>
      </c>
    </row>
    <row r="188" s="13" customFormat="1">
      <c r="A188" s="13"/>
      <c r="B188" s="225"/>
      <c r="C188" s="226"/>
      <c r="D188" s="227" t="s">
        <v>149</v>
      </c>
      <c r="E188" s="228" t="s">
        <v>19</v>
      </c>
      <c r="F188" s="229" t="s">
        <v>279</v>
      </c>
      <c r="G188" s="226"/>
      <c r="H188" s="230">
        <v>2.8799999999999999</v>
      </c>
      <c r="I188" s="231"/>
      <c r="J188" s="226"/>
      <c r="K188" s="226"/>
      <c r="L188" s="232"/>
      <c r="M188" s="233"/>
      <c r="N188" s="234"/>
      <c r="O188" s="234"/>
      <c r="P188" s="234"/>
      <c r="Q188" s="234"/>
      <c r="R188" s="234"/>
      <c r="S188" s="234"/>
      <c r="T188" s="235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36" t="s">
        <v>149</v>
      </c>
      <c r="AU188" s="236" t="s">
        <v>136</v>
      </c>
      <c r="AV188" s="13" t="s">
        <v>82</v>
      </c>
      <c r="AW188" s="13" t="s">
        <v>33</v>
      </c>
      <c r="AX188" s="13" t="s">
        <v>72</v>
      </c>
      <c r="AY188" s="236" t="s">
        <v>135</v>
      </c>
    </row>
    <row r="189" s="13" customFormat="1">
      <c r="A189" s="13"/>
      <c r="B189" s="225"/>
      <c r="C189" s="226"/>
      <c r="D189" s="227" t="s">
        <v>149</v>
      </c>
      <c r="E189" s="228" t="s">
        <v>19</v>
      </c>
      <c r="F189" s="229" t="s">
        <v>280</v>
      </c>
      <c r="G189" s="226"/>
      <c r="H189" s="230">
        <v>2.375</v>
      </c>
      <c r="I189" s="231"/>
      <c r="J189" s="226"/>
      <c r="K189" s="226"/>
      <c r="L189" s="232"/>
      <c r="M189" s="233"/>
      <c r="N189" s="234"/>
      <c r="O189" s="234"/>
      <c r="P189" s="234"/>
      <c r="Q189" s="234"/>
      <c r="R189" s="234"/>
      <c r="S189" s="234"/>
      <c r="T189" s="235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36" t="s">
        <v>149</v>
      </c>
      <c r="AU189" s="236" t="s">
        <v>136</v>
      </c>
      <c r="AV189" s="13" t="s">
        <v>82</v>
      </c>
      <c r="AW189" s="13" t="s">
        <v>33</v>
      </c>
      <c r="AX189" s="13" t="s">
        <v>72</v>
      </c>
      <c r="AY189" s="236" t="s">
        <v>135</v>
      </c>
    </row>
    <row r="190" s="15" customFormat="1">
      <c r="A190" s="15"/>
      <c r="B190" s="248"/>
      <c r="C190" s="249"/>
      <c r="D190" s="227" t="s">
        <v>149</v>
      </c>
      <c r="E190" s="250" t="s">
        <v>19</v>
      </c>
      <c r="F190" s="251" t="s">
        <v>281</v>
      </c>
      <c r="G190" s="249"/>
      <c r="H190" s="252">
        <v>5.2549999999999999</v>
      </c>
      <c r="I190" s="253"/>
      <c r="J190" s="249"/>
      <c r="K190" s="249"/>
      <c r="L190" s="254"/>
      <c r="M190" s="255"/>
      <c r="N190" s="256"/>
      <c r="O190" s="256"/>
      <c r="P190" s="256"/>
      <c r="Q190" s="256"/>
      <c r="R190" s="256"/>
      <c r="S190" s="256"/>
      <c r="T190" s="257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T190" s="258" t="s">
        <v>149</v>
      </c>
      <c r="AU190" s="258" t="s">
        <v>136</v>
      </c>
      <c r="AV190" s="15" t="s">
        <v>136</v>
      </c>
      <c r="AW190" s="15" t="s">
        <v>33</v>
      </c>
      <c r="AX190" s="15" t="s">
        <v>72</v>
      </c>
      <c r="AY190" s="258" t="s">
        <v>135</v>
      </c>
    </row>
    <row r="191" s="14" customFormat="1">
      <c r="A191" s="14"/>
      <c r="B191" s="237"/>
      <c r="C191" s="238"/>
      <c r="D191" s="227" t="s">
        <v>149</v>
      </c>
      <c r="E191" s="239" t="s">
        <v>19</v>
      </c>
      <c r="F191" s="240" t="s">
        <v>154</v>
      </c>
      <c r="G191" s="238"/>
      <c r="H191" s="241">
        <v>10.565</v>
      </c>
      <c r="I191" s="242"/>
      <c r="J191" s="238"/>
      <c r="K191" s="238"/>
      <c r="L191" s="243"/>
      <c r="M191" s="244"/>
      <c r="N191" s="245"/>
      <c r="O191" s="245"/>
      <c r="P191" s="245"/>
      <c r="Q191" s="245"/>
      <c r="R191" s="245"/>
      <c r="S191" s="245"/>
      <c r="T191" s="246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47" t="s">
        <v>149</v>
      </c>
      <c r="AU191" s="247" t="s">
        <v>136</v>
      </c>
      <c r="AV191" s="14" t="s">
        <v>145</v>
      </c>
      <c r="AW191" s="14" t="s">
        <v>33</v>
      </c>
      <c r="AX191" s="14" t="s">
        <v>80</v>
      </c>
      <c r="AY191" s="247" t="s">
        <v>135</v>
      </c>
    </row>
    <row r="192" s="12" customFormat="1" ht="20.88" customHeight="1">
      <c r="A192" s="12"/>
      <c r="B192" s="191"/>
      <c r="C192" s="192"/>
      <c r="D192" s="193" t="s">
        <v>71</v>
      </c>
      <c r="E192" s="205" t="s">
        <v>282</v>
      </c>
      <c r="F192" s="205" t="s">
        <v>283</v>
      </c>
      <c r="G192" s="192"/>
      <c r="H192" s="192"/>
      <c r="I192" s="195"/>
      <c r="J192" s="206">
        <f>BK192</f>
        <v>0</v>
      </c>
      <c r="K192" s="192"/>
      <c r="L192" s="197"/>
      <c r="M192" s="198"/>
      <c r="N192" s="199"/>
      <c r="O192" s="199"/>
      <c r="P192" s="200">
        <f>SUM(P193:P209)</f>
        <v>0</v>
      </c>
      <c r="Q192" s="199"/>
      <c r="R192" s="200">
        <f>SUM(R193:R209)</f>
        <v>0.10552499999999998</v>
      </c>
      <c r="S192" s="199"/>
      <c r="T192" s="201">
        <f>SUM(T193:T209)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02" t="s">
        <v>80</v>
      </c>
      <c r="AT192" s="203" t="s">
        <v>71</v>
      </c>
      <c r="AU192" s="203" t="s">
        <v>82</v>
      </c>
      <c r="AY192" s="202" t="s">
        <v>135</v>
      </c>
      <c r="BK192" s="204">
        <f>SUM(BK193:BK209)</f>
        <v>0</v>
      </c>
    </row>
    <row r="193" s="2" customFormat="1" ht="16.5" customHeight="1">
      <c r="A193" s="41"/>
      <c r="B193" s="42"/>
      <c r="C193" s="207" t="s">
        <v>7</v>
      </c>
      <c r="D193" s="207" t="s">
        <v>140</v>
      </c>
      <c r="E193" s="208" t="s">
        <v>284</v>
      </c>
      <c r="F193" s="209" t="s">
        <v>285</v>
      </c>
      <c r="G193" s="210" t="s">
        <v>143</v>
      </c>
      <c r="H193" s="211">
        <v>2.5339999999999998</v>
      </c>
      <c r="I193" s="212"/>
      <c r="J193" s="213">
        <f>ROUND(I193*H193,1)</f>
        <v>0</v>
      </c>
      <c r="K193" s="209" t="s">
        <v>144</v>
      </c>
      <c r="L193" s="47"/>
      <c r="M193" s="214" t="s">
        <v>19</v>
      </c>
      <c r="N193" s="215" t="s">
        <v>43</v>
      </c>
      <c r="O193" s="87"/>
      <c r="P193" s="216">
        <f>O193*H193</f>
        <v>0</v>
      </c>
      <c r="Q193" s="216">
        <v>0</v>
      </c>
      <c r="R193" s="216">
        <f>Q193*H193</f>
        <v>0</v>
      </c>
      <c r="S193" s="216">
        <v>0</v>
      </c>
      <c r="T193" s="217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18" t="s">
        <v>145</v>
      </c>
      <c r="AT193" s="218" t="s">
        <v>140</v>
      </c>
      <c r="AU193" s="218" t="s">
        <v>136</v>
      </c>
      <c r="AY193" s="20" t="s">
        <v>135</v>
      </c>
      <c r="BE193" s="219">
        <f>IF(N193="základní",J193,0)</f>
        <v>0</v>
      </c>
      <c r="BF193" s="219">
        <f>IF(N193="snížená",J193,0)</f>
        <v>0</v>
      </c>
      <c r="BG193" s="219">
        <f>IF(N193="zákl. přenesená",J193,0)</f>
        <v>0</v>
      </c>
      <c r="BH193" s="219">
        <f>IF(N193="sníž. přenesená",J193,0)</f>
        <v>0</v>
      </c>
      <c r="BI193" s="219">
        <f>IF(N193="nulová",J193,0)</f>
        <v>0</v>
      </c>
      <c r="BJ193" s="20" t="s">
        <v>80</v>
      </c>
      <c r="BK193" s="219">
        <f>ROUND(I193*H193,1)</f>
        <v>0</v>
      </c>
      <c r="BL193" s="20" t="s">
        <v>145</v>
      </c>
      <c r="BM193" s="218" t="s">
        <v>286</v>
      </c>
    </row>
    <row r="194" s="2" customFormat="1">
      <c r="A194" s="41"/>
      <c r="B194" s="42"/>
      <c r="C194" s="43"/>
      <c r="D194" s="220" t="s">
        <v>147</v>
      </c>
      <c r="E194" s="43"/>
      <c r="F194" s="221" t="s">
        <v>287</v>
      </c>
      <c r="G194" s="43"/>
      <c r="H194" s="43"/>
      <c r="I194" s="222"/>
      <c r="J194" s="43"/>
      <c r="K194" s="43"/>
      <c r="L194" s="47"/>
      <c r="M194" s="223"/>
      <c r="N194" s="224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20" t="s">
        <v>147</v>
      </c>
      <c r="AU194" s="20" t="s">
        <v>136</v>
      </c>
    </row>
    <row r="195" s="16" customFormat="1">
      <c r="A195" s="16"/>
      <c r="B195" s="269"/>
      <c r="C195" s="270"/>
      <c r="D195" s="227" t="s">
        <v>149</v>
      </c>
      <c r="E195" s="271" t="s">
        <v>19</v>
      </c>
      <c r="F195" s="272" t="s">
        <v>288</v>
      </c>
      <c r="G195" s="270"/>
      <c r="H195" s="271" t="s">
        <v>19</v>
      </c>
      <c r="I195" s="273"/>
      <c r="J195" s="270"/>
      <c r="K195" s="270"/>
      <c r="L195" s="274"/>
      <c r="M195" s="275"/>
      <c r="N195" s="276"/>
      <c r="O195" s="276"/>
      <c r="P195" s="276"/>
      <c r="Q195" s="276"/>
      <c r="R195" s="276"/>
      <c r="S195" s="276"/>
      <c r="T195" s="277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T195" s="278" t="s">
        <v>149</v>
      </c>
      <c r="AU195" s="278" t="s">
        <v>136</v>
      </c>
      <c r="AV195" s="16" t="s">
        <v>80</v>
      </c>
      <c r="AW195" s="16" t="s">
        <v>33</v>
      </c>
      <c r="AX195" s="16" t="s">
        <v>72</v>
      </c>
      <c r="AY195" s="278" t="s">
        <v>135</v>
      </c>
    </row>
    <row r="196" s="13" customFormat="1">
      <c r="A196" s="13"/>
      <c r="B196" s="225"/>
      <c r="C196" s="226"/>
      <c r="D196" s="227" t="s">
        <v>149</v>
      </c>
      <c r="E196" s="228" t="s">
        <v>19</v>
      </c>
      <c r="F196" s="229" t="s">
        <v>289</v>
      </c>
      <c r="G196" s="226"/>
      <c r="H196" s="230">
        <v>1.0049999999999999</v>
      </c>
      <c r="I196" s="231"/>
      <c r="J196" s="226"/>
      <c r="K196" s="226"/>
      <c r="L196" s="232"/>
      <c r="M196" s="233"/>
      <c r="N196" s="234"/>
      <c r="O196" s="234"/>
      <c r="P196" s="234"/>
      <c r="Q196" s="234"/>
      <c r="R196" s="234"/>
      <c r="S196" s="234"/>
      <c r="T196" s="235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6" t="s">
        <v>149</v>
      </c>
      <c r="AU196" s="236" t="s">
        <v>136</v>
      </c>
      <c r="AV196" s="13" t="s">
        <v>82</v>
      </c>
      <c r="AW196" s="13" t="s">
        <v>33</v>
      </c>
      <c r="AX196" s="13" t="s">
        <v>72</v>
      </c>
      <c r="AY196" s="236" t="s">
        <v>135</v>
      </c>
    </row>
    <row r="197" s="13" customFormat="1">
      <c r="A197" s="13"/>
      <c r="B197" s="225"/>
      <c r="C197" s="226"/>
      <c r="D197" s="227" t="s">
        <v>149</v>
      </c>
      <c r="E197" s="228" t="s">
        <v>19</v>
      </c>
      <c r="F197" s="229" t="s">
        <v>290</v>
      </c>
      <c r="G197" s="226"/>
      <c r="H197" s="230">
        <v>1.5289999999999999</v>
      </c>
      <c r="I197" s="231"/>
      <c r="J197" s="226"/>
      <c r="K197" s="226"/>
      <c r="L197" s="232"/>
      <c r="M197" s="233"/>
      <c r="N197" s="234"/>
      <c r="O197" s="234"/>
      <c r="P197" s="234"/>
      <c r="Q197" s="234"/>
      <c r="R197" s="234"/>
      <c r="S197" s="234"/>
      <c r="T197" s="235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6" t="s">
        <v>149</v>
      </c>
      <c r="AU197" s="236" t="s">
        <v>136</v>
      </c>
      <c r="AV197" s="13" t="s">
        <v>82</v>
      </c>
      <c r="AW197" s="13" t="s">
        <v>33</v>
      </c>
      <c r="AX197" s="13" t="s">
        <v>72</v>
      </c>
      <c r="AY197" s="236" t="s">
        <v>135</v>
      </c>
    </row>
    <row r="198" s="15" customFormat="1">
      <c r="A198" s="15"/>
      <c r="B198" s="248"/>
      <c r="C198" s="249"/>
      <c r="D198" s="227" t="s">
        <v>149</v>
      </c>
      <c r="E198" s="250" t="s">
        <v>19</v>
      </c>
      <c r="F198" s="251" t="s">
        <v>291</v>
      </c>
      <c r="G198" s="249"/>
      <c r="H198" s="252">
        <v>2.5339999999999998</v>
      </c>
      <c r="I198" s="253"/>
      <c r="J198" s="249"/>
      <c r="K198" s="249"/>
      <c r="L198" s="254"/>
      <c r="M198" s="255"/>
      <c r="N198" s="256"/>
      <c r="O198" s="256"/>
      <c r="P198" s="256"/>
      <c r="Q198" s="256"/>
      <c r="R198" s="256"/>
      <c r="S198" s="256"/>
      <c r="T198" s="257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258" t="s">
        <v>149</v>
      </c>
      <c r="AU198" s="258" t="s">
        <v>136</v>
      </c>
      <c r="AV198" s="15" t="s">
        <v>136</v>
      </c>
      <c r="AW198" s="15" t="s">
        <v>33</v>
      </c>
      <c r="AX198" s="15" t="s">
        <v>72</v>
      </c>
      <c r="AY198" s="258" t="s">
        <v>135</v>
      </c>
    </row>
    <row r="199" s="14" customFormat="1">
      <c r="A199" s="14"/>
      <c r="B199" s="237"/>
      <c r="C199" s="238"/>
      <c r="D199" s="227" t="s">
        <v>149</v>
      </c>
      <c r="E199" s="239" t="s">
        <v>19</v>
      </c>
      <c r="F199" s="240" t="s">
        <v>154</v>
      </c>
      <c r="G199" s="238"/>
      <c r="H199" s="241">
        <v>2.5339999999999998</v>
      </c>
      <c r="I199" s="242"/>
      <c r="J199" s="238"/>
      <c r="K199" s="238"/>
      <c r="L199" s="243"/>
      <c r="M199" s="244"/>
      <c r="N199" s="245"/>
      <c r="O199" s="245"/>
      <c r="P199" s="245"/>
      <c r="Q199" s="245"/>
      <c r="R199" s="245"/>
      <c r="S199" s="245"/>
      <c r="T199" s="246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47" t="s">
        <v>149</v>
      </c>
      <c r="AU199" s="247" t="s">
        <v>136</v>
      </c>
      <c r="AV199" s="14" t="s">
        <v>145</v>
      </c>
      <c r="AW199" s="14" t="s">
        <v>33</v>
      </c>
      <c r="AX199" s="14" t="s">
        <v>80</v>
      </c>
      <c r="AY199" s="247" t="s">
        <v>135</v>
      </c>
    </row>
    <row r="200" s="2" customFormat="1" ht="16.5" customHeight="1">
      <c r="A200" s="41"/>
      <c r="B200" s="42"/>
      <c r="C200" s="207" t="s">
        <v>292</v>
      </c>
      <c r="D200" s="207" t="s">
        <v>140</v>
      </c>
      <c r="E200" s="208" t="s">
        <v>293</v>
      </c>
      <c r="F200" s="209" t="s">
        <v>294</v>
      </c>
      <c r="G200" s="210" t="s">
        <v>143</v>
      </c>
      <c r="H200" s="211">
        <v>2.5339999999999998</v>
      </c>
      <c r="I200" s="212"/>
      <c r="J200" s="213">
        <f>ROUND(I200*H200,1)</f>
        <v>0</v>
      </c>
      <c r="K200" s="209" t="s">
        <v>144</v>
      </c>
      <c r="L200" s="47"/>
      <c r="M200" s="214" t="s">
        <v>19</v>
      </c>
      <c r="N200" s="215" t="s">
        <v>43</v>
      </c>
      <c r="O200" s="87"/>
      <c r="P200" s="216">
        <f>O200*H200</f>
        <v>0</v>
      </c>
      <c r="Q200" s="216">
        <v>0</v>
      </c>
      <c r="R200" s="216">
        <f>Q200*H200</f>
        <v>0</v>
      </c>
      <c r="S200" s="216">
        <v>0</v>
      </c>
      <c r="T200" s="217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18" t="s">
        <v>145</v>
      </c>
      <c r="AT200" s="218" t="s">
        <v>140</v>
      </c>
      <c r="AU200" s="218" t="s">
        <v>136</v>
      </c>
      <c r="AY200" s="20" t="s">
        <v>135</v>
      </c>
      <c r="BE200" s="219">
        <f>IF(N200="základní",J200,0)</f>
        <v>0</v>
      </c>
      <c r="BF200" s="219">
        <f>IF(N200="snížená",J200,0)</f>
        <v>0</v>
      </c>
      <c r="BG200" s="219">
        <f>IF(N200="zákl. přenesená",J200,0)</f>
        <v>0</v>
      </c>
      <c r="BH200" s="219">
        <f>IF(N200="sníž. přenesená",J200,0)</f>
        <v>0</v>
      </c>
      <c r="BI200" s="219">
        <f>IF(N200="nulová",J200,0)</f>
        <v>0</v>
      </c>
      <c r="BJ200" s="20" t="s">
        <v>80</v>
      </c>
      <c r="BK200" s="219">
        <f>ROUND(I200*H200,1)</f>
        <v>0</v>
      </c>
      <c r="BL200" s="20" t="s">
        <v>145</v>
      </c>
      <c r="BM200" s="218" t="s">
        <v>295</v>
      </c>
    </row>
    <row r="201" s="2" customFormat="1">
      <c r="A201" s="41"/>
      <c r="B201" s="42"/>
      <c r="C201" s="43"/>
      <c r="D201" s="220" t="s">
        <v>147</v>
      </c>
      <c r="E201" s="43"/>
      <c r="F201" s="221" t="s">
        <v>296</v>
      </c>
      <c r="G201" s="43"/>
      <c r="H201" s="43"/>
      <c r="I201" s="222"/>
      <c r="J201" s="43"/>
      <c r="K201" s="43"/>
      <c r="L201" s="47"/>
      <c r="M201" s="223"/>
      <c r="N201" s="224"/>
      <c r="O201" s="87"/>
      <c r="P201" s="87"/>
      <c r="Q201" s="87"/>
      <c r="R201" s="87"/>
      <c r="S201" s="87"/>
      <c r="T201" s="88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T201" s="20" t="s">
        <v>147</v>
      </c>
      <c r="AU201" s="20" t="s">
        <v>136</v>
      </c>
    </row>
    <row r="202" s="2" customFormat="1" ht="16.5" customHeight="1">
      <c r="A202" s="41"/>
      <c r="B202" s="42"/>
      <c r="C202" s="207" t="s">
        <v>297</v>
      </c>
      <c r="D202" s="207" t="s">
        <v>140</v>
      </c>
      <c r="E202" s="208" t="s">
        <v>298</v>
      </c>
      <c r="F202" s="209" t="s">
        <v>299</v>
      </c>
      <c r="G202" s="210" t="s">
        <v>143</v>
      </c>
      <c r="H202" s="211">
        <v>2.5339999999999998</v>
      </c>
      <c r="I202" s="212"/>
      <c r="J202" s="213">
        <f>ROUND(I202*H202,1)</f>
        <v>0</v>
      </c>
      <c r="K202" s="209" t="s">
        <v>144</v>
      </c>
      <c r="L202" s="47"/>
      <c r="M202" s="214" t="s">
        <v>19</v>
      </c>
      <c r="N202" s="215" t="s">
        <v>43</v>
      </c>
      <c r="O202" s="87"/>
      <c r="P202" s="216">
        <f>O202*H202</f>
        <v>0</v>
      </c>
      <c r="Q202" s="216">
        <v>0</v>
      </c>
      <c r="R202" s="216">
        <f>Q202*H202</f>
        <v>0</v>
      </c>
      <c r="S202" s="216">
        <v>0</v>
      </c>
      <c r="T202" s="217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18" t="s">
        <v>145</v>
      </c>
      <c r="AT202" s="218" t="s">
        <v>140</v>
      </c>
      <c r="AU202" s="218" t="s">
        <v>136</v>
      </c>
      <c r="AY202" s="20" t="s">
        <v>135</v>
      </c>
      <c r="BE202" s="219">
        <f>IF(N202="základní",J202,0)</f>
        <v>0</v>
      </c>
      <c r="BF202" s="219">
        <f>IF(N202="snížená",J202,0)</f>
        <v>0</v>
      </c>
      <c r="BG202" s="219">
        <f>IF(N202="zákl. přenesená",J202,0)</f>
        <v>0</v>
      </c>
      <c r="BH202" s="219">
        <f>IF(N202="sníž. přenesená",J202,0)</f>
        <v>0</v>
      </c>
      <c r="BI202" s="219">
        <f>IF(N202="nulová",J202,0)</f>
        <v>0</v>
      </c>
      <c r="BJ202" s="20" t="s">
        <v>80</v>
      </c>
      <c r="BK202" s="219">
        <f>ROUND(I202*H202,1)</f>
        <v>0</v>
      </c>
      <c r="BL202" s="20" t="s">
        <v>145</v>
      </c>
      <c r="BM202" s="218" t="s">
        <v>300</v>
      </c>
    </row>
    <row r="203" s="2" customFormat="1">
      <c r="A203" s="41"/>
      <c r="B203" s="42"/>
      <c r="C203" s="43"/>
      <c r="D203" s="220" t="s">
        <v>147</v>
      </c>
      <c r="E203" s="43"/>
      <c r="F203" s="221" t="s">
        <v>301</v>
      </c>
      <c r="G203" s="43"/>
      <c r="H203" s="43"/>
      <c r="I203" s="222"/>
      <c r="J203" s="43"/>
      <c r="K203" s="43"/>
      <c r="L203" s="47"/>
      <c r="M203" s="223"/>
      <c r="N203" s="224"/>
      <c r="O203" s="87"/>
      <c r="P203" s="87"/>
      <c r="Q203" s="87"/>
      <c r="R203" s="87"/>
      <c r="S203" s="87"/>
      <c r="T203" s="88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T203" s="20" t="s">
        <v>147</v>
      </c>
      <c r="AU203" s="20" t="s">
        <v>136</v>
      </c>
    </row>
    <row r="204" s="2" customFormat="1" ht="21.75" customHeight="1">
      <c r="A204" s="41"/>
      <c r="B204" s="42"/>
      <c r="C204" s="207" t="s">
        <v>302</v>
      </c>
      <c r="D204" s="207" t="s">
        <v>140</v>
      </c>
      <c r="E204" s="208" t="s">
        <v>303</v>
      </c>
      <c r="F204" s="209" t="s">
        <v>304</v>
      </c>
      <c r="G204" s="210" t="s">
        <v>143</v>
      </c>
      <c r="H204" s="211">
        <v>1.0049999999999999</v>
      </c>
      <c r="I204" s="212"/>
      <c r="J204" s="213">
        <f>ROUND(I204*H204,1)</f>
        <v>0</v>
      </c>
      <c r="K204" s="209" t="s">
        <v>144</v>
      </c>
      <c r="L204" s="47"/>
      <c r="M204" s="214" t="s">
        <v>19</v>
      </c>
      <c r="N204" s="215" t="s">
        <v>43</v>
      </c>
      <c r="O204" s="87"/>
      <c r="P204" s="216">
        <f>O204*H204</f>
        <v>0</v>
      </c>
      <c r="Q204" s="216">
        <v>0.105</v>
      </c>
      <c r="R204" s="216">
        <f>Q204*H204</f>
        <v>0.10552499999999998</v>
      </c>
      <c r="S204" s="216">
        <v>0</v>
      </c>
      <c r="T204" s="217">
        <f>S204*H204</f>
        <v>0</v>
      </c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R204" s="218" t="s">
        <v>145</v>
      </c>
      <c r="AT204" s="218" t="s">
        <v>140</v>
      </c>
      <c r="AU204" s="218" t="s">
        <v>136</v>
      </c>
      <c r="AY204" s="20" t="s">
        <v>135</v>
      </c>
      <c r="BE204" s="219">
        <f>IF(N204="základní",J204,0)</f>
        <v>0</v>
      </c>
      <c r="BF204" s="219">
        <f>IF(N204="snížená",J204,0)</f>
        <v>0</v>
      </c>
      <c r="BG204" s="219">
        <f>IF(N204="zákl. přenesená",J204,0)</f>
        <v>0</v>
      </c>
      <c r="BH204" s="219">
        <f>IF(N204="sníž. přenesená",J204,0)</f>
        <v>0</v>
      </c>
      <c r="BI204" s="219">
        <f>IF(N204="nulová",J204,0)</f>
        <v>0</v>
      </c>
      <c r="BJ204" s="20" t="s">
        <v>80</v>
      </c>
      <c r="BK204" s="219">
        <f>ROUND(I204*H204,1)</f>
        <v>0</v>
      </c>
      <c r="BL204" s="20" t="s">
        <v>145</v>
      </c>
      <c r="BM204" s="218" t="s">
        <v>305</v>
      </c>
    </row>
    <row r="205" s="2" customFormat="1">
      <c r="A205" s="41"/>
      <c r="B205" s="42"/>
      <c r="C205" s="43"/>
      <c r="D205" s="220" t="s">
        <v>147</v>
      </c>
      <c r="E205" s="43"/>
      <c r="F205" s="221" t="s">
        <v>306</v>
      </c>
      <c r="G205" s="43"/>
      <c r="H205" s="43"/>
      <c r="I205" s="222"/>
      <c r="J205" s="43"/>
      <c r="K205" s="43"/>
      <c r="L205" s="47"/>
      <c r="M205" s="223"/>
      <c r="N205" s="224"/>
      <c r="O205" s="87"/>
      <c r="P205" s="87"/>
      <c r="Q205" s="87"/>
      <c r="R205" s="87"/>
      <c r="S205" s="87"/>
      <c r="T205" s="88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T205" s="20" t="s">
        <v>147</v>
      </c>
      <c r="AU205" s="20" t="s">
        <v>136</v>
      </c>
    </row>
    <row r="206" s="16" customFormat="1">
      <c r="A206" s="16"/>
      <c r="B206" s="269"/>
      <c r="C206" s="270"/>
      <c r="D206" s="227" t="s">
        <v>149</v>
      </c>
      <c r="E206" s="271" t="s">
        <v>19</v>
      </c>
      <c r="F206" s="272" t="s">
        <v>307</v>
      </c>
      <c r="G206" s="270"/>
      <c r="H206" s="271" t="s">
        <v>19</v>
      </c>
      <c r="I206" s="273"/>
      <c r="J206" s="270"/>
      <c r="K206" s="270"/>
      <c r="L206" s="274"/>
      <c r="M206" s="275"/>
      <c r="N206" s="276"/>
      <c r="O206" s="276"/>
      <c r="P206" s="276"/>
      <c r="Q206" s="276"/>
      <c r="R206" s="276"/>
      <c r="S206" s="276"/>
      <c r="T206" s="277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T206" s="278" t="s">
        <v>149</v>
      </c>
      <c r="AU206" s="278" t="s">
        <v>136</v>
      </c>
      <c r="AV206" s="16" t="s">
        <v>80</v>
      </c>
      <c r="AW206" s="16" t="s">
        <v>33</v>
      </c>
      <c r="AX206" s="16" t="s">
        <v>72</v>
      </c>
      <c r="AY206" s="278" t="s">
        <v>135</v>
      </c>
    </row>
    <row r="207" s="13" customFormat="1">
      <c r="A207" s="13"/>
      <c r="B207" s="225"/>
      <c r="C207" s="226"/>
      <c r="D207" s="227" t="s">
        <v>149</v>
      </c>
      <c r="E207" s="228" t="s">
        <v>19</v>
      </c>
      <c r="F207" s="229" t="s">
        <v>289</v>
      </c>
      <c r="G207" s="226"/>
      <c r="H207" s="230">
        <v>1.0049999999999999</v>
      </c>
      <c r="I207" s="231"/>
      <c r="J207" s="226"/>
      <c r="K207" s="226"/>
      <c r="L207" s="232"/>
      <c r="M207" s="233"/>
      <c r="N207" s="234"/>
      <c r="O207" s="234"/>
      <c r="P207" s="234"/>
      <c r="Q207" s="234"/>
      <c r="R207" s="234"/>
      <c r="S207" s="234"/>
      <c r="T207" s="235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6" t="s">
        <v>149</v>
      </c>
      <c r="AU207" s="236" t="s">
        <v>136</v>
      </c>
      <c r="AV207" s="13" t="s">
        <v>82</v>
      </c>
      <c r="AW207" s="13" t="s">
        <v>33</v>
      </c>
      <c r="AX207" s="13" t="s">
        <v>72</v>
      </c>
      <c r="AY207" s="236" t="s">
        <v>135</v>
      </c>
    </row>
    <row r="208" s="15" customFormat="1">
      <c r="A208" s="15"/>
      <c r="B208" s="248"/>
      <c r="C208" s="249"/>
      <c r="D208" s="227" t="s">
        <v>149</v>
      </c>
      <c r="E208" s="250" t="s">
        <v>19</v>
      </c>
      <c r="F208" s="251" t="s">
        <v>291</v>
      </c>
      <c r="G208" s="249"/>
      <c r="H208" s="252">
        <v>1.0049999999999999</v>
      </c>
      <c r="I208" s="253"/>
      <c r="J208" s="249"/>
      <c r="K208" s="249"/>
      <c r="L208" s="254"/>
      <c r="M208" s="255"/>
      <c r="N208" s="256"/>
      <c r="O208" s="256"/>
      <c r="P208" s="256"/>
      <c r="Q208" s="256"/>
      <c r="R208" s="256"/>
      <c r="S208" s="256"/>
      <c r="T208" s="257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58" t="s">
        <v>149</v>
      </c>
      <c r="AU208" s="258" t="s">
        <v>136</v>
      </c>
      <c r="AV208" s="15" t="s">
        <v>136</v>
      </c>
      <c r="AW208" s="15" t="s">
        <v>33</v>
      </c>
      <c r="AX208" s="15" t="s">
        <v>72</v>
      </c>
      <c r="AY208" s="258" t="s">
        <v>135</v>
      </c>
    </row>
    <row r="209" s="14" customFormat="1">
      <c r="A209" s="14"/>
      <c r="B209" s="237"/>
      <c r="C209" s="238"/>
      <c r="D209" s="227" t="s">
        <v>149</v>
      </c>
      <c r="E209" s="239" t="s">
        <v>19</v>
      </c>
      <c r="F209" s="240" t="s">
        <v>154</v>
      </c>
      <c r="G209" s="238"/>
      <c r="H209" s="241">
        <v>1.0049999999999999</v>
      </c>
      <c r="I209" s="242"/>
      <c r="J209" s="238"/>
      <c r="K209" s="238"/>
      <c r="L209" s="243"/>
      <c r="M209" s="244"/>
      <c r="N209" s="245"/>
      <c r="O209" s="245"/>
      <c r="P209" s="245"/>
      <c r="Q209" s="245"/>
      <c r="R209" s="245"/>
      <c r="S209" s="245"/>
      <c r="T209" s="246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47" t="s">
        <v>149</v>
      </c>
      <c r="AU209" s="247" t="s">
        <v>136</v>
      </c>
      <c r="AV209" s="14" t="s">
        <v>145</v>
      </c>
      <c r="AW209" s="14" t="s">
        <v>33</v>
      </c>
      <c r="AX209" s="14" t="s">
        <v>80</v>
      </c>
      <c r="AY209" s="247" t="s">
        <v>135</v>
      </c>
    </row>
    <row r="210" s="12" customFormat="1" ht="22.8" customHeight="1">
      <c r="A210" s="12"/>
      <c r="B210" s="191"/>
      <c r="C210" s="192"/>
      <c r="D210" s="193" t="s">
        <v>71</v>
      </c>
      <c r="E210" s="205" t="s">
        <v>308</v>
      </c>
      <c r="F210" s="205" t="s">
        <v>309</v>
      </c>
      <c r="G210" s="192"/>
      <c r="H210" s="192"/>
      <c r="I210" s="195"/>
      <c r="J210" s="206">
        <f>BK210</f>
        <v>0</v>
      </c>
      <c r="K210" s="192"/>
      <c r="L210" s="197"/>
      <c r="M210" s="198"/>
      <c r="N210" s="199"/>
      <c r="O210" s="199"/>
      <c r="P210" s="200">
        <f>SUM(P211:P212)</f>
        <v>0</v>
      </c>
      <c r="Q210" s="199"/>
      <c r="R210" s="200">
        <f>SUM(R211:R212)</f>
        <v>0</v>
      </c>
      <c r="S210" s="199"/>
      <c r="T210" s="201">
        <f>SUM(T211:T212)</f>
        <v>0</v>
      </c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R210" s="202" t="s">
        <v>80</v>
      </c>
      <c r="AT210" s="203" t="s">
        <v>71</v>
      </c>
      <c r="AU210" s="203" t="s">
        <v>80</v>
      </c>
      <c r="AY210" s="202" t="s">
        <v>135</v>
      </c>
      <c r="BK210" s="204">
        <f>SUM(BK211:BK212)</f>
        <v>0</v>
      </c>
    </row>
    <row r="211" s="2" customFormat="1" ht="33" customHeight="1">
      <c r="A211" s="41"/>
      <c r="B211" s="42"/>
      <c r="C211" s="207" t="s">
        <v>310</v>
      </c>
      <c r="D211" s="207" t="s">
        <v>140</v>
      </c>
      <c r="E211" s="208" t="s">
        <v>311</v>
      </c>
      <c r="F211" s="209" t="s">
        <v>312</v>
      </c>
      <c r="G211" s="210" t="s">
        <v>313</v>
      </c>
      <c r="H211" s="211">
        <v>4.6399999999999997</v>
      </c>
      <c r="I211" s="212"/>
      <c r="J211" s="213">
        <f>ROUND(I211*H211,1)</f>
        <v>0</v>
      </c>
      <c r="K211" s="209" t="s">
        <v>144</v>
      </c>
      <c r="L211" s="47"/>
      <c r="M211" s="214" t="s">
        <v>19</v>
      </c>
      <c r="N211" s="215" t="s">
        <v>43</v>
      </c>
      <c r="O211" s="87"/>
      <c r="P211" s="216">
        <f>O211*H211</f>
        <v>0</v>
      </c>
      <c r="Q211" s="216">
        <v>0</v>
      </c>
      <c r="R211" s="216">
        <f>Q211*H211</f>
        <v>0</v>
      </c>
      <c r="S211" s="216">
        <v>0</v>
      </c>
      <c r="T211" s="217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18" t="s">
        <v>145</v>
      </c>
      <c r="AT211" s="218" t="s">
        <v>140</v>
      </c>
      <c r="AU211" s="218" t="s">
        <v>82</v>
      </c>
      <c r="AY211" s="20" t="s">
        <v>135</v>
      </c>
      <c r="BE211" s="219">
        <f>IF(N211="základní",J211,0)</f>
        <v>0</v>
      </c>
      <c r="BF211" s="219">
        <f>IF(N211="snížená",J211,0)</f>
        <v>0</v>
      </c>
      <c r="BG211" s="219">
        <f>IF(N211="zákl. přenesená",J211,0)</f>
        <v>0</v>
      </c>
      <c r="BH211" s="219">
        <f>IF(N211="sníž. přenesená",J211,0)</f>
        <v>0</v>
      </c>
      <c r="BI211" s="219">
        <f>IF(N211="nulová",J211,0)</f>
        <v>0</v>
      </c>
      <c r="BJ211" s="20" t="s">
        <v>80</v>
      </c>
      <c r="BK211" s="219">
        <f>ROUND(I211*H211,1)</f>
        <v>0</v>
      </c>
      <c r="BL211" s="20" t="s">
        <v>145</v>
      </c>
      <c r="BM211" s="218" t="s">
        <v>314</v>
      </c>
    </row>
    <row r="212" s="2" customFormat="1">
      <c r="A212" s="41"/>
      <c r="B212" s="42"/>
      <c r="C212" s="43"/>
      <c r="D212" s="220" t="s">
        <v>147</v>
      </c>
      <c r="E212" s="43"/>
      <c r="F212" s="221" t="s">
        <v>315</v>
      </c>
      <c r="G212" s="43"/>
      <c r="H212" s="43"/>
      <c r="I212" s="222"/>
      <c r="J212" s="43"/>
      <c r="K212" s="43"/>
      <c r="L212" s="47"/>
      <c r="M212" s="223"/>
      <c r="N212" s="224"/>
      <c r="O212" s="87"/>
      <c r="P212" s="87"/>
      <c r="Q212" s="87"/>
      <c r="R212" s="87"/>
      <c r="S212" s="87"/>
      <c r="T212" s="88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T212" s="20" t="s">
        <v>147</v>
      </c>
      <c r="AU212" s="20" t="s">
        <v>82</v>
      </c>
    </row>
    <row r="213" s="12" customFormat="1" ht="25.92" customHeight="1">
      <c r="A213" s="12"/>
      <c r="B213" s="191"/>
      <c r="C213" s="192"/>
      <c r="D213" s="193" t="s">
        <v>71</v>
      </c>
      <c r="E213" s="194" t="s">
        <v>316</v>
      </c>
      <c r="F213" s="194" t="s">
        <v>317</v>
      </c>
      <c r="G213" s="192"/>
      <c r="H213" s="192"/>
      <c r="I213" s="195"/>
      <c r="J213" s="196">
        <f>BK213</f>
        <v>0</v>
      </c>
      <c r="K213" s="192"/>
      <c r="L213" s="197"/>
      <c r="M213" s="198"/>
      <c r="N213" s="199"/>
      <c r="O213" s="199"/>
      <c r="P213" s="200">
        <f>P214+P222+P249+P274+P306+P362+P374</f>
        <v>0</v>
      </c>
      <c r="Q213" s="199"/>
      <c r="R213" s="200">
        <f>R214+R222+R249+R274+R306+R362+R374</f>
        <v>2.2201924500000003</v>
      </c>
      <c r="S213" s="199"/>
      <c r="T213" s="201">
        <f>T214+T222+T249+T274+T306+T362+T374</f>
        <v>0.00079695000000000005</v>
      </c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R213" s="202" t="s">
        <v>82</v>
      </c>
      <c r="AT213" s="203" t="s">
        <v>71</v>
      </c>
      <c r="AU213" s="203" t="s">
        <v>72</v>
      </c>
      <c r="AY213" s="202" t="s">
        <v>135</v>
      </c>
      <c r="BK213" s="204">
        <f>BK214+BK222+BK249+BK274+BK306+BK362+BK374</f>
        <v>0</v>
      </c>
    </row>
    <row r="214" s="12" customFormat="1" ht="22.8" customHeight="1">
      <c r="A214" s="12"/>
      <c r="B214" s="191"/>
      <c r="C214" s="192"/>
      <c r="D214" s="193" t="s">
        <v>71</v>
      </c>
      <c r="E214" s="205" t="s">
        <v>318</v>
      </c>
      <c r="F214" s="205" t="s">
        <v>319</v>
      </c>
      <c r="G214" s="192"/>
      <c r="H214" s="192"/>
      <c r="I214" s="195"/>
      <c r="J214" s="206">
        <f>BK214</f>
        <v>0</v>
      </c>
      <c r="K214" s="192"/>
      <c r="L214" s="197"/>
      <c r="M214" s="198"/>
      <c r="N214" s="199"/>
      <c r="O214" s="199"/>
      <c r="P214" s="200">
        <f>SUM(P215:P221)</f>
        <v>0</v>
      </c>
      <c r="Q214" s="199"/>
      <c r="R214" s="200">
        <f>SUM(R215:R221)</f>
        <v>0.0045461999999999994</v>
      </c>
      <c r="S214" s="199"/>
      <c r="T214" s="201">
        <f>SUM(T215:T221)</f>
        <v>0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R214" s="202" t="s">
        <v>82</v>
      </c>
      <c r="AT214" s="203" t="s">
        <v>71</v>
      </c>
      <c r="AU214" s="203" t="s">
        <v>80</v>
      </c>
      <c r="AY214" s="202" t="s">
        <v>135</v>
      </c>
      <c r="BK214" s="204">
        <f>SUM(BK215:BK221)</f>
        <v>0</v>
      </c>
    </row>
    <row r="215" s="2" customFormat="1" ht="21.75" customHeight="1">
      <c r="A215" s="41"/>
      <c r="B215" s="42"/>
      <c r="C215" s="207" t="s">
        <v>320</v>
      </c>
      <c r="D215" s="207" t="s">
        <v>140</v>
      </c>
      <c r="E215" s="208" t="s">
        <v>321</v>
      </c>
      <c r="F215" s="209" t="s">
        <v>322</v>
      </c>
      <c r="G215" s="210" t="s">
        <v>143</v>
      </c>
      <c r="H215" s="211">
        <v>13.119999999999999</v>
      </c>
      <c r="I215" s="212"/>
      <c r="J215" s="213">
        <f>ROUND(I215*H215,1)</f>
        <v>0</v>
      </c>
      <c r="K215" s="209" t="s">
        <v>144</v>
      </c>
      <c r="L215" s="47"/>
      <c r="M215" s="214" t="s">
        <v>19</v>
      </c>
      <c r="N215" s="215" t="s">
        <v>43</v>
      </c>
      <c r="O215" s="87"/>
      <c r="P215" s="216">
        <f>O215*H215</f>
        <v>0</v>
      </c>
      <c r="Q215" s="216">
        <v>0</v>
      </c>
      <c r="R215" s="216">
        <f>Q215*H215</f>
        <v>0</v>
      </c>
      <c r="S215" s="216">
        <v>0</v>
      </c>
      <c r="T215" s="217">
        <f>S215*H215</f>
        <v>0</v>
      </c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R215" s="218" t="s">
        <v>246</v>
      </c>
      <c r="AT215" s="218" t="s">
        <v>140</v>
      </c>
      <c r="AU215" s="218" t="s">
        <v>82</v>
      </c>
      <c r="AY215" s="20" t="s">
        <v>135</v>
      </c>
      <c r="BE215" s="219">
        <f>IF(N215="základní",J215,0)</f>
        <v>0</v>
      </c>
      <c r="BF215" s="219">
        <f>IF(N215="snížená",J215,0)</f>
        <v>0</v>
      </c>
      <c r="BG215" s="219">
        <f>IF(N215="zákl. přenesená",J215,0)</f>
        <v>0</v>
      </c>
      <c r="BH215" s="219">
        <f>IF(N215="sníž. přenesená",J215,0)</f>
        <v>0</v>
      </c>
      <c r="BI215" s="219">
        <f>IF(N215="nulová",J215,0)</f>
        <v>0</v>
      </c>
      <c r="BJ215" s="20" t="s">
        <v>80</v>
      </c>
      <c r="BK215" s="219">
        <f>ROUND(I215*H215,1)</f>
        <v>0</v>
      </c>
      <c r="BL215" s="20" t="s">
        <v>246</v>
      </c>
      <c r="BM215" s="218" t="s">
        <v>323</v>
      </c>
    </row>
    <row r="216" s="2" customFormat="1">
      <c r="A216" s="41"/>
      <c r="B216" s="42"/>
      <c r="C216" s="43"/>
      <c r="D216" s="220" t="s">
        <v>147</v>
      </c>
      <c r="E216" s="43"/>
      <c r="F216" s="221" t="s">
        <v>324</v>
      </c>
      <c r="G216" s="43"/>
      <c r="H216" s="43"/>
      <c r="I216" s="222"/>
      <c r="J216" s="43"/>
      <c r="K216" s="43"/>
      <c r="L216" s="47"/>
      <c r="M216" s="223"/>
      <c r="N216" s="224"/>
      <c r="O216" s="87"/>
      <c r="P216" s="87"/>
      <c r="Q216" s="87"/>
      <c r="R216" s="87"/>
      <c r="S216" s="87"/>
      <c r="T216" s="88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T216" s="20" t="s">
        <v>147</v>
      </c>
      <c r="AU216" s="20" t="s">
        <v>82</v>
      </c>
    </row>
    <row r="217" s="13" customFormat="1">
      <c r="A217" s="13"/>
      <c r="B217" s="225"/>
      <c r="C217" s="226"/>
      <c r="D217" s="227" t="s">
        <v>149</v>
      </c>
      <c r="E217" s="228" t="s">
        <v>19</v>
      </c>
      <c r="F217" s="229" t="s">
        <v>325</v>
      </c>
      <c r="G217" s="226"/>
      <c r="H217" s="230">
        <v>13.119999999999999</v>
      </c>
      <c r="I217" s="231"/>
      <c r="J217" s="226"/>
      <c r="K217" s="226"/>
      <c r="L217" s="232"/>
      <c r="M217" s="233"/>
      <c r="N217" s="234"/>
      <c r="O217" s="234"/>
      <c r="P217" s="234"/>
      <c r="Q217" s="234"/>
      <c r="R217" s="234"/>
      <c r="S217" s="234"/>
      <c r="T217" s="235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36" t="s">
        <v>149</v>
      </c>
      <c r="AU217" s="236" t="s">
        <v>82</v>
      </c>
      <c r="AV217" s="13" t="s">
        <v>82</v>
      </c>
      <c r="AW217" s="13" t="s">
        <v>33</v>
      </c>
      <c r="AX217" s="13" t="s">
        <v>80</v>
      </c>
      <c r="AY217" s="236" t="s">
        <v>135</v>
      </c>
    </row>
    <row r="218" s="2" customFormat="1" ht="16.5" customHeight="1">
      <c r="A218" s="41"/>
      <c r="B218" s="42"/>
      <c r="C218" s="259" t="s">
        <v>326</v>
      </c>
      <c r="D218" s="259" t="s">
        <v>242</v>
      </c>
      <c r="E218" s="260" t="s">
        <v>327</v>
      </c>
      <c r="F218" s="261" t="s">
        <v>328</v>
      </c>
      <c r="G218" s="262" t="s">
        <v>143</v>
      </c>
      <c r="H218" s="263">
        <v>15.154</v>
      </c>
      <c r="I218" s="264"/>
      <c r="J218" s="265">
        <f>ROUND(I218*H218,1)</f>
        <v>0</v>
      </c>
      <c r="K218" s="261" t="s">
        <v>144</v>
      </c>
      <c r="L218" s="266"/>
      <c r="M218" s="267" t="s">
        <v>19</v>
      </c>
      <c r="N218" s="268" t="s">
        <v>43</v>
      </c>
      <c r="O218" s="87"/>
      <c r="P218" s="216">
        <f>O218*H218</f>
        <v>0</v>
      </c>
      <c r="Q218" s="216">
        <v>0.00029999999999999997</v>
      </c>
      <c r="R218" s="216">
        <f>Q218*H218</f>
        <v>0.0045461999999999994</v>
      </c>
      <c r="S218" s="216">
        <v>0</v>
      </c>
      <c r="T218" s="217">
        <f>S218*H218</f>
        <v>0</v>
      </c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R218" s="218" t="s">
        <v>329</v>
      </c>
      <c r="AT218" s="218" t="s">
        <v>242</v>
      </c>
      <c r="AU218" s="218" t="s">
        <v>82</v>
      </c>
      <c r="AY218" s="20" t="s">
        <v>135</v>
      </c>
      <c r="BE218" s="219">
        <f>IF(N218="základní",J218,0)</f>
        <v>0</v>
      </c>
      <c r="BF218" s="219">
        <f>IF(N218="snížená",J218,0)</f>
        <v>0</v>
      </c>
      <c r="BG218" s="219">
        <f>IF(N218="zákl. přenesená",J218,0)</f>
        <v>0</v>
      </c>
      <c r="BH218" s="219">
        <f>IF(N218="sníž. přenesená",J218,0)</f>
        <v>0</v>
      </c>
      <c r="BI218" s="219">
        <f>IF(N218="nulová",J218,0)</f>
        <v>0</v>
      </c>
      <c r="BJ218" s="20" t="s">
        <v>80</v>
      </c>
      <c r="BK218" s="219">
        <f>ROUND(I218*H218,1)</f>
        <v>0</v>
      </c>
      <c r="BL218" s="20" t="s">
        <v>246</v>
      </c>
      <c r="BM218" s="218" t="s">
        <v>330</v>
      </c>
    </row>
    <row r="219" s="13" customFormat="1">
      <c r="A219" s="13"/>
      <c r="B219" s="225"/>
      <c r="C219" s="226"/>
      <c r="D219" s="227" t="s">
        <v>149</v>
      </c>
      <c r="E219" s="228" t="s">
        <v>19</v>
      </c>
      <c r="F219" s="229" t="s">
        <v>331</v>
      </c>
      <c r="G219" s="226"/>
      <c r="H219" s="230">
        <v>15.154</v>
      </c>
      <c r="I219" s="231"/>
      <c r="J219" s="226"/>
      <c r="K219" s="226"/>
      <c r="L219" s="232"/>
      <c r="M219" s="233"/>
      <c r="N219" s="234"/>
      <c r="O219" s="234"/>
      <c r="P219" s="234"/>
      <c r="Q219" s="234"/>
      <c r="R219" s="234"/>
      <c r="S219" s="234"/>
      <c r="T219" s="235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36" t="s">
        <v>149</v>
      </c>
      <c r="AU219" s="236" t="s">
        <v>82</v>
      </c>
      <c r="AV219" s="13" t="s">
        <v>82</v>
      </c>
      <c r="AW219" s="13" t="s">
        <v>33</v>
      </c>
      <c r="AX219" s="13" t="s">
        <v>80</v>
      </c>
      <c r="AY219" s="236" t="s">
        <v>135</v>
      </c>
    </row>
    <row r="220" s="2" customFormat="1" ht="24.15" customHeight="1">
      <c r="A220" s="41"/>
      <c r="B220" s="42"/>
      <c r="C220" s="207" t="s">
        <v>332</v>
      </c>
      <c r="D220" s="207" t="s">
        <v>140</v>
      </c>
      <c r="E220" s="208" t="s">
        <v>333</v>
      </c>
      <c r="F220" s="209" t="s">
        <v>334</v>
      </c>
      <c r="G220" s="210" t="s">
        <v>313</v>
      </c>
      <c r="H220" s="211">
        <v>0.0050000000000000001</v>
      </c>
      <c r="I220" s="212"/>
      <c r="J220" s="213">
        <f>ROUND(I220*H220,1)</f>
        <v>0</v>
      </c>
      <c r="K220" s="209" t="s">
        <v>144</v>
      </c>
      <c r="L220" s="47"/>
      <c r="M220" s="214" t="s">
        <v>19</v>
      </c>
      <c r="N220" s="215" t="s">
        <v>43</v>
      </c>
      <c r="O220" s="87"/>
      <c r="P220" s="216">
        <f>O220*H220</f>
        <v>0</v>
      </c>
      <c r="Q220" s="216">
        <v>0</v>
      </c>
      <c r="R220" s="216">
        <f>Q220*H220</f>
        <v>0</v>
      </c>
      <c r="S220" s="216">
        <v>0</v>
      </c>
      <c r="T220" s="217">
        <f>S220*H220</f>
        <v>0</v>
      </c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R220" s="218" t="s">
        <v>246</v>
      </c>
      <c r="AT220" s="218" t="s">
        <v>140</v>
      </c>
      <c r="AU220" s="218" t="s">
        <v>82</v>
      </c>
      <c r="AY220" s="20" t="s">
        <v>135</v>
      </c>
      <c r="BE220" s="219">
        <f>IF(N220="základní",J220,0)</f>
        <v>0</v>
      </c>
      <c r="BF220" s="219">
        <f>IF(N220="snížená",J220,0)</f>
        <v>0</v>
      </c>
      <c r="BG220" s="219">
        <f>IF(N220="zákl. přenesená",J220,0)</f>
        <v>0</v>
      </c>
      <c r="BH220" s="219">
        <f>IF(N220="sníž. přenesená",J220,0)</f>
        <v>0</v>
      </c>
      <c r="BI220" s="219">
        <f>IF(N220="nulová",J220,0)</f>
        <v>0</v>
      </c>
      <c r="BJ220" s="20" t="s">
        <v>80</v>
      </c>
      <c r="BK220" s="219">
        <f>ROUND(I220*H220,1)</f>
        <v>0</v>
      </c>
      <c r="BL220" s="20" t="s">
        <v>246</v>
      </c>
      <c r="BM220" s="218" t="s">
        <v>335</v>
      </c>
    </row>
    <row r="221" s="2" customFormat="1">
      <c r="A221" s="41"/>
      <c r="B221" s="42"/>
      <c r="C221" s="43"/>
      <c r="D221" s="220" t="s">
        <v>147</v>
      </c>
      <c r="E221" s="43"/>
      <c r="F221" s="221" t="s">
        <v>336</v>
      </c>
      <c r="G221" s="43"/>
      <c r="H221" s="43"/>
      <c r="I221" s="222"/>
      <c r="J221" s="43"/>
      <c r="K221" s="43"/>
      <c r="L221" s="47"/>
      <c r="M221" s="223"/>
      <c r="N221" s="224"/>
      <c r="O221" s="87"/>
      <c r="P221" s="87"/>
      <c r="Q221" s="87"/>
      <c r="R221" s="87"/>
      <c r="S221" s="87"/>
      <c r="T221" s="88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T221" s="20" t="s">
        <v>147</v>
      </c>
      <c r="AU221" s="20" t="s">
        <v>82</v>
      </c>
    </row>
    <row r="222" s="12" customFormat="1" ht="22.8" customHeight="1">
      <c r="A222" s="12"/>
      <c r="B222" s="191"/>
      <c r="C222" s="192"/>
      <c r="D222" s="193" t="s">
        <v>71</v>
      </c>
      <c r="E222" s="205" t="s">
        <v>337</v>
      </c>
      <c r="F222" s="205" t="s">
        <v>338</v>
      </c>
      <c r="G222" s="192"/>
      <c r="H222" s="192"/>
      <c r="I222" s="195"/>
      <c r="J222" s="206">
        <f>BK222</f>
        <v>0</v>
      </c>
      <c r="K222" s="192"/>
      <c r="L222" s="197"/>
      <c r="M222" s="198"/>
      <c r="N222" s="199"/>
      <c r="O222" s="199"/>
      <c r="P222" s="200">
        <f>SUM(P223:P248)</f>
        <v>0</v>
      </c>
      <c r="Q222" s="199"/>
      <c r="R222" s="200">
        <f>SUM(R223:R248)</f>
        <v>0.18919122999999999</v>
      </c>
      <c r="S222" s="199"/>
      <c r="T222" s="201">
        <f>SUM(T223:T248)</f>
        <v>0</v>
      </c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R222" s="202" t="s">
        <v>82</v>
      </c>
      <c r="AT222" s="203" t="s">
        <v>71</v>
      </c>
      <c r="AU222" s="203" t="s">
        <v>80</v>
      </c>
      <c r="AY222" s="202" t="s">
        <v>135</v>
      </c>
      <c r="BK222" s="204">
        <f>SUM(BK223:BK248)</f>
        <v>0</v>
      </c>
    </row>
    <row r="223" s="2" customFormat="1" ht="24.15" customHeight="1">
      <c r="A223" s="41"/>
      <c r="B223" s="42"/>
      <c r="C223" s="207" t="s">
        <v>339</v>
      </c>
      <c r="D223" s="207" t="s">
        <v>140</v>
      </c>
      <c r="E223" s="208" t="s">
        <v>340</v>
      </c>
      <c r="F223" s="209" t="s">
        <v>341</v>
      </c>
      <c r="G223" s="210" t="s">
        <v>143</v>
      </c>
      <c r="H223" s="211">
        <v>11.153000000000001</v>
      </c>
      <c r="I223" s="212"/>
      <c r="J223" s="213">
        <f>ROUND(I223*H223,1)</f>
        <v>0</v>
      </c>
      <c r="K223" s="209" t="s">
        <v>144</v>
      </c>
      <c r="L223" s="47"/>
      <c r="M223" s="214" t="s">
        <v>19</v>
      </c>
      <c r="N223" s="215" t="s">
        <v>43</v>
      </c>
      <c r="O223" s="87"/>
      <c r="P223" s="216">
        <f>O223*H223</f>
        <v>0</v>
      </c>
      <c r="Q223" s="216">
        <v>0.011809999999999999</v>
      </c>
      <c r="R223" s="216">
        <f>Q223*H223</f>
        <v>0.13171693000000001</v>
      </c>
      <c r="S223" s="216">
        <v>0</v>
      </c>
      <c r="T223" s="217">
        <f>S223*H223</f>
        <v>0</v>
      </c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R223" s="218" t="s">
        <v>246</v>
      </c>
      <c r="AT223" s="218" t="s">
        <v>140</v>
      </c>
      <c r="AU223" s="218" t="s">
        <v>82</v>
      </c>
      <c r="AY223" s="20" t="s">
        <v>135</v>
      </c>
      <c r="BE223" s="219">
        <f>IF(N223="základní",J223,0)</f>
        <v>0</v>
      </c>
      <c r="BF223" s="219">
        <f>IF(N223="snížená",J223,0)</f>
        <v>0</v>
      </c>
      <c r="BG223" s="219">
        <f>IF(N223="zákl. přenesená",J223,0)</f>
        <v>0</v>
      </c>
      <c r="BH223" s="219">
        <f>IF(N223="sníž. přenesená",J223,0)</f>
        <v>0</v>
      </c>
      <c r="BI223" s="219">
        <f>IF(N223="nulová",J223,0)</f>
        <v>0</v>
      </c>
      <c r="BJ223" s="20" t="s">
        <v>80</v>
      </c>
      <c r="BK223" s="219">
        <f>ROUND(I223*H223,1)</f>
        <v>0</v>
      </c>
      <c r="BL223" s="20" t="s">
        <v>246</v>
      </c>
      <c r="BM223" s="218" t="s">
        <v>342</v>
      </c>
    </row>
    <row r="224" s="2" customFormat="1">
      <c r="A224" s="41"/>
      <c r="B224" s="42"/>
      <c r="C224" s="43"/>
      <c r="D224" s="220" t="s">
        <v>147</v>
      </c>
      <c r="E224" s="43"/>
      <c r="F224" s="221" t="s">
        <v>343</v>
      </c>
      <c r="G224" s="43"/>
      <c r="H224" s="43"/>
      <c r="I224" s="222"/>
      <c r="J224" s="43"/>
      <c r="K224" s="43"/>
      <c r="L224" s="47"/>
      <c r="M224" s="223"/>
      <c r="N224" s="224"/>
      <c r="O224" s="87"/>
      <c r="P224" s="87"/>
      <c r="Q224" s="87"/>
      <c r="R224" s="87"/>
      <c r="S224" s="87"/>
      <c r="T224" s="88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T224" s="20" t="s">
        <v>147</v>
      </c>
      <c r="AU224" s="20" t="s">
        <v>82</v>
      </c>
    </row>
    <row r="225" s="13" customFormat="1">
      <c r="A225" s="13"/>
      <c r="B225" s="225"/>
      <c r="C225" s="226"/>
      <c r="D225" s="227" t="s">
        <v>149</v>
      </c>
      <c r="E225" s="228" t="s">
        <v>19</v>
      </c>
      <c r="F225" s="229" t="s">
        <v>277</v>
      </c>
      <c r="G225" s="226"/>
      <c r="H225" s="230">
        <v>5.3099999999999996</v>
      </c>
      <c r="I225" s="231"/>
      <c r="J225" s="226"/>
      <c r="K225" s="226"/>
      <c r="L225" s="232"/>
      <c r="M225" s="233"/>
      <c r="N225" s="234"/>
      <c r="O225" s="234"/>
      <c r="P225" s="234"/>
      <c r="Q225" s="234"/>
      <c r="R225" s="234"/>
      <c r="S225" s="234"/>
      <c r="T225" s="235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36" t="s">
        <v>149</v>
      </c>
      <c r="AU225" s="236" t="s">
        <v>82</v>
      </c>
      <c r="AV225" s="13" t="s">
        <v>82</v>
      </c>
      <c r="AW225" s="13" t="s">
        <v>33</v>
      </c>
      <c r="AX225" s="13" t="s">
        <v>72</v>
      </c>
      <c r="AY225" s="236" t="s">
        <v>135</v>
      </c>
    </row>
    <row r="226" s="15" customFormat="1">
      <c r="A226" s="15"/>
      <c r="B226" s="248"/>
      <c r="C226" s="249"/>
      <c r="D226" s="227" t="s">
        <v>149</v>
      </c>
      <c r="E226" s="250" t="s">
        <v>19</v>
      </c>
      <c r="F226" s="251" t="s">
        <v>278</v>
      </c>
      <c r="G226" s="249"/>
      <c r="H226" s="252">
        <v>5.3099999999999996</v>
      </c>
      <c r="I226" s="253"/>
      <c r="J226" s="249"/>
      <c r="K226" s="249"/>
      <c r="L226" s="254"/>
      <c r="M226" s="255"/>
      <c r="N226" s="256"/>
      <c r="O226" s="256"/>
      <c r="P226" s="256"/>
      <c r="Q226" s="256"/>
      <c r="R226" s="256"/>
      <c r="S226" s="256"/>
      <c r="T226" s="257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58" t="s">
        <v>149</v>
      </c>
      <c r="AU226" s="258" t="s">
        <v>82</v>
      </c>
      <c r="AV226" s="15" t="s">
        <v>136</v>
      </c>
      <c r="AW226" s="15" t="s">
        <v>33</v>
      </c>
      <c r="AX226" s="15" t="s">
        <v>72</v>
      </c>
      <c r="AY226" s="258" t="s">
        <v>135</v>
      </c>
    </row>
    <row r="227" s="13" customFormat="1">
      <c r="A227" s="13"/>
      <c r="B227" s="225"/>
      <c r="C227" s="226"/>
      <c r="D227" s="227" t="s">
        <v>149</v>
      </c>
      <c r="E227" s="228" t="s">
        <v>19</v>
      </c>
      <c r="F227" s="229" t="s">
        <v>344</v>
      </c>
      <c r="G227" s="226"/>
      <c r="H227" s="230">
        <v>3.2799999999999998</v>
      </c>
      <c r="I227" s="231"/>
      <c r="J227" s="226"/>
      <c r="K227" s="226"/>
      <c r="L227" s="232"/>
      <c r="M227" s="233"/>
      <c r="N227" s="234"/>
      <c r="O227" s="234"/>
      <c r="P227" s="234"/>
      <c r="Q227" s="234"/>
      <c r="R227" s="234"/>
      <c r="S227" s="234"/>
      <c r="T227" s="235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36" t="s">
        <v>149</v>
      </c>
      <c r="AU227" s="236" t="s">
        <v>82</v>
      </c>
      <c r="AV227" s="13" t="s">
        <v>82</v>
      </c>
      <c r="AW227" s="13" t="s">
        <v>33</v>
      </c>
      <c r="AX227" s="13" t="s">
        <v>72</v>
      </c>
      <c r="AY227" s="236" t="s">
        <v>135</v>
      </c>
    </row>
    <row r="228" s="13" customFormat="1">
      <c r="A228" s="13"/>
      <c r="B228" s="225"/>
      <c r="C228" s="226"/>
      <c r="D228" s="227" t="s">
        <v>149</v>
      </c>
      <c r="E228" s="228" t="s">
        <v>19</v>
      </c>
      <c r="F228" s="229" t="s">
        <v>345</v>
      </c>
      <c r="G228" s="226"/>
      <c r="H228" s="230">
        <v>2.5630000000000002</v>
      </c>
      <c r="I228" s="231"/>
      <c r="J228" s="226"/>
      <c r="K228" s="226"/>
      <c r="L228" s="232"/>
      <c r="M228" s="233"/>
      <c r="N228" s="234"/>
      <c r="O228" s="234"/>
      <c r="P228" s="234"/>
      <c r="Q228" s="234"/>
      <c r="R228" s="234"/>
      <c r="S228" s="234"/>
      <c r="T228" s="235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6" t="s">
        <v>149</v>
      </c>
      <c r="AU228" s="236" t="s">
        <v>82</v>
      </c>
      <c r="AV228" s="13" t="s">
        <v>82</v>
      </c>
      <c r="AW228" s="13" t="s">
        <v>33</v>
      </c>
      <c r="AX228" s="13" t="s">
        <v>72</v>
      </c>
      <c r="AY228" s="236" t="s">
        <v>135</v>
      </c>
    </row>
    <row r="229" s="15" customFormat="1">
      <c r="A229" s="15"/>
      <c r="B229" s="248"/>
      <c r="C229" s="249"/>
      <c r="D229" s="227" t="s">
        <v>149</v>
      </c>
      <c r="E229" s="250" t="s">
        <v>19</v>
      </c>
      <c r="F229" s="251" t="s">
        <v>281</v>
      </c>
      <c r="G229" s="249"/>
      <c r="H229" s="252">
        <v>5.843</v>
      </c>
      <c r="I229" s="253"/>
      <c r="J229" s="249"/>
      <c r="K229" s="249"/>
      <c r="L229" s="254"/>
      <c r="M229" s="255"/>
      <c r="N229" s="256"/>
      <c r="O229" s="256"/>
      <c r="P229" s="256"/>
      <c r="Q229" s="256"/>
      <c r="R229" s="256"/>
      <c r="S229" s="256"/>
      <c r="T229" s="257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T229" s="258" t="s">
        <v>149</v>
      </c>
      <c r="AU229" s="258" t="s">
        <v>82</v>
      </c>
      <c r="AV229" s="15" t="s">
        <v>136</v>
      </c>
      <c r="AW229" s="15" t="s">
        <v>33</v>
      </c>
      <c r="AX229" s="15" t="s">
        <v>72</v>
      </c>
      <c r="AY229" s="258" t="s">
        <v>135</v>
      </c>
    </row>
    <row r="230" s="14" customFormat="1">
      <c r="A230" s="14"/>
      <c r="B230" s="237"/>
      <c r="C230" s="238"/>
      <c r="D230" s="227" t="s">
        <v>149</v>
      </c>
      <c r="E230" s="239" t="s">
        <v>19</v>
      </c>
      <c r="F230" s="240" t="s">
        <v>154</v>
      </c>
      <c r="G230" s="238"/>
      <c r="H230" s="241">
        <v>11.153000000000001</v>
      </c>
      <c r="I230" s="242"/>
      <c r="J230" s="238"/>
      <c r="K230" s="238"/>
      <c r="L230" s="243"/>
      <c r="M230" s="244"/>
      <c r="N230" s="245"/>
      <c r="O230" s="245"/>
      <c r="P230" s="245"/>
      <c r="Q230" s="245"/>
      <c r="R230" s="245"/>
      <c r="S230" s="245"/>
      <c r="T230" s="246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47" t="s">
        <v>149</v>
      </c>
      <c r="AU230" s="247" t="s">
        <v>82</v>
      </c>
      <c r="AV230" s="14" t="s">
        <v>145</v>
      </c>
      <c r="AW230" s="14" t="s">
        <v>33</v>
      </c>
      <c r="AX230" s="14" t="s">
        <v>80</v>
      </c>
      <c r="AY230" s="247" t="s">
        <v>135</v>
      </c>
    </row>
    <row r="231" s="2" customFormat="1" ht="24.15" customHeight="1">
      <c r="A231" s="41"/>
      <c r="B231" s="42"/>
      <c r="C231" s="207" t="s">
        <v>346</v>
      </c>
      <c r="D231" s="207" t="s">
        <v>140</v>
      </c>
      <c r="E231" s="208" t="s">
        <v>347</v>
      </c>
      <c r="F231" s="209" t="s">
        <v>348</v>
      </c>
      <c r="G231" s="210" t="s">
        <v>143</v>
      </c>
      <c r="H231" s="211">
        <v>11.153000000000001</v>
      </c>
      <c r="I231" s="212"/>
      <c r="J231" s="213">
        <f>ROUND(I231*H231,1)</f>
        <v>0</v>
      </c>
      <c r="K231" s="209" t="s">
        <v>144</v>
      </c>
      <c r="L231" s="47"/>
      <c r="M231" s="214" t="s">
        <v>19</v>
      </c>
      <c r="N231" s="215" t="s">
        <v>43</v>
      </c>
      <c r="O231" s="87"/>
      <c r="P231" s="216">
        <f>O231*H231</f>
        <v>0</v>
      </c>
      <c r="Q231" s="216">
        <v>0.00010000000000000001</v>
      </c>
      <c r="R231" s="216">
        <f>Q231*H231</f>
        <v>0.0011153000000000001</v>
      </c>
      <c r="S231" s="216">
        <v>0</v>
      </c>
      <c r="T231" s="217">
        <f>S231*H231</f>
        <v>0</v>
      </c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R231" s="218" t="s">
        <v>246</v>
      </c>
      <c r="AT231" s="218" t="s">
        <v>140</v>
      </c>
      <c r="AU231" s="218" t="s">
        <v>82</v>
      </c>
      <c r="AY231" s="20" t="s">
        <v>135</v>
      </c>
      <c r="BE231" s="219">
        <f>IF(N231="základní",J231,0)</f>
        <v>0</v>
      </c>
      <c r="BF231" s="219">
        <f>IF(N231="snížená",J231,0)</f>
        <v>0</v>
      </c>
      <c r="BG231" s="219">
        <f>IF(N231="zákl. přenesená",J231,0)</f>
        <v>0</v>
      </c>
      <c r="BH231" s="219">
        <f>IF(N231="sníž. přenesená",J231,0)</f>
        <v>0</v>
      </c>
      <c r="BI231" s="219">
        <f>IF(N231="nulová",J231,0)</f>
        <v>0</v>
      </c>
      <c r="BJ231" s="20" t="s">
        <v>80</v>
      </c>
      <c r="BK231" s="219">
        <f>ROUND(I231*H231,1)</f>
        <v>0</v>
      </c>
      <c r="BL231" s="20" t="s">
        <v>246</v>
      </c>
      <c r="BM231" s="218" t="s">
        <v>349</v>
      </c>
    </row>
    <row r="232" s="2" customFormat="1">
      <c r="A232" s="41"/>
      <c r="B232" s="42"/>
      <c r="C232" s="43"/>
      <c r="D232" s="220" t="s">
        <v>147</v>
      </c>
      <c r="E232" s="43"/>
      <c r="F232" s="221" t="s">
        <v>350</v>
      </c>
      <c r="G232" s="43"/>
      <c r="H232" s="43"/>
      <c r="I232" s="222"/>
      <c r="J232" s="43"/>
      <c r="K232" s="43"/>
      <c r="L232" s="47"/>
      <c r="M232" s="223"/>
      <c r="N232" s="224"/>
      <c r="O232" s="87"/>
      <c r="P232" s="87"/>
      <c r="Q232" s="87"/>
      <c r="R232" s="87"/>
      <c r="S232" s="87"/>
      <c r="T232" s="88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T232" s="20" t="s">
        <v>147</v>
      </c>
      <c r="AU232" s="20" t="s">
        <v>82</v>
      </c>
    </row>
    <row r="233" s="2" customFormat="1" ht="24.15" customHeight="1">
      <c r="A233" s="41"/>
      <c r="B233" s="42"/>
      <c r="C233" s="207" t="s">
        <v>351</v>
      </c>
      <c r="D233" s="207" t="s">
        <v>140</v>
      </c>
      <c r="E233" s="208" t="s">
        <v>352</v>
      </c>
      <c r="F233" s="209" t="s">
        <v>353</v>
      </c>
      <c r="G233" s="210" t="s">
        <v>143</v>
      </c>
      <c r="H233" s="211">
        <v>11.153000000000001</v>
      </c>
      <c r="I233" s="212"/>
      <c r="J233" s="213">
        <f>ROUND(I233*H233,1)</f>
        <v>0</v>
      </c>
      <c r="K233" s="209" t="s">
        <v>144</v>
      </c>
      <c r="L233" s="47"/>
      <c r="M233" s="214" t="s">
        <v>19</v>
      </c>
      <c r="N233" s="215" t="s">
        <v>43</v>
      </c>
      <c r="O233" s="87"/>
      <c r="P233" s="216">
        <f>O233*H233</f>
        <v>0</v>
      </c>
      <c r="Q233" s="216">
        <v>0</v>
      </c>
      <c r="R233" s="216">
        <f>Q233*H233</f>
        <v>0</v>
      </c>
      <c r="S233" s="216">
        <v>0</v>
      </c>
      <c r="T233" s="217">
        <f>S233*H233</f>
        <v>0</v>
      </c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R233" s="218" t="s">
        <v>246</v>
      </c>
      <c r="AT233" s="218" t="s">
        <v>140</v>
      </c>
      <c r="AU233" s="218" t="s">
        <v>82</v>
      </c>
      <c r="AY233" s="20" t="s">
        <v>135</v>
      </c>
      <c r="BE233" s="219">
        <f>IF(N233="základní",J233,0)</f>
        <v>0</v>
      </c>
      <c r="BF233" s="219">
        <f>IF(N233="snížená",J233,0)</f>
        <v>0</v>
      </c>
      <c r="BG233" s="219">
        <f>IF(N233="zákl. přenesená",J233,0)</f>
        <v>0</v>
      </c>
      <c r="BH233" s="219">
        <f>IF(N233="sníž. přenesená",J233,0)</f>
        <v>0</v>
      </c>
      <c r="BI233" s="219">
        <f>IF(N233="nulová",J233,0)</f>
        <v>0</v>
      </c>
      <c r="BJ233" s="20" t="s">
        <v>80</v>
      </c>
      <c r="BK233" s="219">
        <f>ROUND(I233*H233,1)</f>
        <v>0</v>
      </c>
      <c r="BL233" s="20" t="s">
        <v>246</v>
      </c>
      <c r="BM233" s="218" t="s">
        <v>354</v>
      </c>
    </row>
    <row r="234" s="2" customFormat="1">
      <c r="A234" s="41"/>
      <c r="B234" s="42"/>
      <c r="C234" s="43"/>
      <c r="D234" s="220" t="s">
        <v>147</v>
      </c>
      <c r="E234" s="43"/>
      <c r="F234" s="221" t="s">
        <v>355</v>
      </c>
      <c r="G234" s="43"/>
      <c r="H234" s="43"/>
      <c r="I234" s="222"/>
      <c r="J234" s="43"/>
      <c r="K234" s="43"/>
      <c r="L234" s="47"/>
      <c r="M234" s="223"/>
      <c r="N234" s="224"/>
      <c r="O234" s="87"/>
      <c r="P234" s="87"/>
      <c r="Q234" s="87"/>
      <c r="R234" s="87"/>
      <c r="S234" s="87"/>
      <c r="T234" s="88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T234" s="20" t="s">
        <v>147</v>
      </c>
      <c r="AU234" s="20" t="s">
        <v>82</v>
      </c>
    </row>
    <row r="235" s="13" customFormat="1">
      <c r="A235" s="13"/>
      <c r="B235" s="225"/>
      <c r="C235" s="226"/>
      <c r="D235" s="227" t="s">
        <v>149</v>
      </c>
      <c r="E235" s="228" t="s">
        <v>19</v>
      </c>
      <c r="F235" s="229" t="s">
        <v>277</v>
      </c>
      <c r="G235" s="226"/>
      <c r="H235" s="230">
        <v>5.3099999999999996</v>
      </c>
      <c r="I235" s="231"/>
      <c r="J235" s="226"/>
      <c r="K235" s="226"/>
      <c r="L235" s="232"/>
      <c r="M235" s="233"/>
      <c r="N235" s="234"/>
      <c r="O235" s="234"/>
      <c r="P235" s="234"/>
      <c r="Q235" s="234"/>
      <c r="R235" s="234"/>
      <c r="S235" s="234"/>
      <c r="T235" s="235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36" t="s">
        <v>149</v>
      </c>
      <c r="AU235" s="236" t="s">
        <v>82</v>
      </c>
      <c r="AV235" s="13" t="s">
        <v>82</v>
      </c>
      <c r="AW235" s="13" t="s">
        <v>33</v>
      </c>
      <c r="AX235" s="13" t="s">
        <v>72</v>
      </c>
      <c r="AY235" s="236" t="s">
        <v>135</v>
      </c>
    </row>
    <row r="236" s="15" customFormat="1">
      <c r="A236" s="15"/>
      <c r="B236" s="248"/>
      <c r="C236" s="249"/>
      <c r="D236" s="227" t="s">
        <v>149</v>
      </c>
      <c r="E236" s="250" t="s">
        <v>19</v>
      </c>
      <c r="F236" s="251" t="s">
        <v>278</v>
      </c>
      <c r="G236" s="249"/>
      <c r="H236" s="252">
        <v>5.3099999999999996</v>
      </c>
      <c r="I236" s="253"/>
      <c r="J236" s="249"/>
      <c r="K236" s="249"/>
      <c r="L236" s="254"/>
      <c r="M236" s="255"/>
      <c r="N236" s="256"/>
      <c r="O236" s="256"/>
      <c r="P236" s="256"/>
      <c r="Q236" s="256"/>
      <c r="R236" s="256"/>
      <c r="S236" s="256"/>
      <c r="T236" s="257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T236" s="258" t="s">
        <v>149</v>
      </c>
      <c r="AU236" s="258" t="s">
        <v>82</v>
      </c>
      <c r="AV236" s="15" t="s">
        <v>136</v>
      </c>
      <c r="AW236" s="15" t="s">
        <v>33</v>
      </c>
      <c r="AX236" s="15" t="s">
        <v>72</v>
      </c>
      <c r="AY236" s="258" t="s">
        <v>135</v>
      </c>
    </row>
    <row r="237" s="13" customFormat="1">
      <c r="A237" s="13"/>
      <c r="B237" s="225"/>
      <c r="C237" s="226"/>
      <c r="D237" s="227" t="s">
        <v>149</v>
      </c>
      <c r="E237" s="228" t="s">
        <v>19</v>
      </c>
      <c r="F237" s="229" t="s">
        <v>344</v>
      </c>
      <c r="G237" s="226"/>
      <c r="H237" s="230">
        <v>3.2799999999999998</v>
      </c>
      <c r="I237" s="231"/>
      <c r="J237" s="226"/>
      <c r="K237" s="226"/>
      <c r="L237" s="232"/>
      <c r="M237" s="233"/>
      <c r="N237" s="234"/>
      <c r="O237" s="234"/>
      <c r="P237" s="234"/>
      <c r="Q237" s="234"/>
      <c r="R237" s="234"/>
      <c r="S237" s="234"/>
      <c r="T237" s="235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36" t="s">
        <v>149</v>
      </c>
      <c r="AU237" s="236" t="s">
        <v>82</v>
      </c>
      <c r="AV237" s="13" t="s">
        <v>82</v>
      </c>
      <c r="AW237" s="13" t="s">
        <v>33</v>
      </c>
      <c r="AX237" s="13" t="s">
        <v>72</v>
      </c>
      <c r="AY237" s="236" t="s">
        <v>135</v>
      </c>
    </row>
    <row r="238" s="13" customFormat="1">
      <c r="A238" s="13"/>
      <c r="B238" s="225"/>
      <c r="C238" s="226"/>
      <c r="D238" s="227" t="s">
        <v>149</v>
      </c>
      <c r="E238" s="228" t="s">
        <v>19</v>
      </c>
      <c r="F238" s="229" t="s">
        <v>345</v>
      </c>
      <c r="G238" s="226"/>
      <c r="H238" s="230">
        <v>2.5630000000000002</v>
      </c>
      <c r="I238" s="231"/>
      <c r="J238" s="226"/>
      <c r="K238" s="226"/>
      <c r="L238" s="232"/>
      <c r="M238" s="233"/>
      <c r="N238" s="234"/>
      <c r="O238" s="234"/>
      <c r="P238" s="234"/>
      <c r="Q238" s="234"/>
      <c r="R238" s="234"/>
      <c r="S238" s="234"/>
      <c r="T238" s="235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36" t="s">
        <v>149</v>
      </c>
      <c r="AU238" s="236" t="s">
        <v>82</v>
      </c>
      <c r="AV238" s="13" t="s">
        <v>82</v>
      </c>
      <c r="AW238" s="13" t="s">
        <v>33</v>
      </c>
      <c r="AX238" s="13" t="s">
        <v>72</v>
      </c>
      <c r="AY238" s="236" t="s">
        <v>135</v>
      </c>
    </row>
    <row r="239" s="15" customFormat="1">
      <c r="A239" s="15"/>
      <c r="B239" s="248"/>
      <c r="C239" s="249"/>
      <c r="D239" s="227" t="s">
        <v>149</v>
      </c>
      <c r="E239" s="250" t="s">
        <v>19</v>
      </c>
      <c r="F239" s="251" t="s">
        <v>281</v>
      </c>
      <c r="G239" s="249"/>
      <c r="H239" s="252">
        <v>5.843</v>
      </c>
      <c r="I239" s="253"/>
      <c r="J239" s="249"/>
      <c r="K239" s="249"/>
      <c r="L239" s="254"/>
      <c r="M239" s="255"/>
      <c r="N239" s="256"/>
      <c r="O239" s="256"/>
      <c r="P239" s="256"/>
      <c r="Q239" s="256"/>
      <c r="R239" s="256"/>
      <c r="S239" s="256"/>
      <c r="T239" s="257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58" t="s">
        <v>149</v>
      </c>
      <c r="AU239" s="258" t="s">
        <v>82</v>
      </c>
      <c r="AV239" s="15" t="s">
        <v>136</v>
      </c>
      <c r="AW239" s="15" t="s">
        <v>33</v>
      </c>
      <c r="AX239" s="15" t="s">
        <v>72</v>
      </c>
      <c r="AY239" s="258" t="s">
        <v>135</v>
      </c>
    </row>
    <row r="240" s="14" customFormat="1">
      <c r="A240" s="14"/>
      <c r="B240" s="237"/>
      <c r="C240" s="238"/>
      <c r="D240" s="227" t="s">
        <v>149</v>
      </c>
      <c r="E240" s="239" t="s">
        <v>19</v>
      </c>
      <c r="F240" s="240" t="s">
        <v>154</v>
      </c>
      <c r="G240" s="238"/>
      <c r="H240" s="241">
        <v>11.153000000000001</v>
      </c>
      <c r="I240" s="242"/>
      <c r="J240" s="238"/>
      <c r="K240" s="238"/>
      <c r="L240" s="243"/>
      <c r="M240" s="244"/>
      <c r="N240" s="245"/>
      <c r="O240" s="245"/>
      <c r="P240" s="245"/>
      <c r="Q240" s="245"/>
      <c r="R240" s="245"/>
      <c r="S240" s="245"/>
      <c r="T240" s="246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47" t="s">
        <v>149</v>
      </c>
      <c r="AU240" s="247" t="s">
        <v>82</v>
      </c>
      <c r="AV240" s="14" t="s">
        <v>145</v>
      </c>
      <c r="AW240" s="14" t="s">
        <v>33</v>
      </c>
      <c r="AX240" s="14" t="s">
        <v>80</v>
      </c>
      <c r="AY240" s="247" t="s">
        <v>135</v>
      </c>
    </row>
    <row r="241" s="2" customFormat="1" ht="16.5" customHeight="1">
      <c r="A241" s="41"/>
      <c r="B241" s="42"/>
      <c r="C241" s="259" t="s">
        <v>329</v>
      </c>
      <c r="D241" s="259" t="s">
        <v>242</v>
      </c>
      <c r="E241" s="260" t="s">
        <v>356</v>
      </c>
      <c r="F241" s="261" t="s">
        <v>357</v>
      </c>
      <c r="G241" s="262" t="s">
        <v>143</v>
      </c>
      <c r="H241" s="263">
        <v>12.529999999999999</v>
      </c>
      <c r="I241" s="264"/>
      <c r="J241" s="265">
        <f>ROUND(I241*H241,1)</f>
        <v>0</v>
      </c>
      <c r="K241" s="261" t="s">
        <v>144</v>
      </c>
      <c r="L241" s="266"/>
      <c r="M241" s="267" t="s">
        <v>19</v>
      </c>
      <c r="N241" s="268" t="s">
        <v>43</v>
      </c>
      <c r="O241" s="87"/>
      <c r="P241" s="216">
        <f>O241*H241</f>
        <v>0</v>
      </c>
      <c r="Q241" s="216">
        <v>0.00013999999999999999</v>
      </c>
      <c r="R241" s="216">
        <f>Q241*H241</f>
        <v>0.0017541999999999998</v>
      </c>
      <c r="S241" s="216">
        <v>0</v>
      </c>
      <c r="T241" s="217">
        <f>S241*H241</f>
        <v>0</v>
      </c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R241" s="218" t="s">
        <v>329</v>
      </c>
      <c r="AT241" s="218" t="s">
        <v>242</v>
      </c>
      <c r="AU241" s="218" t="s">
        <v>82</v>
      </c>
      <c r="AY241" s="20" t="s">
        <v>135</v>
      </c>
      <c r="BE241" s="219">
        <f>IF(N241="základní",J241,0)</f>
        <v>0</v>
      </c>
      <c r="BF241" s="219">
        <f>IF(N241="snížená",J241,0)</f>
        <v>0</v>
      </c>
      <c r="BG241" s="219">
        <f>IF(N241="zákl. přenesená",J241,0)</f>
        <v>0</v>
      </c>
      <c r="BH241" s="219">
        <f>IF(N241="sníž. přenesená",J241,0)</f>
        <v>0</v>
      </c>
      <c r="BI241" s="219">
        <f>IF(N241="nulová",J241,0)</f>
        <v>0</v>
      </c>
      <c r="BJ241" s="20" t="s">
        <v>80</v>
      </c>
      <c r="BK241" s="219">
        <f>ROUND(I241*H241,1)</f>
        <v>0</v>
      </c>
      <c r="BL241" s="20" t="s">
        <v>246</v>
      </c>
      <c r="BM241" s="218" t="s">
        <v>358</v>
      </c>
    </row>
    <row r="242" s="13" customFormat="1">
      <c r="A242" s="13"/>
      <c r="B242" s="225"/>
      <c r="C242" s="226"/>
      <c r="D242" s="227" t="s">
        <v>149</v>
      </c>
      <c r="E242" s="228" t="s">
        <v>19</v>
      </c>
      <c r="F242" s="229" t="s">
        <v>359</v>
      </c>
      <c r="G242" s="226"/>
      <c r="H242" s="230">
        <v>12.529999999999999</v>
      </c>
      <c r="I242" s="231"/>
      <c r="J242" s="226"/>
      <c r="K242" s="226"/>
      <c r="L242" s="232"/>
      <c r="M242" s="233"/>
      <c r="N242" s="234"/>
      <c r="O242" s="234"/>
      <c r="P242" s="234"/>
      <c r="Q242" s="234"/>
      <c r="R242" s="234"/>
      <c r="S242" s="234"/>
      <c r="T242" s="235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36" t="s">
        <v>149</v>
      </c>
      <c r="AU242" s="236" t="s">
        <v>82</v>
      </c>
      <c r="AV242" s="13" t="s">
        <v>82</v>
      </c>
      <c r="AW242" s="13" t="s">
        <v>33</v>
      </c>
      <c r="AX242" s="13" t="s">
        <v>80</v>
      </c>
      <c r="AY242" s="236" t="s">
        <v>135</v>
      </c>
    </row>
    <row r="243" s="2" customFormat="1" ht="24.15" customHeight="1">
      <c r="A243" s="41"/>
      <c r="B243" s="42"/>
      <c r="C243" s="207" t="s">
        <v>360</v>
      </c>
      <c r="D243" s="207" t="s">
        <v>140</v>
      </c>
      <c r="E243" s="208" t="s">
        <v>361</v>
      </c>
      <c r="F243" s="209" t="s">
        <v>362</v>
      </c>
      <c r="G243" s="210" t="s">
        <v>143</v>
      </c>
      <c r="H243" s="211">
        <v>11.153000000000001</v>
      </c>
      <c r="I243" s="212"/>
      <c r="J243" s="213">
        <f>ROUND(I243*H243,1)</f>
        <v>0</v>
      </c>
      <c r="K243" s="209" t="s">
        <v>144</v>
      </c>
      <c r="L243" s="47"/>
      <c r="M243" s="214" t="s">
        <v>19</v>
      </c>
      <c r="N243" s="215" t="s">
        <v>43</v>
      </c>
      <c r="O243" s="87"/>
      <c r="P243" s="216">
        <f>O243*H243</f>
        <v>0</v>
      </c>
      <c r="Q243" s="216">
        <v>0</v>
      </c>
      <c r="R243" s="216">
        <f>Q243*H243</f>
        <v>0</v>
      </c>
      <c r="S243" s="216">
        <v>0</v>
      </c>
      <c r="T243" s="217">
        <f>S243*H243</f>
        <v>0</v>
      </c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R243" s="218" t="s">
        <v>246</v>
      </c>
      <c r="AT243" s="218" t="s">
        <v>140</v>
      </c>
      <c r="AU243" s="218" t="s">
        <v>82</v>
      </c>
      <c r="AY243" s="20" t="s">
        <v>135</v>
      </c>
      <c r="BE243" s="219">
        <f>IF(N243="základní",J243,0)</f>
        <v>0</v>
      </c>
      <c r="BF243" s="219">
        <f>IF(N243="snížená",J243,0)</f>
        <v>0</v>
      </c>
      <c r="BG243" s="219">
        <f>IF(N243="zákl. přenesená",J243,0)</f>
        <v>0</v>
      </c>
      <c r="BH243" s="219">
        <f>IF(N243="sníž. přenesená",J243,0)</f>
        <v>0</v>
      </c>
      <c r="BI243" s="219">
        <f>IF(N243="nulová",J243,0)</f>
        <v>0</v>
      </c>
      <c r="BJ243" s="20" t="s">
        <v>80</v>
      </c>
      <c r="BK243" s="219">
        <f>ROUND(I243*H243,1)</f>
        <v>0</v>
      </c>
      <c r="BL243" s="20" t="s">
        <v>246</v>
      </c>
      <c r="BM243" s="218" t="s">
        <v>363</v>
      </c>
    </row>
    <row r="244" s="2" customFormat="1">
      <c r="A244" s="41"/>
      <c r="B244" s="42"/>
      <c r="C244" s="43"/>
      <c r="D244" s="220" t="s">
        <v>147</v>
      </c>
      <c r="E244" s="43"/>
      <c r="F244" s="221" t="s">
        <v>364</v>
      </c>
      <c r="G244" s="43"/>
      <c r="H244" s="43"/>
      <c r="I244" s="222"/>
      <c r="J244" s="43"/>
      <c r="K244" s="43"/>
      <c r="L244" s="47"/>
      <c r="M244" s="223"/>
      <c r="N244" s="224"/>
      <c r="O244" s="87"/>
      <c r="P244" s="87"/>
      <c r="Q244" s="87"/>
      <c r="R244" s="87"/>
      <c r="S244" s="87"/>
      <c r="T244" s="88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T244" s="20" t="s">
        <v>147</v>
      </c>
      <c r="AU244" s="20" t="s">
        <v>82</v>
      </c>
    </row>
    <row r="245" s="2" customFormat="1" ht="16.5" customHeight="1">
      <c r="A245" s="41"/>
      <c r="B245" s="42"/>
      <c r="C245" s="259" t="s">
        <v>138</v>
      </c>
      <c r="D245" s="259" t="s">
        <v>242</v>
      </c>
      <c r="E245" s="260" t="s">
        <v>365</v>
      </c>
      <c r="F245" s="261" t="s">
        <v>366</v>
      </c>
      <c r="G245" s="262" t="s">
        <v>143</v>
      </c>
      <c r="H245" s="263">
        <v>11.375999999999999</v>
      </c>
      <c r="I245" s="264"/>
      <c r="J245" s="265">
        <f>ROUND(I245*H245,1)</f>
        <v>0</v>
      </c>
      <c r="K245" s="261" t="s">
        <v>144</v>
      </c>
      <c r="L245" s="266"/>
      <c r="M245" s="267" t="s">
        <v>19</v>
      </c>
      <c r="N245" s="268" t="s">
        <v>43</v>
      </c>
      <c r="O245" s="87"/>
      <c r="P245" s="216">
        <f>O245*H245</f>
        <v>0</v>
      </c>
      <c r="Q245" s="216">
        <v>0.0047999999999999996</v>
      </c>
      <c r="R245" s="216">
        <f>Q245*H245</f>
        <v>0.054604799999999995</v>
      </c>
      <c r="S245" s="216">
        <v>0</v>
      </c>
      <c r="T245" s="217">
        <f>S245*H245</f>
        <v>0</v>
      </c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R245" s="218" t="s">
        <v>329</v>
      </c>
      <c r="AT245" s="218" t="s">
        <v>242</v>
      </c>
      <c r="AU245" s="218" t="s">
        <v>82</v>
      </c>
      <c r="AY245" s="20" t="s">
        <v>135</v>
      </c>
      <c r="BE245" s="219">
        <f>IF(N245="základní",J245,0)</f>
        <v>0</v>
      </c>
      <c r="BF245" s="219">
        <f>IF(N245="snížená",J245,0)</f>
        <v>0</v>
      </c>
      <c r="BG245" s="219">
        <f>IF(N245="zákl. přenesená",J245,0)</f>
        <v>0</v>
      </c>
      <c r="BH245" s="219">
        <f>IF(N245="sníž. přenesená",J245,0)</f>
        <v>0</v>
      </c>
      <c r="BI245" s="219">
        <f>IF(N245="nulová",J245,0)</f>
        <v>0</v>
      </c>
      <c r="BJ245" s="20" t="s">
        <v>80</v>
      </c>
      <c r="BK245" s="219">
        <f>ROUND(I245*H245,1)</f>
        <v>0</v>
      </c>
      <c r="BL245" s="20" t="s">
        <v>246</v>
      </c>
      <c r="BM245" s="218" t="s">
        <v>367</v>
      </c>
    </row>
    <row r="246" s="13" customFormat="1">
      <c r="A246" s="13"/>
      <c r="B246" s="225"/>
      <c r="C246" s="226"/>
      <c r="D246" s="227" t="s">
        <v>149</v>
      </c>
      <c r="E246" s="228" t="s">
        <v>19</v>
      </c>
      <c r="F246" s="229" t="s">
        <v>368</v>
      </c>
      <c r="G246" s="226"/>
      <c r="H246" s="230">
        <v>11.375999999999999</v>
      </c>
      <c r="I246" s="231"/>
      <c r="J246" s="226"/>
      <c r="K246" s="226"/>
      <c r="L246" s="232"/>
      <c r="M246" s="233"/>
      <c r="N246" s="234"/>
      <c r="O246" s="234"/>
      <c r="P246" s="234"/>
      <c r="Q246" s="234"/>
      <c r="R246" s="234"/>
      <c r="S246" s="234"/>
      <c r="T246" s="235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36" t="s">
        <v>149</v>
      </c>
      <c r="AU246" s="236" t="s">
        <v>82</v>
      </c>
      <c r="AV246" s="13" t="s">
        <v>82</v>
      </c>
      <c r="AW246" s="13" t="s">
        <v>33</v>
      </c>
      <c r="AX246" s="13" t="s">
        <v>80</v>
      </c>
      <c r="AY246" s="236" t="s">
        <v>135</v>
      </c>
    </row>
    <row r="247" s="2" customFormat="1" ht="37.8" customHeight="1">
      <c r="A247" s="41"/>
      <c r="B247" s="42"/>
      <c r="C247" s="207" t="s">
        <v>369</v>
      </c>
      <c r="D247" s="207" t="s">
        <v>140</v>
      </c>
      <c r="E247" s="208" t="s">
        <v>370</v>
      </c>
      <c r="F247" s="209" t="s">
        <v>371</v>
      </c>
      <c r="G247" s="210" t="s">
        <v>313</v>
      </c>
      <c r="H247" s="211">
        <v>0.189</v>
      </c>
      <c r="I247" s="212"/>
      <c r="J247" s="213">
        <f>ROUND(I247*H247,1)</f>
        <v>0</v>
      </c>
      <c r="K247" s="209" t="s">
        <v>144</v>
      </c>
      <c r="L247" s="47"/>
      <c r="M247" s="214" t="s">
        <v>19</v>
      </c>
      <c r="N247" s="215" t="s">
        <v>43</v>
      </c>
      <c r="O247" s="87"/>
      <c r="P247" s="216">
        <f>O247*H247</f>
        <v>0</v>
      </c>
      <c r="Q247" s="216">
        <v>0</v>
      </c>
      <c r="R247" s="216">
        <f>Q247*H247</f>
        <v>0</v>
      </c>
      <c r="S247" s="216">
        <v>0</v>
      </c>
      <c r="T247" s="217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18" t="s">
        <v>246</v>
      </c>
      <c r="AT247" s="218" t="s">
        <v>140</v>
      </c>
      <c r="AU247" s="218" t="s">
        <v>82</v>
      </c>
      <c r="AY247" s="20" t="s">
        <v>135</v>
      </c>
      <c r="BE247" s="219">
        <f>IF(N247="základní",J247,0)</f>
        <v>0</v>
      </c>
      <c r="BF247" s="219">
        <f>IF(N247="snížená",J247,0)</f>
        <v>0</v>
      </c>
      <c r="BG247" s="219">
        <f>IF(N247="zákl. přenesená",J247,0)</f>
        <v>0</v>
      </c>
      <c r="BH247" s="219">
        <f>IF(N247="sníž. přenesená",J247,0)</f>
        <v>0</v>
      </c>
      <c r="BI247" s="219">
        <f>IF(N247="nulová",J247,0)</f>
        <v>0</v>
      </c>
      <c r="BJ247" s="20" t="s">
        <v>80</v>
      </c>
      <c r="BK247" s="219">
        <f>ROUND(I247*H247,1)</f>
        <v>0</v>
      </c>
      <c r="BL247" s="20" t="s">
        <v>246</v>
      </c>
      <c r="BM247" s="218" t="s">
        <v>372</v>
      </c>
    </row>
    <row r="248" s="2" customFormat="1">
      <c r="A248" s="41"/>
      <c r="B248" s="42"/>
      <c r="C248" s="43"/>
      <c r="D248" s="220" t="s">
        <v>147</v>
      </c>
      <c r="E248" s="43"/>
      <c r="F248" s="221" t="s">
        <v>373</v>
      </c>
      <c r="G248" s="43"/>
      <c r="H248" s="43"/>
      <c r="I248" s="222"/>
      <c r="J248" s="43"/>
      <c r="K248" s="43"/>
      <c r="L248" s="47"/>
      <c r="M248" s="223"/>
      <c r="N248" s="224"/>
      <c r="O248" s="87"/>
      <c r="P248" s="87"/>
      <c r="Q248" s="87"/>
      <c r="R248" s="87"/>
      <c r="S248" s="87"/>
      <c r="T248" s="88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T248" s="20" t="s">
        <v>147</v>
      </c>
      <c r="AU248" s="20" t="s">
        <v>82</v>
      </c>
    </row>
    <row r="249" s="12" customFormat="1" ht="22.8" customHeight="1">
      <c r="A249" s="12"/>
      <c r="B249" s="191"/>
      <c r="C249" s="192"/>
      <c r="D249" s="193" t="s">
        <v>71</v>
      </c>
      <c r="E249" s="205" t="s">
        <v>374</v>
      </c>
      <c r="F249" s="205" t="s">
        <v>375</v>
      </c>
      <c r="G249" s="192"/>
      <c r="H249" s="192"/>
      <c r="I249" s="195"/>
      <c r="J249" s="206">
        <f>BK249</f>
        <v>0</v>
      </c>
      <c r="K249" s="192"/>
      <c r="L249" s="197"/>
      <c r="M249" s="198"/>
      <c r="N249" s="199"/>
      <c r="O249" s="199"/>
      <c r="P249" s="200">
        <f>SUM(P250:P273)</f>
        <v>0</v>
      </c>
      <c r="Q249" s="199"/>
      <c r="R249" s="200">
        <f>SUM(R250:R273)</f>
        <v>0.084160000000000013</v>
      </c>
      <c r="S249" s="199"/>
      <c r="T249" s="201">
        <f>SUM(T250:T273)</f>
        <v>0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202" t="s">
        <v>82</v>
      </c>
      <c r="AT249" s="203" t="s">
        <v>71</v>
      </c>
      <c r="AU249" s="203" t="s">
        <v>80</v>
      </c>
      <c r="AY249" s="202" t="s">
        <v>135</v>
      </c>
      <c r="BK249" s="204">
        <f>SUM(BK250:BK273)</f>
        <v>0</v>
      </c>
    </row>
    <row r="250" s="2" customFormat="1" ht="24.15" customHeight="1">
      <c r="A250" s="41"/>
      <c r="B250" s="42"/>
      <c r="C250" s="207" t="s">
        <v>376</v>
      </c>
      <c r="D250" s="207" t="s">
        <v>140</v>
      </c>
      <c r="E250" s="208" t="s">
        <v>377</v>
      </c>
      <c r="F250" s="209" t="s">
        <v>378</v>
      </c>
      <c r="G250" s="210" t="s">
        <v>238</v>
      </c>
      <c r="H250" s="211">
        <v>3</v>
      </c>
      <c r="I250" s="212"/>
      <c r="J250" s="213">
        <f>ROUND(I250*H250,1)</f>
        <v>0</v>
      </c>
      <c r="K250" s="209" t="s">
        <v>144</v>
      </c>
      <c r="L250" s="47"/>
      <c r="M250" s="214" t="s">
        <v>19</v>
      </c>
      <c r="N250" s="215" t="s">
        <v>43</v>
      </c>
      <c r="O250" s="87"/>
      <c r="P250" s="216">
        <f>O250*H250</f>
        <v>0</v>
      </c>
      <c r="Q250" s="216">
        <v>0</v>
      </c>
      <c r="R250" s="216">
        <f>Q250*H250</f>
        <v>0</v>
      </c>
      <c r="S250" s="216">
        <v>0</v>
      </c>
      <c r="T250" s="217">
        <f>S250*H250</f>
        <v>0</v>
      </c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R250" s="218" t="s">
        <v>246</v>
      </c>
      <c r="AT250" s="218" t="s">
        <v>140</v>
      </c>
      <c r="AU250" s="218" t="s">
        <v>82</v>
      </c>
      <c r="AY250" s="20" t="s">
        <v>135</v>
      </c>
      <c r="BE250" s="219">
        <f>IF(N250="základní",J250,0)</f>
        <v>0</v>
      </c>
      <c r="BF250" s="219">
        <f>IF(N250="snížená",J250,0)</f>
        <v>0</v>
      </c>
      <c r="BG250" s="219">
        <f>IF(N250="zákl. přenesená",J250,0)</f>
        <v>0</v>
      </c>
      <c r="BH250" s="219">
        <f>IF(N250="sníž. přenesená",J250,0)</f>
        <v>0</v>
      </c>
      <c r="BI250" s="219">
        <f>IF(N250="nulová",J250,0)</f>
        <v>0</v>
      </c>
      <c r="BJ250" s="20" t="s">
        <v>80</v>
      </c>
      <c r="BK250" s="219">
        <f>ROUND(I250*H250,1)</f>
        <v>0</v>
      </c>
      <c r="BL250" s="20" t="s">
        <v>246</v>
      </c>
      <c r="BM250" s="218" t="s">
        <v>379</v>
      </c>
    </row>
    <row r="251" s="2" customFormat="1">
      <c r="A251" s="41"/>
      <c r="B251" s="42"/>
      <c r="C251" s="43"/>
      <c r="D251" s="220" t="s">
        <v>147</v>
      </c>
      <c r="E251" s="43"/>
      <c r="F251" s="221" t="s">
        <v>380</v>
      </c>
      <c r="G251" s="43"/>
      <c r="H251" s="43"/>
      <c r="I251" s="222"/>
      <c r="J251" s="43"/>
      <c r="K251" s="43"/>
      <c r="L251" s="47"/>
      <c r="M251" s="223"/>
      <c r="N251" s="224"/>
      <c r="O251" s="87"/>
      <c r="P251" s="87"/>
      <c r="Q251" s="87"/>
      <c r="R251" s="87"/>
      <c r="S251" s="87"/>
      <c r="T251" s="88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T251" s="20" t="s">
        <v>147</v>
      </c>
      <c r="AU251" s="20" t="s">
        <v>82</v>
      </c>
    </row>
    <row r="252" s="2" customFormat="1" ht="16.5" customHeight="1">
      <c r="A252" s="41"/>
      <c r="B252" s="42"/>
      <c r="C252" s="259" t="s">
        <v>381</v>
      </c>
      <c r="D252" s="259" t="s">
        <v>242</v>
      </c>
      <c r="E252" s="260" t="s">
        <v>382</v>
      </c>
      <c r="F252" s="261" t="s">
        <v>383</v>
      </c>
      <c r="G252" s="262" t="s">
        <v>238</v>
      </c>
      <c r="H252" s="263">
        <v>3</v>
      </c>
      <c r="I252" s="264"/>
      <c r="J252" s="265">
        <f>ROUND(I252*H252,1)</f>
        <v>0</v>
      </c>
      <c r="K252" s="261" t="s">
        <v>144</v>
      </c>
      <c r="L252" s="266"/>
      <c r="M252" s="267" t="s">
        <v>19</v>
      </c>
      <c r="N252" s="268" t="s">
        <v>43</v>
      </c>
      <c r="O252" s="87"/>
      <c r="P252" s="216">
        <f>O252*H252</f>
        <v>0</v>
      </c>
      <c r="Q252" s="216">
        <v>0.017500000000000002</v>
      </c>
      <c r="R252" s="216">
        <f>Q252*H252</f>
        <v>0.052500000000000005</v>
      </c>
      <c r="S252" s="216">
        <v>0</v>
      </c>
      <c r="T252" s="217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18" t="s">
        <v>329</v>
      </c>
      <c r="AT252" s="218" t="s">
        <v>242</v>
      </c>
      <c r="AU252" s="218" t="s">
        <v>82</v>
      </c>
      <c r="AY252" s="20" t="s">
        <v>135</v>
      </c>
      <c r="BE252" s="219">
        <f>IF(N252="základní",J252,0)</f>
        <v>0</v>
      </c>
      <c r="BF252" s="219">
        <f>IF(N252="snížená",J252,0)</f>
        <v>0</v>
      </c>
      <c r="BG252" s="219">
        <f>IF(N252="zákl. přenesená",J252,0)</f>
        <v>0</v>
      </c>
      <c r="BH252" s="219">
        <f>IF(N252="sníž. přenesená",J252,0)</f>
        <v>0</v>
      </c>
      <c r="BI252" s="219">
        <f>IF(N252="nulová",J252,0)</f>
        <v>0</v>
      </c>
      <c r="BJ252" s="20" t="s">
        <v>80</v>
      </c>
      <c r="BK252" s="219">
        <f>ROUND(I252*H252,1)</f>
        <v>0</v>
      </c>
      <c r="BL252" s="20" t="s">
        <v>246</v>
      </c>
      <c r="BM252" s="218" t="s">
        <v>384</v>
      </c>
    </row>
    <row r="253" s="2" customFormat="1" ht="24.15" customHeight="1">
      <c r="A253" s="41"/>
      <c r="B253" s="42"/>
      <c r="C253" s="207" t="s">
        <v>385</v>
      </c>
      <c r="D253" s="207" t="s">
        <v>140</v>
      </c>
      <c r="E253" s="208" t="s">
        <v>386</v>
      </c>
      <c r="F253" s="209" t="s">
        <v>387</v>
      </c>
      <c r="G253" s="210" t="s">
        <v>238</v>
      </c>
      <c r="H253" s="211">
        <v>1</v>
      </c>
      <c r="I253" s="212"/>
      <c r="J253" s="213">
        <f>ROUND(I253*H253,1)</f>
        <v>0</v>
      </c>
      <c r="K253" s="209" t="s">
        <v>144</v>
      </c>
      <c r="L253" s="47"/>
      <c r="M253" s="214" t="s">
        <v>19</v>
      </c>
      <c r="N253" s="215" t="s">
        <v>43</v>
      </c>
      <c r="O253" s="87"/>
      <c r="P253" s="216">
        <f>O253*H253</f>
        <v>0</v>
      </c>
      <c r="Q253" s="216">
        <v>0</v>
      </c>
      <c r="R253" s="216">
        <f>Q253*H253</f>
        <v>0</v>
      </c>
      <c r="S253" s="216">
        <v>0</v>
      </c>
      <c r="T253" s="217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18" t="s">
        <v>246</v>
      </c>
      <c r="AT253" s="218" t="s">
        <v>140</v>
      </c>
      <c r="AU253" s="218" t="s">
        <v>82</v>
      </c>
      <c r="AY253" s="20" t="s">
        <v>135</v>
      </c>
      <c r="BE253" s="219">
        <f>IF(N253="základní",J253,0)</f>
        <v>0</v>
      </c>
      <c r="BF253" s="219">
        <f>IF(N253="snížená",J253,0)</f>
        <v>0</v>
      </c>
      <c r="BG253" s="219">
        <f>IF(N253="zákl. přenesená",J253,0)</f>
        <v>0</v>
      </c>
      <c r="BH253" s="219">
        <f>IF(N253="sníž. přenesená",J253,0)</f>
        <v>0</v>
      </c>
      <c r="BI253" s="219">
        <f>IF(N253="nulová",J253,0)</f>
        <v>0</v>
      </c>
      <c r="BJ253" s="20" t="s">
        <v>80</v>
      </c>
      <c r="BK253" s="219">
        <f>ROUND(I253*H253,1)</f>
        <v>0</v>
      </c>
      <c r="BL253" s="20" t="s">
        <v>246</v>
      </c>
      <c r="BM253" s="218" t="s">
        <v>388</v>
      </c>
    </row>
    <row r="254" s="2" customFormat="1">
      <c r="A254" s="41"/>
      <c r="B254" s="42"/>
      <c r="C254" s="43"/>
      <c r="D254" s="220" t="s">
        <v>147</v>
      </c>
      <c r="E254" s="43"/>
      <c r="F254" s="221" t="s">
        <v>389</v>
      </c>
      <c r="G254" s="43"/>
      <c r="H254" s="43"/>
      <c r="I254" s="222"/>
      <c r="J254" s="43"/>
      <c r="K254" s="43"/>
      <c r="L254" s="47"/>
      <c r="M254" s="223"/>
      <c r="N254" s="224"/>
      <c r="O254" s="87"/>
      <c r="P254" s="87"/>
      <c r="Q254" s="87"/>
      <c r="R254" s="87"/>
      <c r="S254" s="87"/>
      <c r="T254" s="88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T254" s="20" t="s">
        <v>147</v>
      </c>
      <c r="AU254" s="20" t="s">
        <v>82</v>
      </c>
    </row>
    <row r="255" s="2" customFormat="1" ht="16.5" customHeight="1">
      <c r="A255" s="41"/>
      <c r="B255" s="42"/>
      <c r="C255" s="259" t="s">
        <v>390</v>
      </c>
      <c r="D255" s="259" t="s">
        <v>242</v>
      </c>
      <c r="E255" s="260" t="s">
        <v>391</v>
      </c>
      <c r="F255" s="261" t="s">
        <v>392</v>
      </c>
      <c r="G255" s="262" t="s">
        <v>238</v>
      </c>
      <c r="H255" s="263">
        <v>1</v>
      </c>
      <c r="I255" s="264"/>
      <c r="J255" s="265">
        <f>ROUND(I255*H255,1)</f>
        <v>0</v>
      </c>
      <c r="K255" s="261" t="s">
        <v>144</v>
      </c>
      <c r="L255" s="266"/>
      <c r="M255" s="267" t="s">
        <v>19</v>
      </c>
      <c r="N255" s="268" t="s">
        <v>43</v>
      </c>
      <c r="O255" s="87"/>
      <c r="P255" s="216">
        <f>O255*H255</f>
        <v>0</v>
      </c>
      <c r="Q255" s="216">
        <v>0.020500000000000001</v>
      </c>
      <c r="R255" s="216">
        <f>Q255*H255</f>
        <v>0.020500000000000001</v>
      </c>
      <c r="S255" s="216">
        <v>0</v>
      </c>
      <c r="T255" s="217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18" t="s">
        <v>329</v>
      </c>
      <c r="AT255" s="218" t="s">
        <v>242</v>
      </c>
      <c r="AU255" s="218" t="s">
        <v>82</v>
      </c>
      <c r="AY255" s="20" t="s">
        <v>135</v>
      </c>
      <c r="BE255" s="219">
        <f>IF(N255="základní",J255,0)</f>
        <v>0</v>
      </c>
      <c r="BF255" s="219">
        <f>IF(N255="snížená",J255,0)</f>
        <v>0</v>
      </c>
      <c r="BG255" s="219">
        <f>IF(N255="zákl. přenesená",J255,0)</f>
        <v>0</v>
      </c>
      <c r="BH255" s="219">
        <f>IF(N255="sníž. přenesená",J255,0)</f>
        <v>0</v>
      </c>
      <c r="BI255" s="219">
        <f>IF(N255="nulová",J255,0)</f>
        <v>0</v>
      </c>
      <c r="BJ255" s="20" t="s">
        <v>80</v>
      </c>
      <c r="BK255" s="219">
        <f>ROUND(I255*H255,1)</f>
        <v>0</v>
      </c>
      <c r="BL255" s="20" t="s">
        <v>246</v>
      </c>
      <c r="BM255" s="218" t="s">
        <v>393</v>
      </c>
    </row>
    <row r="256" s="2" customFormat="1" ht="16.5" customHeight="1">
      <c r="A256" s="41"/>
      <c r="B256" s="42"/>
      <c r="C256" s="207" t="s">
        <v>394</v>
      </c>
      <c r="D256" s="207" t="s">
        <v>140</v>
      </c>
      <c r="E256" s="208" t="s">
        <v>395</v>
      </c>
      <c r="F256" s="209" t="s">
        <v>396</v>
      </c>
      <c r="G256" s="210" t="s">
        <v>238</v>
      </c>
      <c r="H256" s="211">
        <v>4</v>
      </c>
      <c r="I256" s="212"/>
      <c r="J256" s="213">
        <f>ROUND(I256*H256,1)</f>
        <v>0</v>
      </c>
      <c r="K256" s="209" t="s">
        <v>144</v>
      </c>
      <c r="L256" s="47"/>
      <c r="M256" s="214" t="s">
        <v>19</v>
      </c>
      <c r="N256" s="215" t="s">
        <v>43</v>
      </c>
      <c r="O256" s="87"/>
      <c r="P256" s="216">
        <f>O256*H256</f>
        <v>0</v>
      </c>
      <c r="Q256" s="216">
        <v>0</v>
      </c>
      <c r="R256" s="216">
        <f>Q256*H256</f>
        <v>0</v>
      </c>
      <c r="S256" s="216">
        <v>0</v>
      </c>
      <c r="T256" s="217">
        <f>S256*H256</f>
        <v>0</v>
      </c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R256" s="218" t="s">
        <v>246</v>
      </c>
      <c r="AT256" s="218" t="s">
        <v>140</v>
      </c>
      <c r="AU256" s="218" t="s">
        <v>82</v>
      </c>
      <c r="AY256" s="20" t="s">
        <v>135</v>
      </c>
      <c r="BE256" s="219">
        <f>IF(N256="základní",J256,0)</f>
        <v>0</v>
      </c>
      <c r="BF256" s="219">
        <f>IF(N256="snížená",J256,0)</f>
        <v>0</v>
      </c>
      <c r="BG256" s="219">
        <f>IF(N256="zákl. přenesená",J256,0)</f>
        <v>0</v>
      </c>
      <c r="BH256" s="219">
        <f>IF(N256="sníž. přenesená",J256,0)</f>
        <v>0</v>
      </c>
      <c r="BI256" s="219">
        <f>IF(N256="nulová",J256,0)</f>
        <v>0</v>
      </c>
      <c r="BJ256" s="20" t="s">
        <v>80</v>
      </c>
      <c r="BK256" s="219">
        <f>ROUND(I256*H256,1)</f>
        <v>0</v>
      </c>
      <c r="BL256" s="20" t="s">
        <v>246</v>
      </c>
      <c r="BM256" s="218" t="s">
        <v>397</v>
      </c>
    </row>
    <row r="257" s="2" customFormat="1">
      <c r="A257" s="41"/>
      <c r="B257" s="42"/>
      <c r="C257" s="43"/>
      <c r="D257" s="220" t="s">
        <v>147</v>
      </c>
      <c r="E257" s="43"/>
      <c r="F257" s="221" t="s">
        <v>398</v>
      </c>
      <c r="G257" s="43"/>
      <c r="H257" s="43"/>
      <c r="I257" s="222"/>
      <c r="J257" s="43"/>
      <c r="K257" s="43"/>
      <c r="L257" s="47"/>
      <c r="M257" s="223"/>
      <c r="N257" s="224"/>
      <c r="O257" s="87"/>
      <c r="P257" s="87"/>
      <c r="Q257" s="87"/>
      <c r="R257" s="87"/>
      <c r="S257" s="87"/>
      <c r="T257" s="88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T257" s="20" t="s">
        <v>147</v>
      </c>
      <c r="AU257" s="20" t="s">
        <v>82</v>
      </c>
    </row>
    <row r="258" s="2" customFormat="1" ht="16.5" customHeight="1">
      <c r="A258" s="41"/>
      <c r="B258" s="42"/>
      <c r="C258" s="259" t="s">
        <v>399</v>
      </c>
      <c r="D258" s="259" t="s">
        <v>242</v>
      </c>
      <c r="E258" s="260" t="s">
        <v>400</v>
      </c>
      <c r="F258" s="261" t="s">
        <v>401</v>
      </c>
      <c r="G258" s="262" t="s">
        <v>238</v>
      </c>
      <c r="H258" s="263">
        <v>4</v>
      </c>
      <c r="I258" s="264"/>
      <c r="J258" s="265">
        <f>ROUND(I258*H258,1)</f>
        <v>0</v>
      </c>
      <c r="K258" s="261" t="s">
        <v>144</v>
      </c>
      <c r="L258" s="266"/>
      <c r="M258" s="267" t="s">
        <v>19</v>
      </c>
      <c r="N258" s="268" t="s">
        <v>43</v>
      </c>
      <c r="O258" s="87"/>
      <c r="P258" s="216">
        <f>O258*H258</f>
        <v>0</v>
      </c>
      <c r="Q258" s="216">
        <v>0.00029</v>
      </c>
      <c r="R258" s="216">
        <f>Q258*H258</f>
        <v>0.00116</v>
      </c>
      <c r="S258" s="216">
        <v>0</v>
      </c>
      <c r="T258" s="217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18" t="s">
        <v>329</v>
      </c>
      <c r="AT258" s="218" t="s">
        <v>242</v>
      </c>
      <c r="AU258" s="218" t="s">
        <v>82</v>
      </c>
      <c r="AY258" s="20" t="s">
        <v>135</v>
      </c>
      <c r="BE258" s="219">
        <f>IF(N258="základní",J258,0)</f>
        <v>0</v>
      </c>
      <c r="BF258" s="219">
        <f>IF(N258="snížená",J258,0)</f>
        <v>0</v>
      </c>
      <c r="BG258" s="219">
        <f>IF(N258="zákl. přenesená",J258,0)</f>
        <v>0</v>
      </c>
      <c r="BH258" s="219">
        <f>IF(N258="sníž. přenesená",J258,0)</f>
        <v>0</v>
      </c>
      <c r="BI258" s="219">
        <f>IF(N258="nulová",J258,0)</f>
        <v>0</v>
      </c>
      <c r="BJ258" s="20" t="s">
        <v>80</v>
      </c>
      <c r="BK258" s="219">
        <f>ROUND(I258*H258,1)</f>
        <v>0</v>
      </c>
      <c r="BL258" s="20" t="s">
        <v>246</v>
      </c>
      <c r="BM258" s="218" t="s">
        <v>402</v>
      </c>
    </row>
    <row r="259" s="2" customFormat="1" ht="16.5" customHeight="1">
      <c r="A259" s="41"/>
      <c r="B259" s="42"/>
      <c r="C259" s="207" t="s">
        <v>403</v>
      </c>
      <c r="D259" s="207" t="s">
        <v>140</v>
      </c>
      <c r="E259" s="208" t="s">
        <v>404</v>
      </c>
      <c r="F259" s="209" t="s">
        <v>405</v>
      </c>
      <c r="G259" s="210" t="s">
        <v>238</v>
      </c>
      <c r="H259" s="211">
        <v>4</v>
      </c>
      <c r="I259" s="212"/>
      <c r="J259" s="213">
        <f>ROUND(I259*H259,1)</f>
        <v>0</v>
      </c>
      <c r="K259" s="209" t="s">
        <v>144</v>
      </c>
      <c r="L259" s="47"/>
      <c r="M259" s="214" t="s">
        <v>19</v>
      </c>
      <c r="N259" s="215" t="s">
        <v>43</v>
      </c>
      <c r="O259" s="87"/>
      <c r="P259" s="216">
        <f>O259*H259</f>
        <v>0</v>
      </c>
      <c r="Q259" s="216">
        <v>0</v>
      </c>
      <c r="R259" s="216">
        <f>Q259*H259</f>
        <v>0</v>
      </c>
      <c r="S259" s="216">
        <v>0</v>
      </c>
      <c r="T259" s="217">
        <f>S259*H259</f>
        <v>0</v>
      </c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R259" s="218" t="s">
        <v>246</v>
      </c>
      <c r="AT259" s="218" t="s">
        <v>140</v>
      </c>
      <c r="AU259" s="218" t="s">
        <v>82</v>
      </c>
      <c r="AY259" s="20" t="s">
        <v>135</v>
      </c>
      <c r="BE259" s="219">
        <f>IF(N259="základní",J259,0)</f>
        <v>0</v>
      </c>
      <c r="BF259" s="219">
        <f>IF(N259="snížená",J259,0)</f>
        <v>0</v>
      </c>
      <c r="BG259" s="219">
        <f>IF(N259="zákl. přenesená",J259,0)</f>
        <v>0</v>
      </c>
      <c r="BH259" s="219">
        <f>IF(N259="sníž. přenesená",J259,0)</f>
        <v>0</v>
      </c>
      <c r="BI259" s="219">
        <f>IF(N259="nulová",J259,0)</f>
        <v>0</v>
      </c>
      <c r="BJ259" s="20" t="s">
        <v>80</v>
      </c>
      <c r="BK259" s="219">
        <f>ROUND(I259*H259,1)</f>
        <v>0</v>
      </c>
      <c r="BL259" s="20" t="s">
        <v>246</v>
      </c>
      <c r="BM259" s="218" t="s">
        <v>406</v>
      </c>
    </row>
    <row r="260" s="2" customFormat="1">
      <c r="A260" s="41"/>
      <c r="B260" s="42"/>
      <c r="C260" s="43"/>
      <c r="D260" s="220" t="s">
        <v>147</v>
      </c>
      <c r="E260" s="43"/>
      <c r="F260" s="221" t="s">
        <v>407</v>
      </c>
      <c r="G260" s="43"/>
      <c r="H260" s="43"/>
      <c r="I260" s="222"/>
      <c r="J260" s="43"/>
      <c r="K260" s="43"/>
      <c r="L260" s="47"/>
      <c r="M260" s="223"/>
      <c r="N260" s="224"/>
      <c r="O260" s="87"/>
      <c r="P260" s="87"/>
      <c r="Q260" s="87"/>
      <c r="R260" s="87"/>
      <c r="S260" s="87"/>
      <c r="T260" s="88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T260" s="20" t="s">
        <v>147</v>
      </c>
      <c r="AU260" s="20" t="s">
        <v>82</v>
      </c>
    </row>
    <row r="261" s="2" customFormat="1" ht="16.5" customHeight="1">
      <c r="A261" s="41"/>
      <c r="B261" s="42"/>
      <c r="C261" s="259" t="s">
        <v>408</v>
      </c>
      <c r="D261" s="259" t="s">
        <v>242</v>
      </c>
      <c r="E261" s="260" t="s">
        <v>409</v>
      </c>
      <c r="F261" s="261" t="s">
        <v>410</v>
      </c>
      <c r="G261" s="262" t="s">
        <v>238</v>
      </c>
      <c r="H261" s="263">
        <v>2</v>
      </c>
      <c r="I261" s="264"/>
      <c r="J261" s="265">
        <f>ROUND(I261*H261,1)</f>
        <v>0</v>
      </c>
      <c r="K261" s="261" t="s">
        <v>144</v>
      </c>
      <c r="L261" s="266"/>
      <c r="M261" s="267" t="s">
        <v>19</v>
      </c>
      <c r="N261" s="268" t="s">
        <v>43</v>
      </c>
      <c r="O261" s="87"/>
      <c r="P261" s="216">
        <f>O261*H261</f>
        <v>0</v>
      </c>
      <c r="Q261" s="216">
        <v>0.00014999999999999999</v>
      </c>
      <c r="R261" s="216">
        <f>Q261*H261</f>
        <v>0.00029999999999999997</v>
      </c>
      <c r="S261" s="216">
        <v>0</v>
      </c>
      <c r="T261" s="217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18" t="s">
        <v>329</v>
      </c>
      <c r="AT261" s="218" t="s">
        <v>242</v>
      </c>
      <c r="AU261" s="218" t="s">
        <v>82</v>
      </c>
      <c r="AY261" s="20" t="s">
        <v>135</v>
      </c>
      <c r="BE261" s="219">
        <f>IF(N261="základní",J261,0)</f>
        <v>0</v>
      </c>
      <c r="BF261" s="219">
        <f>IF(N261="snížená",J261,0)</f>
        <v>0</v>
      </c>
      <c r="BG261" s="219">
        <f>IF(N261="zákl. přenesená",J261,0)</f>
        <v>0</v>
      </c>
      <c r="BH261" s="219">
        <f>IF(N261="sníž. přenesená",J261,0)</f>
        <v>0</v>
      </c>
      <c r="BI261" s="219">
        <f>IF(N261="nulová",J261,0)</f>
        <v>0</v>
      </c>
      <c r="BJ261" s="20" t="s">
        <v>80</v>
      </c>
      <c r="BK261" s="219">
        <f>ROUND(I261*H261,1)</f>
        <v>0</v>
      </c>
      <c r="BL261" s="20" t="s">
        <v>246</v>
      </c>
      <c r="BM261" s="218" t="s">
        <v>411</v>
      </c>
    </row>
    <row r="262" s="2" customFormat="1" ht="16.5" customHeight="1">
      <c r="A262" s="41"/>
      <c r="B262" s="42"/>
      <c r="C262" s="259" t="s">
        <v>412</v>
      </c>
      <c r="D262" s="259" t="s">
        <v>242</v>
      </c>
      <c r="E262" s="260" t="s">
        <v>413</v>
      </c>
      <c r="F262" s="261" t="s">
        <v>414</v>
      </c>
      <c r="G262" s="262" t="s">
        <v>238</v>
      </c>
      <c r="H262" s="263">
        <v>2</v>
      </c>
      <c r="I262" s="264"/>
      <c r="J262" s="265">
        <f>ROUND(I262*H262,1)</f>
        <v>0</v>
      </c>
      <c r="K262" s="261" t="s">
        <v>144</v>
      </c>
      <c r="L262" s="266"/>
      <c r="M262" s="267" t="s">
        <v>19</v>
      </c>
      <c r="N262" s="268" t="s">
        <v>43</v>
      </c>
      <c r="O262" s="87"/>
      <c r="P262" s="216">
        <f>O262*H262</f>
        <v>0</v>
      </c>
      <c r="Q262" s="216">
        <v>0.00014999999999999999</v>
      </c>
      <c r="R262" s="216">
        <f>Q262*H262</f>
        <v>0.00029999999999999997</v>
      </c>
      <c r="S262" s="216">
        <v>0</v>
      </c>
      <c r="T262" s="217">
        <f>S262*H262</f>
        <v>0</v>
      </c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R262" s="218" t="s">
        <v>329</v>
      </c>
      <c r="AT262" s="218" t="s">
        <v>242</v>
      </c>
      <c r="AU262" s="218" t="s">
        <v>82</v>
      </c>
      <c r="AY262" s="20" t="s">
        <v>135</v>
      </c>
      <c r="BE262" s="219">
        <f>IF(N262="základní",J262,0)</f>
        <v>0</v>
      </c>
      <c r="BF262" s="219">
        <f>IF(N262="snížená",J262,0)</f>
        <v>0</v>
      </c>
      <c r="BG262" s="219">
        <f>IF(N262="zákl. přenesená",J262,0)</f>
        <v>0</v>
      </c>
      <c r="BH262" s="219">
        <f>IF(N262="sníž. přenesená",J262,0)</f>
        <v>0</v>
      </c>
      <c r="BI262" s="219">
        <f>IF(N262="nulová",J262,0)</f>
        <v>0</v>
      </c>
      <c r="BJ262" s="20" t="s">
        <v>80</v>
      </c>
      <c r="BK262" s="219">
        <f>ROUND(I262*H262,1)</f>
        <v>0</v>
      </c>
      <c r="BL262" s="20" t="s">
        <v>246</v>
      </c>
      <c r="BM262" s="218" t="s">
        <v>415</v>
      </c>
    </row>
    <row r="263" s="2" customFormat="1" ht="16.5" customHeight="1">
      <c r="A263" s="41"/>
      <c r="B263" s="42"/>
      <c r="C263" s="207" t="s">
        <v>416</v>
      </c>
      <c r="D263" s="207" t="s">
        <v>140</v>
      </c>
      <c r="E263" s="208" t="s">
        <v>417</v>
      </c>
      <c r="F263" s="209" t="s">
        <v>418</v>
      </c>
      <c r="G263" s="210" t="s">
        <v>238</v>
      </c>
      <c r="H263" s="211">
        <v>4</v>
      </c>
      <c r="I263" s="212"/>
      <c r="J263" s="213">
        <f>ROUND(I263*H263,1)</f>
        <v>0</v>
      </c>
      <c r="K263" s="209" t="s">
        <v>144</v>
      </c>
      <c r="L263" s="47"/>
      <c r="M263" s="214" t="s">
        <v>19</v>
      </c>
      <c r="N263" s="215" t="s">
        <v>43</v>
      </c>
      <c r="O263" s="87"/>
      <c r="P263" s="216">
        <f>O263*H263</f>
        <v>0</v>
      </c>
      <c r="Q263" s="216">
        <v>0</v>
      </c>
      <c r="R263" s="216">
        <f>Q263*H263</f>
        <v>0</v>
      </c>
      <c r="S263" s="216">
        <v>0</v>
      </c>
      <c r="T263" s="217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18" t="s">
        <v>246</v>
      </c>
      <c r="AT263" s="218" t="s">
        <v>140</v>
      </c>
      <c r="AU263" s="218" t="s">
        <v>82</v>
      </c>
      <c r="AY263" s="20" t="s">
        <v>135</v>
      </c>
      <c r="BE263" s="219">
        <f>IF(N263="základní",J263,0)</f>
        <v>0</v>
      </c>
      <c r="BF263" s="219">
        <f>IF(N263="snížená",J263,0)</f>
        <v>0</v>
      </c>
      <c r="BG263" s="219">
        <f>IF(N263="zákl. přenesená",J263,0)</f>
        <v>0</v>
      </c>
      <c r="BH263" s="219">
        <f>IF(N263="sníž. přenesená",J263,0)</f>
        <v>0</v>
      </c>
      <c r="BI263" s="219">
        <f>IF(N263="nulová",J263,0)</f>
        <v>0</v>
      </c>
      <c r="BJ263" s="20" t="s">
        <v>80</v>
      </c>
      <c r="BK263" s="219">
        <f>ROUND(I263*H263,1)</f>
        <v>0</v>
      </c>
      <c r="BL263" s="20" t="s">
        <v>246</v>
      </c>
      <c r="BM263" s="218" t="s">
        <v>419</v>
      </c>
    </row>
    <row r="264" s="2" customFormat="1">
      <c r="A264" s="41"/>
      <c r="B264" s="42"/>
      <c r="C264" s="43"/>
      <c r="D264" s="220" t="s">
        <v>147</v>
      </c>
      <c r="E264" s="43"/>
      <c r="F264" s="221" t="s">
        <v>420</v>
      </c>
      <c r="G264" s="43"/>
      <c r="H264" s="43"/>
      <c r="I264" s="222"/>
      <c r="J264" s="43"/>
      <c r="K264" s="43"/>
      <c r="L264" s="47"/>
      <c r="M264" s="223"/>
      <c r="N264" s="224"/>
      <c r="O264" s="87"/>
      <c r="P264" s="87"/>
      <c r="Q264" s="87"/>
      <c r="R264" s="87"/>
      <c r="S264" s="87"/>
      <c r="T264" s="88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T264" s="20" t="s">
        <v>147</v>
      </c>
      <c r="AU264" s="20" t="s">
        <v>82</v>
      </c>
    </row>
    <row r="265" s="2" customFormat="1" ht="16.5" customHeight="1">
      <c r="A265" s="41"/>
      <c r="B265" s="42"/>
      <c r="C265" s="259" t="s">
        <v>421</v>
      </c>
      <c r="D265" s="259" t="s">
        <v>242</v>
      </c>
      <c r="E265" s="260" t="s">
        <v>422</v>
      </c>
      <c r="F265" s="261" t="s">
        <v>423</v>
      </c>
      <c r="G265" s="262" t="s">
        <v>238</v>
      </c>
      <c r="H265" s="263">
        <v>4</v>
      </c>
      <c r="I265" s="264"/>
      <c r="J265" s="265">
        <f>ROUND(I265*H265,1)</f>
        <v>0</v>
      </c>
      <c r="K265" s="261" t="s">
        <v>144</v>
      </c>
      <c r="L265" s="266"/>
      <c r="M265" s="267" t="s">
        <v>19</v>
      </c>
      <c r="N265" s="268" t="s">
        <v>43</v>
      </c>
      <c r="O265" s="87"/>
      <c r="P265" s="216">
        <f>O265*H265</f>
        <v>0</v>
      </c>
      <c r="Q265" s="216">
        <v>0.00014999999999999999</v>
      </c>
      <c r="R265" s="216">
        <f>Q265*H265</f>
        <v>0.00059999999999999995</v>
      </c>
      <c r="S265" s="216">
        <v>0</v>
      </c>
      <c r="T265" s="217">
        <f>S265*H265</f>
        <v>0</v>
      </c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R265" s="218" t="s">
        <v>329</v>
      </c>
      <c r="AT265" s="218" t="s">
        <v>242</v>
      </c>
      <c r="AU265" s="218" t="s">
        <v>82</v>
      </c>
      <c r="AY265" s="20" t="s">
        <v>135</v>
      </c>
      <c r="BE265" s="219">
        <f>IF(N265="základní",J265,0)</f>
        <v>0</v>
      </c>
      <c r="BF265" s="219">
        <f>IF(N265="snížená",J265,0)</f>
        <v>0</v>
      </c>
      <c r="BG265" s="219">
        <f>IF(N265="zákl. přenesená",J265,0)</f>
        <v>0</v>
      </c>
      <c r="BH265" s="219">
        <f>IF(N265="sníž. přenesená",J265,0)</f>
        <v>0</v>
      </c>
      <c r="BI265" s="219">
        <f>IF(N265="nulová",J265,0)</f>
        <v>0</v>
      </c>
      <c r="BJ265" s="20" t="s">
        <v>80</v>
      </c>
      <c r="BK265" s="219">
        <f>ROUND(I265*H265,1)</f>
        <v>0</v>
      </c>
      <c r="BL265" s="20" t="s">
        <v>246</v>
      </c>
      <c r="BM265" s="218" t="s">
        <v>424</v>
      </c>
    </row>
    <row r="266" s="2" customFormat="1" ht="16.5" customHeight="1">
      <c r="A266" s="41"/>
      <c r="B266" s="42"/>
      <c r="C266" s="207" t="s">
        <v>425</v>
      </c>
      <c r="D266" s="207" t="s">
        <v>140</v>
      </c>
      <c r="E266" s="208" t="s">
        <v>426</v>
      </c>
      <c r="F266" s="209" t="s">
        <v>427</v>
      </c>
      <c r="G266" s="210" t="s">
        <v>238</v>
      </c>
      <c r="H266" s="211">
        <v>2</v>
      </c>
      <c r="I266" s="212"/>
      <c r="J266" s="213">
        <f>ROUND(I266*H266,1)</f>
        <v>0</v>
      </c>
      <c r="K266" s="209" t="s">
        <v>144</v>
      </c>
      <c r="L266" s="47"/>
      <c r="M266" s="214" t="s">
        <v>19</v>
      </c>
      <c r="N266" s="215" t="s">
        <v>43</v>
      </c>
      <c r="O266" s="87"/>
      <c r="P266" s="216">
        <f>O266*H266</f>
        <v>0</v>
      </c>
      <c r="Q266" s="216">
        <v>0</v>
      </c>
      <c r="R266" s="216">
        <f>Q266*H266</f>
        <v>0</v>
      </c>
      <c r="S266" s="216">
        <v>0</v>
      </c>
      <c r="T266" s="217">
        <f>S266*H266</f>
        <v>0</v>
      </c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R266" s="218" t="s">
        <v>246</v>
      </c>
      <c r="AT266" s="218" t="s">
        <v>140</v>
      </c>
      <c r="AU266" s="218" t="s">
        <v>82</v>
      </c>
      <c r="AY266" s="20" t="s">
        <v>135</v>
      </c>
      <c r="BE266" s="219">
        <f>IF(N266="základní",J266,0)</f>
        <v>0</v>
      </c>
      <c r="BF266" s="219">
        <f>IF(N266="snížená",J266,0)</f>
        <v>0</v>
      </c>
      <c r="BG266" s="219">
        <f>IF(N266="zákl. přenesená",J266,0)</f>
        <v>0</v>
      </c>
      <c r="BH266" s="219">
        <f>IF(N266="sníž. přenesená",J266,0)</f>
        <v>0</v>
      </c>
      <c r="BI266" s="219">
        <f>IF(N266="nulová",J266,0)</f>
        <v>0</v>
      </c>
      <c r="BJ266" s="20" t="s">
        <v>80</v>
      </c>
      <c r="BK266" s="219">
        <f>ROUND(I266*H266,1)</f>
        <v>0</v>
      </c>
      <c r="BL266" s="20" t="s">
        <v>246</v>
      </c>
      <c r="BM266" s="218" t="s">
        <v>428</v>
      </c>
    </row>
    <row r="267" s="2" customFormat="1">
      <c r="A267" s="41"/>
      <c r="B267" s="42"/>
      <c r="C267" s="43"/>
      <c r="D267" s="220" t="s">
        <v>147</v>
      </c>
      <c r="E267" s="43"/>
      <c r="F267" s="221" t="s">
        <v>429</v>
      </c>
      <c r="G267" s="43"/>
      <c r="H267" s="43"/>
      <c r="I267" s="222"/>
      <c r="J267" s="43"/>
      <c r="K267" s="43"/>
      <c r="L267" s="47"/>
      <c r="M267" s="223"/>
      <c r="N267" s="224"/>
      <c r="O267" s="87"/>
      <c r="P267" s="87"/>
      <c r="Q267" s="87"/>
      <c r="R267" s="87"/>
      <c r="S267" s="87"/>
      <c r="T267" s="88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T267" s="20" t="s">
        <v>147</v>
      </c>
      <c r="AU267" s="20" t="s">
        <v>82</v>
      </c>
    </row>
    <row r="268" s="2" customFormat="1" ht="16.5" customHeight="1">
      <c r="A268" s="41"/>
      <c r="B268" s="42"/>
      <c r="C268" s="259" t="s">
        <v>430</v>
      </c>
      <c r="D268" s="259" t="s">
        <v>242</v>
      </c>
      <c r="E268" s="260" t="s">
        <v>431</v>
      </c>
      <c r="F268" s="261" t="s">
        <v>432</v>
      </c>
      <c r="G268" s="262" t="s">
        <v>238</v>
      </c>
      <c r="H268" s="263">
        <v>2</v>
      </c>
      <c r="I268" s="264"/>
      <c r="J268" s="265">
        <f>ROUND(I268*H268,1)</f>
        <v>0</v>
      </c>
      <c r="K268" s="261" t="s">
        <v>144</v>
      </c>
      <c r="L268" s="266"/>
      <c r="M268" s="267" t="s">
        <v>19</v>
      </c>
      <c r="N268" s="268" t="s">
        <v>43</v>
      </c>
      <c r="O268" s="87"/>
      <c r="P268" s="216">
        <f>O268*H268</f>
        <v>0</v>
      </c>
      <c r="Q268" s="216">
        <v>0.0022000000000000001</v>
      </c>
      <c r="R268" s="216">
        <f>Q268*H268</f>
        <v>0.0044000000000000003</v>
      </c>
      <c r="S268" s="216">
        <v>0</v>
      </c>
      <c r="T268" s="217">
        <f>S268*H268</f>
        <v>0</v>
      </c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R268" s="218" t="s">
        <v>329</v>
      </c>
      <c r="AT268" s="218" t="s">
        <v>242</v>
      </c>
      <c r="AU268" s="218" t="s">
        <v>82</v>
      </c>
      <c r="AY268" s="20" t="s">
        <v>135</v>
      </c>
      <c r="BE268" s="219">
        <f>IF(N268="základní",J268,0)</f>
        <v>0</v>
      </c>
      <c r="BF268" s="219">
        <f>IF(N268="snížená",J268,0)</f>
        <v>0</v>
      </c>
      <c r="BG268" s="219">
        <f>IF(N268="zákl. přenesená",J268,0)</f>
        <v>0</v>
      </c>
      <c r="BH268" s="219">
        <f>IF(N268="sníž. přenesená",J268,0)</f>
        <v>0</v>
      </c>
      <c r="BI268" s="219">
        <f>IF(N268="nulová",J268,0)</f>
        <v>0</v>
      </c>
      <c r="BJ268" s="20" t="s">
        <v>80</v>
      </c>
      <c r="BK268" s="219">
        <f>ROUND(I268*H268,1)</f>
        <v>0</v>
      </c>
      <c r="BL268" s="20" t="s">
        <v>246</v>
      </c>
      <c r="BM268" s="218" t="s">
        <v>433</v>
      </c>
    </row>
    <row r="269" s="2" customFormat="1" ht="16.5" customHeight="1">
      <c r="A269" s="41"/>
      <c r="B269" s="42"/>
      <c r="C269" s="207" t="s">
        <v>434</v>
      </c>
      <c r="D269" s="207" t="s">
        <v>140</v>
      </c>
      <c r="E269" s="208" t="s">
        <v>435</v>
      </c>
      <c r="F269" s="209" t="s">
        <v>436</v>
      </c>
      <c r="G269" s="210" t="s">
        <v>238</v>
      </c>
      <c r="H269" s="211">
        <v>2</v>
      </c>
      <c r="I269" s="212"/>
      <c r="J269" s="213">
        <f>ROUND(I269*H269,1)</f>
        <v>0</v>
      </c>
      <c r="K269" s="209" t="s">
        <v>144</v>
      </c>
      <c r="L269" s="47"/>
      <c r="M269" s="214" t="s">
        <v>19</v>
      </c>
      <c r="N269" s="215" t="s">
        <v>43</v>
      </c>
      <c r="O269" s="87"/>
      <c r="P269" s="216">
        <f>O269*H269</f>
        <v>0</v>
      </c>
      <c r="Q269" s="216">
        <v>0</v>
      </c>
      <c r="R269" s="216">
        <f>Q269*H269</f>
        <v>0</v>
      </c>
      <c r="S269" s="216">
        <v>0</v>
      </c>
      <c r="T269" s="217">
        <f>S269*H269</f>
        <v>0</v>
      </c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R269" s="218" t="s">
        <v>246</v>
      </c>
      <c r="AT269" s="218" t="s">
        <v>140</v>
      </c>
      <c r="AU269" s="218" t="s">
        <v>82</v>
      </c>
      <c r="AY269" s="20" t="s">
        <v>135</v>
      </c>
      <c r="BE269" s="219">
        <f>IF(N269="základní",J269,0)</f>
        <v>0</v>
      </c>
      <c r="BF269" s="219">
        <f>IF(N269="snížená",J269,0)</f>
        <v>0</v>
      </c>
      <c r="BG269" s="219">
        <f>IF(N269="zákl. přenesená",J269,0)</f>
        <v>0</v>
      </c>
      <c r="BH269" s="219">
        <f>IF(N269="sníž. přenesená",J269,0)</f>
        <v>0</v>
      </c>
      <c r="BI269" s="219">
        <f>IF(N269="nulová",J269,0)</f>
        <v>0</v>
      </c>
      <c r="BJ269" s="20" t="s">
        <v>80</v>
      </c>
      <c r="BK269" s="219">
        <f>ROUND(I269*H269,1)</f>
        <v>0</v>
      </c>
      <c r="BL269" s="20" t="s">
        <v>246</v>
      </c>
      <c r="BM269" s="218" t="s">
        <v>437</v>
      </c>
    </row>
    <row r="270" s="2" customFormat="1">
      <c r="A270" s="41"/>
      <c r="B270" s="42"/>
      <c r="C270" s="43"/>
      <c r="D270" s="220" t="s">
        <v>147</v>
      </c>
      <c r="E270" s="43"/>
      <c r="F270" s="221" t="s">
        <v>438</v>
      </c>
      <c r="G270" s="43"/>
      <c r="H270" s="43"/>
      <c r="I270" s="222"/>
      <c r="J270" s="43"/>
      <c r="K270" s="43"/>
      <c r="L270" s="47"/>
      <c r="M270" s="223"/>
      <c r="N270" s="224"/>
      <c r="O270" s="87"/>
      <c r="P270" s="87"/>
      <c r="Q270" s="87"/>
      <c r="R270" s="87"/>
      <c r="S270" s="87"/>
      <c r="T270" s="88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T270" s="20" t="s">
        <v>147</v>
      </c>
      <c r="AU270" s="20" t="s">
        <v>82</v>
      </c>
    </row>
    <row r="271" s="2" customFormat="1" ht="16.5" customHeight="1">
      <c r="A271" s="41"/>
      <c r="B271" s="42"/>
      <c r="C271" s="259" t="s">
        <v>439</v>
      </c>
      <c r="D271" s="259" t="s">
        <v>242</v>
      </c>
      <c r="E271" s="260" t="s">
        <v>440</v>
      </c>
      <c r="F271" s="261" t="s">
        <v>441</v>
      </c>
      <c r="G271" s="262" t="s">
        <v>238</v>
      </c>
      <c r="H271" s="263">
        <v>2</v>
      </c>
      <c r="I271" s="264"/>
      <c r="J271" s="265">
        <f>ROUND(I271*H271,1)</f>
        <v>0</v>
      </c>
      <c r="K271" s="261" t="s">
        <v>144</v>
      </c>
      <c r="L271" s="266"/>
      <c r="M271" s="267" t="s">
        <v>19</v>
      </c>
      <c r="N271" s="268" t="s">
        <v>43</v>
      </c>
      <c r="O271" s="87"/>
      <c r="P271" s="216">
        <f>O271*H271</f>
        <v>0</v>
      </c>
      <c r="Q271" s="216">
        <v>0.0022000000000000001</v>
      </c>
      <c r="R271" s="216">
        <f>Q271*H271</f>
        <v>0.0044000000000000003</v>
      </c>
      <c r="S271" s="216">
        <v>0</v>
      </c>
      <c r="T271" s="217">
        <f>S271*H271</f>
        <v>0</v>
      </c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R271" s="218" t="s">
        <v>329</v>
      </c>
      <c r="AT271" s="218" t="s">
        <v>242</v>
      </c>
      <c r="AU271" s="218" t="s">
        <v>82</v>
      </c>
      <c r="AY271" s="20" t="s">
        <v>135</v>
      </c>
      <c r="BE271" s="219">
        <f>IF(N271="základní",J271,0)</f>
        <v>0</v>
      </c>
      <c r="BF271" s="219">
        <f>IF(N271="snížená",J271,0)</f>
        <v>0</v>
      </c>
      <c r="BG271" s="219">
        <f>IF(N271="zákl. přenesená",J271,0)</f>
        <v>0</v>
      </c>
      <c r="BH271" s="219">
        <f>IF(N271="sníž. přenesená",J271,0)</f>
        <v>0</v>
      </c>
      <c r="BI271" s="219">
        <f>IF(N271="nulová",J271,0)</f>
        <v>0</v>
      </c>
      <c r="BJ271" s="20" t="s">
        <v>80</v>
      </c>
      <c r="BK271" s="219">
        <f>ROUND(I271*H271,1)</f>
        <v>0</v>
      </c>
      <c r="BL271" s="20" t="s">
        <v>246</v>
      </c>
      <c r="BM271" s="218" t="s">
        <v>442</v>
      </c>
    </row>
    <row r="272" s="2" customFormat="1" ht="24.15" customHeight="1">
      <c r="A272" s="41"/>
      <c r="B272" s="42"/>
      <c r="C272" s="207" t="s">
        <v>443</v>
      </c>
      <c r="D272" s="207" t="s">
        <v>140</v>
      </c>
      <c r="E272" s="208" t="s">
        <v>444</v>
      </c>
      <c r="F272" s="209" t="s">
        <v>445</v>
      </c>
      <c r="G272" s="210" t="s">
        <v>313</v>
      </c>
      <c r="H272" s="211">
        <v>0.084000000000000005</v>
      </c>
      <c r="I272" s="212"/>
      <c r="J272" s="213">
        <f>ROUND(I272*H272,1)</f>
        <v>0</v>
      </c>
      <c r="K272" s="209" t="s">
        <v>144</v>
      </c>
      <c r="L272" s="47"/>
      <c r="M272" s="214" t="s">
        <v>19</v>
      </c>
      <c r="N272" s="215" t="s">
        <v>43</v>
      </c>
      <c r="O272" s="87"/>
      <c r="P272" s="216">
        <f>O272*H272</f>
        <v>0</v>
      </c>
      <c r="Q272" s="216">
        <v>0</v>
      </c>
      <c r="R272" s="216">
        <f>Q272*H272</f>
        <v>0</v>
      </c>
      <c r="S272" s="216">
        <v>0</v>
      </c>
      <c r="T272" s="217">
        <f>S272*H272</f>
        <v>0</v>
      </c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R272" s="218" t="s">
        <v>246</v>
      </c>
      <c r="AT272" s="218" t="s">
        <v>140</v>
      </c>
      <c r="AU272" s="218" t="s">
        <v>82</v>
      </c>
      <c r="AY272" s="20" t="s">
        <v>135</v>
      </c>
      <c r="BE272" s="219">
        <f>IF(N272="základní",J272,0)</f>
        <v>0</v>
      </c>
      <c r="BF272" s="219">
        <f>IF(N272="snížená",J272,0)</f>
        <v>0</v>
      </c>
      <c r="BG272" s="219">
        <f>IF(N272="zákl. přenesená",J272,0)</f>
        <v>0</v>
      </c>
      <c r="BH272" s="219">
        <f>IF(N272="sníž. přenesená",J272,0)</f>
        <v>0</v>
      </c>
      <c r="BI272" s="219">
        <f>IF(N272="nulová",J272,0)</f>
        <v>0</v>
      </c>
      <c r="BJ272" s="20" t="s">
        <v>80</v>
      </c>
      <c r="BK272" s="219">
        <f>ROUND(I272*H272,1)</f>
        <v>0</v>
      </c>
      <c r="BL272" s="20" t="s">
        <v>246</v>
      </c>
      <c r="BM272" s="218" t="s">
        <v>446</v>
      </c>
    </row>
    <row r="273" s="2" customFormat="1">
      <c r="A273" s="41"/>
      <c r="B273" s="42"/>
      <c r="C273" s="43"/>
      <c r="D273" s="220" t="s">
        <v>147</v>
      </c>
      <c r="E273" s="43"/>
      <c r="F273" s="221" t="s">
        <v>447</v>
      </c>
      <c r="G273" s="43"/>
      <c r="H273" s="43"/>
      <c r="I273" s="222"/>
      <c r="J273" s="43"/>
      <c r="K273" s="43"/>
      <c r="L273" s="47"/>
      <c r="M273" s="223"/>
      <c r="N273" s="224"/>
      <c r="O273" s="87"/>
      <c r="P273" s="87"/>
      <c r="Q273" s="87"/>
      <c r="R273" s="87"/>
      <c r="S273" s="87"/>
      <c r="T273" s="88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T273" s="20" t="s">
        <v>147</v>
      </c>
      <c r="AU273" s="20" t="s">
        <v>82</v>
      </c>
    </row>
    <row r="274" s="12" customFormat="1" ht="22.8" customHeight="1">
      <c r="A274" s="12"/>
      <c r="B274" s="191"/>
      <c r="C274" s="192"/>
      <c r="D274" s="193" t="s">
        <v>71</v>
      </c>
      <c r="E274" s="205" t="s">
        <v>448</v>
      </c>
      <c r="F274" s="205" t="s">
        <v>449</v>
      </c>
      <c r="G274" s="192"/>
      <c r="H274" s="192"/>
      <c r="I274" s="195"/>
      <c r="J274" s="206">
        <f>BK274</f>
        <v>0</v>
      </c>
      <c r="K274" s="192"/>
      <c r="L274" s="197"/>
      <c r="M274" s="198"/>
      <c r="N274" s="199"/>
      <c r="O274" s="199"/>
      <c r="P274" s="200">
        <f>SUM(P275:P305)</f>
        <v>0</v>
      </c>
      <c r="Q274" s="199"/>
      <c r="R274" s="200">
        <f>SUM(R275:R305)</f>
        <v>0.41859874999999996</v>
      </c>
      <c r="S274" s="199"/>
      <c r="T274" s="201">
        <f>SUM(T275:T305)</f>
        <v>0</v>
      </c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R274" s="202" t="s">
        <v>82</v>
      </c>
      <c r="AT274" s="203" t="s">
        <v>71</v>
      </c>
      <c r="AU274" s="203" t="s">
        <v>80</v>
      </c>
      <c r="AY274" s="202" t="s">
        <v>135</v>
      </c>
      <c r="BK274" s="204">
        <f>SUM(BK275:BK305)</f>
        <v>0</v>
      </c>
    </row>
    <row r="275" s="2" customFormat="1" ht="16.5" customHeight="1">
      <c r="A275" s="41"/>
      <c r="B275" s="42"/>
      <c r="C275" s="207" t="s">
        <v>450</v>
      </c>
      <c r="D275" s="207" t="s">
        <v>140</v>
      </c>
      <c r="E275" s="208" t="s">
        <v>451</v>
      </c>
      <c r="F275" s="209" t="s">
        <v>452</v>
      </c>
      <c r="G275" s="210" t="s">
        <v>143</v>
      </c>
      <c r="H275" s="211">
        <v>10.565</v>
      </c>
      <c r="I275" s="212"/>
      <c r="J275" s="213">
        <f>ROUND(I275*H275,1)</f>
        <v>0</v>
      </c>
      <c r="K275" s="209" t="s">
        <v>144</v>
      </c>
      <c r="L275" s="47"/>
      <c r="M275" s="214" t="s">
        <v>19</v>
      </c>
      <c r="N275" s="215" t="s">
        <v>43</v>
      </c>
      <c r="O275" s="87"/>
      <c r="P275" s="216">
        <f>O275*H275</f>
        <v>0</v>
      </c>
      <c r="Q275" s="216">
        <v>0</v>
      </c>
      <c r="R275" s="216">
        <f>Q275*H275</f>
        <v>0</v>
      </c>
      <c r="S275" s="216">
        <v>0</v>
      </c>
      <c r="T275" s="217">
        <f>S275*H275</f>
        <v>0</v>
      </c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R275" s="218" t="s">
        <v>246</v>
      </c>
      <c r="AT275" s="218" t="s">
        <v>140</v>
      </c>
      <c r="AU275" s="218" t="s">
        <v>82</v>
      </c>
      <c r="AY275" s="20" t="s">
        <v>135</v>
      </c>
      <c r="BE275" s="219">
        <f>IF(N275="základní",J275,0)</f>
        <v>0</v>
      </c>
      <c r="BF275" s="219">
        <f>IF(N275="snížená",J275,0)</f>
        <v>0</v>
      </c>
      <c r="BG275" s="219">
        <f>IF(N275="zákl. přenesená",J275,0)</f>
        <v>0</v>
      </c>
      <c r="BH275" s="219">
        <f>IF(N275="sníž. přenesená",J275,0)</f>
        <v>0</v>
      </c>
      <c r="BI275" s="219">
        <f>IF(N275="nulová",J275,0)</f>
        <v>0</v>
      </c>
      <c r="BJ275" s="20" t="s">
        <v>80</v>
      </c>
      <c r="BK275" s="219">
        <f>ROUND(I275*H275,1)</f>
        <v>0</v>
      </c>
      <c r="BL275" s="20" t="s">
        <v>246</v>
      </c>
      <c r="BM275" s="218" t="s">
        <v>453</v>
      </c>
    </row>
    <row r="276" s="2" customFormat="1">
      <c r="A276" s="41"/>
      <c r="B276" s="42"/>
      <c r="C276" s="43"/>
      <c r="D276" s="220" t="s">
        <v>147</v>
      </c>
      <c r="E276" s="43"/>
      <c r="F276" s="221" t="s">
        <v>454</v>
      </c>
      <c r="G276" s="43"/>
      <c r="H276" s="43"/>
      <c r="I276" s="222"/>
      <c r="J276" s="43"/>
      <c r="K276" s="43"/>
      <c r="L276" s="47"/>
      <c r="M276" s="223"/>
      <c r="N276" s="224"/>
      <c r="O276" s="87"/>
      <c r="P276" s="87"/>
      <c r="Q276" s="87"/>
      <c r="R276" s="87"/>
      <c r="S276" s="87"/>
      <c r="T276" s="88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T276" s="20" t="s">
        <v>147</v>
      </c>
      <c r="AU276" s="20" t="s">
        <v>82</v>
      </c>
    </row>
    <row r="277" s="13" customFormat="1">
      <c r="A277" s="13"/>
      <c r="B277" s="225"/>
      <c r="C277" s="226"/>
      <c r="D277" s="227" t="s">
        <v>149</v>
      </c>
      <c r="E277" s="228" t="s">
        <v>19</v>
      </c>
      <c r="F277" s="229" t="s">
        <v>277</v>
      </c>
      <c r="G277" s="226"/>
      <c r="H277" s="230">
        <v>5.3099999999999996</v>
      </c>
      <c r="I277" s="231"/>
      <c r="J277" s="226"/>
      <c r="K277" s="226"/>
      <c r="L277" s="232"/>
      <c r="M277" s="233"/>
      <c r="N277" s="234"/>
      <c r="O277" s="234"/>
      <c r="P277" s="234"/>
      <c r="Q277" s="234"/>
      <c r="R277" s="234"/>
      <c r="S277" s="234"/>
      <c r="T277" s="235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36" t="s">
        <v>149</v>
      </c>
      <c r="AU277" s="236" t="s">
        <v>82</v>
      </c>
      <c r="AV277" s="13" t="s">
        <v>82</v>
      </c>
      <c r="AW277" s="13" t="s">
        <v>33</v>
      </c>
      <c r="AX277" s="13" t="s">
        <v>72</v>
      </c>
      <c r="AY277" s="236" t="s">
        <v>135</v>
      </c>
    </row>
    <row r="278" s="15" customFormat="1">
      <c r="A278" s="15"/>
      <c r="B278" s="248"/>
      <c r="C278" s="249"/>
      <c r="D278" s="227" t="s">
        <v>149</v>
      </c>
      <c r="E278" s="250" t="s">
        <v>19</v>
      </c>
      <c r="F278" s="251" t="s">
        <v>278</v>
      </c>
      <c r="G278" s="249"/>
      <c r="H278" s="252">
        <v>5.3099999999999996</v>
      </c>
      <c r="I278" s="253"/>
      <c r="J278" s="249"/>
      <c r="K278" s="249"/>
      <c r="L278" s="254"/>
      <c r="M278" s="255"/>
      <c r="N278" s="256"/>
      <c r="O278" s="256"/>
      <c r="P278" s="256"/>
      <c r="Q278" s="256"/>
      <c r="R278" s="256"/>
      <c r="S278" s="256"/>
      <c r="T278" s="257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T278" s="258" t="s">
        <v>149</v>
      </c>
      <c r="AU278" s="258" t="s">
        <v>82</v>
      </c>
      <c r="AV278" s="15" t="s">
        <v>136</v>
      </c>
      <c r="AW278" s="15" t="s">
        <v>33</v>
      </c>
      <c r="AX278" s="15" t="s">
        <v>72</v>
      </c>
      <c r="AY278" s="258" t="s">
        <v>135</v>
      </c>
    </row>
    <row r="279" s="13" customFormat="1">
      <c r="A279" s="13"/>
      <c r="B279" s="225"/>
      <c r="C279" s="226"/>
      <c r="D279" s="227" t="s">
        <v>149</v>
      </c>
      <c r="E279" s="228" t="s">
        <v>19</v>
      </c>
      <c r="F279" s="229" t="s">
        <v>279</v>
      </c>
      <c r="G279" s="226"/>
      <c r="H279" s="230">
        <v>2.8799999999999999</v>
      </c>
      <c r="I279" s="231"/>
      <c r="J279" s="226"/>
      <c r="K279" s="226"/>
      <c r="L279" s="232"/>
      <c r="M279" s="233"/>
      <c r="N279" s="234"/>
      <c r="O279" s="234"/>
      <c r="P279" s="234"/>
      <c r="Q279" s="234"/>
      <c r="R279" s="234"/>
      <c r="S279" s="234"/>
      <c r="T279" s="235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36" t="s">
        <v>149</v>
      </c>
      <c r="AU279" s="236" t="s">
        <v>82</v>
      </c>
      <c r="AV279" s="13" t="s">
        <v>82</v>
      </c>
      <c r="AW279" s="13" t="s">
        <v>33</v>
      </c>
      <c r="AX279" s="13" t="s">
        <v>72</v>
      </c>
      <c r="AY279" s="236" t="s">
        <v>135</v>
      </c>
    </row>
    <row r="280" s="13" customFormat="1">
      <c r="A280" s="13"/>
      <c r="B280" s="225"/>
      <c r="C280" s="226"/>
      <c r="D280" s="227" t="s">
        <v>149</v>
      </c>
      <c r="E280" s="228" t="s">
        <v>19</v>
      </c>
      <c r="F280" s="229" t="s">
        <v>280</v>
      </c>
      <c r="G280" s="226"/>
      <c r="H280" s="230">
        <v>2.375</v>
      </c>
      <c r="I280" s="231"/>
      <c r="J280" s="226"/>
      <c r="K280" s="226"/>
      <c r="L280" s="232"/>
      <c r="M280" s="233"/>
      <c r="N280" s="234"/>
      <c r="O280" s="234"/>
      <c r="P280" s="234"/>
      <c r="Q280" s="234"/>
      <c r="R280" s="234"/>
      <c r="S280" s="234"/>
      <c r="T280" s="235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36" t="s">
        <v>149</v>
      </c>
      <c r="AU280" s="236" t="s">
        <v>82</v>
      </c>
      <c r="AV280" s="13" t="s">
        <v>82</v>
      </c>
      <c r="AW280" s="13" t="s">
        <v>33</v>
      </c>
      <c r="AX280" s="13" t="s">
        <v>72</v>
      </c>
      <c r="AY280" s="236" t="s">
        <v>135</v>
      </c>
    </row>
    <row r="281" s="15" customFormat="1">
      <c r="A281" s="15"/>
      <c r="B281" s="248"/>
      <c r="C281" s="249"/>
      <c r="D281" s="227" t="s">
        <v>149</v>
      </c>
      <c r="E281" s="250" t="s">
        <v>19</v>
      </c>
      <c r="F281" s="251" t="s">
        <v>281</v>
      </c>
      <c r="G281" s="249"/>
      <c r="H281" s="252">
        <v>5.2549999999999999</v>
      </c>
      <c r="I281" s="253"/>
      <c r="J281" s="249"/>
      <c r="K281" s="249"/>
      <c r="L281" s="254"/>
      <c r="M281" s="255"/>
      <c r="N281" s="256"/>
      <c r="O281" s="256"/>
      <c r="P281" s="256"/>
      <c r="Q281" s="256"/>
      <c r="R281" s="256"/>
      <c r="S281" s="256"/>
      <c r="T281" s="257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T281" s="258" t="s">
        <v>149</v>
      </c>
      <c r="AU281" s="258" t="s">
        <v>82</v>
      </c>
      <c r="AV281" s="15" t="s">
        <v>136</v>
      </c>
      <c r="AW281" s="15" t="s">
        <v>33</v>
      </c>
      <c r="AX281" s="15" t="s">
        <v>72</v>
      </c>
      <c r="AY281" s="258" t="s">
        <v>135</v>
      </c>
    </row>
    <row r="282" s="14" customFormat="1">
      <c r="A282" s="14"/>
      <c r="B282" s="237"/>
      <c r="C282" s="238"/>
      <c r="D282" s="227" t="s">
        <v>149</v>
      </c>
      <c r="E282" s="239" t="s">
        <v>19</v>
      </c>
      <c r="F282" s="240" t="s">
        <v>154</v>
      </c>
      <c r="G282" s="238"/>
      <c r="H282" s="241">
        <v>10.565</v>
      </c>
      <c r="I282" s="242"/>
      <c r="J282" s="238"/>
      <c r="K282" s="238"/>
      <c r="L282" s="243"/>
      <c r="M282" s="244"/>
      <c r="N282" s="245"/>
      <c r="O282" s="245"/>
      <c r="P282" s="245"/>
      <c r="Q282" s="245"/>
      <c r="R282" s="245"/>
      <c r="S282" s="245"/>
      <c r="T282" s="246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47" t="s">
        <v>149</v>
      </c>
      <c r="AU282" s="247" t="s">
        <v>82</v>
      </c>
      <c r="AV282" s="14" t="s">
        <v>145</v>
      </c>
      <c r="AW282" s="14" t="s">
        <v>33</v>
      </c>
      <c r="AX282" s="14" t="s">
        <v>80</v>
      </c>
      <c r="AY282" s="247" t="s">
        <v>135</v>
      </c>
    </row>
    <row r="283" s="2" customFormat="1" ht="16.5" customHeight="1">
      <c r="A283" s="41"/>
      <c r="B283" s="42"/>
      <c r="C283" s="207" t="s">
        <v>455</v>
      </c>
      <c r="D283" s="207" t="s">
        <v>140</v>
      </c>
      <c r="E283" s="208" t="s">
        <v>456</v>
      </c>
      <c r="F283" s="209" t="s">
        <v>457</v>
      </c>
      <c r="G283" s="210" t="s">
        <v>143</v>
      </c>
      <c r="H283" s="211">
        <v>10.565</v>
      </c>
      <c r="I283" s="212"/>
      <c r="J283" s="213">
        <f>ROUND(I283*H283,1)</f>
        <v>0</v>
      </c>
      <c r="K283" s="209" t="s">
        <v>144</v>
      </c>
      <c r="L283" s="47"/>
      <c r="M283" s="214" t="s">
        <v>19</v>
      </c>
      <c r="N283" s="215" t="s">
        <v>43</v>
      </c>
      <c r="O283" s="87"/>
      <c r="P283" s="216">
        <f>O283*H283</f>
        <v>0</v>
      </c>
      <c r="Q283" s="216">
        <v>0.00029999999999999997</v>
      </c>
      <c r="R283" s="216">
        <f>Q283*H283</f>
        <v>0.0031694999999999996</v>
      </c>
      <c r="S283" s="216">
        <v>0</v>
      </c>
      <c r="T283" s="217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18" t="s">
        <v>246</v>
      </c>
      <c r="AT283" s="218" t="s">
        <v>140</v>
      </c>
      <c r="AU283" s="218" t="s">
        <v>82</v>
      </c>
      <c r="AY283" s="20" t="s">
        <v>135</v>
      </c>
      <c r="BE283" s="219">
        <f>IF(N283="základní",J283,0)</f>
        <v>0</v>
      </c>
      <c r="BF283" s="219">
        <f>IF(N283="snížená",J283,0)</f>
        <v>0</v>
      </c>
      <c r="BG283" s="219">
        <f>IF(N283="zákl. přenesená",J283,0)</f>
        <v>0</v>
      </c>
      <c r="BH283" s="219">
        <f>IF(N283="sníž. přenesená",J283,0)</f>
        <v>0</v>
      </c>
      <c r="BI283" s="219">
        <f>IF(N283="nulová",J283,0)</f>
        <v>0</v>
      </c>
      <c r="BJ283" s="20" t="s">
        <v>80</v>
      </c>
      <c r="BK283" s="219">
        <f>ROUND(I283*H283,1)</f>
        <v>0</v>
      </c>
      <c r="BL283" s="20" t="s">
        <v>246</v>
      </c>
      <c r="BM283" s="218" t="s">
        <v>458</v>
      </c>
    </row>
    <row r="284" s="2" customFormat="1">
      <c r="A284" s="41"/>
      <c r="B284" s="42"/>
      <c r="C284" s="43"/>
      <c r="D284" s="220" t="s">
        <v>147</v>
      </c>
      <c r="E284" s="43"/>
      <c r="F284" s="221" t="s">
        <v>459</v>
      </c>
      <c r="G284" s="43"/>
      <c r="H284" s="43"/>
      <c r="I284" s="222"/>
      <c r="J284" s="43"/>
      <c r="K284" s="43"/>
      <c r="L284" s="47"/>
      <c r="M284" s="223"/>
      <c r="N284" s="224"/>
      <c r="O284" s="87"/>
      <c r="P284" s="87"/>
      <c r="Q284" s="87"/>
      <c r="R284" s="87"/>
      <c r="S284" s="87"/>
      <c r="T284" s="88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T284" s="20" t="s">
        <v>147</v>
      </c>
      <c r="AU284" s="20" t="s">
        <v>82</v>
      </c>
    </row>
    <row r="285" s="2" customFormat="1" ht="24.15" customHeight="1">
      <c r="A285" s="41"/>
      <c r="B285" s="42"/>
      <c r="C285" s="207" t="s">
        <v>460</v>
      </c>
      <c r="D285" s="207" t="s">
        <v>140</v>
      </c>
      <c r="E285" s="208" t="s">
        <v>461</v>
      </c>
      <c r="F285" s="209" t="s">
        <v>462</v>
      </c>
      <c r="G285" s="210" t="s">
        <v>143</v>
      </c>
      <c r="H285" s="211">
        <v>10.565</v>
      </c>
      <c r="I285" s="212"/>
      <c r="J285" s="213">
        <f>ROUND(I285*H285,1)</f>
        <v>0</v>
      </c>
      <c r="K285" s="209" t="s">
        <v>144</v>
      </c>
      <c r="L285" s="47"/>
      <c r="M285" s="214" t="s">
        <v>19</v>
      </c>
      <c r="N285" s="215" t="s">
        <v>43</v>
      </c>
      <c r="O285" s="87"/>
      <c r="P285" s="216">
        <f>O285*H285</f>
        <v>0</v>
      </c>
      <c r="Q285" s="216">
        <v>0.0074999999999999997</v>
      </c>
      <c r="R285" s="216">
        <f>Q285*H285</f>
        <v>0.079237499999999988</v>
      </c>
      <c r="S285" s="216">
        <v>0</v>
      </c>
      <c r="T285" s="217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18" t="s">
        <v>246</v>
      </c>
      <c r="AT285" s="218" t="s">
        <v>140</v>
      </c>
      <c r="AU285" s="218" t="s">
        <v>82</v>
      </c>
      <c r="AY285" s="20" t="s">
        <v>135</v>
      </c>
      <c r="BE285" s="219">
        <f>IF(N285="základní",J285,0)</f>
        <v>0</v>
      </c>
      <c r="BF285" s="219">
        <f>IF(N285="snížená",J285,0)</f>
        <v>0</v>
      </c>
      <c r="BG285" s="219">
        <f>IF(N285="zákl. přenesená",J285,0)</f>
        <v>0</v>
      </c>
      <c r="BH285" s="219">
        <f>IF(N285="sníž. přenesená",J285,0)</f>
        <v>0</v>
      </c>
      <c r="BI285" s="219">
        <f>IF(N285="nulová",J285,0)</f>
        <v>0</v>
      </c>
      <c r="BJ285" s="20" t="s">
        <v>80</v>
      </c>
      <c r="BK285" s="219">
        <f>ROUND(I285*H285,1)</f>
        <v>0</v>
      </c>
      <c r="BL285" s="20" t="s">
        <v>246</v>
      </c>
      <c r="BM285" s="218" t="s">
        <v>463</v>
      </c>
    </row>
    <row r="286" s="2" customFormat="1">
      <c r="A286" s="41"/>
      <c r="B286" s="42"/>
      <c r="C286" s="43"/>
      <c r="D286" s="220" t="s">
        <v>147</v>
      </c>
      <c r="E286" s="43"/>
      <c r="F286" s="221" t="s">
        <v>464</v>
      </c>
      <c r="G286" s="43"/>
      <c r="H286" s="43"/>
      <c r="I286" s="222"/>
      <c r="J286" s="43"/>
      <c r="K286" s="43"/>
      <c r="L286" s="47"/>
      <c r="M286" s="223"/>
      <c r="N286" s="224"/>
      <c r="O286" s="87"/>
      <c r="P286" s="87"/>
      <c r="Q286" s="87"/>
      <c r="R286" s="87"/>
      <c r="S286" s="87"/>
      <c r="T286" s="88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T286" s="20" t="s">
        <v>147</v>
      </c>
      <c r="AU286" s="20" t="s">
        <v>82</v>
      </c>
    </row>
    <row r="287" s="2" customFormat="1" ht="24.15" customHeight="1">
      <c r="A287" s="41"/>
      <c r="B287" s="42"/>
      <c r="C287" s="207" t="s">
        <v>465</v>
      </c>
      <c r="D287" s="207" t="s">
        <v>140</v>
      </c>
      <c r="E287" s="208" t="s">
        <v>466</v>
      </c>
      <c r="F287" s="209" t="s">
        <v>467</v>
      </c>
      <c r="G287" s="210" t="s">
        <v>162</v>
      </c>
      <c r="H287" s="211">
        <v>1.6000000000000001</v>
      </c>
      <c r="I287" s="212"/>
      <c r="J287" s="213">
        <f>ROUND(I287*H287,1)</f>
        <v>0</v>
      </c>
      <c r="K287" s="209" t="s">
        <v>144</v>
      </c>
      <c r="L287" s="47"/>
      <c r="M287" s="214" t="s">
        <v>19</v>
      </c>
      <c r="N287" s="215" t="s">
        <v>43</v>
      </c>
      <c r="O287" s="87"/>
      <c r="P287" s="216">
        <f>O287*H287</f>
        <v>0</v>
      </c>
      <c r="Q287" s="216">
        <v>0.00034000000000000002</v>
      </c>
      <c r="R287" s="216">
        <f>Q287*H287</f>
        <v>0.0005440000000000001</v>
      </c>
      <c r="S287" s="216">
        <v>0</v>
      </c>
      <c r="T287" s="217">
        <f>S287*H287</f>
        <v>0</v>
      </c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R287" s="218" t="s">
        <v>246</v>
      </c>
      <c r="AT287" s="218" t="s">
        <v>140</v>
      </c>
      <c r="AU287" s="218" t="s">
        <v>82</v>
      </c>
      <c r="AY287" s="20" t="s">
        <v>135</v>
      </c>
      <c r="BE287" s="219">
        <f>IF(N287="základní",J287,0)</f>
        <v>0</v>
      </c>
      <c r="BF287" s="219">
        <f>IF(N287="snížená",J287,0)</f>
        <v>0</v>
      </c>
      <c r="BG287" s="219">
        <f>IF(N287="zákl. přenesená",J287,0)</f>
        <v>0</v>
      </c>
      <c r="BH287" s="219">
        <f>IF(N287="sníž. přenesená",J287,0)</f>
        <v>0</v>
      </c>
      <c r="BI287" s="219">
        <f>IF(N287="nulová",J287,0)</f>
        <v>0</v>
      </c>
      <c r="BJ287" s="20" t="s">
        <v>80</v>
      </c>
      <c r="BK287" s="219">
        <f>ROUND(I287*H287,1)</f>
        <v>0</v>
      </c>
      <c r="BL287" s="20" t="s">
        <v>246</v>
      </c>
      <c r="BM287" s="218" t="s">
        <v>468</v>
      </c>
    </row>
    <row r="288" s="2" customFormat="1">
      <c r="A288" s="41"/>
      <c r="B288" s="42"/>
      <c r="C288" s="43"/>
      <c r="D288" s="220" t="s">
        <v>147</v>
      </c>
      <c r="E288" s="43"/>
      <c r="F288" s="221" t="s">
        <v>469</v>
      </c>
      <c r="G288" s="43"/>
      <c r="H288" s="43"/>
      <c r="I288" s="222"/>
      <c r="J288" s="43"/>
      <c r="K288" s="43"/>
      <c r="L288" s="47"/>
      <c r="M288" s="223"/>
      <c r="N288" s="224"/>
      <c r="O288" s="87"/>
      <c r="P288" s="87"/>
      <c r="Q288" s="87"/>
      <c r="R288" s="87"/>
      <c r="S288" s="87"/>
      <c r="T288" s="88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T288" s="20" t="s">
        <v>147</v>
      </c>
      <c r="AU288" s="20" t="s">
        <v>82</v>
      </c>
    </row>
    <row r="289" s="13" customFormat="1">
      <c r="A289" s="13"/>
      <c r="B289" s="225"/>
      <c r="C289" s="226"/>
      <c r="D289" s="227" t="s">
        <v>149</v>
      </c>
      <c r="E289" s="228" t="s">
        <v>19</v>
      </c>
      <c r="F289" s="229" t="s">
        <v>470</v>
      </c>
      <c r="G289" s="226"/>
      <c r="H289" s="230">
        <v>1.6000000000000001</v>
      </c>
      <c r="I289" s="231"/>
      <c r="J289" s="226"/>
      <c r="K289" s="226"/>
      <c r="L289" s="232"/>
      <c r="M289" s="233"/>
      <c r="N289" s="234"/>
      <c r="O289" s="234"/>
      <c r="P289" s="234"/>
      <c r="Q289" s="234"/>
      <c r="R289" s="234"/>
      <c r="S289" s="234"/>
      <c r="T289" s="235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36" t="s">
        <v>149</v>
      </c>
      <c r="AU289" s="236" t="s">
        <v>82</v>
      </c>
      <c r="AV289" s="13" t="s">
        <v>82</v>
      </c>
      <c r="AW289" s="13" t="s">
        <v>33</v>
      </c>
      <c r="AX289" s="13" t="s">
        <v>80</v>
      </c>
      <c r="AY289" s="236" t="s">
        <v>135</v>
      </c>
    </row>
    <row r="290" s="2" customFormat="1" ht="16.5" customHeight="1">
      <c r="A290" s="41"/>
      <c r="B290" s="42"/>
      <c r="C290" s="259" t="s">
        <v>471</v>
      </c>
      <c r="D290" s="259" t="s">
        <v>242</v>
      </c>
      <c r="E290" s="260" t="s">
        <v>472</v>
      </c>
      <c r="F290" s="261" t="s">
        <v>473</v>
      </c>
      <c r="G290" s="262" t="s">
        <v>162</v>
      </c>
      <c r="H290" s="263">
        <v>1.8</v>
      </c>
      <c r="I290" s="264"/>
      <c r="J290" s="265">
        <f>ROUND(I290*H290,1)</f>
        <v>0</v>
      </c>
      <c r="K290" s="261" t="s">
        <v>19</v>
      </c>
      <c r="L290" s="266"/>
      <c r="M290" s="267" t="s">
        <v>19</v>
      </c>
      <c r="N290" s="268" t="s">
        <v>43</v>
      </c>
      <c r="O290" s="87"/>
      <c r="P290" s="216">
        <f>O290*H290</f>
        <v>0</v>
      </c>
      <c r="Q290" s="216">
        <v>0.00011</v>
      </c>
      <c r="R290" s="216">
        <f>Q290*H290</f>
        <v>0.00019800000000000002</v>
      </c>
      <c r="S290" s="216">
        <v>0</v>
      </c>
      <c r="T290" s="217">
        <f>S290*H290</f>
        <v>0</v>
      </c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R290" s="218" t="s">
        <v>329</v>
      </c>
      <c r="AT290" s="218" t="s">
        <v>242</v>
      </c>
      <c r="AU290" s="218" t="s">
        <v>82</v>
      </c>
      <c r="AY290" s="20" t="s">
        <v>135</v>
      </c>
      <c r="BE290" s="219">
        <f>IF(N290="základní",J290,0)</f>
        <v>0</v>
      </c>
      <c r="BF290" s="219">
        <f>IF(N290="snížená",J290,0)</f>
        <v>0</v>
      </c>
      <c r="BG290" s="219">
        <f>IF(N290="zákl. přenesená",J290,0)</f>
        <v>0</v>
      </c>
      <c r="BH290" s="219">
        <f>IF(N290="sníž. přenesená",J290,0)</f>
        <v>0</v>
      </c>
      <c r="BI290" s="219">
        <f>IF(N290="nulová",J290,0)</f>
        <v>0</v>
      </c>
      <c r="BJ290" s="20" t="s">
        <v>80</v>
      </c>
      <c r="BK290" s="219">
        <f>ROUND(I290*H290,1)</f>
        <v>0</v>
      </c>
      <c r="BL290" s="20" t="s">
        <v>246</v>
      </c>
      <c r="BM290" s="218" t="s">
        <v>474</v>
      </c>
    </row>
    <row r="291" s="2" customFormat="1" ht="24.15" customHeight="1">
      <c r="A291" s="41"/>
      <c r="B291" s="42"/>
      <c r="C291" s="207" t="s">
        <v>475</v>
      </c>
      <c r="D291" s="207" t="s">
        <v>140</v>
      </c>
      <c r="E291" s="208" t="s">
        <v>476</v>
      </c>
      <c r="F291" s="209" t="s">
        <v>477</v>
      </c>
      <c r="G291" s="210" t="s">
        <v>143</v>
      </c>
      <c r="H291" s="211">
        <v>10.565</v>
      </c>
      <c r="I291" s="212"/>
      <c r="J291" s="213">
        <f>ROUND(I291*H291,1)</f>
        <v>0</v>
      </c>
      <c r="K291" s="209" t="s">
        <v>144</v>
      </c>
      <c r="L291" s="47"/>
      <c r="M291" s="214" t="s">
        <v>19</v>
      </c>
      <c r="N291" s="215" t="s">
        <v>43</v>
      </c>
      <c r="O291" s="87"/>
      <c r="P291" s="216">
        <f>O291*H291</f>
        <v>0</v>
      </c>
      <c r="Q291" s="216">
        <v>0.0075500000000000003</v>
      </c>
      <c r="R291" s="216">
        <f>Q291*H291</f>
        <v>0.079765749999999996</v>
      </c>
      <c r="S291" s="216">
        <v>0</v>
      </c>
      <c r="T291" s="217">
        <f>S291*H291</f>
        <v>0</v>
      </c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R291" s="218" t="s">
        <v>246</v>
      </c>
      <c r="AT291" s="218" t="s">
        <v>140</v>
      </c>
      <c r="AU291" s="218" t="s">
        <v>82</v>
      </c>
      <c r="AY291" s="20" t="s">
        <v>135</v>
      </c>
      <c r="BE291" s="219">
        <f>IF(N291="základní",J291,0)</f>
        <v>0</v>
      </c>
      <c r="BF291" s="219">
        <f>IF(N291="snížená",J291,0)</f>
        <v>0</v>
      </c>
      <c r="BG291" s="219">
        <f>IF(N291="zákl. přenesená",J291,0)</f>
        <v>0</v>
      </c>
      <c r="BH291" s="219">
        <f>IF(N291="sníž. přenesená",J291,0)</f>
        <v>0</v>
      </c>
      <c r="BI291" s="219">
        <f>IF(N291="nulová",J291,0)</f>
        <v>0</v>
      </c>
      <c r="BJ291" s="20" t="s">
        <v>80</v>
      </c>
      <c r="BK291" s="219">
        <f>ROUND(I291*H291,1)</f>
        <v>0</v>
      </c>
      <c r="BL291" s="20" t="s">
        <v>246</v>
      </c>
      <c r="BM291" s="218" t="s">
        <v>478</v>
      </c>
    </row>
    <row r="292" s="2" customFormat="1">
      <c r="A292" s="41"/>
      <c r="B292" s="42"/>
      <c r="C292" s="43"/>
      <c r="D292" s="220" t="s">
        <v>147</v>
      </c>
      <c r="E292" s="43"/>
      <c r="F292" s="221" t="s">
        <v>479</v>
      </c>
      <c r="G292" s="43"/>
      <c r="H292" s="43"/>
      <c r="I292" s="222"/>
      <c r="J292" s="43"/>
      <c r="K292" s="43"/>
      <c r="L292" s="47"/>
      <c r="M292" s="223"/>
      <c r="N292" s="224"/>
      <c r="O292" s="87"/>
      <c r="P292" s="87"/>
      <c r="Q292" s="87"/>
      <c r="R292" s="87"/>
      <c r="S292" s="87"/>
      <c r="T292" s="88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T292" s="20" t="s">
        <v>147</v>
      </c>
      <c r="AU292" s="20" t="s">
        <v>82</v>
      </c>
    </row>
    <row r="293" s="13" customFormat="1">
      <c r="A293" s="13"/>
      <c r="B293" s="225"/>
      <c r="C293" s="226"/>
      <c r="D293" s="227" t="s">
        <v>149</v>
      </c>
      <c r="E293" s="228" t="s">
        <v>19</v>
      </c>
      <c r="F293" s="229" t="s">
        <v>277</v>
      </c>
      <c r="G293" s="226"/>
      <c r="H293" s="230">
        <v>5.3099999999999996</v>
      </c>
      <c r="I293" s="231"/>
      <c r="J293" s="226"/>
      <c r="K293" s="226"/>
      <c r="L293" s="232"/>
      <c r="M293" s="233"/>
      <c r="N293" s="234"/>
      <c r="O293" s="234"/>
      <c r="P293" s="234"/>
      <c r="Q293" s="234"/>
      <c r="R293" s="234"/>
      <c r="S293" s="234"/>
      <c r="T293" s="235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36" t="s">
        <v>149</v>
      </c>
      <c r="AU293" s="236" t="s">
        <v>82</v>
      </c>
      <c r="AV293" s="13" t="s">
        <v>82</v>
      </c>
      <c r="AW293" s="13" t="s">
        <v>33</v>
      </c>
      <c r="AX293" s="13" t="s">
        <v>72</v>
      </c>
      <c r="AY293" s="236" t="s">
        <v>135</v>
      </c>
    </row>
    <row r="294" s="15" customFormat="1">
      <c r="A294" s="15"/>
      <c r="B294" s="248"/>
      <c r="C294" s="249"/>
      <c r="D294" s="227" t="s">
        <v>149</v>
      </c>
      <c r="E294" s="250" t="s">
        <v>19</v>
      </c>
      <c r="F294" s="251" t="s">
        <v>278</v>
      </c>
      <c r="G294" s="249"/>
      <c r="H294" s="252">
        <v>5.3099999999999996</v>
      </c>
      <c r="I294" s="253"/>
      <c r="J294" s="249"/>
      <c r="K294" s="249"/>
      <c r="L294" s="254"/>
      <c r="M294" s="255"/>
      <c r="N294" s="256"/>
      <c r="O294" s="256"/>
      <c r="P294" s="256"/>
      <c r="Q294" s="256"/>
      <c r="R294" s="256"/>
      <c r="S294" s="256"/>
      <c r="T294" s="257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T294" s="258" t="s">
        <v>149</v>
      </c>
      <c r="AU294" s="258" t="s">
        <v>82</v>
      </c>
      <c r="AV294" s="15" t="s">
        <v>136</v>
      </c>
      <c r="AW294" s="15" t="s">
        <v>33</v>
      </c>
      <c r="AX294" s="15" t="s">
        <v>72</v>
      </c>
      <c r="AY294" s="258" t="s">
        <v>135</v>
      </c>
    </row>
    <row r="295" s="13" customFormat="1">
      <c r="A295" s="13"/>
      <c r="B295" s="225"/>
      <c r="C295" s="226"/>
      <c r="D295" s="227" t="s">
        <v>149</v>
      </c>
      <c r="E295" s="228" t="s">
        <v>19</v>
      </c>
      <c r="F295" s="229" t="s">
        <v>279</v>
      </c>
      <c r="G295" s="226"/>
      <c r="H295" s="230">
        <v>2.8799999999999999</v>
      </c>
      <c r="I295" s="231"/>
      <c r="J295" s="226"/>
      <c r="K295" s="226"/>
      <c r="L295" s="232"/>
      <c r="M295" s="233"/>
      <c r="N295" s="234"/>
      <c r="O295" s="234"/>
      <c r="P295" s="234"/>
      <c r="Q295" s="234"/>
      <c r="R295" s="234"/>
      <c r="S295" s="234"/>
      <c r="T295" s="235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36" t="s">
        <v>149</v>
      </c>
      <c r="AU295" s="236" t="s">
        <v>82</v>
      </c>
      <c r="AV295" s="13" t="s">
        <v>82</v>
      </c>
      <c r="AW295" s="13" t="s">
        <v>33</v>
      </c>
      <c r="AX295" s="13" t="s">
        <v>72</v>
      </c>
      <c r="AY295" s="236" t="s">
        <v>135</v>
      </c>
    </row>
    <row r="296" s="13" customFormat="1">
      <c r="A296" s="13"/>
      <c r="B296" s="225"/>
      <c r="C296" s="226"/>
      <c r="D296" s="227" t="s">
        <v>149</v>
      </c>
      <c r="E296" s="228" t="s">
        <v>19</v>
      </c>
      <c r="F296" s="229" t="s">
        <v>280</v>
      </c>
      <c r="G296" s="226"/>
      <c r="H296" s="230">
        <v>2.375</v>
      </c>
      <c r="I296" s="231"/>
      <c r="J296" s="226"/>
      <c r="K296" s="226"/>
      <c r="L296" s="232"/>
      <c r="M296" s="233"/>
      <c r="N296" s="234"/>
      <c r="O296" s="234"/>
      <c r="P296" s="234"/>
      <c r="Q296" s="234"/>
      <c r="R296" s="234"/>
      <c r="S296" s="234"/>
      <c r="T296" s="235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36" t="s">
        <v>149</v>
      </c>
      <c r="AU296" s="236" t="s">
        <v>82</v>
      </c>
      <c r="AV296" s="13" t="s">
        <v>82</v>
      </c>
      <c r="AW296" s="13" t="s">
        <v>33</v>
      </c>
      <c r="AX296" s="13" t="s">
        <v>72</v>
      </c>
      <c r="AY296" s="236" t="s">
        <v>135</v>
      </c>
    </row>
    <row r="297" s="15" customFormat="1">
      <c r="A297" s="15"/>
      <c r="B297" s="248"/>
      <c r="C297" s="249"/>
      <c r="D297" s="227" t="s">
        <v>149</v>
      </c>
      <c r="E297" s="250" t="s">
        <v>19</v>
      </c>
      <c r="F297" s="251" t="s">
        <v>281</v>
      </c>
      <c r="G297" s="249"/>
      <c r="H297" s="252">
        <v>5.2549999999999999</v>
      </c>
      <c r="I297" s="253"/>
      <c r="J297" s="249"/>
      <c r="K297" s="249"/>
      <c r="L297" s="254"/>
      <c r="M297" s="255"/>
      <c r="N297" s="256"/>
      <c r="O297" s="256"/>
      <c r="P297" s="256"/>
      <c r="Q297" s="256"/>
      <c r="R297" s="256"/>
      <c r="S297" s="256"/>
      <c r="T297" s="257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58" t="s">
        <v>149</v>
      </c>
      <c r="AU297" s="258" t="s">
        <v>82</v>
      </c>
      <c r="AV297" s="15" t="s">
        <v>136</v>
      </c>
      <c r="AW297" s="15" t="s">
        <v>33</v>
      </c>
      <c r="AX297" s="15" t="s">
        <v>72</v>
      </c>
      <c r="AY297" s="258" t="s">
        <v>135</v>
      </c>
    </row>
    <row r="298" s="14" customFormat="1">
      <c r="A298" s="14"/>
      <c r="B298" s="237"/>
      <c r="C298" s="238"/>
      <c r="D298" s="227" t="s">
        <v>149</v>
      </c>
      <c r="E298" s="239" t="s">
        <v>19</v>
      </c>
      <c r="F298" s="240" t="s">
        <v>154</v>
      </c>
      <c r="G298" s="238"/>
      <c r="H298" s="241">
        <v>10.565</v>
      </c>
      <c r="I298" s="242"/>
      <c r="J298" s="238"/>
      <c r="K298" s="238"/>
      <c r="L298" s="243"/>
      <c r="M298" s="244"/>
      <c r="N298" s="245"/>
      <c r="O298" s="245"/>
      <c r="P298" s="245"/>
      <c r="Q298" s="245"/>
      <c r="R298" s="245"/>
      <c r="S298" s="245"/>
      <c r="T298" s="246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47" t="s">
        <v>149</v>
      </c>
      <c r="AU298" s="247" t="s">
        <v>82</v>
      </c>
      <c r="AV298" s="14" t="s">
        <v>145</v>
      </c>
      <c r="AW298" s="14" t="s">
        <v>33</v>
      </c>
      <c r="AX298" s="14" t="s">
        <v>80</v>
      </c>
      <c r="AY298" s="247" t="s">
        <v>135</v>
      </c>
    </row>
    <row r="299" s="2" customFormat="1" ht="16.5" customHeight="1">
      <c r="A299" s="41"/>
      <c r="B299" s="42"/>
      <c r="C299" s="259" t="s">
        <v>480</v>
      </c>
      <c r="D299" s="259" t="s">
        <v>242</v>
      </c>
      <c r="E299" s="260" t="s">
        <v>481</v>
      </c>
      <c r="F299" s="261" t="s">
        <v>482</v>
      </c>
      <c r="G299" s="262" t="s">
        <v>143</v>
      </c>
      <c r="H299" s="263">
        <v>11.622</v>
      </c>
      <c r="I299" s="264"/>
      <c r="J299" s="265">
        <f>ROUND(I299*H299,1)</f>
        <v>0</v>
      </c>
      <c r="K299" s="261" t="s">
        <v>144</v>
      </c>
      <c r="L299" s="266"/>
      <c r="M299" s="267" t="s">
        <v>19</v>
      </c>
      <c r="N299" s="268" t="s">
        <v>43</v>
      </c>
      <c r="O299" s="87"/>
      <c r="P299" s="216">
        <f>O299*H299</f>
        <v>0</v>
      </c>
      <c r="Q299" s="216">
        <v>0.021999999999999999</v>
      </c>
      <c r="R299" s="216">
        <f>Q299*H299</f>
        <v>0.25568399999999997</v>
      </c>
      <c r="S299" s="216">
        <v>0</v>
      </c>
      <c r="T299" s="217">
        <f>S299*H299</f>
        <v>0</v>
      </c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R299" s="218" t="s">
        <v>329</v>
      </c>
      <c r="AT299" s="218" t="s">
        <v>242</v>
      </c>
      <c r="AU299" s="218" t="s">
        <v>82</v>
      </c>
      <c r="AY299" s="20" t="s">
        <v>135</v>
      </c>
      <c r="BE299" s="219">
        <f>IF(N299="základní",J299,0)</f>
        <v>0</v>
      </c>
      <c r="BF299" s="219">
        <f>IF(N299="snížená",J299,0)</f>
        <v>0</v>
      </c>
      <c r="BG299" s="219">
        <f>IF(N299="zákl. přenesená",J299,0)</f>
        <v>0</v>
      </c>
      <c r="BH299" s="219">
        <f>IF(N299="sníž. přenesená",J299,0)</f>
        <v>0</v>
      </c>
      <c r="BI299" s="219">
        <f>IF(N299="nulová",J299,0)</f>
        <v>0</v>
      </c>
      <c r="BJ299" s="20" t="s">
        <v>80</v>
      </c>
      <c r="BK299" s="219">
        <f>ROUND(I299*H299,1)</f>
        <v>0</v>
      </c>
      <c r="BL299" s="20" t="s">
        <v>246</v>
      </c>
      <c r="BM299" s="218" t="s">
        <v>483</v>
      </c>
    </row>
    <row r="300" s="13" customFormat="1">
      <c r="A300" s="13"/>
      <c r="B300" s="225"/>
      <c r="C300" s="226"/>
      <c r="D300" s="227" t="s">
        <v>149</v>
      </c>
      <c r="E300" s="228" t="s">
        <v>19</v>
      </c>
      <c r="F300" s="229" t="s">
        <v>484</v>
      </c>
      <c r="G300" s="226"/>
      <c r="H300" s="230">
        <v>11.622</v>
      </c>
      <c r="I300" s="231"/>
      <c r="J300" s="226"/>
      <c r="K300" s="226"/>
      <c r="L300" s="232"/>
      <c r="M300" s="233"/>
      <c r="N300" s="234"/>
      <c r="O300" s="234"/>
      <c r="P300" s="234"/>
      <c r="Q300" s="234"/>
      <c r="R300" s="234"/>
      <c r="S300" s="234"/>
      <c r="T300" s="235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36" t="s">
        <v>149</v>
      </c>
      <c r="AU300" s="236" t="s">
        <v>82</v>
      </c>
      <c r="AV300" s="13" t="s">
        <v>82</v>
      </c>
      <c r="AW300" s="13" t="s">
        <v>33</v>
      </c>
      <c r="AX300" s="13" t="s">
        <v>80</v>
      </c>
      <c r="AY300" s="236" t="s">
        <v>135</v>
      </c>
    </row>
    <row r="301" s="2" customFormat="1" ht="16.5" customHeight="1">
      <c r="A301" s="41"/>
      <c r="B301" s="42"/>
      <c r="C301" s="207" t="s">
        <v>485</v>
      </c>
      <c r="D301" s="207" t="s">
        <v>140</v>
      </c>
      <c r="E301" s="208" t="s">
        <v>486</v>
      </c>
      <c r="F301" s="209" t="s">
        <v>487</v>
      </c>
      <c r="G301" s="210" t="s">
        <v>162</v>
      </c>
      <c r="H301" s="211">
        <v>20</v>
      </c>
      <c r="I301" s="212"/>
      <c r="J301" s="213">
        <f>ROUND(I301*H301,1)</f>
        <v>0</v>
      </c>
      <c r="K301" s="209" t="s">
        <v>144</v>
      </c>
      <c r="L301" s="47"/>
      <c r="M301" s="214" t="s">
        <v>19</v>
      </c>
      <c r="N301" s="215" t="s">
        <v>43</v>
      </c>
      <c r="O301" s="87"/>
      <c r="P301" s="216">
        <f>O301*H301</f>
        <v>0</v>
      </c>
      <c r="Q301" s="216">
        <v>0</v>
      </c>
      <c r="R301" s="216">
        <f>Q301*H301</f>
        <v>0</v>
      </c>
      <c r="S301" s="216">
        <v>0</v>
      </c>
      <c r="T301" s="217">
        <f>S301*H301</f>
        <v>0</v>
      </c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R301" s="218" t="s">
        <v>246</v>
      </c>
      <c r="AT301" s="218" t="s">
        <v>140</v>
      </c>
      <c r="AU301" s="218" t="s">
        <v>82</v>
      </c>
      <c r="AY301" s="20" t="s">
        <v>135</v>
      </c>
      <c r="BE301" s="219">
        <f>IF(N301="základní",J301,0)</f>
        <v>0</v>
      </c>
      <c r="BF301" s="219">
        <f>IF(N301="snížená",J301,0)</f>
        <v>0</v>
      </c>
      <c r="BG301" s="219">
        <f>IF(N301="zákl. přenesená",J301,0)</f>
        <v>0</v>
      </c>
      <c r="BH301" s="219">
        <f>IF(N301="sníž. přenesená",J301,0)</f>
        <v>0</v>
      </c>
      <c r="BI301" s="219">
        <f>IF(N301="nulová",J301,0)</f>
        <v>0</v>
      </c>
      <c r="BJ301" s="20" t="s">
        <v>80</v>
      </c>
      <c r="BK301" s="219">
        <f>ROUND(I301*H301,1)</f>
        <v>0</v>
      </c>
      <c r="BL301" s="20" t="s">
        <v>246</v>
      </c>
      <c r="BM301" s="218" t="s">
        <v>488</v>
      </c>
    </row>
    <row r="302" s="2" customFormat="1">
      <c r="A302" s="41"/>
      <c r="B302" s="42"/>
      <c r="C302" s="43"/>
      <c r="D302" s="220" t="s">
        <v>147</v>
      </c>
      <c r="E302" s="43"/>
      <c r="F302" s="221" t="s">
        <v>489</v>
      </c>
      <c r="G302" s="43"/>
      <c r="H302" s="43"/>
      <c r="I302" s="222"/>
      <c r="J302" s="43"/>
      <c r="K302" s="43"/>
      <c r="L302" s="47"/>
      <c r="M302" s="223"/>
      <c r="N302" s="224"/>
      <c r="O302" s="87"/>
      <c r="P302" s="87"/>
      <c r="Q302" s="87"/>
      <c r="R302" s="87"/>
      <c r="S302" s="87"/>
      <c r="T302" s="88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T302" s="20" t="s">
        <v>147</v>
      </c>
      <c r="AU302" s="20" t="s">
        <v>82</v>
      </c>
    </row>
    <row r="303" s="13" customFormat="1">
      <c r="A303" s="13"/>
      <c r="B303" s="225"/>
      <c r="C303" s="226"/>
      <c r="D303" s="227" t="s">
        <v>149</v>
      </c>
      <c r="E303" s="228" t="s">
        <v>19</v>
      </c>
      <c r="F303" s="229" t="s">
        <v>490</v>
      </c>
      <c r="G303" s="226"/>
      <c r="H303" s="230">
        <v>20</v>
      </c>
      <c r="I303" s="231"/>
      <c r="J303" s="226"/>
      <c r="K303" s="226"/>
      <c r="L303" s="232"/>
      <c r="M303" s="233"/>
      <c r="N303" s="234"/>
      <c r="O303" s="234"/>
      <c r="P303" s="234"/>
      <c r="Q303" s="234"/>
      <c r="R303" s="234"/>
      <c r="S303" s="234"/>
      <c r="T303" s="235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36" t="s">
        <v>149</v>
      </c>
      <c r="AU303" s="236" t="s">
        <v>82</v>
      </c>
      <c r="AV303" s="13" t="s">
        <v>82</v>
      </c>
      <c r="AW303" s="13" t="s">
        <v>33</v>
      </c>
      <c r="AX303" s="13" t="s">
        <v>80</v>
      </c>
      <c r="AY303" s="236" t="s">
        <v>135</v>
      </c>
    </row>
    <row r="304" s="2" customFormat="1" ht="24.15" customHeight="1">
      <c r="A304" s="41"/>
      <c r="B304" s="42"/>
      <c r="C304" s="207" t="s">
        <v>491</v>
      </c>
      <c r="D304" s="207" t="s">
        <v>140</v>
      </c>
      <c r="E304" s="208" t="s">
        <v>492</v>
      </c>
      <c r="F304" s="209" t="s">
        <v>493</v>
      </c>
      <c r="G304" s="210" t="s">
        <v>313</v>
      </c>
      <c r="H304" s="211">
        <v>0.41899999999999998</v>
      </c>
      <c r="I304" s="212"/>
      <c r="J304" s="213">
        <f>ROUND(I304*H304,1)</f>
        <v>0</v>
      </c>
      <c r="K304" s="209" t="s">
        <v>144</v>
      </c>
      <c r="L304" s="47"/>
      <c r="M304" s="214" t="s">
        <v>19</v>
      </c>
      <c r="N304" s="215" t="s">
        <v>43</v>
      </c>
      <c r="O304" s="87"/>
      <c r="P304" s="216">
        <f>O304*H304</f>
        <v>0</v>
      </c>
      <c r="Q304" s="216">
        <v>0</v>
      </c>
      <c r="R304" s="216">
        <f>Q304*H304</f>
        <v>0</v>
      </c>
      <c r="S304" s="216">
        <v>0</v>
      </c>
      <c r="T304" s="217">
        <f>S304*H304</f>
        <v>0</v>
      </c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R304" s="218" t="s">
        <v>246</v>
      </c>
      <c r="AT304" s="218" t="s">
        <v>140</v>
      </c>
      <c r="AU304" s="218" t="s">
        <v>82</v>
      </c>
      <c r="AY304" s="20" t="s">
        <v>135</v>
      </c>
      <c r="BE304" s="219">
        <f>IF(N304="základní",J304,0)</f>
        <v>0</v>
      </c>
      <c r="BF304" s="219">
        <f>IF(N304="snížená",J304,0)</f>
        <v>0</v>
      </c>
      <c r="BG304" s="219">
        <f>IF(N304="zákl. přenesená",J304,0)</f>
        <v>0</v>
      </c>
      <c r="BH304" s="219">
        <f>IF(N304="sníž. přenesená",J304,0)</f>
        <v>0</v>
      </c>
      <c r="BI304" s="219">
        <f>IF(N304="nulová",J304,0)</f>
        <v>0</v>
      </c>
      <c r="BJ304" s="20" t="s">
        <v>80</v>
      </c>
      <c r="BK304" s="219">
        <f>ROUND(I304*H304,1)</f>
        <v>0</v>
      </c>
      <c r="BL304" s="20" t="s">
        <v>246</v>
      </c>
      <c r="BM304" s="218" t="s">
        <v>494</v>
      </c>
    </row>
    <row r="305" s="2" customFormat="1">
      <c r="A305" s="41"/>
      <c r="B305" s="42"/>
      <c r="C305" s="43"/>
      <c r="D305" s="220" t="s">
        <v>147</v>
      </c>
      <c r="E305" s="43"/>
      <c r="F305" s="221" t="s">
        <v>495</v>
      </c>
      <c r="G305" s="43"/>
      <c r="H305" s="43"/>
      <c r="I305" s="222"/>
      <c r="J305" s="43"/>
      <c r="K305" s="43"/>
      <c r="L305" s="47"/>
      <c r="M305" s="223"/>
      <c r="N305" s="224"/>
      <c r="O305" s="87"/>
      <c r="P305" s="87"/>
      <c r="Q305" s="87"/>
      <c r="R305" s="87"/>
      <c r="S305" s="87"/>
      <c r="T305" s="88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T305" s="20" t="s">
        <v>147</v>
      </c>
      <c r="AU305" s="20" t="s">
        <v>82</v>
      </c>
    </row>
    <row r="306" s="12" customFormat="1" ht="22.8" customHeight="1">
      <c r="A306" s="12"/>
      <c r="B306" s="191"/>
      <c r="C306" s="192"/>
      <c r="D306" s="193" t="s">
        <v>71</v>
      </c>
      <c r="E306" s="205" t="s">
        <v>496</v>
      </c>
      <c r="F306" s="205" t="s">
        <v>497</v>
      </c>
      <c r="G306" s="192"/>
      <c r="H306" s="192"/>
      <c r="I306" s="195"/>
      <c r="J306" s="206">
        <f>BK306</f>
        <v>0</v>
      </c>
      <c r="K306" s="192"/>
      <c r="L306" s="197"/>
      <c r="M306" s="198"/>
      <c r="N306" s="199"/>
      <c r="O306" s="199"/>
      <c r="P306" s="200">
        <f>SUM(P307:P361)</f>
        <v>0</v>
      </c>
      <c r="Q306" s="199"/>
      <c r="R306" s="200">
        <f>SUM(R307:R361)</f>
        <v>1.50569434</v>
      </c>
      <c r="S306" s="199"/>
      <c r="T306" s="201">
        <f>SUM(T307:T361)</f>
        <v>0</v>
      </c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R306" s="202" t="s">
        <v>82</v>
      </c>
      <c r="AT306" s="203" t="s">
        <v>71</v>
      </c>
      <c r="AU306" s="203" t="s">
        <v>80</v>
      </c>
      <c r="AY306" s="202" t="s">
        <v>135</v>
      </c>
      <c r="BK306" s="204">
        <f>SUM(BK307:BK361)</f>
        <v>0</v>
      </c>
    </row>
    <row r="307" s="2" customFormat="1" ht="16.5" customHeight="1">
      <c r="A307" s="41"/>
      <c r="B307" s="42"/>
      <c r="C307" s="207" t="s">
        <v>168</v>
      </c>
      <c r="D307" s="207" t="s">
        <v>140</v>
      </c>
      <c r="E307" s="208" t="s">
        <v>498</v>
      </c>
      <c r="F307" s="209" t="s">
        <v>499</v>
      </c>
      <c r="G307" s="210" t="s">
        <v>143</v>
      </c>
      <c r="H307" s="211">
        <v>44.588000000000001</v>
      </c>
      <c r="I307" s="212"/>
      <c r="J307" s="213">
        <f>ROUND(I307*H307,1)</f>
        <v>0</v>
      </c>
      <c r="K307" s="209" t="s">
        <v>144</v>
      </c>
      <c r="L307" s="47"/>
      <c r="M307" s="214" t="s">
        <v>19</v>
      </c>
      <c r="N307" s="215" t="s">
        <v>43</v>
      </c>
      <c r="O307" s="87"/>
      <c r="P307" s="216">
        <f>O307*H307</f>
        <v>0</v>
      </c>
      <c r="Q307" s="216">
        <v>0</v>
      </c>
      <c r="R307" s="216">
        <f>Q307*H307</f>
        <v>0</v>
      </c>
      <c r="S307" s="216">
        <v>0</v>
      </c>
      <c r="T307" s="217">
        <f>S307*H307</f>
        <v>0</v>
      </c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R307" s="218" t="s">
        <v>246</v>
      </c>
      <c r="AT307" s="218" t="s">
        <v>140</v>
      </c>
      <c r="AU307" s="218" t="s">
        <v>82</v>
      </c>
      <c r="AY307" s="20" t="s">
        <v>135</v>
      </c>
      <c r="BE307" s="219">
        <f>IF(N307="základní",J307,0)</f>
        <v>0</v>
      </c>
      <c r="BF307" s="219">
        <f>IF(N307="snížená",J307,0)</f>
        <v>0</v>
      </c>
      <c r="BG307" s="219">
        <f>IF(N307="zákl. přenesená",J307,0)</f>
        <v>0</v>
      </c>
      <c r="BH307" s="219">
        <f>IF(N307="sníž. přenesená",J307,0)</f>
        <v>0</v>
      </c>
      <c r="BI307" s="219">
        <f>IF(N307="nulová",J307,0)</f>
        <v>0</v>
      </c>
      <c r="BJ307" s="20" t="s">
        <v>80</v>
      </c>
      <c r="BK307" s="219">
        <f>ROUND(I307*H307,1)</f>
        <v>0</v>
      </c>
      <c r="BL307" s="20" t="s">
        <v>246</v>
      </c>
      <c r="BM307" s="218" t="s">
        <v>500</v>
      </c>
    </row>
    <row r="308" s="2" customFormat="1">
      <c r="A308" s="41"/>
      <c r="B308" s="42"/>
      <c r="C308" s="43"/>
      <c r="D308" s="220" t="s">
        <v>147</v>
      </c>
      <c r="E308" s="43"/>
      <c r="F308" s="221" t="s">
        <v>501</v>
      </c>
      <c r="G308" s="43"/>
      <c r="H308" s="43"/>
      <c r="I308" s="222"/>
      <c r="J308" s="43"/>
      <c r="K308" s="43"/>
      <c r="L308" s="47"/>
      <c r="M308" s="223"/>
      <c r="N308" s="224"/>
      <c r="O308" s="87"/>
      <c r="P308" s="87"/>
      <c r="Q308" s="87"/>
      <c r="R308" s="87"/>
      <c r="S308" s="87"/>
      <c r="T308" s="88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T308" s="20" t="s">
        <v>147</v>
      </c>
      <c r="AU308" s="20" t="s">
        <v>82</v>
      </c>
    </row>
    <row r="309" s="13" customFormat="1">
      <c r="A309" s="13"/>
      <c r="B309" s="225"/>
      <c r="C309" s="226"/>
      <c r="D309" s="227" t="s">
        <v>149</v>
      </c>
      <c r="E309" s="228" t="s">
        <v>19</v>
      </c>
      <c r="F309" s="229" t="s">
        <v>502</v>
      </c>
      <c r="G309" s="226"/>
      <c r="H309" s="230">
        <v>19</v>
      </c>
      <c r="I309" s="231"/>
      <c r="J309" s="226"/>
      <c r="K309" s="226"/>
      <c r="L309" s="232"/>
      <c r="M309" s="233"/>
      <c r="N309" s="234"/>
      <c r="O309" s="234"/>
      <c r="P309" s="234"/>
      <c r="Q309" s="234"/>
      <c r="R309" s="234"/>
      <c r="S309" s="234"/>
      <c r="T309" s="235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36" t="s">
        <v>149</v>
      </c>
      <c r="AU309" s="236" t="s">
        <v>82</v>
      </c>
      <c r="AV309" s="13" t="s">
        <v>82</v>
      </c>
      <c r="AW309" s="13" t="s">
        <v>33</v>
      </c>
      <c r="AX309" s="13" t="s">
        <v>72</v>
      </c>
      <c r="AY309" s="236" t="s">
        <v>135</v>
      </c>
    </row>
    <row r="310" s="13" customFormat="1">
      <c r="A310" s="13"/>
      <c r="B310" s="225"/>
      <c r="C310" s="226"/>
      <c r="D310" s="227" t="s">
        <v>149</v>
      </c>
      <c r="E310" s="228" t="s">
        <v>19</v>
      </c>
      <c r="F310" s="229" t="s">
        <v>503</v>
      </c>
      <c r="G310" s="226"/>
      <c r="H310" s="230">
        <v>-1.7729999999999999</v>
      </c>
      <c r="I310" s="231"/>
      <c r="J310" s="226"/>
      <c r="K310" s="226"/>
      <c r="L310" s="232"/>
      <c r="M310" s="233"/>
      <c r="N310" s="234"/>
      <c r="O310" s="234"/>
      <c r="P310" s="234"/>
      <c r="Q310" s="234"/>
      <c r="R310" s="234"/>
      <c r="S310" s="234"/>
      <c r="T310" s="235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36" t="s">
        <v>149</v>
      </c>
      <c r="AU310" s="236" t="s">
        <v>82</v>
      </c>
      <c r="AV310" s="13" t="s">
        <v>82</v>
      </c>
      <c r="AW310" s="13" t="s">
        <v>33</v>
      </c>
      <c r="AX310" s="13" t="s">
        <v>72</v>
      </c>
      <c r="AY310" s="236" t="s">
        <v>135</v>
      </c>
    </row>
    <row r="311" s="15" customFormat="1">
      <c r="A311" s="15"/>
      <c r="B311" s="248"/>
      <c r="C311" s="249"/>
      <c r="D311" s="227" t="s">
        <v>149</v>
      </c>
      <c r="E311" s="250" t="s">
        <v>19</v>
      </c>
      <c r="F311" s="251" t="s">
        <v>278</v>
      </c>
      <c r="G311" s="249"/>
      <c r="H311" s="252">
        <v>17.227</v>
      </c>
      <c r="I311" s="253"/>
      <c r="J311" s="249"/>
      <c r="K311" s="249"/>
      <c r="L311" s="254"/>
      <c r="M311" s="255"/>
      <c r="N311" s="256"/>
      <c r="O311" s="256"/>
      <c r="P311" s="256"/>
      <c r="Q311" s="256"/>
      <c r="R311" s="256"/>
      <c r="S311" s="256"/>
      <c r="T311" s="257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T311" s="258" t="s">
        <v>149</v>
      </c>
      <c r="AU311" s="258" t="s">
        <v>82</v>
      </c>
      <c r="AV311" s="15" t="s">
        <v>136</v>
      </c>
      <c r="AW311" s="15" t="s">
        <v>33</v>
      </c>
      <c r="AX311" s="15" t="s">
        <v>72</v>
      </c>
      <c r="AY311" s="258" t="s">
        <v>135</v>
      </c>
    </row>
    <row r="312" s="13" customFormat="1">
      <c r="A312" s="13"/>
      <c r="B312" s="225"/>
      <c r="C312" s="226"/>
      <c r="D312" s="227" t="s">
        <v>149</v>
      </c>
      <c r="E312" s="228" t="s">
        <v>19</v>
      </c>
      <c r="F312" s="229" t="s">
        <v>504</v>
      </c>
      <c r="G312" s="226"/>
      <c r="H312" s="230">
        <v>20</v>
      </c>
      <c r="I312" s="231"/>
      <c r="J312" s="226"/>
      <c r="K312" s="226"/>
      <c r="L312" s="232"/>
      <c r="M312" s="233"/>
      <c r="N312" s="234"/>
      <c r="O312" s="234"/>
      <c r="P312" s="234"/>
      <c r="Q312" s="234"/>
      <c r="R312" s="234"/>
      <c r="S312" s="234"/>
      <c r="T312" s="235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36" t="s">
        <v>149</v>
      </c>
      <c r="AU312" s="236" t="s">
        <v>82</v>
      </c>
      <c r="AV312" s="13" t="s">
        <v>82</v>
      </c>
      <c r="AW312" s="13" t="s">
        <v>33</v>
      </c>
      <c r="AX312" s="13" t="s">
        <v>72</v>
      </c>
      <c r="AY312" s="236" t="s">
        <v>135</v>
      </c>
    </row>
    <row r="313" s="13" customFormat="1">
      <c r="A313" s="13"/>
      <c r="B313" s="225"/>
      <c r="C313" s="226"/>
      <c r="D313" s="227" t="s">
        <v>149</v>
      </c>
      <c r="E313" s="228" t="s">
        <v>19</v>
      </c>
      <c r="F313" s="229" t="s">
        <v>505</v>
      </c>
      <c r="G313" s="226"/>
      <c r="H313" s="230">
        <v>12.6</v>
      </c>
      <c r="I313" s="231"/>
      <c r="J313" s="226"/>
      <c r="K313" s="226"/>
      <c r="L313" s="232"/>
      <c r="M313" s="233"/>
      <c r="N313" s="234"/>
      <c r="O313" s="234"/>
      <c r="P313" s="234"/>
      <c r="Q313" s="234"/>
      <c r="R313" s="234"/>
      <c r="S313" s="234"/>
      <c r="T313" s="235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36" t="s">
        <v>149</v>
      </c>
      <c r="AU313" s="236" t="s">
        <v>82</v>
      </c>
      <c r="AV313" s="13" t="s">
        <v>82</v>
      </c>
      <c r="AW313" s="13" t="s">
        <v>33</v>
      </c>
      <c r="AX313" s="13" t="s">
        <v>72</v>
      </c>
      <c r="AY313" s="236" t="s">
        <v>135</v>
      </c>
    </row>
    <row r="314" s="13" customFormat="1">
      <c r="A314" s="13"/>
      <c r="B314" s="225"/>
      <c r="C314" s="226"/>
      <c r="D314" s="227" t="s">
        <v>149</v>
      </c>
      <c r="E314" s="228" t="s">
        <v>19</v>
      </c>
      <c r="F314" s="229" t="s">
        <v>506</v>
      </c>
      <c r="G314" s="226"/>
      <c r="H314" s="230">
        <v>1.0680000000000001</v>
      </c>
      <c r="I314" s="231"/>
      <c r="J314" s="226"/>
      <c r="K314" s="226"/>
      <c r="L314" s="232"/>
      <c r="M314" s="233"/>
      <c r="N314" s="234"/>
      <c r="O314" s="234"/>
      <c r="P314" s="234"/>
      <c r="Q314" s="234"/>
      <c r="R314" s="234"/>
      <c r="S314" s="234"/>
      <c r="T314" s="235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36" t="s">
        <v>149</v>
      </c>
      <c r="AU314" s="236" t="s">
        <v>82</v>
      </c>
      <c r="AV314" s="13" t="s">
        <v>82</v>
      </c>
      <c r="AW314" s="13" t="s">
        <v>33</v>
      </c>
      <c r="AX314" s="13" t="s">
        <v>72</v>
      </c>
      <c r="AY314" s="236" t="s">
        <v>135</v>
      </c>
    </row>
    <row r="315" s="13" customFormat="1">
      <c r="A315" s="13"/>
      <c r="B315" s="225"/>
      <c r="C315" s="226"/>
      <c r="D315" s="227" t="s">
        <v>149</v>
      </c>
      <c r="E315" s="228" t="s">
        <v>19</v>
      </c>
      <c r="F315" s="229" t="s">
        <v>507</v>
      </c>
      <c r="G315" s="226"/>
      <c r="H315" s="230">
        <v>-6.8949999999999996</v>
      </c>
      <c r="I315" s="231"/>
      <c r="J315" s="226"/>
      <c r="K315" s="226"/>
      <c r="L315" s="232"/>
      <c r="M315" s="233"/>
      <c r="N315" s="234"/>
      <c r="O315" s="234"/>
      <c r="P315" s="234"/>
      <c r="Q315" s="234"/>
      <c r="R315" s="234"/>
      <c r="S315" s="234"/>
      <c r="T315" s="235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36" t="s">
        <v>149</v>
      </c>
      <c r="AU315" s="236" t="s">
        <v>82</v>
      </c>
      <c r="AV315" s="13" t="s">
        <v>82</v>
      </c>
      <c r="AW315" s="13" t="s">
        <v>33</v>
      </c>
      <c r="AX315" s="13" t="s">
        <v>72</v>
      </c>
      <c r="AY315" s="236" t="s">
        <v>135</v>
      </c>
    </row>
    <row r="316" s="15" customFormat="1">
      <c r="A316" s="15"/>
      <c r="B316" s="248"/>
      <c r="C316" s="249"/>
      <c r="D316" s="227" t="s">
        <v>149</v>
      </c>
      <c r="E316" s="250" t="s">
        <v>19</v>
      </c>
      <c r="F316" s="251" t="s">
        <v>281</v>
      </c>
      <c r="G316" s="249"/>
      <c r="H316" s="252">
        <v>26.773</v>
      </c>
      <c r="I316" s="253"/>
      <c r="J316" s="249"/>
      <c r="K316" s="249"/>
      <c r="L316" s="254"/>
      <c r="M316" s="255"/>
      <c r="N316" s="256"/>
      <c r="O316" s="256"/>
      <c r="P316" s="256"/>
      <c r="Q316" s="256"/>
      <c r="R316" s="256"/>
      <c r="S316" s="256"/>
      <c r="T316" s="257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58" t="s">
        <v>149</v>
      </c>
      <c r="AU316" s="258" t="s">
        <v>82</v>
      </c>
      <c r="AV316" s="15" t="s">
        <v>136</v>
      </c>
      <c r="AW316" s="15" t="s">
        <v>33</v>
      </c>
      <c r="AX316" s="15" t="s">
        <v>72</v>
      </c>
      <c r="AY316" s="258" t="s">
        <v>135</v>
      </c>
    </row>
    <row r="317" s="13" customFormat="1">
      <c r="A317" s="13"/>
      <c r="B317" s="225"/>
      <c r="C317" s="226"/>
      <c r="D317" s="227" t="s">
        <v>149</v>
      </c>
      <c r="E317" s="228" t="s">
        <v>19</v>
      </c>
      <c r="F317" s="229" t="s">
        <v>508</v>
      </c>
      <c r="G317" s="226"/>
      <c r="H317" s="230">
        <v>0.42799999999999999</v>
      </c>
      <c r="I317" s="231"/>
      <c r="J317" s="226"/>
      <c r="K317" s="226"/>
      <c r="L317" s="232"/>
      <c r="M317" s="233"/>
      <c r="N317" s="234"/>
      <c r="O317" s="234"/>
      <c r="P317" s="234"/>
      <c r="Q317" s="234"/>
      <c r="R317" s="234"/>
      <c r="S317" s="234"/>
      <c r="T317" s="235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36" t="s">
        <v>149</v>
      </c>
      <c r="AU317" s="236" t="s">
        <v>82</v>
      </c>
      <c r="AV317" s="13" t="s">
        <v>82</v>
      </c>
      <c r="AW317" s="13" t="s">
        <v>33</v>
      </c>
      <c r="AX317" s="13" t="s">
        <v>72</v>
      </c>
      <c r="AY317" s="236" t="s">
        <v>135</v>
      </c>
    </row>
    <row r="318" s="15" customFormat="1">
      <c r="A318" s="15"/>
      <c r="B318" s="248"/>
      <c r="C318" s="249"/>
      <c r="D318" s="227" t="s">
        <v>149</v>
      </c>
      <c r="E318" s="250" t="s">
        <v>19</v>
      </c>
      <c r="F318" s="251" t="s">
        <v>509</v>
      </c>
      <c r="G318" s="249"/>
      <c r="H318" s="252">
        <v>0.42799999999999999</v>
      </c>
      <c r="I318" s="253"/>
      <c r="J318" s="249"/>
      <c r="K318" s="249"/>
      <c r="L318" s="254"/>
      <c r="M318" s="255"/>
      <c r="N318" s="256"/>
      <c r="O318" s="256"/>
      <c r="P318" s="256"/>
      <c r="Q318" s="256"/>
      <c r="R318" s="256"/>
      <c r="S318" s="256"/>
      <c r="T318" s="257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T318" s="258" t="s">
        <v>149</v>
      </c>
      <c r="AU318" s="258" t="s">
        <v>82</v>
      </c>
      <c r="AV318" s="15" t="s">
        <v>136</v>
      </c>
      <c r="AW318" s="15" t="s">
        <v>33</v>
      </c>
      <c r="AX318" s="15" t="s">
        <v>72</v>
      </c>
      <c r="AY318" s="258" t="s">
        <v>135</v>
      </c>
    </row>
    <row r="319" s="13" customFormat="1">
      <c r="A319" s="13"/>
      <c r="B319" s="225"/>
      <c r="C319" s="226"/>
      <c r="D319" s="227" t="s">
        <v>149</v>
      </c>
      <c r="E319" s="228" t="s">
        <v>19</v>
      </c>
      <c r="F319" s="229" t="s">
        <v>510</v>
      </c>
      <c r="G319" s="226"/>
      <c r="H319" s="230">
        <v>0.16</v>
      </c>
      <c r="I319" s="231"/>
      <c r="J319" s="226"/>
      <c r="K319" s="226"/>
      <c r="L319" s="232"/>
      <c r="M319" s="233"/>
      <c r="N319" s="234"/>
      <c r="O319" s="234"/>
      <c r="P319" s="234"/>
      <c r="Q319" s="234"/>
      <c r="R319" s="234"/>
      <c r="S319" s="234"/>
      <c r="T319" s="235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36" t="s">
        <v>149</v>
      </c>
      <c r="AU319" s="236" t="s">
        <v>82</v>
      </c>
      <c r="AV319" s="13" t="s">
        <v>82</v>
      </c>
      <c r="AW319" s="13" t="s">
        <v>33</v>
      </c>
      <c r="AX319" s="13" t="s">
        <v>72</v>
      </c>
      <c r="AY319" s="236" t="s">
        <v>135</v>
      </c>
    </row>
    <row r="320" s="15" customFormat="1">
      <c r="A320" s="15"/>
      <c r="B320" s="248"/>
      <c r="C320" s="249"/>
      <c r="D320" s="227" t="s">
        <v>149</v>
      </c>
      <c r="E320" s="250" t="s">
        <v>19</v>
      </c>
      <c r="F320" s="251" t="s">
        <v>511</v>
      </c>
      <c r="G320" s="249"/>
      <c r="H320" s="252">
        <v>0.16</v>
      </c>
      <c r="I320" s="253"/>
      <c r="J320" s="249"/>
      <c r="K320" s="249"/>
      <c r="L320" s="254"/>
      <c r="M320" s="255"/>
      <c r="N320" s="256"/>
      <c r="O320" s="256"/>
      <c r="P320" s="256"/>
      <c r="Q320" s="256"/>
      <c r="R320" s="256"/>
      <c r="S320" s="256"/>
      <c r="T320" s="257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T320" s="258" t="s">
        <v>149</v>
      </c>
      <c r="AU320" s="258" t="s">
        <v>82</v>
      </c>
      <c r="AV320" s="15" t="s">
        <v>136</v>
      </c>
      <c r="AW320" s="15" t="s">
        <v>33</v>
      </c>
      <c r="AX320" s="15" t="s">
        <v>72</v>
      </c>
      <c r="AY320" s="258" t="s">
        <v>135</v>
      </c>
    </row>
    <row r="321" s="14" customFormat="1">
      <c r="A321" s="14"/>
      <c r="B321" s="237"/>
      <c r="C321" s="238"/>
      <c r="D321" s="227" t="s">
        <v>149</v>
      </c>
      <c r="E321" s="239" t="s">
        <v>19</v>
      </c>
      <c r="F321" s="240" t="s">
        <v>154</v>
      </c>
      <c r="G321" s="238"/>
      <c r="H321" s="241">
        <v>44.587999999999994</v>
      </c>
      <c r="I321" s="242"/>
      <c r="J321" s="238"/>
      <c r="K321" s="238"/>
      <c r="L321" s="243"/>
      <c r="M321" s="244"/>
      <c r="N321" s="245"/>
      <c r="O321" s="245"/>
      <c r="P321" s="245"/>
      <c r="Q321" s="245"/>
      <c r="R321" s="245"/>
      <c r="S321" s="245"/>
      <c r="T321" s="246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47" t="s">
        <v>149</v>
      </c>
      <c r="AU321" s="247" t="s">
        <v>82</v>
      </c>
      <c r="AV321" s="14" t="s">
        <v>145</v>
      </c>
      <c r="AW321" s="14" t="s">
        <v>33</v>
      </c>
      <c r="AX321" s="14" t="s">
        <v>80</v>
      </c>
      <c r="AY321" s="247" t="s">
        <v>135</v>
      </c>
    </row>
    <row r="322" s="2" customFormat="1" ht="16.5" customHeight="1">
      <c r="A322" s="41"/>
      <c r="B322" s="42"/>
      <c r="C322" s="207" t="s">
        <v>512</v>
      </c>
      <c r="D322" s="207" t="s">
        <v>140</v>
      </c>
      <c r="E322" s="208" t="s">
        <v>513</v>
      </c>
      <c r="F322" s="209" t="s">
        <v>514</v>
      </c>
      <c r="G322" s="210" t="s">
        <v>143</v>
      </c>
      <c r="H322" s="211">
        <v>46.988</v>
      </c>
      <c r="I322" s="212"/>
      <c r="J322" s="213">
        <f>ROUND(I322*H322,1)</f>
        <v>0</v>
      </c>
      <c r="K322" s="209" t="s">
        <v>144</v>
      </c>
      <c r="L322" s="47"/>
      <c r="M322" s="214" t="s">
        <v>19</v>
      </c>
      <c r="N322" s="215" t="s">
        <v>43</v>
      </c>
      <c r="O322" s="87"/>
      <c r="P322" s="216">
        <f>O322*H322</f>
        <v>0</v>
      </c>
      <c r="Q322" s="216">
        <v>0.00029999999999999997</v>
      </c>
      <c r="R322" s="216">
        <f>Q322*H322</f>
        <v>0.014096399999999999</v>
      </c>
      <c r="S322" s="216">
        <v>0</v>
      </c>
      <c r="T322" s="217">
        <f>S322*H322</f>
        <v>0</v>
      </c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R322" s="218" t="s">
        <v>246</v>
      </c>
      <c r="AT322" s="218" t="s">
        <v>140</v>
      </c>
      <c r="AU322" s="218" t="s">
        <v>82</v>
      </c>
      <c r="AY322" s="20" t="s">
        <v>135</v>
      </c>
      <c r="BE322" s="219">
        <f>IF(N322="základní",J322,0)</f>
        <v>0</v>
      </c>
      <c r="BF322" s="219">
        <f>IF(N322="snížená",J322,0)</f>
        <v>0</v>
      </c>
      <c r="BG322" s="219">
        <f>IF(N322="zákl. přenesená",J322,0)</f>
        <v>0</v>
      </c>
      <c r="BH322" s="219">
        <f>IF(N322="sníž. přenesená",J322,0)</f>
        <v>0</v>
      </c>
      <c r="BI322" s="219">
        <f>IF(N322="nulová",J322,0)</f>
        <v>0</v>
      </c>
      <c r="BJ322" s="20" t="s">
        <v>80</v>
      </c>
      <c r="BK322" s="219">
        <f>ROUND(I322*H322,1)</f>
        <v>0</v>
      </c>
      <c r="BL322" s="20" t="s">
        <v>246</v>
      </c>
      <c r="BM322" s="218" t="s">
        <v>515</v>
      </c>
    </row>
    <row r="323" s="2" customFormat="1">
      <c r="A323" s="41"/>
      <c r="B323" s="42"/>
      <c r="C323" s="43"/>
      <c r="D323" s="220" t="s">
        <v>147</v>
      </c>
      <c r="E323" s="43"/>
      <c r="F323" s="221" t="s">
        <v>516</v>
      </c>
      <c r="G323" s="43"/>
      <c r="H323" s="43"/>
      <c r="I323" s="222"/>
      <c r="J323" s="43"/>
      <c r="K323" s="43"/>
      <c r="L323" s="47"/>
      <c r="M323" s="223"/>
      <c r="N323" s="224"/>
      <c r="O323" s="87"/>
      <c r="P323" s="87"/>
      <c r="Q323" s="87"/>
      <c r="R323" s="87"/>
      <c r="S323" s="87"/>
      <c r="T323" s="88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T323" s="20" t="s">
        <v>147</v>
      </c>
      <c r="AU323" s="20" t="s">
        <v>82</v>
      </c>
    </row>
    <row r="324" s="2" customFormat="1" ht="21.75" customHeight="1">
      <c r="A324" s="41"/>
      <c r="B324" s="42"/>
      <c r="C324" s="207" t="s">
        <v>224</v>
      </c>
      <c r="D324" s="207" t="s">
        <v>140</v>
      </c>
      <c r="E324" s="208" t="s">
        <v>517</v>
      </c>
      <c r="F324" s="209" t="s">
        <v>518</v>
      </c>
      <c r="G324" s="210" t="s">
        <v>143</v>
      </c>
      <c r="H324" s="211">
        <v>46.988</v>
      </c>
      <c r="I324" s="212"/>
      <c r="J324" s="213">
        <f>ROUND(I324*H324,1)</f>
        <v>0</v>
      </c>
      <c r="K324" s="209" t="s">
        <v>144</v>
      </c>
      <c r="L324" s="47"/>
      <c r="M324" s="214" t="s">
        <v>19</v>
      </c>
      <c r="N324" s="215" t="s">
        <v>43</v>
      </c>
      <c r="O324" s="87"/>
      <c r="P324" s="216">
        <f>O324*H324</f>
        <v>0</v>
      </c>
      <c r="Q324" s="216">
        <v>0.0044999999999999997</v>
      </c>
      <c r="R324" s="216">
        <f>Q324*H324</f>
        <v>0.211446</v>
      </c>
      <c r="S324" s="216">
        <v>0</v>
      </c>
      <c r="T324" s="217">
        <f>S324*H324</f>
        <v>0</v>
      </c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R324" s="218" t="s">
        <v>246</v>
      </c>
      <c r="AT324" s="218" t="s">
        <v>140</v>
      </c>
      <c r="AU324" s="218" t="s">
        <v>82</v>
      </c>
      <c r="AY324" s="20" t="s">
        <v>135</v>
      </c>
      <c r="BE324" s="219">
        <f>IF(N324="základní",J324,0)</f>
        <v>0</v>
      </c>
      <c r="BF324" s="219">
        <f>IF(N324="snížená",J324,0)</f>
        <v>0</v>
      </c>
      <c r="BG324" s="219">
        <f>IF(N324="zákl. přenesená",J324,0)</f>
        <v>0</v>
      </c>
      <c r="BH324" s="219">
        <f>IF(N324="sníž. přenesená",J324,0)</f>
        <v>0</v>
      </c>
      <c r="BI324" s="219">
        <f>IF(N324="nulová",J324,0)</f>
        <v>0</v>
      </c>
      <c r="BJ324" s="20" t="s">
        <v>80</v>
      </c>
      <c r="BK324" s="219">
        <f>ROUND(I324*H324,1)</f>
        <v>0</v>
      </c>
      <c r="BL324" s="20" t="s">
        <v>246</v>
      </c>
      <c r="BM324" s="218" t="s">
        <v>519</v>
      </c>
    </row>
    <row r="325" s="2" customFormat="1">
      <c r="A325" s="41"/>
      <c r="B325" s="42"/>
      <c r="C325" s="43"/>
      <c r="D325" s="220" t="s">
        <v>147</v>
      </c>
      <c r="E325" s="43"/>
      <c r="F325" s="221" t="s">
        <v>520</v>
      </c>
      <c r="G325" s="43"/>
      <c r="H325" s="43"/>
      <c r="I325" s="222"/>
      <c r="J325" s="43"/>
      <c r="K325" s="43"/>
      <c r="L325" s="47"/>
      <c r="M325" s="223"/>
      <c r="N325" s="224"/>
      <c r="O325" s="87"/>
      <c r="P325" s="87"/>
      <c r="Q325" s="87"/>
      <c r="R325" s="87"/>
      <c r="S325" s="87"/>
      <c r="T325" s="88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T325" s="20" t="s">
        <v>147</v>
      </c>
      <c r="AU325" s="20" t="s">
        <v>82</v>
      </c>
    </row>
    <row r="326" s="2" customFormat="1" ht="21.75" customHeight="1">
      <c r="A326" s="41"/>
      <c r="B326" s="42"/>
      <c r="C326" s="207" t="s">
        <v>233</v>
      </c>
      <c r="D326" s="207" t="s">
        <v>140</v>
      </c>
      <c r="E326" s="208" t="s">
        <v>521</v>
      </c>
      <c r="F326" s="209" t="s">
        <v>522</v>
      </c>
      <c r="G326" s="210" t="s">
        <v>143</v>
      </c>
      <c r="H326" s="211">
        <v>44</v>
      </c>
      <c r="I326" s="212"/>
      <c r="J326" s="213">
        <f>ROUND(I326*H326,1)</f>
        <v>0</v>
      </c>
      <c r="K326" s="209" t="s">
        <v>144</v>
      </c>
      <c r="L326" s="47"/>
      <c r="M326" s="214" t="s">
        <v>19</v>
      </c>
      <c r="N326" s="215" t="s">
        <v>43</v>
      </c>
      <c r="O326" s="87"/>
      <c r="P326" s="216">
        <f>O326*H326</f>
        <v>0</v>
      </c>
      <c r="Q326" s="216">
        <v>0.0075500000000000003</v>
      </c>
      <c r="R326" s="216">
        <f>Q326*H326</f>
        <v>0.3322</v>
      </c>
      <c r="S326" s="216">
        <v>0</v>
      </c>
      <c r="T326" s="217">
        <f>S326*H326</f>
        <v>0</v>
      </c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R326" s="218" t="s">
        <v>246</v>
      </c>
      <c r="AT326" s="218" t="s">
        <v>140</v>
      </c>
      <c r="AU326" s="218" t="s">
        <v>82</v>
      </c>
      <c r="AY326" s="20" t="s">
        <v>135</v>
      </c>
      <c r="BE326" s="219">
        <f>IF(N326="základní",J326,0)</f>
        <v>0</v>
      </c>
      <c r="BF326" s="219">
        <f>IF(N326="snížená",J326,0)</f>
        <v>0</v>
      </c>
      <c r="BG326" s="219">
        <f>IF(N326="zákl. přenesená",J326,0)</f>
        <v>0</v>
      </c>
      <c r="BH326" s="219">
        <f>IF(N326="sníž. přenesená",J326,0)</f>
        <v>0</v>
      </c>
      <c r="BI326" s="219">
        <f>IF(N326="nulová",J326,0)</f>
        <v>0</v>
      </c>
      <c r="BJ326" s="20" t="s">
        <v>80</v>
      </c>
      <c r="BK326" s="219">
        <f>ROUND(I326*H326,1)</f>
        <v>0</v>
      </c>
      <c r="BL326" s="20" t="s">
        <v>246</v>
      </c>
      <c r="BM326" s="218" t="s">
        <v>523</v>
      </c>
    </row>
    <row r="327" s="2" customFormat="1">
      <c r="A327" s="41"/>
      <c r="B327" s="42"/>
      <c r="C327" s="43"/>
      <c r="D327" s="220" t="s">
        <v>147</v>
      </c>
      <c r="E327" s="43"/>
      <c r="F327" s="221" t="s">
        <v>524</v>
      </c>
      <c r="G327" s="43"/>
      <c r="H327" s="43"/>
      <c r="I327" s="222"/>
      <c r="J327" s="43"/>
      <c r="K327" s="43"/>
      <c r="L327" s="47"/>
      <c r="M327" s="223"/>
      <c r="N327" s="224"/>
      <c r="O327" s="87"/>
      <c r="P327" s="87"/>
      <c r="Q327" s="87"/>
      <c r="R327" s="87"/>
      <c r="S327" s="87"/>
      <c r="T327" s="88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T327" s="20" t="s">
        <v>147</v>
      </c>
      <c r="AU327" s="20" t="s">
        <v>82</v>
      </c>
    </row>
    <row r="328" s="13" customFormat="1">
      <c r="A328" s="13"/>
      <c r="B328" s="225"/>
      <c r="C328" s="226"/>
      <c r="D328" s="227" t="s">
        <v>149</v>
      </c>
      <c r="E328" s="228" t="s">
        <v>19</v>
      </c>
      <c r="F328" s="229" t="s">
        <v>502</v>
      </c>
      <c r="G328" s="226"/>
      <c r="H328" s="230">
        <v>19</v>
      </c>
      <c r="I328" s="231"/>
      <c r="J328" s="226"/>
      <c r="K328" s="226"/>
      <c r="L328" s="232"/>
      <c r="M328" s="233"/>
      <c r="N328" s="234"/>
      <c r="O328" s="234"/>
      <c r="P328" s="234"/>
      <c r="Q328" s="234"/>
      <c r="R328" s="234"/>
      <c r="S328" s="234"/>
      <c r="T328" s="235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36" t="s">
        <v>149</v>
      </c>
      <c r="AU328" s="236" t="s">
        <v>82</v>
      </c>
      <c r="AV328" s="13" t="s">
        <v>82</v>
      </c>
      <c r="AW328" s="13" t="s">
        <v>33</v>
      </c>
      <c r="AX328" s="13" t="s">
        <v>72</v>
      </c>
      <c r="AY328" s="236" t="s">
        <v>135</v>
      </c>
    </row>
    <row r="329" s="13" customFormat="1">
      <c r="A329" s="13"/>
      <c r="B329" s="225"/>
      <c r="C329" s="226"/>
      <c r="D329" s="227" t="s">
        <v>149</v>
      </c>
      <c r="E329" s="228" t="s">
        <v>19</v>
      </c>
      <c r="F329" s="229" t="s">
        <v>503</v>
      </c>
      <c r="G329" s="226"/>
      <c r="H329" s="230">
        <v>-1.7729999999999999</v>
      </c>
      <c r="I329" s="231"/>
      <c r="J329" s="226"/>
      <c r="K329" s="226"/>
      <c r="L329" s="232"/>
      <c r="M329" s="233"/>
      <c r="N329" s="234"/>
      <c r="O329" s="234"/>
      <c r="P329" s="234"/>
      <c r="Q329" s="234"/>
      <c r="R329" s="234"/>
      <c r="S329" s="234"/>
      <c r="T329" s="235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36" t="s">
        <v>149</v>
      </c>
      <c r="AU329" s="236" t="s">
        <v>82</v>
      </c>
      <c r="AV329" s="13" t="s">
        <v>82</v>
      </c>
      <c r="AW329" s="13" t="s">
        <v>33</v>
      </c>
      <c r="AX329" s="13" t="s">
        <v>72</v>
      </c>
      <c r="AY329" s="236" t="s">
        <v>135</v>
      </c>
    </row>
    <row r="330" s="15" customFormat="1">
      <c r="A330" s="15"/>
      <c r="B330" s="248"/>
      <c r="C330" s="249"/>
      <c r="D330" s="227" t="s">
        <v>149</v>
      </c>
      <c r="E330" s="250" t="s">
        <v>19</v>
      </c>
      <c r="F330" s="251" t="s">
        <v>278</v>
      </c>
      <c r="G330" s="249"/>
      <c r="H330" s="252">
        <v>17.227</v>
      </c>
      <c r="I330" s="253"/>
      <c r="J330" s="249"/>
      <c r="K330" s="249"/>
      <c r="L330" s="254"/>
      <c r="M330" s="255"/>
      <c r="N330" s="256"/>
      <c r="O330" s="256"/>
      <c r="P330" s="256"/>
      <c r="Q330" s="256"/>
      <c r="R330" s="256"/>
      <c r="S330" s="256"/>
      <c r="T330" s="257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T330" s="258" t="s">
        <v>149</v>
      </c>
      <c r="AU330" s="258" t="s">
        <v>82</v>
      </c>
      <c r="AV330" s="15" t="s">
        <v>136</v>
      </c>
      <c r="AW330" s="15" t="s">
        <v>33</v>
      </c>
      <c r="AX330" s="15" t="s">
        <v>72</v>
      </c>
      <c r="AY330" s="258" t="s">
        <v>135</v>
      </c>
    </row>
    <row r="331" s="13" customFormat="1">
      <c r="A331" s="13"/>
      <c r="B331" s="225"/>
      <c r="C331" s="226"/>
      <c r="D331" s="227" t="s">
        <v>149</v>
      </c>
      <c r="E331" s="228" t="s">
        <v>19</v>
      </c>
      <c r="F331" s="229" t="s">
        <v>504</v>
      </c>
      <c r="G331" s="226"/>
      <c r="H331" s="230">
        <v>20</v>
      </c>
      <c r="I331" s="231"/>
      <c r="J331" s="226"/>
      <c r="K331" s="226"/>
      <c r="L331" s="232"/>
      <c r="M331" s="233"/>
      <c r="N331" s="234"/>
      <c r="O331" s="234"/>
      <c r="P331" s="234"/>
      <c r="Q331" s="234"/>
      <c r="R331" s="234"/>
      <c r="S331" s="234"/>
      <c r="T331" s="235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36" t="s">
        <v>149</v>
      </c>
      <c r="AU331" s="236" t="s">
        <v>82</v>
      </c>
      <c r="AV331" s="13" t="s">
        <v>82</v>
      </c>
      <c r="AW331" s="13" t="s">
        <v>33</v>
      </c>
      <c r="AX331" s="13" t="s">
        <v>72</v>
      </c>
      <c r="AY331" s="236" t="s">
        <v>135</v>
      </c>
    </row>
    <row r="332" s="13" customFormat="1">
      <c r="A332" s="13"/>
      <c r="B332" s="225"/>
      <c r="C332" s="226"/>
      <c r="D332" s="227" t="s">
        <v>149</v>
      </c>
      <c r="E332" s="228" t="s">
        <v>19</v>
      </c>
      <c r="F332" s="229" t="s">
        <v>505</v>
      </c>
      <c r="G332" s="226"/>
      <c r="H332" s="230">
        <v>12.6</v>
      </c>
      <c r="I332" s="231"/>
      <c r="J332" s="226"/>
      <c r="K332" s="226"/>
      <c r="L332" s="232"/>
      <c r="M332" s="233"/>
      <c r="N332" s="234"/>
      <c r="O332" s="234"/>
      <c r="P332" s="234"/>
      <c r="Q332" s="234"/>
      <c r="R332" s="234"/>
      <c r="S332" s="234"/>
      <c r="T332" s="235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36" t="s">
        <v>149</v>
      </c>
      <c r="AU332" s="236" t="s">
        <v>82</v>
      </c>
      <c r="AV332" s="13" t="s">
        <v>82</v>
      </c>
      <c r="AW332" s="13" t="s">
        <v>33</v>
      </c>
      <c r="AX332" s="13" t="s">
        <v>72</v>
      </c>
      <c r="AY332" s="236" t="s">
        <v>135</v>
      </c>
    </row>
    <row r="333" s="13" customFormat="1">
      <c r="A333" s="13"/>
      <c r="B333" s="225"/>
      <c r="C333" s="226"/>
      <c r="D333" s="227" t="s">
        <v>149</v>
      </c>
      <c r="E333" s="228" t="s">
        <v>19</v>
      </c>
      <c r="F333" s="229" t="s">
        <v>506</v>
      </c>
      <c r="G333" s="226"/>
      <c r="H333" s="230">
        <v>1.0680000000000001</v>
      </c>
      <c r="I333" s="231"/>
      <c r="J333" s="226"/>
      <c r="K333" s="226"/>
      <c r="L333" s="232"/>
      <c r="M333" s="233"/>
      <c r="N333" s="234"/>
      <c r="O333" s="234"/>
      <c r="P333" s="234"/>
      <c r="Q333" s="234"/>
      <c r="R333" s="234"/>
      <c r="S333" s="234"/>
      <c r="T333" s="235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36" t="s">
        <v>149</v>
      </c>
      <c r="AU333" s="236" t="s">
        <v>82</v>
      </c>
      <c r="AV333" s="13" t="s">
        <v>82</v>
      </c>
      <c r="AW333" s="13" t="s">
        <v>33</v>
      </c>
      <c r="AX333" s="13" t="s">
        <v>72</v>
      </c>
      <c r="AY333" s="236" t="s">
        <v>135</v>
      </c>
    </row>
    <row r="334" s="13" customFormat="1">
      <c r="A334" s="13"/>
      <c r="B334" s="225"/>
      <c r="C334" s="226"/>
      <c r="D334" s="227" t="s">
        <v>149</v>
      </c>
      <c r="E334" s="228" t="s">
        <v>19</v>
      </c>
      <c r="F334" s="229" t="s">
        <v>507</v>
      </c>
      <c r="G334" s="226"/>
      <c r="H334" s="230">
        <v>-6.8949999999999996</v>
      </c>
      <c r="I334" s="231"/>
      <c r="J334" s="226"/>
      <c r="K334" s="226"/>
      <c r="L334" s="232"/>
      <c r="M334" s="233"/>
      <c r="N334" s="234"/>
      <c r="O334" s="234"/>
      <c r="P334" s="234"/>
      <c r="Q334" s="234"/>
      <c r="R334" s="234"/>
      <c r="S334" s="234"/>
      <c r="T334" s="235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36" t="s">
        <v>149</v>
      </c>
      <c r="AU334" s="236" t="s">
        <v>82</v>
      </c>
      <c r="AV334" s="13" t="s">
        <v>82</v>
      </c>
      <c r="AW334" s="13" t="s">
        <v>33</v>
      </c>
      <c r="AX334" s="13" t="s">
        <v>72</v>
      </c>
      <c r="AY334" s="236" t="s">
        <v>135</v>
      </c>
    </row>
    <row r="335" s="15" customFormat="1">
      <c r="A335" s="15"/>
      <c r="B335" s="248"/>
      <c r="C335" s="249"/>
      <c r="D335" s="227" t="s">
        <v>149</v>
      </c>
      <c r="E335" s="250" t="s">
        <v>19</v>
      </c>
      <c r="F335" s="251" t="s">
        <v>281</v>
      </c>
      <c r="G335" s="249"/>
      <c r="H335" s="252">
        <v>26.773</v>
      </c>
      <c r="I335" s="253"/>
      <c r="J335" s="249"/>
      <c r="K335" s="249"/>
      <c r="L335" s="254"/>
      <c r="M335" s="255"/>
      <c r="N335" s="256"/>
      <c r="O335" s="256"/>
      <c r="P335" s="256"/>
      <c r="Q335" s="256"/>
      <c r="R335" s="256"/>
      <c r="S335" s="256"/>
      <c r="T335" s="257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T335" s="258" t="s">
        <v>149</v>
      </c>
      <c r="AU335" s="258" t="s">
        <v>82</v>
      </c>
      <c r="AV335" s="15" t="s">
        <v>136</v>
      </c>
      <c r="AW335" s="15" t="s">
        <v>33</v>
      </c>
      <c r="AX335" s="15" t="s">
        <v>72</v>
      </c>
      <c r="AY335" s="258" t="s">
        <v>135</v>
      </c>
    </row>
    <row r="336" s="14" customFormat="1">
      <c r="A336" s="14"/>
      <c r="B336" s="237"/>
      <c r="C336" s="238"/>
      <c r="D336" s="227" t="s">
        <v>149</v>
      </c>
      <c r="E336" s="239" t="s">
        <v>19</v>
      </c>
      <c r="F336" s="240" t="s">
        <v>154</v>
      </c>
      <c r="G336" s="238"/>
      <c r="H336" s="241">
        <v>44</v>
      </c>
      <c r="I336" s="242"/>
      <c r="J336" s="238"/>
      <c r="K336" s="238"/>
      <c r="L336" s="243"/>
      <c r="M336" s="244"/>
      <c r="N336" s="245"/>
      <c r="O336" s="245"/>
      <c r="P336" s="245"/>
      <c r="Q336" s="245"/>
      <c r="R336" s="245"/>
      <c r="S336" s="245"/>
      <c r="T336" s="246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47" t="s">
        <v>149</v>
      </c>
      <c r="AU336" s="247" t="s">
        <v>82</v>
      </c>
      <c r="AV336" s="14" t="s">
        <v>145</v>
      </c>
      <c r="AW336" s="14" t="s">
        <v>33</v>
      </c>
      <c r="AX336" s="14" t="s">
        <v>80</v>
      </c>
      <c r="AY336" s="247" t="s">
        <v>135</v>
      </c>
    </row>
    <row r="337" s="2" customFormat="1" ht="16.5" customHeight="1">
      <c r="A337" s="41"/>
      <c r="B337" s="42"/>
      <c r="C337" s="259" t="s">
        <v>525</v>
      </c>
      <c r="D337" s="259" t="s">
        <v>242</v>
      </c>
      <c r="E337" s="260" t="s">
        <v>526</v>
      </c>
      <c r="F337" s="261" t="s">
        <v>527</v>
      </c>
      <c r="G337" s="262" t="s">
        <v>143</v>
      </c>
      <c r="H337" s="263">
        <v>50.600000000000001</v>
      </c>
      <c r="I337" s="264"/>
      <c r="J337" s="265">
        <f>ROUND(I337*H337,1)</f>
        <v>0</v>
      </c>
      <c r="K337" s="261" t="s">
        <v>144</v>
      </c>
      <c r="L337" s="266"/>
      <c r="M337" s="267" t="s">
        <v>19</v>
      </c>
      <c r="N337" s="268" t="s">
        <v>43</v>
      </c>
      <c r="O337" s="87"/>
      <c r="P337" s="216">
        <f>O337*H337</f>
        <v>0</v>
      </c>
      <c r="Q337" s="216">
        <v>0.018409999999999999</v>
      </c>
      <c r="R337" s="216">
        <f>Q337*H337</f>
        <v>0.93154599999999999</v>
      </c>
      <c r="S337" s="216">
        <v>0</v>
      </c>
      <c r="T337" s="217">
        <f>S337*H337</f>
        <v>0</v>
      </c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R337" s="218" t="s">
        <v>329</v>
      </c>
      <c r="AT337" s="218" t="s">
        <v>242</v>
      </c>
      <c r="AU337" s="218" t="s">
        <v>82</v>
      </c>
      <c r="AY337" s="20" t="s">
        <v>135</v>
      </c>
      <c r="BE337" s="219">
        <f>IF(N337="základní",J337,0)</f>
        <v>0</v>
      </c>
      <c r="BF337" s="219">
        <f>IF(N337="snížená",J337,0)</f>
        <v>0</v>
      </c>
      <c r="BG337" s="219">
        <f>IF(N337="zákl. přenesená",J337,0)</f>
        <v>0</v>
      </c>
      <c r="BH337" s="219">
        <f>IF(N337="sníž. přenesená",J337,0)</f>
        <v>0</v>
      </c>
      <c r="BI337" s="219">
        <f>IF(N337="nulová",J337,0)</f>
        <v>0</v>
      </c>
      <c r="BJ337" s="20" t="s">
        <v>80</v>
      </c>
      <c r="BK337" s="219">
        <f>ROUND(I337*H337,1)</f>
        <v>0</v>
      </c>
      <c r="BL337" s="20" t="s">
        <v>246</v>
      </c>
      <c r="BM337" s="218" t="s">
        <v>528</v>
      </c>
    </row>
    <row r="338" s="13" customFormat="1">
      <c r="A338" s="13"/>
      <c r="B338" s="225"/>
      <c r="C338" s="226"/>
      <c r="D338" s="227" t="s">
        <v>149</v>
      </c>
      <c r="E338" s="228" t="s">
        <v>19</v>
      </c>
      <c r="F338" s="229" t="s">
        <v>529</v>
      </c>
      <c r="G338" s="226"/>
      <c r="H338" s="230">
        <v>50.600000000000001</v>
      </c>
      <c r="I338" s="231"/>
      <c r="J338" s="226"/>
      <c r="K338" s="226"/>
      <c r="L338" s="232"/>
      <c r="M338" s="233"/>
      <c r="N338" s="234"/>
      <c r="O338" s="234"/>
      <c r="P338" s="234"/>
      <c r="Q338" s="234"/>
      <c r="R338" s="234"/>
      <c r="S338" s="234"/>
      <c r="T338" s="235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36" t="s">
        <v>149</v>
      </c>
      <c r="AU338" s="236" t="s">
        <v>82</v>
      </c>
      <c r="AV338" s="13" t="s">
        <v>82</v>
      </c>
      <c r="AW338" s="13" t="s">
        <v>33</v>
      </c>
      <c r="AX338" s="13" t="s">
        <v>80</v>
      </c>
      <c r="AY338" s="236" t="s">
        <v>135</v>
      </c>
    </row>
    <row r="339" s="2" customFormat="1" ht="21.75" customHeight="1">
      <c r="A339" s="41"/>
      <c r="B339" s="42"/>
      <c r="C339" s="207" t="s">
        <v>530</v>
      </c>
      <c r="D339" s="207" t="s">
        <v>140</v>
      </c>
      <c r="E339" s="208" t="s">
        <v>531</v>
      </c>
      <c r="F339" s="209" t="s">
        <v>532</v>
      </c>
      <c r="G339" s="210" t="s">
        <v>162</v>
      </c>
      <c r="H339" s="211">
        <v>2.8500000000000001</v>
      </c>
      <c r="I339" s="212"/>
      <c r="J339" s="213">
        <f>ROUND(I339*H339,1)</f>
        <v>0</v>
      </c>
      <c r="K339" s="209" t="s">
        <v>144</v>
      </c>
      <c r="L339" s="47"/>
      <c r="M339" s="214" t="s">
        <v>19</v>
      </c>
      <c r="N339" s="215" t="s">
        <v>43</v>
      </c>
      <c r="O339" s="87"/>
      <c r="P339" s="216">
        <f>O339*H339</f>
        <v>0</v>
      </c>
      <c r="Q339" s="216">
        <v>0.00073999999999999999</v>
      </c>
      <c r="R339" s="216">
        <f>Q339*H339</f>
        <v>0.0021090000000000002</v>
      </c>
      <c r="S339" s="216">
        <v>0</v>
      </c>
      <c r="T339" s="217">
        <f>S339*H339</f>
        <v>0</v>
      </c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R339" s="218" t="s">
        <v>246</v>
      </c>
      <c r="AT339" s="218" t="s">
        <v>140</v>
      </c>
      <c r="AU339" s="218" t="s">
        <v>82</v>
      </c>
      <c r="AY339" s="20" t="s">
        <v>135</v>
      </c>
      <c r="BE339" s="219">
        <f>IF(N339="základní",J339,0)</f>
        <v>0</v>
      </c>
      <c r="BF339" s="219">
        <f>IF(N339="snížená",J339,0)</f>
        <v>0</v>
      </c>
      <c r="BG339" s="219">
        <f>IF(N339="zákl. přenesená",J339,0)</f>
        <v>0</v>
      </c>
      <c r="BH339" s="219">
        <f>IF(N339="sníž. přenesená",J339,0)</f>
        <v>0</v>
      </c>
      <c r="BI339" s="219">
        <f>IF(N339="nulová",J339,0)</f>
        <v>0</v>
      </c>
      <c r="BJ339" s="20" t="s">
        <v>80</v>
      </c>
      <c r="BK339" s="219">
        <f>ROUND(I339*H339,1)</f>
        <v>0</v>
      </c>
      <c r="BL339" s="20" t="s">
        <v>246</v>
      </c>
      <c r="BM339" s="218" t="s">
        <v>533</v>
      </c>
    </row>
    <row r="340" s="2" customFormat="1">
      <c r="A340" s="41"/>
      <c r="B340" s="42"/>
      <c r="C340" s="43"/>
      <c r="D340" s="220" t="s">
        <v>147</v>
      </c>
      <c r="E340" s="43"/>
      <c r="F340" s="221" t="s">
        <v>534</v>
      </c>
      <c r="G340" s="43"/>
      <c r="H340" s="43"/>
      <c r="I340" s="222"/>
      <c r="J340" s="43"/>
      <c r="K340" s="43"/>
      <c r="L340" s="47"/>
      <c r="M340" s="223"/>
      <c r="N340" s="224"/>
      <c r="O340" s="87"/>
      <c r="P340" s="87"/>
      <c r="Q340" s="87"/>
      <c r="R340" s="87"/>
      <c r="S340" s="87"/>
      <c r="T340" s="88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T340" s="20" t="s">
        <v>147</v>
      </c>
      <c r="AU340" s="20" t="s">
        <v>82</v>
      </c>
    </row>
    <row r="341" s="13" customFormat="1">
      <c r="A341" s="13"/>
      <c r="B341" s="225"/>
      <c r="C341" s="226"/>
      <c r="D341" s="227" t="s">
        <v>149</v>
      </c>
      <c r="E341" s="228" t="s">
        <v>19</v>
      </c>
      <c r="F341" s="229" t="s">
        <v>535</v>
      </c>
      <c r="G341" s="226"/>
      <c r="H341" s="230">
        <v>2.8500000000000001</v>
      </c>
      <c r="I341" s="231"/>
      <c r="J341" s="226"/>
      <c r="K341" s="226"/>
      <c r="L341" s="232"/>
      <c r="M341" s="233"/>
      <c r="N341" s="234"/>
      <c r="O341" s="234"/>
      <c r="P341" s="234"/>
      <c r="Q341" s="234"/>
      <c r="R341" s="234"/>
      <c r="S341" s="234"/>
      <c r="T341" s="235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36" t="s">
        <v>149</v>
      </c>
      <c r="AU341" s="236" t="s">
        <v>82</v>
      </c>
      <c r="AV341" s="13" t="s">
        <v>82</v>
      </c>
      <c r="AW341" s="13" t="s">
        <v>33</v>
      </c>
      <c r="AX341" s="13" t="s">
        <v>72</v>
      </c>
      <c r="AY341" s="236" t="s">
        <v>135</v>
      </c>
    </row>
    <row r="342" s="15" customFormat="1">
      <c r="A342" s="15"/>
      <c r="B342" s="248"/>
      <c r="C342" s="249"/>
      <c r="D342" s="227" t="s">
        <v>149</v>
      </c>
      <c r="E342" s="250" t="s">
        <v>19</v>
      </c>
      <c r="F342" s="251" t="s">
        <v>509</v>
      </c>
      <c r="G342" s="249"/>
      <c r="H342" s="252">
        <v>2.8500000000000001</v>
      </c>
      <c r="I342" s="253"/>
      <c r="J342" s="249"/>
      <c r="K342" s="249"/>
      <c r="L342" s="254"/>
      <c r="M342" s="255"/>
      <c r="N342" s="256"/>
      <c r="O342" s="256"/>
      <c r="P342" s="256"/>
      <c r="Q342" s="256"/>
      <c r="R342" s="256"/>
      <c r="S342" s="256"/>
      <c r="T342" s="257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T342" s="258" t="s">
        <v>149</v>
      </c>
      <c r="AU342" s="258" t="s">
        <v>82</v>
      </c>
      <c r="AV342" s="15" t="s">
        <v>136</v>
      </c>
      <c r="AW342" s="15" t="s">
        <v>33</v>
      </c>
      <c r="AX342" s="15" t="s">
        <v>72</v>
      </c>
      <c r="AY342" s="258" t="s">
        <v>135</v>
      </c>
    </row>
    <row r="343" s="14" customFormat="1">
      <c r="A343" s="14"/>
      <c r="B343" s="237"/>
      <c r="C343" s="238"/>
      <c r="D343" s="227" t="s">
        <v>149</v>
      </c>
      <c r="E343" s="239" t="s">
        <v>19</v>
      </c>
      <c r="F343" s="240" t="s">
        <v>154</v>
      </c>
      <c r="G343" s="238"/>
      <c r="H343" s="241">
        <v>2.8500000000000001</v>
      </c>
      <c r="I343" s="242"/>
      <c r="J343" s="238"/>
      <c r="K343" s="238"/>
      <c r="L343" s="243"/>
      <c r="M343" s="244"/>
      <c r="N343" s="245"/>
      <c r="O343" s="245"/>
      <c r="P343" s="245"/>
      <c r="Q343" s="245"/>
      <c r="R343" s="245"/>
      <c r="S343" s="245"/>
      <c r="T343" s="246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47" t="s">
        <v>149</v>
      </c>
      <c r="AU343" s="247" t="s">
        <v>82</v>
      </c>
      <c r="AV343" s="14" t="s">
        <v>145</v>
      </c>
      <c r="AW343" s="14" t="s">
        <v>33</v>
      </c>
      <c r="AX343" s="14" t="s">
        <v>80</v>
      </c>
      <c r="AY343" s="247" t="s">
        <v>135</v>
      </c>
    </row>
    <row r="344" s="2" customFormat="1" ht="16.5" customHeight="1">
      <c r="A344" s="41"/>
      <c r="B344" s="42"/>
      <c r="C344" s="259" t="s">
        <v>536</v>
      </c>
      <c r="D344" s="259" t="s">
        <v>242</v>
      </c>
      <c r="E344" s="260" t="s">
        <v>526</v>
      </c>
      <c r="F344" s="261" t="s">
        <v>527</v>
      </c>
      <c r="G344" s="262" t="s">
        <v>143</v>
      </c>
      <c r="H344" s="263">
        <v>0.53400000000000003</v>
      </c>
      <c r="I344" s="264"/>
      <c r="J344" s="265">
        <f>ROUND(I344*H344,1)</f>
        <v>0</v>
      </c>
      <c r="K344" s="261" t="s">
        <v>144</v>
      </c>
      <c r="L344" s="266"/>
      <c r="M344" s="267" t="s">
        <v>19</v>
      </c>
      <c r="N344" s="268" t="s">
        <v>43</v>
      </c>
      <c r="O344" s="87"/>
      <c r="P344" s="216">
        <f>O344*H344</f>
        <v>0</v>
      </c>
      <c r="Q344" s="216">
        <v>0.018409999999999999</v>
      </c>
      <c r="R344" s="216">
        <f>Q344*H344</f>
        <v>0.0098309399999999998</v>
      </c>
      <c r="S344" s="216">
        <v>0</v>
      </c>
      <c r="T344" s="217">
        <f>S344*H344</f>
        <v>0</v>
      </c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R344" s="218" t="s">
        <v>329</v>
      </c>
      <c r="AT344" s="218" t="s">
        <v>242</v>
      </c>
      <c r="AU344" s="218" t="s">
        <v>82</v>
      </c>
      <c r="AY344" s="20" t="s">
        <v>135</v>
      </c>
      <c r="BE344" s="219">
        <f>IF(N344="základní",J344,0)</f>
        <v>0</v>
      </c>
      <c r="BF344" s="219">
        <f>IF(N344="snížená",J344,0)</f>
        <v>0</v>
      </c>
      <c r="BG344" s="219">
        <f>IF(N344="zákl. přenesená",J344,0)</f>
        <v>0</v>
      </c>
      <c r="BH344" s="219">
        <f>IF(N344="sníž. přenesená",J344,0)</f>
        <v>0</v>
      </c>
      <c r="BI344" s="219">
        <f>IF(N344="nulová",J344,0)</f>
        <v>0</v>
      </c>
      <c r="BJ344" s="20" t="s">
        <v>80</v>
      </c>
      <c r="BK344" s="219">
        <f>ROUND(I344*H344,1)</f>
        <v>0</v>
      </c>
      <c r="BL344" s="20" t="s">
        <v>246</v>
      </c>
      <c r="BM344" s="218" t="s">
        <v>537</v>
      </c>
    </row>
    <row r="345" s="13" customFormat="1">
      <c r="A345" s="13"/>
      <c r="B345" s="225"/>
      <c r="C345" s="226"/>
      <c r="D345" s="227" t="s">
        <v>149</v>
      </c>
      <c r="E345" s="228" t="s">
        <v>19</v>
      </c>
      <c r="F345" s="229" t="s">
        <v>538</v>
      </c>
      <c r="G345" s="226"/>
      <c r="H345" s="230">
        <v>0.53400000000000003</v>
      </c>
      <c r="I345" s="231"/>
      <c r="J345" s="226"/>
      <c r="K345" s="226"/>
      <c r="L345" s="232"/>
      <c r="M345" s="233"/>
      <c r="N345" s="234"/>
      <c r="O345" s="234"/>
      <c r="P345" s="234"/>
      <c r="Q345" s="234"/>
      <c r="R345" s="234"/>
      <c r="S345" s="234"/>
      <c r="T345" s="235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36" t="s">
        <v>149</v>
      </c>
      <c r="AU345" s="236" t="s">
        <v>82</v>
      </c>
      <c r="AV345" s="13" t="s">
        <v>82</v>
      </c>
      <c r="AW345" s="13" t="s">
        <v>33</v>
      </c>
      <c r="AX345" s="13" t="s">
        <v>80</v>
      </c>
      <c r="AY345" s="236" t="s">
        <v>135</v>
      </c>
    </row>
    <row r="346" s="2" customFormat="1" ht="16.5" customHeight="1">
      <c r="A346" s="41"/>
      <c r="B346" s="42"/>
      <c r="C346" s="207" t="s">
        <v>539</v>
      </c>
      <c r="D346" s="207" t="s">
        <v>140</v>
      </c>
      <c r="E346" s="208" t="s">
        <v>540</v>
      </c>
      <c r="F346" s="209" t="s">
        <v>541</v>
      </c>
      <c r="G346" s="210" t="s">
        <v>162</v>
      </c>
      <c r="H346" s="211">
        <v>1.6000000000000001</v>
      </c>
      <c r="I346" s="212"/>
      <c r="J346" s="213">
        <f>ROUND(I346*H346,1)</f>
        <v>0</v>
      </c>
      <c r="K346" s="209" t="s">
        <v>144</v>
      </c>
      <c r="L346" s="47"/>
      <c r="M346" s="214" t="s">
        <v>19</v>
      </c>
      <c r="N346" s="215" t="s">
        <v>43</v>
      </c>
      <c r="O346" s="87"/>
      <c r="P346" s="216">
        <f>O346*H346</f>
        <v>0</v>
      </c>
      <c r="Q346" s="216">
        <v>0.00048999999999999998</v>
      </c>
      <c r="R346" s="216">
        <f>Q346*H346</f>
        <v>0.00078399999999999997</v>
      </c>
      <c r="S346" s="216">
        <v>0</v>
      </c>
      <c r="T346" s="217">
        <f>S346*H346</f>
        <v>0</v>
      </c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R346" s="218" t="s">
        <v>246</v>
      </c>
      <c r="AT346" s="218" t="s">
        <v>140</v>
      </c>
      <c r="AU346" s="218" t="s">
        <v>82</v>
      </c>
      <c r="AY346" s="20" t="s">
        <v>135</v>
      </c>
      <c r="BE346" s="219">
        <f>IF(N346="základní",J346,0)</f>
        <v>0</v>
      </c>
      <c r="BF346" s="219">
        <f>IF(N346="snížená",J346,0)</f>
        <v>0</v>
      </c>
      <c r="BG346" s="219">
        <f>IF(N346="zákl. přenesená",J346,0)</f>
        <v>0</v>
      </c>
      <c r="BH346" s="219">
        <f>IF(N346="sníž. přenesená",J346,0)</f>
        <v>0</v>
      </c>
      <c r="BI346" s="219">
        <f>IF(N346="nulová",J346,0)</f>
        <v>0</v>
      </c>
      <c r="BJ346" s="20" t="s">
        <v>80</v>
      </c>
      <c r="BK346" s="219">
        <f>ROUND(I346*H346,1)</f>
        <v>0</v>
      </c>
      <c r="BL346" s="20" t="s">
        <v>246</v>
      </c>
      <c r="BM346" s="218" t="s">
        <v>542</v>
      </c>
    </row>
    <row r="347" s="2" customFormat="1">
      <c r="A347" s="41"/>
      <c r="B347" s="42"/>
      <c r="C347" s="43"/>
      <c r="D347" s="220" t="s">
        <v>147</v>
      </c>
      <c r="E347" s="43"/>
      <c r="F347" s="221" t="s">
        <v>543</v>
      </c>
      <c r="G347" s="43"/>
      <c r="H347" s="43"/>
      <c r="I347" s="222"/>
      <c r="J347" s="43"/>
      <c r="K347" s="43"/>
      <c r="L347" s="47"/>
      <c r="M347" s="223"/>
      <c r="N347" s="224"/>
      <c r="O347" s="87"/>
      <c r="P347" s="87"/>
      <c r="Q347" s="87"/>
      <c r="R347" s="87"/>
      <c r="S347" s="87"/>
      <c r="T347" s="88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T347" s="20" t="s">
        <v>147</v>
      </c>
      <c r="AU347" s="20" t="s">
        <v>82</v>
      </c>
    </row>
    <row r="348" s="13" customFormat="1">
      <c r="A348" s="13"/>
      <c r="B348" s="225"/>
      <c r="C348" s="226"/>
      <c r="D348" s="227" t="s">
        <v>149</v>
      </c>
      <c r="E348" s="228" t="s">
        <v>19</v>
      </c>
      <c r="F348" s="229" t="s">
        <v>544</v>
      </c>
      <c r="G348" s="226"/>
      <c r="H348" s="230">
        <v>1.6000000000000001</v>
      </c>
      <c r="I348" s="231"/>
      <c r="J348" s="226"/>
      <c r="K348" s="226"/>
      <c r="L348" s="232"/>
      <c r="M348" s="233"/>
      <c r="N348" s="234"/>
      <c r="O348" s="234"/>
      <c r="P348" s="234"/>
      <c r="Q348" s="234"/>
      <c r="R348" s="234"/>
      <c r="S348" s="234"/>
      <c r="T348" s="235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36" t="s">
        <v>149</v>
      </c>
      <c r="AU348" s="236" t="s">
        <v>82</v>
      </c>
      <c r="AV348" s="13" t="s">
        <v>82</v>
      </c>
      <c r="AW348" s="13" t="s">
        <v>33</v>
      </c>
      <c r="AX348" s="13" t="s">
        <v>80</v>
      </c>
      <c r="AY348" s="236" t="s">
        <v>135</v>
      </c>
    </row>
    <row r="349" s="2" customFormat="1" ht="16.5" customHeight="1">
      <c r="A349" s="41"/>
      <c r="B349" s="42"/>
      <c r="C349" s="259" t="s">
        <v>545</v>
      </c>
      <c r="D349" s="259" t="s">
        <v>242</v>
      </c>
      <c r="E349" s="260" t="s">
        <v>526</v>
      </c>
      <c r="F349" s="261" t="s">
        <v>527</v>
      </c>
      <c r="G349" s="262" t="s">
        <v>143</v>
      </c>
      <c r="H349" s="263">
        <v>0.20000000000000001</v>
      </c>
      <c r="I349" s="264"/>
      <c r="J349" s="265">
        <f>ROUND(I349*H349,1)</f>
        <v>0</v>
      </c>
      <c r="K349" s="261" t="s">
        <v>144</v>
      </c>
      <c r="L349" s="266"/>
      <c r="M349" s="267" t="s">
        <v>19</v>
      </c>
      <c r="N349" s="268" t="s">
        <v>43</v>
      </c>
      <c r="O349" s="87"/>
      <c r="P349" s="216">
        <f>O349*H349</f>
        <v>0</v>
      </c>
      <c r="Q349" s="216">
        <v>0.018409999999999999</v>
      </c>
      <c r="R349" s="216">
        <f>Q349*H349</f>
        <v>0.0036819999999999999</v>
      </c>
      <c r="S349" s="216">
        <v>0</v>
      </c>
      <c r="T349" s="217">
        <f>S349*H349</f>
        <v>0</v>
      </c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R349" s="218" t="s">
        <v>329</v>
      </c>
      <c r="AT349" s="218" t="s">
        <v>242</v>
      </c>
      <c r="AU349" s="218" t="s">
        <v>82</v>
      </c>
      <c r="AY349" s="20" t="s">
        <v>135</v>
      </c>
      <c r="BE349" s="219">
        <f>IF(N349="základní",J349,0)</f>
        <v>0</v>
      </c>
      <c r="BF349" s="219">
        <f>IF(N349="snížená",J349,0)</f>
        <v>0</v>
      </c>
      <c r="BG349" s="219">
        <f>IF(N349="zákl. přenesená",J349,0)</f>
        <v>0</v>
      </c>
      <c r="BH349" s="219">
        <f>IF(N349="sníž. přenesená",J349,0)</f>
        <v>0</v>
      </c>
      <c r="BI349" s="219">
        <f>IF(N349="nulová",J349,0)</f>
        <v>0</v>
      </c>
      <c r="BJ349" s="20" t="s">
        <v>80</v>
      </c>
      <c r="BK349" s="219">
        <f>ROUND(I349*H349,1)</f>
        <v>0</v>
      </c>
      <c r="BL349" s="20" t="s">
        <v>246</v>
      </c>
      <c r="BM349" s="218" t="s">
        <v>546</v>
      </c>
    </row>
    <row r="350" s="13" customFormat="1">
      <c r="A350" s="13"/>
      <c r="B350" s="225"/>
      <c r="C350" s="226"/>
      <c r="D350" s="227" t="s">
        <v>149</v>
      </c>
      <c r="E350" s="228" t="s">
        <v>19</v>
      </c>
      <c r="F350" s="229" t="s">
        <v>547</v>
      </c>
      <c r="G350" s="226"/>
      <c r="H350" s="230">
        <v>0.20000000000000001</v>
      </c>
      <c r="I350" s="231"/>
      <c r="J350" s="226"/>
      <c r="K350" s="226"/>
      <c r="L350" s="232"/>
      <c r="M350" s="233"/>
      <c r="N350" s="234"/>
      <c r="O350" s="234"/>
      <c r="P350" s="234"/>
      <c r="Q350" s="234"/>
      <c r="R350" s="234"/>
      <c r="S350" s="234"/>
      <c r="T350" s="235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36" t="s">
        <v>149</v>
      </c>
      <c r="AU350" s="236" t="s">
        <v>82</v>
      </c>
      <c r="AV350" s="13" t="s">
        <v>82</v>
      </c>
      <c r="AW350" s="13" t="s">
        <v>33</v>
      </c>
      <c r="AX350" s="13" t="s">
        <v>80</v>
      </c>
      <c r="AY350" s="236" t="s">
        <v>135</v>
      </c>
    </row>
    <row r="351" s="2" customFormat="1" ht="16.5" customHeight="1">
      <c r="A351" s="41"/>
      <c r="B351" s="42"/>
      <c r="C351" s="207" t="s">
        <v>548</v>
      </c>
      <c r="D351" s="207" t="s">
        <v>140</v>
      </c>
      <c r="E351" s="208" t="s">
        <v>549</v>
      </c>
      <c r="F351" s="209" t="s">
        <v>550</v>
      </c>
      <c r="G351" s="210" t="s">
        <v>238</v>
      </c>
      <c r="H351" s="211">
        <v>7</v>
      </c>
      <c r="I351" s="212"/>
      <c r="J351" s="213">
        <f>ROUND(I351*H351,1)</f>
        <v>0</v>
      </c>
      <c r="K351" s="209" t="s">
        <v>144</v>
      </c>
      <c r="L351" s="47"/>
      <c r="M351" s="214" t="s">
        <v>19</v>
      </c>
      <c r="N351" s="215" t="s">
        <v>43</v>
      </c>
      <c r="O351" s="87"/>
      <c r="P351" s="216">
        <f>O351*H351</f>
        <v>0</v>
      </c>
      <c r="Q351" s="216">
        <v>0</v>
      </c>
      <c r="R351" s="216">
        <f>Q351*H351</f>
        <v>0</v>
      </c>
      <c r="S351" s="216">
        <v>0</v>
      </c>
      <c r="T351" s="217">
        <f>S351*H351</f>
        <v>0</v>
      </c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R351" s="218" t="s">
        <v>246</v>
      </c>
      <c r="AT351" s="218" t="s">
        <v>140</v>
      </c>
      <c r="AU351" s="218" t="s">
        <v>82</v>
      </c>
      <c r="AY351" s="20" t="s">
        <v>135</v>
      </c>
      <c r="BE351" s="219">
        <f>IF(N351="základní",J351,0)</f>
        <v>0</v>
      </c>
      <c r="BF351" s="219">
        <f>IF(N351="snížená",J351,0)</f>
        <v>0</v>
      </c>
      <c r="BG351" s="219">
        <f>IF(N351="zákl. přenesená",J351,0)</f>
        <v>0</v>
      </c>
      <c r="BH351" s="219">
        <f>IF(N351="sníž. přenesená",J351,0)</f>
        <v>0</v>
      </c>
      <c r="BI351" s="219">
        <f>IF(N351="nulová",J351,0)</f>
        <v>0</v>
      </c>
      <c r="BJ351" s="20" t="s">
        <v>80</v>
      </c>
      <c r="BK351" s="219">
        <f>ROUND(I351*H351,1)</f>
        <v>0</v>
      </c>
      <c r="BL351" s="20" t="s">
        <v>246</v>
      </c>
      <c r="BM351" s="218" t="s">
        <v>551</v>
      </c>
    </row>
    <row r="352" s="2" customFormat="1">
      <c r="A352" s="41"/>
      <c r="B352" s="42"/>
      <c r="C352" s="43"/>
      <c r="D352" s="220" t="s">
        <v>147</v>
      </c>
      <c r="E352" s="43"/>
      <c r="F352" s="221" t="s">
        <v>552</v>
      </c>
      <c r="G352" s="43"/>
      <c r="H352" s="43"/>
      <c r="I352" s="222"/>
      <c r="J352" s="43"/>
      <c r="K352" s="43"/>
      <c r="L352" s="47"/>
      <c r="M352" s="223"/>
      <c r="N352" s="224"/>
      <c r="O352" s="87"/>
      <c r="P352" s="87"/>
      <c r="Q352" s="87"/>
      <c r="R352" s="87"/>
      <c r="S352" s="87"/>
      <c r="T352" s="88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T352" s="20" t="s">
        <v>147</v>
      </c>
      <c r="AU352" s="20" t="s">
        <v>82</v>
      </c>
    </row>
    <row r="353" s="2" customFormat="1" ht="16.5" customHeight="1">
      <c r="A353" s="41"/>
      <c r="B353" s="42"/>
      <c r="C353" s="207" t="s">
        <v>553</v>
      </c>
      <c r="D353" s="207" t="s">
        <v>140</v>
      </c>
      <c r="E353" s="208" t="s">
        <v>554</v>
      </c>
      <c r="F353" s="209" t="s">
        <v>555</v>
      </c>
      <c r="G353" s="210" t="s">
        <v>238</v>
      </c>
      <c r="H353" s="211">
        <v>3</v>
      </c>
      <c r="I353" s="212"/>
      <c r="J353" s="213">
        <f>ROUND(I353*H353,1)</f>
        <v>0</v>
      </c>
      <c r="K353" s="209" t="s">
        <v>144</v>
      </c>
      <c r="L353" s="47"/>
      <c r="M353" s="214" t="s">
        <v>19</v>
      </c>
      <c r="N353" s="215" t="s">
        <v>43</v>
      </c>
      <c r="O353" s="87"/>
      <c r="P353" s="216">
        <f>O353*H353</f>
        <v>0</v>
      </c>
      <c r="Q353" s="216">
        <v>0</v>
      </c>
      <c r="R353" s="216">
        <f>Q353*H353</f>
        <v>0</v>
      </c>
      <c r="S353" s="216">
        <v>0</v>
      </c>
      <c r="T353" s="217">
        <f>S353*H353</f>
        <v>0</v>
      </c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R353" s="218" t="s">
        <v>246</v>
      </c>
      <c r="AT353" s="218" t="s">
        <v>140</v>
      </c>
      <c r="AU353" s="218" t="s">
        <v>82</v>
      </c>
      <c r="AY353" s="20" t="s">
        <v>135</v>
      </c>
      <c r="BE353" s="219">
        <f>IF(N353="základní",J353,0)</f>
        <v>0</v>
      </c>
      <c r="BF353" s="219">
        <f>IF(N353="snížená",J353,0)</f>
        <v>0</v>
      </c>
      <c r="BG353" s="219">
        <f>IF(N353="zákl. přenesená",J353,0)</f>
        <v>0</v>
      </c>
      <c r="BH353" s="219">
        <f>IF(N353="sníž. přenesená",J353,0)</f>
        <v>0</v>
      </c>
      <c r="BI353" s="219">
        <f>IF(N353="nulová",J353,0)</f>
        <v>0</v>
      </c>
      <c r="BJ353" s="20" t="s">
        <v>80</v>
      </c>
      <c r="BK353" s="219">
        <f>ROUND(I353*H353,1)</f>
        <v>0</v>
      </c>
      <c r="BL353" s="20" t="s">
        <v>246</v>
      </c>
      <c r="BM353" s="218" t="s">
        <v>556</v>
      </c>
    </row>
    <row r="354" s="2" customFormat="1">
      <c r="A354" s="41"/>
      <c r="B354" s="42"/>
      <c r="C354" s="43"/>
      <c r="D354" s="220" t="s">
        <v>147</v>
      </c>
      <c r="E354" s="43"/>
      <c r="F354" s="221" t="s">
        <v>557</v>
      </c>
      <c r="G354" s="43"/>
      <c r="H354" s="43"/>
      <c r="I354" s="222"/>
      <c r="J354" s="43"/>
      <c r="K354" s="43"/>
      <c r="L354" s="47"/>
      <c r="M354" s="223"/>
      <c r="N354" s="224"/>
      <c r="O354" s="87"/>
      <c r="P354" s="87"/>
      <c r="Q354" s="87"/>
      <c r="R354" s="87"/>
      <c r="S354" s="87"/>
      <c r="T354" s="88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T354" s="20" t="s">
        <v>147</v>
      </c>
      <c r="AU354" s="20" t="s">
        <v>82</v>
      </c>
    </row>
    <row r="355" s="2" customFormat="1" ht="16.5" customHeight="1">
      <c r="A355" s="41"/>
      <c r="B355" s="42"/>
      <c r="C355" s="207" t="s">
        <v>558</v>
      </c>
      <c r="D355" s="207" t="s">
        <v>140</v>
      </c>
      <c r="E355" s="208" t="s">
        <v>559</v>
      </c>
      <c r="F355" s="209" t="s">
        <v>560</v>
      </c>
      <c r="G355" s="210" t="s">
        <v>238</v>
      </c>
      <c r="H355" s="211">
        <v>2</v>
      </c>
      <c r="I355" s="212"/>
      <c r="J355" s="213">
        <f>ROUND(I355*H355,1)</f>
        <v>0</v>
      </c>
      <c r="K355" s="209" t="s">
        <v>144</v>
      </c>
      <c r="L355" s="47"/>
      <c r="M355" s="214" t="s">
        <v>19</v>
      </c>
      <c r="N355" s="215" t="s">
        <v>43</v>
      </c>
      <c r="O355" s="87"/>
      <c r="P355" s="216">
        <f>O355*H355</f>
        <v>0</v>
      </c>
      <c r="Q355" s="216">
        <v>0</v>
      </c>
      <c r="R355" s="216">
        <f>Q355*H355</f>
        <v>0</v>
      </c>
      <c r="S355" s="216">
        <v>0</v>
      </c>
      <c r="T355" s="217">
        <f>S355*H355</f>
        <v>0</v>
      </c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R355" s="218" t="s">
        <v>246</v>
      </c>
      <c r="AT355" s="218" t="s">
        <v>140</v>
      </c>
      <c r="AU355" s="218" t="s">
        <v>82</v>
      </c>
      <c r="AY355" s="20" t="s">
        <v>135</v>
      </c>
      <c r="BE355" s="219">
        <f>IF(N355="základní",J355,0)</f>
        <v>0</v>
      </c>
      <c r="BF355" s="219">
        <f>IF(N355="snížená",J355,0)</f>
        <v>0</v>
      </c>
      <c r="BG355" s="219">
        <f>IF(N355="zákl. přenesená",J355,0)</f>
        <v>0</v>
      </c>
      <c r="BH355" s="219">
        <f>IF(N355="sníž. přenesená",J355,0)</f>
        <v>0</v>
      </c>
      <c r="BI355" s="219">
        <f>IF(N355="nulová",J355,0)</f>
        <v>0</v>
      </c>
      <c r="BJ355" s="20" t="s">
        <v>80</v>
      </c>
      <c r="BK355" s="219">
        <f>ROUND(I355*H355,1)</f>
        <v>0</v>
      </c>
      <c r="BL355" s="20" t="s">
        <v>246</v>
      </c>
      <c r="BM355" s="218" t="s">
        <v>561</v>
      </c>
    </row>
    <row r="356" s="2" customFormat="1">
      <c r="A356" s="41"/>
      <c r="B356" s="42"/>
      <c r="C356" s="43"/>
      <c r="D356" s="220" t="s">
        <v>147</v>
      </c>
      <c r="E356" s="43"/>
      <c r="F356" s="221" t="s">
        <v>562</v>
      </c>
      <c r="G356" s="43"/>
      <c r="H356" s="43"/>
      <c r="I356" s="222"/>
      <c r="J356" s="43"/>
      <c r="K356" s="43"/>
      <c r="L356" s="47"/>
      <c r="M356" s="223"/>
      <c r="N356" s="224"/>
      <c r="O356" s="87"/>
      <c r="P356" s="87"/>
      <c r="Q356" s="87"/>
      <c r="R356" s="87"/>
      <c r="S356" s="87"/>
      <c r="T356" s="88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T356" s="20" t="s">
        <v>147</v>
      </c>
      <c r="AU356" s="20" t="s">
        <v>82</v>
      </c>
    </row>
    <row r="357" s="2" customFormat="1" ht="16.5" customHeight="1">
      <c r="A357" s="41"/>
      <c r="B357" s="42"/>
      <c r="C357" s="207" t="s">
        <v>563</v>
      </c>
      <c r="D357" s="207" t="s">
        <v>140</v>
      </c>
      <c r="E357" s="208" t="s">
        <v>564</v>
      </c>
      <c r="F357" s="209" t="s">
        <v>565</v>
      </c>
      <c r="G357" s="210" t="s">
        <v>162</v>
      </c>
      <c r="H357" s="211">
        <v>45</v>
      </c>
      <c r="I357" s="212"/>
      <c r="J357" s="213">
        <f>ROUND(I357*H357,1)</f>
        <v>0</v>
      </c>
      <c r="K357" s="209" t="s">
        <v>144</v>
      </c>
      <c r="L357" s="47"/>
      <c r="M357" s="214" t="s">
        <v>19</v>
      </c>
      <c r="N357" s="215" t="s">
        <v>43</v>
      </c>
      <c r="O357" s="87"/>
      <c r="P357" s="216">
        <f>O357*H357</f>
        <v>0</v>
      </c>
      <c r="Q357" s="216">
        <v>0</v>
      </c>
      <c r="R357" s="216">
        <f>Q357*H357</f>
        <v>0</v>
      </c>
      <c r="S357" s="216">
        <v>0</v>
      </c>
      <c r="T357" s="217">
        <f>S357*H357</f>
        <v>0</v>
      </c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R357" s="218" t="s">
        <v>246</v>
      </c>
      <c r="AT357" s="218" t="s">
        <v>140</v>
      </c>
      <c r="AU357" s="218" t="s">
        <v>82</v>
      </c>
      <c r="AY357" s="20" t="s">
        <v>135</v>
      </c>
      <c r="BE357" s="219">
        <f>IF(N357="základní",J357,0)</f>
        <v>0</v>
      </c>
      <c r="BF357" s="219">
        <f>IF(N357="snížená",J357,0)</f>
        <v>0</v>
      </c>
      <c r="BG357" s="219">
        <f>IF(N357="zákl. přenesená",J357,0)</f>
        <v>0</v>
      </c>
      <c r="BH357" s="219">
        <f>IF(N357="sníž. přenesená",J357,0)</f>
        <v>0</v>
      </c>
      <c r="BI357" s="219">
        <f>IF(N357="nulová",J357,0)</f>
        <v>0</v>
      </c>
      <c r="BJ357" s="20" t="s">
        <v>80</v>
      </c>
      <c r="BK357" s="219">
        <f>ROUND(I357*H357,1)</f>
        <v>0</v>
      </c>
      <c r="BL357" s="20" t="s">
        <v>246</v>
      </c>
      <c r="BM357" s="218" t="s">
        <v>566</v>
      </c>
    </row>
    <row r="358" s="2" customFormat="1">
      <c r="A358" s="41"/>
      <c r="B358" s="42"/>
      <c r="C358" s="43"/>
      <c r="D358" s="220" t="s">
        <v>147</v>
      </c>
      <c r="E358" s="43"/>
      <c r="F358" s="221" t="s">
        <v>567</v>
      </c>
      <c r="G358" s="43"/>
      <c r="H358" s="43"/>
      <c r="I358" s="222"/>
      <c r="J358" s="43"/>
      <c r="K358" s="43"/>
      <c r="L358" s="47"/>
      <c r="M358" s="223"/>
      <c r="N358" s="224"/>
      <c r="O358" s="87"/>
      <c r="P358" s="87"/>
      <c r="Q358" s="87"/>
      <c r="R358" s="87"/>
      <c r="S358" s="87"/>
      <c r="T358" s="88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T358" s="20" t="s">
        <v>147</v>
      </c>
      <c r="AU358" s="20" t="s">
        <v>82</v>
      </c>
    </row>
    <row r="359" s="13" customFormat="1">
      <c r="A359" s="13"/>
      <c r="B359" s="225"/>
      <c r="C359" s="226"/>
      <c r="D359" s="227" t="s">
        <v>149</v>
      </c>
      <c r="E359" s="228" t="s">
        <v>19</v>
      </c>
      <c r="F359" s="229" t="s">
        <v>568</v>
      </c>
      <c r="G359" s="226"/>
      <c r="H359" s="230">
        <v>45</v>
      </c>
      <c r="I359" s="231"/>
      <c r="J359" s="226"/>
      <c r="K359" s="226"/>
      <c r="L359" s="232"/>
      <c r="M359" s="233"/>
      <c r="N359" s="234"/>
      <c r="O359" s="234"/>
      <c r="P359" s="234"/>
      <c r="Q359" s="234"/>
      <c r="R359" s="234"/>
      <c r="S359" s="234"/>
      <c r="T359" s="235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36" t="s">
        <v>149</v>
      </c>
      <c r="AU359" s="236" t="s">
        <v>82</v>
      </c>
      <c r="AV359" s="13" t="s">
        <v>82</v>
      </c>
      <c r="AW359" s="13" t="s">
        <v>33</v>
      </c>
      <c r="AX359" s="13" t="s">
        <v>80</v>
      </c>
      <c r="AY359" s="236" t="s">
        <v>135</v>
      </c>
    </row>
    <row r="360" s="2" customFormat="1" ht="24.15" customHeight="1">
      <c r="A360" s="41"/>
      <c r="B360" s="42"/>
      <c r="C360" s="207" t="s">
        <v>569</v>
      </c>
      <c r="D360" s="207" t="s">
        <v>140</v>
      </c>
      <c r="E360" s="208" t="s">
        <v>570</v>
      </c>
      <c r="F360" s="209" t="s">
        <v>571</v>
      </c>
      <c r="G360" s="210" t="s">
        <v>313</v>
      </c>
      <c r="H360" s="211">
        <v>1.506</v>
      </c>
      <c r="I360" s="212"/>
      <c r="J360" s="213">
        <f>ROUND(I360*H360,1)</f>
        <v>0</v>
      </c>
      <c r="K360" s="209" t="s">
        <v>144</v>
      </c>
      <c r="L360" s="47"/>
      <c r="M360" s="214" t="s">
        <v>19</v>
      </c>
      <c r="N360" s="215" t="s">
        <v>43</v>
      </c>
      <c r="O360" s="87"/>
      <c r="P360" s="216">
        <f>O360*H360</f>
        <v>0</v>
      </c>
      <c r="Q360" s="216">
        <v>0</v>
      </c>
      <c r="R360" s="216">
        <f>Q360*H360</f>
        <v>0</v>
      </c>
      <c r="S360" s="216">
        <v>0</v>
      </c>
      <c r="T360" s="217">
        <f>S360*H360</f>
        <v>0</v>
      </c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R360" s="218" t="s">
        <v>246</v>
      </c>
      <c r="AT360" s="218" t="s">
        <v>140</v>
      </c>
      <c r="AU360" s="218" t="s">
        <v>82</v>
      </c>
      <c r="AY360" s="20" t="s">
        <v>135</v>
      </c>
      <c r="BE360" s="219">
        <f>IF(N360="základní",J360,0)</f>
        <v>0</v>
      </c>
      <c r="BF360" s="219">
        <f>IF(N360="snížená",J360,0)</f>
        <v>0</v>
      </c>
      <c r="BG360" s="219">
        <f>IF(N360="zákl. přenesená",J360,0)</f>
        <v>0</v>
      </c>
      <c r="BH360" s="219">
        <f>IF(N360="sníž. přenesená",J360,0)</f>
        <v>0</v>
      </c>
      <c r="BI360" s="219">
        <f>IF(N360="nulová",J360,0)</f>
        <v>0</v>
      </c>
      <c r="BJ360" s="20" t="s">
        <v>80</v>
      </c>
      <c r="BK360" s="219">
        <f>ROUND(I360*H360,1)</f>
        <v>0</v>
      </c>
      <c r="BL360" s="20" t="s">
        <v>246</v>
      </c>
      <c r="BM360" s="218" t="s">
        <v>572</v>
      </c>
    </row>
    <row r="361" s="2" customFormat="1">
      <c r="A361" s="41"/>
      <c r="B361" s="42"/>
      <c r="C361" s="43"/>
      <c r="D361" s="220" t="s">
        <v>147</v>
      </c>
      <c r="E361" s="43"/>
      <c r="F361" s="221" t="s">
        <v>573</v>
      </c>
      <c r="G361" s="43"/>
      <c r="H361" s="43"/>
      <c r="I361" s="222"/>
      <c r="J361" s="43"/>
      <c r="K361" s="43"/>
      <c r="L361" s="47"/>
      <c r="M361" s="223"/>
      <c r="N361" s="224"/>
      <c r="O361" s="87"/>
      <c r="P361" s="87"/>
      <c r="Q361" s="87"/>
      <c r="R361" s="87"/>
      <c r="S361" s="87"/>
      <c r="T361" s="88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T361" s="20" t="s">
        <v>147</v>
      </c>
      <c r="AU361" s="20" t="s">
        <v>82</v>
      </c>
    </row>
    <row r="362" s="12" customFormat="1" ht="22.8" customHeight="1">
      <c r="A362" s="12"/>
      <c r="B362" s="191"/>
      <c r="C362" s="192"/>
      <c r="D362" s="193" t="s">
        <v>71</v>
      </c>
      <c r="E362" s="205" t="s">
        <v>574</v>
      </c>
      <c r="F362" s="205" t="s">
        <v>575</v>
      </c>
      <c r="G362" s="192"/>
      <c r="H362" s="192"/>
      <c r="I362" s="195"/>
      <c r="J362" s="206">
        <f>BK362</f>
        <v>0</v>
      </c>
      <c r="K362" s="192"/>
      <c r="L362" s="197"/>
      <c r="M362" s="198"/>
      <c r="N362" s="199"/>
      <c r="O362" s="199"/>
      <c r="P362" s="200">
        <f>SUM(P363:P373)</f>
        <v>0</v>
      </c>
      <c r="Q362" s="199"/>
      <c r="R362" s="200">
        <f>SUM(R363:R373)</f>
        <v>0.0021105</v>
      </c>
      <c r="S362" s="199"/>
      <c r="T362" s="201">
        <f>SUM(T363:T373)</f>
        <v>0</v>
      </c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R362" s="202" t="s">
        <v>82</v>
      </c>
      <c r="AT362" s="203" t="s">
        <v>71</v>
      </c>
      <c r="AU362" s="203" t="s">
        <v>80</v>
      </c>
      <c r="AY362" s="202" t="s">
        <v>135</v>
      </c>
      <c r="BK362" s="204">
        <f>SUM(BK363:BK373)</f>
        <v>0</v>
      </c>
    </row>
    <row r="363" s="2" customFormat="1" ht="21.75" customHeight="1">
      <c r="A363" s="41"/>
      <c r="B363" s="42"/>
      <c r="C363" s="207" t="s">
        <v>576</v>
      </c>
      <c r="D363" s="207" t="s">
        <v>140</v>
      </c>
      <c r="E363" s="208" t="s">
        <v>577</v>
      </c>
      <c r="F363" s="209" t="s">
        <v>578</v>
      </c>
      <c r="G363" s="210" t="s">
        <v>143</v>
      </c>
      <c r="H363" s="211">
        <v>4.6900000000000004</v>
      </c>
      <c r="I363" s="212"/>
      <c r="J363" s="213">
        <f>ROUND(I363*H363,1)</f>
        <v>0</v>
      </c>
      <c r="K363" s="209" t="s">
        <v>144</v>
      </c>
      <c r="L363" s="47"/>
      <c r="M363" s="214" t="s">
        <v>19</v>
      </c>
      <c r="N363" s="215" t="s">
        <v>43</v>
      </c>
      <c r="O363" s="87"/>
      <c r="P363" s="216">
        <f>O363*H363</f>
        <v>0</v>
      </c>
      <c r="Q363" s="216">
        <v>6.9999999999999994E-05</v>
      </c>
      <c r="R363" s="216">
        <f>Q363*H363</f>
        <v>0.00032830000000000001</v>
      </c>
      <c r="S363" s="216">
        <v>0</v>
      </c>
      <c r="T363" s="217">
        <f>S363*H363</f>
        <v>0</v>
      </c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R363" s="218" t="s">
        <v>246</v>
      </c>
      <c r="AT363" s="218" t="s">
        <v>140</v>
      </c>
      <c r="AU363" s="218" t="s">
        <v>82</v>
      </c>
      <c r="AY363" s="20" t="s">
        <v>135</v>
      </c>
      <c r="BE363" s="219">
        <f>IF(N363="základní",J363,0)</f>
        <v>0</v>
      </c>
      <c r="BF363" s="219">
        <f>IF(N363="snížená",J363,0)</f>
        <v>0</v>
      </c>
      <c r="BG363" s="219">
        <f>IF(N363="zákl. přenesená",J363,0)</f>
        <v>0</v>
      </c>
      <c r="BH363" s="219">
        <f>IF(N363="sníž. přenesená",J363,0)</f>
        <v>0</v>
      </c>
      <c r="BI363" s="219">
        <f>IF(N363="nulová",J363,0)</f>
        <v>0</v>
      </c>
      <c r="BJ363" s="20" t="s">
        <v>80</v>
      </c>
      <c r="BK363" s="219">
        <f>ROUND(I363*H363,1)</f>
        <v>0</v>
      </c>
      <c r="BL363" s="20" t="s">
        <v>246</v>
      </c>
      <c r="BM363" s="218" t="s">
        <v>579</v>
      </c>
    </row>
    <row r="364" s="2" customFormat="1">
      <c r="A364" s="41"/>
      <c r="B364" s="42"/>
      <c r="C364" s="43"/>
      <c r="D364" s="220" t="s">
        <v>147</v>
      </c>
      <c r="E364" s="43"/>
      <c r="F364" s="221" t="s">
        <v>580</v>
      </c>
      <c r="G364" s="43"/>
      <c r="H364" s="43"/>
      <c r="I364" s="222"/>
      <c r="J364" s="43"/>
      <c r="K364" s="43"/>
      <c r="L364" s="47"/>
      <c r="M364" s="223"/>
      <c r="N364" s="224"/>
      <c r="O364" s="87"/>
      <c r="P364" s="87"/>
      <c r="Q364" s="87"/>
      <c r="R364" s="87"/>
      <c r="S364" s="87"/>
      <c r="T364" s="88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T364" s="20" t="s">
        <v>147</v>
      </c>
      <c r="AU364" s="20" t="s">
        <v>82</v>
      </c>
    </row>
    <row r="365" s="13" customFormat="1">
      <c r="A365" s="13"/>
      <c r="B365" s="225"/>
      <c r="C365" s="226"/>
      <c r="D365" s="227" t="s">
        <v>149</v>
      </c>
      <c r="E365" s="228" t="s">
        <v>19</v>
      </c>
      <c r="F365" s="229" t="s">
        <v>581</v>
      </c>
      <c r="G365" s="226"/>
      <c r="H365" s="230">
        <v>3.48</v>
      </c>
      <c r="I365" s="231"/>
      <c r="J365" s="226"/>
      <c r="K365" s="226"/>
      <c r="L365" s="232"/>
      <c r="M365" s="233"/>
      <c r="N365" s="234"/>
      <c r="O365" s="234"/>
      <c r="P365" s="234"/>
      <c r="Q365" s="234"/>
      <c r="R365" s="234"/>
      <c r="S365" s="234"/>
      <c r="T365" s="235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36" t="s">
        <v>149</v>
      </c>
      <c r="AU365" s="236" t="s">
        <v>82</v>
      </c>
      <c r="AV365" s="13" t="s">
        <v>82</v>
      </c>
      <c r="AW365" s="13" t="s">
        <v>33</v>
      </c>
      <c r="AX365" s="13" t="s">
        <v>72</v>
      </c>
      <c r="AY365" s="236" t="s">
        <v>135</v>
      </c>
    </row>
    <row r="366" s="13" customFormat="1">
      <c r="A366" s="13"/>
      <c r="B366" s="225"/>
      <c r="C366" s="226"/>
      <c r="D366" s="227" t="s">
        <v>149</v>
      </c>
      <c r="E366" s="228" t="s">
        <v>19</v>
      </c>
      <c r="F366" s="229" t="s">
        <v>582</v>
      </c>
      <c r="G366" s="226"/>
      <c r="H366" s="230">
        <v>1.21</v>
      </c>
      <c r="I366" s="231"/>
      <c r="J366" s="226"/>
      <c r="K366" s="226"/>
      <c r="L366" s="232"/>
      <c r="M366" s="233"/>
      <c r="N366" s="234"/>
      <c r="O366" s="234"/>
      <c r="P366" s="234"/>
      <c r="Q366" s="234"/>
      <c r="R366" s="234"/>
      <c r="S366" s="234"/>
      <c r="T366" s="235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36" t="s">
        <v>149</v>
      </c>
      <c r="AU366" s="236" t="s">
        <v>82</v>
      </c>
      <c r="AV366" s="13" t="s">
        <v>82</v>
      </c>
      <c r="AW366" s="13" t="s">
        <v>33</v>
      </c>
      <c r="AX366" s="13" t="s">
        <v>72</v>
      </c>
      <c r="AY366" s="236" t="s">
        <v>135</v>
      </c>
    </row>
    <row r="367" s="14" customFormat="1">
      <c r="A367" s="14"/>
      <c r="B367" s="237"/>
      <c r="C367" s="238"/>
      <c r="D367" s="227" t="s">
        <v>149</v>
      </c>
      <c r="E367" s="239" t="s">
        <v>19</v>
      </c>
      <c r="F367" s="240" t="s">
        <v>583</v>
      </c>
      <c r="G367" s="238"/>
      <c r="H367" s="241">
        <v>4.6899999999999995</v>
      </c>
      <c r="I367" s="242"/>
      <c r="J367" s="238"/>
      <c r="K367" s="238"/>
      <c r="L367" s="243"/>
      <c r="M367" s="244"/>
      <c r="N367" s="245"/>
      <c r="O367" s="245"/>
      <c r="P367" s="245"/>
      <c r="Q367" s="245"/>
      <c r="R367" s="245"/>
      <c r="S367" s="245"/>
      <c r="T367" s="246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47" t="s">
        <v>149</v>
      </c>
      <c r="AU367" s="247" t="s">
        <v>82</v>
      </c>
      <c r="AV367" s="14" t="s">
        <v>145</v>
      </c>
      <c r="AW367" s="14" t="s">
        <v>33</v>
      </c>
      <c r="AX367" s="14" t="s">
        <v>80</v>
      </c>
      <c r="AY367" s="247" t="s">
        <v>135</v>
      </c>
    </row>
    <row r="368" s="2" customFormat="1" ht="16.5" customHeight="1">
      <c r="A368" s="41"/>
      <c r="B368" s="42"/>
      <c r="C368" s="207" t="s">
        <v>584</v>
      </c>
      <c r="D368" s="207" t="s">
        <v>140</v>
      </c>
      <c r="E368" s="208" t="s">
        <v>585</v>
      </c>
      <c r="F368" s="209" t="s">
        <v>586</v>
      </c>
      <c r="G368" s="210" t="s">
        <v>143</v>
      </c>
      <c r="H368" s="211">
        <v>4.6900000000000004</v>
      </c>
      <c r="I368" s="212"/>
      <c r="J368" s="213">
        <f>ROUND(I368*H368,1)</f>
        <v>0</v>
      </c>
      <c r="K368" s="209" t="s">
        <v>144</v>
      </c>
      <c r="L368" s="47"/>
      <c r="M368" s="214" t="s">
        <v>19</v>
      </c>
      <c r="N368" s="215" t="s">
        <v>43</v>
      </c>
      <c r="O368" s="87"/>
      <c r="P368" s="216">
        <f>O368*H368</f>
        <v>0</v>
      </c>
      <c r="Q368" s="216">
        <v>0.00013999999999999999</v>
      </c>
      <c r="R368" s="216">
        <f>Q368*H368</f>
        <v>0.00065660000000000002</v>
      </c>
      <c r="S368" s="216">
        <v>0</v>
      </c>
      <c r="T368" s="217">
        <f>S368*H368</f>
        <v>0</v>
      </c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R368" s="218" t="s">
        <v>246</v>
      </c>
      <c r="AT368" s="218" t="s">
        <v>140</v>
      </c>
      <c r="AU368" s="218" t="s">
        <v>82</v>
      </c>
      <c r="AY368" s="20" t="s">
        <v>135</v>
      </c>
      <c r="BE368" s="219">
        <f>IF(N368="základní",J368,0)</f>
        <v>0</v>
      </c>
      <c r="BF368" s="219">
        <f>IF(N368="snížená",J368,0)</f>
        <v>0</v>
      </c>
      <c r="BG368" s="219">
        <f>IF(N368="zákl. přenesená",J368,0)</f>
        <v>0</v>
      </c>
      <c r="BH368" s="219">
        <f>IF(N368="sníž. přenesená",J368,0)</f>
        <v>0</v>
      </c>
      <c r="BI368" s="219">
        <f>IF(N368="nulová",J368,0)</f>
        <v>0</v>
      </c>
      <c r="BJ368" s="20" t="s">
        <v>80</v>
      </c>
      <c r="BK368" s="219">
        <f>ROUND(I368*H368,1)</f>
        <v>0</v>
      </c>
      <c r="BL368" s="20" t="s">
        <v>246</v>
      </c>
      <c r="BM368" s="218" t="s">
        <v>587</v>
      </c>
    </row>
    <row r="369" s="2" customFormat="1">
      <c r="A369" s="41"/>
      <c r="B369" s="42"/>
      <c r="C369" s="43"/>
      <c r="D369" s="220" t="s">
        <v>147</v>
      </c>
      <c r="E369" s="43"/>
      <c r="F369" s="221" t="s">
        <v>588</v>
      </c>
      <c r="G369" s="43"/>
      <c r="H369" s="43"/>
      <c r="I369" s="222"/>
      <c r="J369" s="43"/>
      <c r="K369" s="43"/>
      <c r="L369" s="47"/>
      <c r="M369" s="223"/>
      <c r="N369" s="224"/>
      <c r="O369" s="87"/>
      <c r="P369" s="87"/>
      <c r="Q369" s="87"/>
      <c r="R369" s="87"/>
      <c r="S369" s="87"/>
      <c r="T369" s="88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T369" s="20" t="s">
        <v>147</v>
      </c>
      <c r="AU369" s="20" t="s">
        <v>82</v>
      </c>
    </row>
    <row r="370" s="2" customFormat="1" ht="16.5" customHeight="1">
      <c r="A370" s="41"/>
      <c r="B370" s="42"/>
      <c r="C370" s="207" t="s">
        <v>589</v>
      </c>
      <c r="D370" s="207" t="s">
        <v>140</v>
      </c>
      <c r="E370" s="208" t="s">
        <v>590</v>
      </c>
      <c r="F370" s="209" t="s">
        <v>591</v>
      </c>
      <c r="G370" s="210" t="s">
        <v>143</v>
      </c>
      <c r="H370" s="211">
        <v>4.6900000000000004</v>
      </c>
      <c r="I370" s="212"/>
      <c r="J370" s="213">
        <f>ROUND(I370*H370,1)</f>
        <v>0</v>
      </c>
      <c r="K370" s="209" t="s">
        <v>144</v>
      </c>
      <c r="L370" s="47"/>
      <c r="M370" s="214" t="s">
        <v>19</v>
      </c>
      <c r="N370" s="215" t="s">
        <v>43</v>
      </c>
      <c r="O370" s="87"/>
      <c r="P370" s="216">
        <f>O370*H370</f>
        <v>0</v>
      </c>
      <c r="Q370" s="216">
        <v>0.00012</v>
      </c>
      <c r="R370" s="216">
        <f>Q370*H370</f>
        <v>0.00056280000000000002</v>
      </c>
      <c r="S370" s="216">
        <v>0</v>
      </c>
      <c r="T370" s="217">
        <f>S370*H370</f>
        <v>0</v>
      </c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R370" s="218" t="s">
        <v>246</v>
      </c>
      <c r="AT370" s="218" t="s">
        <v>140</v>
      </c>
      <c r="AU370" s="218" t="s">
        <v>82</v>
      </c>
      <c r="AY370" s="20" t="s">
        <v>135</v>
      </c>
      <c r="BE370" s="219">
        <f>IF(N370="základní",J370,0)</f>
        <v>0</v>
      </c>
      <c r="BF370" s="219">
        <f>IF(N370="snížená",J370,0)</f>
        <v>0</v>
      </c>
      <c r="BG370" s="219">
        <f>IF(N370="zákl. přenesená",J370,0)</f>
        <v>0</v>
      </c>
      <c r="BH370" s="219">
        <f>IF(N370="sníž. přenesená",J370,0)</f>
        <v>0</v>
      </c>
      <c r="BI370" s="219">
        <f>IF(N370="nulová",J370,0)</f>
        <v>0</v>
      </c>
      <c r="BJ370" s="20" t="s">
        <v>80</v>
      </c>
      <c r="BK370" s="219">
        <f>ROUND(I370*H370,1)</f>
        <v>0</v>
      </c>
      <c r="BL370" s="20" t="s">
        <v>246</v>
      </c>
      <c r="BM370" s="218" t="s">
        <v>592</v>
      </c>
    </row>
    <row r="371" s="2" customFormat="1">
      <c r="A371" s="41"/>
      <c r="B371" s="42"/>
      <c r="C371" s="43"/>
      <c r="D371" s="220" t="s">
        <v>147</v>
      </c>
      <c r="E371" s="43"/>
      <c r="F371" s="221" t="s">
        <v>593</v>
      </c>
      <c r="G371" s="43"/>
      <c r="H371" s="43"/>
      <c r="I371" s="222"/>
      <c r="J371" s="43"/>
      <c r="K371" s="43"/>
      <c r="L371" s="47"/>
      <c r="M371" s="223"/>
      <c r="N371" s="224"/>
      <c r="O371" s="87"/>
      <c r="P371" s="87"/>
      <c r="Q371" s="87"/>
      <c r="R371" s="87"/>
      <c r="S371" s="87"/>
      <c r="T371" s="88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T371" s="20" t="s">
        <v>147</v>
      </c>
      <c r="AU371" s="20" t="s">
        <v>82</v>
      </c>
    </row>
    <row r="372" s="2" customFormat="1" ht="16.5" customHeight="1">
      <c r="A372" s="41"/>
      <c r="B372" s="42"/>
      <c r="C372" s="207" t="s">
        <v>594</v>
      </c>
      <c r="D372" s="207" t="s">
        <v>140</v>
      </c>
      <c r="E372" s="208" t="s">
        <v>595</v>
      </c>
      <c r="F372" s="209" t="s">
        <v>596</v>
      </c>
      <c r="G372" s="210" t="s">
        <v>143</v>
      </c>
      <c r="H372" s="211">
        <v>4.6900000000000004</v>
      </c>
      <c r="I372" s="212"/>
      <c r="J372" s="213">
        <f>ROUND(I372*H372,1)</f>
        <v>0</v>
      </c>
      <c r="K372" s="209" t="s">
        <v>144</v>
      </c>
      <c r="L372" s="47"/>
      <c r="M372" s="214" t="s">
        <v>19</v>
      </c>
      <c r="N372" s="215" t="s">
        <v>43</v>
      </c>
      <c r="O372" s="87"/>
      <c r="P372" s="216">
        <f>O372*H372</f>
        <v>0</v>
      </c>
      <c r="Q372" s="216">
        <v>0.00012</v>
      </c>
      <c r="R372" s="216">
        <f>Q372*H372</f>
        <v>0.00056280000000000002</v>
      </c>
      <c r="S372" s="216">
        <v>0</v>
      </c>
      <c r="T372" s="217">
        <f>S372*H372</f>
        <v>0</v>
      </c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R372" s="218" t="s">
        <v>246</v>
      </c>
      <c r="AT372" s="218" t="s">
        <v>140</v>
      </c>
      <c r="AU372" s="218" t="s">
        <v>82</v>
      </c>
      <c r="AY372" s="20" t="s">
        <v>135</v>
      </c>
      <c r="BE372" s="219">
        <f>IF(N372="základní",J372,0)</f>
        <v>0</v>
      </c>
      <c r="BF372" s="219">
        <f>IF(N372="snížená",J372,0)</f>
        <v>0</v>
      </c>
      <c r="BG372" s="219">
        <f>IF(N372="zákl. přenesená",J372,0)</f>
        <v>0</v>
      </c>
      <c r="BH372" s="219">
        <f>IF(N372="sníž. přenesená",J372,0)</f>
        <v>0</v>
      </c>
      <c r="BI372" s="219">
        <f>IF(N372="nulová",J372,0)</f>
        <v>0</v>
      </c>
      <c r="BJ372" s="20" t="s">
        <v>80</v>
      </c>
      <c r="BK372" s="219">
        <f>ROUND(I372*H372,1)</f>
        <v>0</v>
      </c>
      <c r="BL372" s="20" t="s">
        <v>246</v>
      </c>
      <c r="BM372" s="218" t="s">
        <v>597</v>
      </c>
    </row>
    <row r="373" s="2" customFormat="1">
      <c r="A373" s="41"/>
      <c r="B373" s="42"/>
      <c r="C373" s="43"/>
      <c r="D373" s="220" t="s">
        <v>147</v>
      </c>
      <c r="E373" s="43"/>
      <c r="F373" s="221" t="s">
        <v>598</v>
      </c>
      <c r="G373" s="43"/>
      <c r="H373" s="43"/>
      <c r="I373" s="222"/>
      <c r="J373" s="43"/>
      <c r="K373" s="43"/>
      <c r="L373" s="47"/>
      <c r="M373" s="223"/>
      <c r="N373" s="224"/>
      <c r="O373" s="87"/>
      <c r="P373" s="87"/>
      <c r="Q373" s="87"/>
      <c r="R373" s="87"/>
      <c r="S373" s="87"/>
      <c r="T373" s="88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T373" s="20" t="s">
        <v>147</v>
      </c>
      <c r="AU373" s="20" t="s">
        <v>82</v>
      </c>
    </row>
    <row r="374" s="12" customFormat="1" ht="22.8" customHeight="1">
      <c r="A374" s="12"/>
      <c r="B374" s="191"/>
      <c r="C374" s="192"/>
      <c r="D374" s="193" t="s">
        <v>71</v>
      </c>
      <c r="E374" s="205" t="s">
        <v>599</v>
      </c>
      <c r="F374" s="205" t="s">
        <v>600</v>
      </c>
      <c r="G374" s="192"/>
      <c r="H374" s="192"/>
      <c r="I374" s="195"/>
      <c r="J374" s="206">
        <f>BK374</f>
        <v>0</v>
      </c>
      <c r="K374" s="192"/>
      <c r="L374" s="197"/>
      <c r="M374" s="198"/>
      <c r="N374" s="199"/>
      <c r="O374" s="199"/>
      <c r="P374" s="200">
        <f>SUM(P375:P412)</f>
        <v>0</v>
      </c>
      <c r="Q374" s="199"/>
      <c r="R374" s="200">
        <f>SUM(R375:R412)</f>
        <v>0.015891430000000002</v>
      </c>
      <c r="S374" s="199"/>
      <c r="T374" s="201">
        <f>SUM(T375:T412)</f>
        <v>0.00079695000000000005</v>
      </c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R374" s="202" t="s">
        <v>82</v>
      </c>
      <c r="AT374" s="203" t="s">
        <v>71</v>
      </c>
      <c r="AU374" s="203" t="s">
        <v>80</v>
      </c>
      <c r="AY374" s="202" t="s">
        <v>135</v>
      </c>
      <c r="BK374" s="204">
        <f>SUM(BK375:BK412)</f>
        <v>0</v>
      </c>
    </row>
    <row r="375" s="2" customFormat="1" ht="16.5" customHeight="1">
      <c r="A375" s="41"/>
      <c r="B375" s="42"/>
      <c r="C375" s="207" t="s">
        <v>601</v>
      </c>
      <c r="D375" s="207" t="s">
        <v>140</v>
      </c>
      <c r="E375" s="208" t="s">
        <v>602</v>
      </c>
      <c r="F375" s="209" t="s">
        <v>603</v>
      </c>
      <c r="G375" s="210" t="s">
        <v>143</v>
      </c>
      <c r="H375" s="211">
        <v>31.225000000000001</v>
      </c>
      <c r="I375" s="212"/>
      <c r="J375" s="213">
        <f>ROUND(I375*H375,1)</f>
        <v>0</v>
      </c>
      <c r="K375" s="209" t="s">
        <v>144</v>
      </c>
      <c r="L375" s="47"/>
      <c r="M375" s="214" t="s">
        <v>19</v>
      </c>
      <c r="N375" s="215" t="s">
        <v>43</v>
      </c>
      <c r="O375" s="87"/>
      <c r="P375" s="216">
        <f>O375*H375</f>
        <v>0</v>
      </c>
      <c r="Q375" s="216">
        <v>0</v>
      </c>
      <c r="R375" s="216">
        <f>Q375*H375</f>
        <v>0</v>
      </c>
      <c r="S375" s="216">
        <v>0</v>
      </c>
      <c r="T375" s="217">
        <f>S375*H375</f>
        <v>0</v>
      </c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R375" s="218" t="s">
        <v>246</v>
      </c>
      <c r="AT375" s="218" t="s">
        <v>140</v>
      </c>
      <c r="AU375" s="218" t="s">
        <v>82</v>
      </c>
      <c r="AY375" s="20" t="s">
        <v>135</v>
      </c>
      <c r="BE375" s="219">
        <f>IF(N375="základní",J375,0)</f>
        <v>0</v>
      </c>
      <c r="BF375" s="219">
        <f>IF(N375="snížená",J375,0)</f>
        <v>0</v>
      </c>
      <c r="BG375" s="219">
        <f>IF(N375="zákl. přenesená",J375,0)</f>
        <v>0</v>
      </c>
      <c r="BH375" s="219">
        <f>IF(N375="sníž. přenesená",J375,0)</f>
        <v>0</v>
      </c>
      <c r="BI375" s="219">
        <f>IF(N375="nulová",J375,0)</f>
        <v>0</v>
      </c>
      <c r="BJ375" s="20" t="s">
        <v>80</v>
      </c>
      <c r="BK375" s="219">
        <f>ROUND(I375*H375,1)</f>
        <v>0</v>
      </c>
      <c r="BL375" s="20" t="s">
        <v>246</v>
      </c>
      <c r="BM375" s="218" t="s">
        <v>604</v>
      </c>
    </row>
    <row r="376" s="2" customFormat="1">
      <c r="A376" s="41"/>
      <c r="B376" s="42"/>
      <c r="C376" s="43"/>
      <c r="D376" s="220" t="s">
        <v>147</v>
      </c>
      <c r="E376" s="43"/>
      <c r="F376" s="221" t="s">
        <v>605</v>
      </c>
      <c r="G376" s="43"/>
      <c r="H376" s="43"/>
      <c r="I376" s="222"/>
      <c r="J376" s="43"/>
      <c r="K376" s="43"/>
      <c r="L376" s="47"/>
      <c r="M376" s="223"/>
      <c r="N376" s="224"/>
      <c r="O376" s="87"/>
      <c r="P376" s="87"/>
      <c r="Q376" s="87"/>
      <c r="R376" s="87"/>
      <c r="S376" s="87"/>
      <c r="T376" s="88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T376" s="20" t="s">
        <v>147</v>
      </c>
      <c r="AU376" s="20" t="s">
        <v>82</v>
      </c>
    </row>
    <row r="377" s="13" customFormat="1">
      <c r="A377" s="13"/>
      <c r="B377" s="225"/>
      <c r="C377" s="226"/>
      <c r="D377" s="227" t="s">
        <v>149</v>
      </c>
      <c r="E377" s="228" t="s">
        <v>19</v>
      </c>
      <c r="F377" s="229" t="s">
        <v>208</v>
      </c>
      <c r="G377" s="226"/>
      <c r="H377" s="230">
        <v>11.699999999999999</v>
      </c>
      <c r="I377" s="231"/>
      <c r="J377" s="226"/>
      <c r="K377" s="226"/>
      <c r="L377" s="232"/>
      <c r="M377" s="233"/>
      <c r="N377" s="234"/>
      <c r="O377" s="234"/>
      <c r="P377" s="234"/>
      <c r="Q377" s="234"/>
      <c r="R377" s="234"/>
      <c r="S377" s="234"/>
      <c r="T377" s="235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36" t="s">
        <v>149</v>
      </c>
      <c r="AU377" s="236" t="s">
        <v>82</v>
      </c>
      <c r="AV377" s="13" t="s">
        <v>82</v>
      </c>
      <c r="AW377" s="13" t="s">
        <v>33</v>
      </c>
      <c r="AX377" s="13" t="s">
        <v>72</v>
      </c>
      <c r="AY377" s="236" t="s">
        <v>135</v>
      </c>
    </row>
    <row r="378" s="15" customFormat="1">
      <c r="A378" s="15"/>
      <c r="B378" s="248"/>
      <c r="C378" s="249"/>
      <c r="D378" s="227" t="s">
        <v>149</v>
      </c>
      <c r="E378" s="250" t="s">
        <v>19</v>
      </c>
      <c r="F378" s="251" t="s">
        <v>209</v>
      </c>
      <c r="G378" s="249"/>
      <c r="H378" s="252">
        <v>11.699999999999999</v>
      </c>
      <c r="I378" s="253"/>
      <c r="J378" s="249"/>
      <c r="K378" s="249"/>
      <c r="L378" s="254"/>
      <c r="M378" s="255"/>
      <c r="N378" s="256"/>
      <c r="O378" s="256"/>
      <c r="P378" s="256"/>
      <c r="Q378" s="256"/>
      <c r="R378" s="256"/>
      <c r="S378" s="256"/>
      <c r="T378" s="257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T378" s="258" t="s">
        <v>149</v>
      </c>
      <c r="AU378" s="258" t="s">
        <v>82</v>
      </c>
      <c r="AV378" s="15" t="s">
        <v>136</v>
      </c>
      <c r="AW378" s="15" t="s">
        <v>33</v>
      </c>
      <c r="AX378" s="15" t="s">
        <v>72</v>
      </c>
      <c r="AY378" s="258" t="s">
        <v>135</v>
      </c>
    </row>
    <row r="379" s="13" customFormat="1">
      <c r="A379" s="13"/>
      <c r="B379" s="225"/>
      <c r="C379" s="226"/>
      <c r="D379" s="227" t="s">
        <v>149</v>
      </c>
      <c r="E379" s="228" t="s">
        <v>19</v>
      </c>
      <c r="F379" s="229" t="s">
        <v>210</v>
      </c>
      <c r="G379" s="226"/>
      <c r="H379" s="230">
        <v>18.899999999999999</v>
      </c>
      <c r="I379" s="231"/>
      <c r="J379" s="226"/>
      <c r="K379" s="226"/>
      <c r="L379" s="232"/>
      <c r="M379" s="233"/>
      <c r="N379" s="234"/>
      <c r="O379" s="234"/>
      <c r="P379" s="234"/>
      <c r="Q379" s="234"/>
      <c r="R379" s="234"/>
      <c r="S379" s="234"/>
      <c r="T379" s="235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36" t="s">
        <v>149</v>
      </c>
      <c r="AU379" s="236" t="s">
        <v>82</v>
      </c>
      <c r="AV379" s="13" t="s">
        <v>82</v>
      </c>
      <c r="AW379" s="13" t="s">
        <v>33</v>
      </c>
      <c r="AX379" s="13" t="s">
        <v>72</v>
      </c>
      <c r="AY379" s="236" t="s">
        <v>135</v>
      </c>
    </row>
    <row r="380" s="13" customFormat="1">
      <c r="A380" s="13"/>
      <c r="B380" s="225"/>
      <c r="C380" s="226"/>
      <c r="D380" s="227" t="s">
        <v>149</v>
      </c>
      <c r="E380" s="228" t="s">
        <v>19</v>
      </c>
      <c r="F380" s="229" t="s">
        <v>211</v>
      </c>
      <c r="G380" s="226"/>
      <c r="H380" s="230">
        <v>0.625</v>
      </c>
      <c r="I380" s="231"/>
      <c r="J380" s="226"/>
      <c r="K380" s="226"/>
      <c r="L380" s="232"/>
      <c r="M380" s="233"/>
      <c r="N380" s="234"/>
      <c r="O380" s="234"/>
      <c r="P380" s="234"/>
      <c r="Q380" s="234"/>
      <c r="R380" s="234"/>
      <c r="S380" s="234"/>
      <c r="T380" s="235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36" t="s">
        <v>149</v>
      </c>
      <c r="AU380" s="236" t="s">
        <v>82</v>
      </c>
      <c r="AV380" s="13" t="s">
        <v>82</v>
      </c>
      <c r="AW380" s="13" t="s">
        <v>33</v>
      </c>
      <c r="AX380" s="13" t="s">
        <v>72</v>
      </c>
      <c r="AY380" s="236" t="s">
        <v>135</v>
      </c>
    </row>
    <row r="381" s="15" customFormat="1">
      <c r="A381" s="15"/>
      <c r="B381" s="248"/>
      <c r="C381" s="249"/>
      <c r="D381" s="227" t="s">
        <v>149</v>
      </c>
      <c r="E381" s="250" t="s">
        <v>19</v>
      </c>
      <c r="F381" s="251" t="s">
        <v>213</v>
      </c>
      <c r="G381" s="249"/>
      <c r="H381" s="252">
        <v>19.524999999999999</v>
      </c>
      <c r="I381" s="253"/>
      <c r="J381" s="249"/>
      <c r="K381" s="249"/>
      <c r="L381" s="254"/>
      <c r="M381" s="255"/>
      <c r="N381" s="256"/>
      <c r="O381" s="256"/>
      <c r="P381" s="256"/>
      <c r="Q381" s="256"/>
      <c r="R381" s="256"/>
      <c r="S381" s="256"/>
      <c r="T381" s="257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T381" s="258" t="s">
        <v>149</v>
      </c>
      <c r="AU381" s="258" t="s">
        <v>82</v>
      </c>
      <c r="AV381" s="15" t="s">
        <v>136</v>
      </c>
      <c r="AW381" s="15" t="s">
        <v>33</v>
      </c>
      <c r="AX381" s="15" t="s">
        <v>72</v>
      </c>
      <c r="AY381" s="258" t="s">
        <v>135</v>
      </c>
    </row>
    <row r="382" s="14" customFormat="1">
      <c r="A382" s="14"/>
      <c r="B382" s="237"/>
      <c r="C382" s="238"/>
      <c r="D382" s="227" t="s">
        <v>149</v>
      </c>
      <c r="E382" s="239" t="s">
        <v>19</v>
      </c>
      <c r="F382" s="240" t="s">
        <v>214</v>
      </c>
      <c r="G382" s="238"/>
      <c r="H382" s="241">
        <v>31.224999999999998</v>
      </c>
      <c r="I382" s="242"/>
      <c r="J382" s="238"/>
      <c r="K382" s="238"/>
      <c r="L382" s="243"/>
      <c r="M382" s="244"/>
      <c r="N382" s="245"/>
      <c r="O382" s="245"/>
      <c r="P382" s="245"/>
      <c r="Q382" s="245"/>
      <c r="R382" s="245"/>
      <c r="S382" s="245"/>
      <c r="T382" s="246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47" t="s">
        <v>149</v>
      </c>
      <c r="AU382" s="247" t="s">
        <v>82</v>
      </c>
      <c r="AV382" s="14" t="s">
        <v>145</v>
      </c>
      <c r="AW382" s="14" t="s">
        <v>33</v>
      </c>
      <c r="AX382" s="14" t="s">
        <v>80</v>
      </c>
      <c r="AY382" s="247" t="s">
        <v>135</v>
      </c>
    </row>
    <row r="383" s="2" customFormat="1" ht="16.5" customHeight="1">
      <c r="A383" s="41"/>
      <c r="B383" s="42"/>
      <c r="C383" s="207" t="s">
        <v>606</v>
      </c>
      <c r="D383" s="207" t="s">
        <v>140</v>
      </c>
      <c r="E383" s="208" t="s">
        <v>607</v>
      </c>
      <c r="F383" s="209" t="s">
        <v>608</v>
      </c>
      <c r="G383" s="210" t="s">
        <v>143</v>
      </c>
      <c r="H383" s="211">
        <v>31.225000000000001</v>
      </c>
      <c r="I383" s="212"/>
      <c r="J383" s="213">
        <f>ROUND(I383*H383,1)</f>
        <v>0</v>
      </c>
      <c r="K383" s="209" t="s">
        <v>144</v>
      </c>
      <c r="L383" s="47"/>
      <c r="M383" s="214" t="s">
        <v>19</v>
      </c>
      <c r="N383" s="215" t="s">
        <v>43</v>
      </c>
      <c r="O383" s="87"/>
      <c r="P383" s="216">
        <f>O383*H383</f>
        <v>0</v>
      </c>
      <c r="Q383" s="216">
        <v>0.00020000000000000001</v>
      </c>
      <c r="R383" s="216">
        <f>Q383*H383</f>
        <v>0.0062450000000000006</v>
      </c>
      <c r="S383" s="216">
        <v>0</v>
      </c>
      <c r="T383" s="217">
        <f>S383*H383</f>
        <v>0</v>
      </c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R383" s="218" t="s">
        <v>246</v>
      </c>
      <c r="AT383" s="218" t="s">
        <v>140</v>
      </c>
      <c r="AU383" s="218" t="s">
        <v>82</v>
      </c>
      <c r="AY383" s="20" t="s">
        <v>135</v>
      </c>
      <c r="BE383" s="219">
        <f>IF(N383="základní",J383,0)</f>
        <v>0</v>
      </c>
      <c r="BF383" s="219">
        <f>IF(N383="snížená",J383,0)</f>
        <v>0</v>
      </c>
      <c r="BG383" s="219">
        <f>IF(N383="zákl. přenesená",J383,0)</f>
        <v>0</v>
      </c>
      <c r="BH383" s="219">
        <f>IF(N383="sníž. přenesená",J383,0)</f>
        <v>0</v>
      </c>
      <c r="BI383" s="219">
        <f>IF(N383="nulová",J383,0)</f>
        <v>0</v>
      </c>
      <c r="BJ383" s="20" t="s">
        <v>80</v>
      </c>
      <c r="BK383" s="219">
        <f>ROUND(I383*H383,1)</f>
        <v>0</v>
      </c>
      <c r="BL383" s="20" t="s">
        <v>246</v>
      </c>
      <c r="BM383" s="218" t="s">
        <v>609</v>
      </c>
    </row>
    <row r="384" s="2" customFormat="1">
      <c r="A384" s="41"/>
      <c r="B384" s="42"/>
      <c r="C384" s="43"/>
      <c r="D384" s="220" t="s">
        <v>147</v>
      </c>
      <c r="E384" s="43"/>
      <c r="F384" s="221" t="s">
        <v>610</v>
      </c>
      <c r="G384" s="43"/>
      <c r="H384" s="43"/>
      <c r="I384" s="222"/>
      <c r="J384" s="43"/>
      <c r="K384" s="43"/>
      <c r="L384" s="47"/>
      <c r="M384" s="223"/>
      <c r="N384" s="224"/>
      <c r="O384" s="87"/>
      <c r="P384" s="87"/>
      <c r="Q384" s="87"/>
      <c r="R384" s="87"/>
      <c r="S384" s="87"/>
      <c r="T384" s="88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T384" s="20" t="s">
        <v>147</v>
      </c>
      <c r="AU384" s="20" t="s">
        <v>82</v>
      </c>
    </row>
    <row r="385" s="2" customFormat="1" ht="24.15" customHeight="1">
      <c r="A385" s="41"/>
      <c r="B385" s="42"/>
      <c r="C385" s="207" t="s">
        <v>611</v>
      </c>
      <c r="D385" s="207" t="s">
        <v>140</v>
      </c>
      <c r="E385" s="208" t="s">
        <v>612</v>
      </c>
      <c r="F385" s="209" t="s">
        <v>613</v>
      </c>
      <c r="G385" s="210" t="s">
        <v>143</v>
      </c>
      <c r="H385" s="211">
        <v>31.225000000000001</v>
      </c>
      <c r="I385" s="212"/>
      <c r="J385" s="213">
        <f>ROUND(I385*H385,1)</f>
        <v>0</v>
      </c>
      <c r="K385" s="209" t="s">
        <v>144</v>
      </c>
      <c r="L385" s="47"/>
      <c r="M385" s="214" t="s">
        <v>19</v>
      </c>
      <c r="N385" s="215" t="s">
        <v>43</v>
      </c>
      <c r="O385" s="87"/>
      <c r="P385" s="216">
        <f>O385*H385</f>
        <v>0</v>
      </c>
      <c r="Q385" s="216">
        <v>0.00029999999999999997</v>
      </c>
      <c r="R385" s="216">
        <f>Q385*H385</f>
        <v>0.0093674999999999991</v>
      </c>
      <c r="S385" s="216">
        <v>0</v>
      </c>
      <c r="T385" s="217">
        <f>S385*H385</f>
        <v>0</v>
      </c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R385" s="218" t="s">
        <v>246</v>
      </c>
      <c r="AT385" s="218" t="s">
        <v>140</v>
      </c>
      <c r="AU385" s="218" t="s">
        <v>82</v>
      </c>
      <c r="AY385" s="20" t="s">
        <v>135</v>
      </c>
      <c r="BE385" s="219">
        <f>IF(N385="základní",J385,0)</f>
        <v>0</v>
      </c>
      <c r="BF385" s="219">
        <f>IF(N385="snížená",J385,0)</f>
        <v>0</v>
      </c>
      <c r="BG385" s="219">
        <f>IF(N385="zákl. přenesená",J385,0)</f>
        <v>0</v>
      </c>
      <c r="BH385" s="219">
        <f>IF(N385="sníž. přenesená",J385,0)</f>
        <v>0</v>
      </c>
      <c r="BI385" s="219">
        <f>IF(N385="nulová",J385,0)</f>
        <v>0</v>
      </c>
      <c r="BJ385" s="20" t="s">
        <v>80</v>
      </c>
      <c r="BK385" s="219">
        <f>ROUND(I385*H385,1)</f>
        <v>0</v>
      </c>
      <c r="BL385" s="20" t="s">
        <v>246</v>
      </c>
      <c r="BM385" s="218" t="s">
        <v>614</v>
      </c>
    </row>
    <row r="386" s="2" customFormat="1">
      <c r="A386" s="41"/>
      <c r="B386" s="42"/>
      <c r="C386" s="43"/>
      <c r="D386" s="220" t="s">
        <v>147</v>
      </c>
      <c r="E386" s="43"/>
      <c r="F386" s="221" t="s">
        <v>615</v>
      </c>
      <c r="G386" s="43"/>
      <c r="H386" s="43"/>
      <c r="I386" s="222"/>
      <c r="J386" s="43"/>
      <c r="K386" s="43"/>
      <c r="L386" s="47"/>
      <c r="M386" s="223"/>
      <c r="N386" s="224"/>
      <c r="O386" s="87"/>
      <c r="P386" s="87"/>
      <c r="Q386" s="87"/>
      <c r="R386" s="87"/>
      <c r="S386" s="87"/>
      <c r="T386" s="88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T386" s="20" t="s">
        <v>147</v>
      </c>
      <c r="AU386" s="20" t="s">
        <v>82</v>
      </c>
    </row>
    <row r="387" s="13" customFormat="1">
      <c r="A387" s="13"/>
      <c r="B387" s="225"/>
      <c r="C387" s="226"/>
      <c r="D387" s="227" t="s">
        <v>149</v>
      </c>
      <c r="E387" s="228" t="s">
        <v>19</v>
      </c>
      <c r="F387" s="229" t="s">
        <v>208</v>
      </c>
      <c r="G387" s="226"/>
      <c r="H387" s="230">
        <v>11.699999999999999</v>
      </c>
      <c r="I387" s="231"/>
      <c r="J387" s="226"/>
      <c r="K387" s="226"/>
      <c r="L387" s="232"/>
      <c r="M387" s="233"/>
      <c r="N387" s="234"/>
      <c r="O387" s="234"/>
      <c r="P387" s="234"/>
      <c r="Q387" s="234"/>
      <c r="R387" s="234"/>
      <c r="S387" s="234"/>
      <c r="T387" s="235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36" t="s">
        <v>149</v>
      </c>
      <c r="AU387" s="236" t="s">
        <v>82</v>
      </c>
      <c r="AV387" s="13" t="s">
        <v>82</v>
      </c>
      <c r="AW387" s="13" t="s">
        <v>33</v>
      </c>
      <c r="AX387" s="13" t="s">
        <v>72</v>
      </c>
      <c r="AY387" s="236" t="s">
        <v>135</v>
      </c>
    </row>
    <row r="388" s="15" customFormat="1">
      <c r="A388" s="15"/>
      <c r="B388" s="248"/>
      <c r="C388" s="249"/>
      <c r="D388" s="227" t="s">
        <v>149</v>
      </c>
      <c r="E388" s="250" t="s">
        <v>19</v>
      </c>
      <c r="F388" s="251" t="s">
        <v>209</v>
      </c>
      <c r="G388" s="249"/>
      <c r="H388" s="252">
        <v>11.699999999999999</v>
      </c>
      <c r="I388" s="253"/>
      <c r="J388" s="249"/>
      <c r="K388" s="249"/>
      <c r="L388" s="254"/>
      <c r="M388" s="255"/>
      <c r="N388" s="256"/>
      <c r="O388" s="256"/>
      <c r="P388" s="256"/>
      <c r="Q388" s="256"/>
      <c r="R388" s="256"/>
      <c r="S388" s="256"/>
      <c r="T388" s="257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T388" s="258" t="s">
        <v>149</v>
      </c>
      <c r="AU388" s="258" t="s">
        <v>82</v>
      </c>
      <c r="AV388" s="15" t="s">
        <v>136</v>
      </c>
      <c r="AW388" s="15" t="s">
        <v>33</v>
      </c>
      <c r="AX388" s="15" t="s">
        <v>72</v>
      </c>
      <c r="AY388" s="258" t="s">
        <v>135</v>
      </c>
    </row>
    <row r="389" s="13" customFormat="1">
      <c r="A389" s="13"/>
      <c r="B389" s="225"/>
      <c r="C389" s="226"/>
      <c r="D389" s="227" t="s">
        <v>149</v>
      </c>
      <c r="E389" s="228" t="s">
        <v>19</v>
      </c>
      <c r="F389" s="229" t="s">
        <v>210</v>
      </c>
      <c r="G389" s="226"/>
      <c r="H389" s="230">
        <v>18.899999999999999</v>
      </c>
      <c r="I389" s="231"/>
      <c r="J389" s="226"/>
      <c r="K389" s="226"/>
      <c r="L389" s="232"/>
      <c r="M389" s="233"/>
      <c r="N389" s="234"/>
      <c r="O389" s="234"/>
      <c r="P389" s="234"/>
      <c r="Q389" s="234"/>
      <c r="R389" s="234"/>
      <c r="S389" s="234"/>
      <c r="T389" s="235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36" t="s">
        <v>149</v>
      </c>
      <c r="AU389" s="236" t="s">
        <v>82</v>
      </c>
      <c r="AV389" s="13" t="s">
        <v>82</v>
      </c>
      <c r="AW389" s="13" t="s">
        <v>33</v>
      </c>
      <c r="AX389" s="13" t="s">
        <v>72</v>
      </c>
      <c r="AY389" s="236" t="s">
        <v>135</v>
      </c>
    </row>
    <row r="390" s="13" customFormat="1">
      <c r="A390" s="13"/>
      <c r="B390" s="225"/>
      <c r="C390" s="226"/>
      <c r="D390" s="227" t="s">
        <v>149</v>
      </c>
      <c r="E390" s="228" t="s">
        <v>19</v>
      </c>
      <c r="F390" s="229" t="s">
        <v>211</v>
      </c>
      <c r="G390" s="226"/>
      <c r="H390" s="230">
        <v>0.625</v>
      </c>
      <c r="I390" s="231"/>
      <c r="J390" s="226"/>
      <c r="K390" s="226"/>
      <c r="L390" s="232"/>
      <c r="M390" s="233"/>
      <c r="N390" s="234"/>
      <c r="O390" s="234"/>
      <c r="P390" s="234"/>
      <c r="Q390" s="234"/>
      <c r="R390" s="234"/>
      <c r="S390" s="234"/>
      <c r="T390" s="235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36" t="s">
        <v>149</v>
      </c>
      <c r="AU390" s="236" t="s">
        <v>82</v>
      </c>
      <c r="AV390" s="13" t="s">
        <v>82</v>
      </c>
      <c r="AW390" s="13" t="s">
        <v>33</v>
      </c>
      <c r="AX390" s="13" t="s">
        <v>72</v>
      </c>
      <c r="AY390" s="236" t="s">
        <v>135</v>
      </c>
    </row>
    <row r="391" s="15" customFormat="1">
      <c r="A391" s="15"/>
      <c r="B391" s="248"/>
      <c r="C391" s="249"/>
      <c r="D391" s="227" t="s">
        <v>149</v>
      </c>
      <c r="E391" s="250" t="s">
        <v>19</v>
      </c>
      <c r="F391" s="251" t="s">
        <v>213</v>
      </c>
      <c r="G391" s="249"/>
      <c r="H391" s="252">
        <v>19.524999999999999</v>
      </c>
      <c r="I391" s="253"/>
      <c r="J391" s="249"/>
      <c r="K391" s="249"/>
      <c r="L391" s="254"/>
      <c r="M391" s="255"/>
      <c r="N391" s="256"/>
      <c r="O391" s="256"/>
      <c r="P391" s="256"/>
      <c r="Q391" s="256"/>
      <c r="R391" s="256"/>
      <c r="S391" s="256"/>
      <c r="T391" s="257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T391" s="258" t="s">
        <v>149</v>
      </c>
      <c r="AU391" s="258" t="s">
        <v>82</v>
      </c>
      <c r="AV391" s="15" t="s">
        <v>136</v>
      </c>
      <c r="AW391" s="15" t="s">
        <v>33</v>
      </c>
      <c r="AX391" s="15" t="s">
        <v>72</v>
      </c>
      <c r="AY391" s="258" t="s">
        <v>135</v>
      </c>
    </row>
    <row r="392" s="14" customFormat="1">
      <c r="A392" s="14"/>
      <c r="B392" s="237"/>
      <c r="C392" s="238"/>
      <c r="D392" s="227" t="s">
        <v>149</v>
      </c>
      <c r="E392" s="239" t="s">
        <v>19</v>
      </c>
      <c r="F392" s="240" t="s">
        <v>214</v>
      </c>
      <c r="G392" s="238"/>
      <c r="H392" s="241">
        <v>31.224999999999998</v>
      </c>
      <c r="I392" s="242"/>
      <c r="J392" s="238"/>
      <c r="K392" s="238"/>
      <c r="L392" s="243"/>
      <c r="M392" s="244"/>
      <c r="N392" s="245"/>
      <c r="O392" s="245"/>
      <c r="P392" s="245"/>
      <c r="Q392" s="245"/>
      <c r="R392" s="245"/>
      <c r="S392" s="245"/>
      <c r="T392" s="246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47" t="s">
        <v>149</v>
      </c>
      <c r="AU392" s="247" t="s">
        <v>82</v>
      </c>
      <c r="AV392" s="14" t="s">
        <v>145</v>
      </c>
      <c r="AW392" s="14" t="s">
        <v>33</v>
      </c>
      <c r="AX392" s="14" t="s">
        <v>80</v>
      </c>
      <c r="AY392" s="247" t="s">
        <v>135</v>
      </c>
    </row>
    <row r="393" s="2" customFormat="1" ht="24.15" customHeight="1">
      <c r="A393" s="41"/>
      <c r="B393" s="42"/>
      <c r="C393" s="207" t="s">
        <v>616</v>
      </c>
      <c r="D393" s="207" t="s">
        <v>140</v>
      </c>
      <c r="E393" s="208" t="s">
        <v>617</v>
      </c>
      <c r="F393" s="209" t="s">
        <v>618</v>
      </c>
      <c r="G393" s="210" t="s">
        <v>143</v>
      </c>
      <c r="H393" s="211">
        <v>11.699999999999999</v>
      </c>
      <c r="I393" s="212"/>
      <c r="J393" s="213">
        <f>ROUND(I393*H393,1)</f>
        <v>0</v>
      </c>
      <c r="K393" s="209" t="s">
        <v>144</v>
      </c>
      <c r="L393" s="47"/>
      <c r="M393" s="214" t="s">
        <v>19</v>
      </c>
      <c r="N393" s="215" t="s">
        <v>43</v>
      </c>
      <c r="O393" s="87"/>
      <c r="P393" s="216">
        <f>O393*H393</f>
        <v>0</v>
      </c>
      <c r="Q393" s="216">
        <v>0</v>
      </c>
      <c r="R393" s="216">
        <f>Q393*H393</f>
        <v>0</v>
      </c>
      <c r="S393" s="216">
        <v>0</v>
      </c>
      <c r="T393" s="217">
        <f>S393*H393</f>
        <v>0</v>
      </c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R393" s="218" t="s">
        <v>246</v>
      </c>
      <c r="AT393" s="218" t="s">
        <v>140</v>
      </c>
      <c r="AU393" s="218" t="s">
        <v>82</v>
      </c>
      <c r="AY393" s="20" t="s">
        <v>135</v>
      </c>
      <c r="BE393" s="219">
        <f>IF(N393="základní",J393,0)</f>
        <v>0</v>
      </c>
      <c r="BF393" s="219">
        <f>IF(N393="snížená",J393,0)</f>
        <v>0</v>
      </c>
      <c r="BG393" s="219">
        <f>IF(N393="zákl. přenesená",J393,0)</f>
        <v>0</v>
      </c>
      <c r="BH393" s="219">
        <f>IF(N393="sníž. přenesená",J393,0)</f>
        <v>0</v>
      </c>
      <c r="BI393" s="219">
        <f>IF(N393="nulová",J393,0)</f>
        <v>0</v>
      </c>
      <c r="BJ393" s="20" t="s">
        <v>80</v>
      </c>
      <c r="BK393" s="219">
        <f>ROUND(I393*H393,1)</f>
        <v>0</v>
      </c>
      <c r="BL393" s="20" t="s">
        <v>246</v>
      </c>
      <c r="BM393" s="218" t="s">
        <v>619</v>
      </c>
    </row>
    <row r="394" s="2" customFormat="1">
      <c r="A394" s="41"/>
      <c r="B394" s="42"/>
      <c r="C394" s="43"/>
      <c r="D394" s="220" t="s">
        <v>147</v>
      </c>
      <c r="E394" s="43"/>
      <c r="F394" s="221" t="s">
        <v>620</v>
      </c>
      <c r="G394" s="43"/>
      <c r="H394" s="43"/>
      <c r="I394" s="222"/>
      <c r="J394" s="43"/>
      <c r="K394" s="43"/>
      <c r="L394" s="47"/>
      <c r="M394" s="223"/>
      <c r="N394" s="224"/>
      <c r="O394" s="87"/>
      <c r="P394" s="87"/>
      <c r="Q394" s="87"/>
      <c r="R394" s="87"/>
      <c r="S394" s="87"/>
      <c r="T394" s="88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T394" s="20" t="s">
        <v>147</v>
      </c>
      <c r="AU394" s="20" t="s">
        <v>82</v>
      </c>
    </row>
    <row r="395" s="13" customFormat="1">
      <c r="A395" s="13"/>
      <c r="B395" s="225"/>
      <c r="C395" s="226"/>
      <c r="D395" s="227" t="s">
        <v>149</v>
      </c>
      <c r="E395" s="228" t="s">
        <v>19</v>
      </c>
      <c r="F395" s="229" t="s">
        <v>208</v>
      </c>
      <c r="G395" s="226"/>
      <c r="H395" s="230">
        <v>11.699999999999999</v>
      </c>
      <c r="I395" s="231"/>
      <c r="J395" s="226"/>
      <c r="K395" s="226"/>
      <c r="L395" s="232"/>
      <c r="M395" s="233"/>
      <c r="N395" s="234"/>
      <c r="O395" s="234"/>
      <c r="P395" s="234"/>
      <c r="Q395" s="234"/>
      <c r="R395" s="234"/>
      <c r="S395" s="234"/>
      <c r="T395" s="235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T395" s="236" t="s">
        <v>149</v>
      </c>
      <c r="AU395" s="236" t="s">
        <v>82</v>
      </c>
      <c r="AV395" s="13" t="s">
        <v>82</v>
      </c>
      <c r="AW395" s="13" t="s">
        <v>33</v>
      </c>
      <c r="AX395" s="13" t="s">
        <v>72</v>
      </c>
      <c r="AY395" s="236" t="s">
        <v>135</v>
      </c>
    </row>
    <row r="396" s="15" customFormat="1">
      <c r="A396" s="15"/>
      <c r="B396" s="248"/>
      <c r="C396" s="249"/>
      <c r="D396" s="227" t="s">
        <v>149</v>
      </c>
      <c r="E396" s="250" t="s">
        <v>19</v>
      </c>
      <c r="F396" s="251" t="s">
        <v>209</v>
      </c>
      <c r="G396" s="249"/>
      <c r="H396" s="252">
        <v>11.699999999999999</v>
      </c>
      <c r="I396" s="253"/>
      <c r="J396" s="249"/>
      <c r="K396" s="249"/>
      <c r="L396" s="254"/>
      <c r="M396" s="255"/>
      <c r="N396" s="256"/>
      <c r="O396" s="256"/>
      <c r="P396" s="256"/>
      <c r="Q396" s="256"/>
      <c r="R396" s="256"/>
      <c r="S396" s="256"/>
      <c r="T396" s="257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T396" s="258" t="s">
        <v>149</v>
      </c>
      <c r="AU396" s="258" t="s">
        <v>82</v>
      </c>
      <c r="AV396" s="15" t="s">
        <v>136</v>
      </c>
      <c r="AW396" s="15" t="s">
        <v>33</v>
      </c>
      <c r="AX396" s="15" t="s">
        <v>72</v>
      </c>
      <c r="AY396" s="258" t="s">
        <v>135</v>
      </c>
    </row>
    <row r="397" s="14" customFormat="1">
      <c r="A397" s="14"/>
      <c r="B397" s="237"/>
      <c r="C397" s="238"/>
      <c r="D397" s="227" t="s">
        <v>149</v>
      </c>
      <c r="E397" s="239" t="s">
        <v>19</v>
      </c>
      <c r="F397" s="240" t="s">
        <v>154</v>
      </c>
      <c r="G397" s="238"/>
      <c r="H397" s="241">
        <v>11.699999999999999</v>
      </c>
      <c r="I397" s="242"/>
      <c r="J397" s="238"/>
      <c r="K397" s="238"/>
      <c r="L397" s="243"/>
      <c r="M397" s="244"/>
      <c r="N397" s="245"/>
      <c r="O397" s="245"/>
      <c r="P397" s="245"/>
      <c r="Q397" s="245"/>
      <c r="R397" s="245"/>
      <c r="S397" s="245"/>
      <c r="T397" s="246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47" t="s">
        <v>149</v>
      </c>
      <c r="AU397" s="247" t="s">
        <v>82</v>
      </c>
      <c r="AV397" s="14" t="s">
        <v>145</v>
      </c>
      <c r="AW397" s="14" t="s">
        <v>33</v>
      </c>
      <c r="AX397" s="14" t="s">
        <v>80</v>
      </c>
      <c r="AY397" s="247" t="s">
        <v>135</v>
      </c>
    </row>
    <row r="398" s="2" customFormat="1" ht="16.5" customHeight="1">
      <c r="A398" s="41"/>
      <c r="B398" s="42"/>
      <c r="C398" s="207" t="s">
        <v>621</v>
      </c>
      <c r="D398" s="207" t="s">
        <v>140</v>
      </c>
      <c r="E398" s="208" t="s">
        <v>622</v>
      </c>
      <c r="F398" s="209" t="s">
        <v>623</v>
      </c>
      <c r="G398" s="210" t="s">
        <v>143</v>
      </c>
      <c r="H398" s="211">
        <v>10.565</v>
      </c>
      <c r="I398" s="212"/>
      <c r="J398" s="213">
        <f>ROUND(I398*H398,1)</f>
        <v>0</v>
      </c>
      <c r="K398" s="209" t="s">
        <v>144</v>
      </c>
      <c r="L398" s="47"/>
      <c r="M398" s="214" t="s">
        <v>19</v>
      </c>
      <c r="N398" s="215" t="s">
        <v>43</v>
      </c>
      <c r="O398" s="87"/>
      <c r="P398" s="216">
        <f>O398*H398</f>
        <v>0</v>
      </c>
      <c r="Q398" s="216">
        <v>0</v>
      </c>
      <c r="R398" s="216">
        <f>Q398*H398</f>
        <v>0</v>
      </c>
      <c r="S398" s="216">
        <v>3.0000000000000001E-05</v>
      </c>
      <c r="T398" s="217">
        <f>S398*H398</f>
        <v>0.00031694999999999998</v>
      </c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R398" s="218" t="s">
        <v>246</v>
      </c>
      <c r="AT398" s="218" t="s">
        <v>140</v>
      </c>
      <c r="AU398" s="218" t="s">
        <v>82</v>
      </c>
      <c r="AY398" s="20" t="s">
        <v>135</v>
      </c>
      <c r="BE398" s="219">
        <f>IF(N398="základní",J398,0)</f>
        <v>0</v>
      </c>
      <c r="BF398" s="219">
        <f>IF(N398="snížená",J398,0)</f>
        <v>0</v>
      </c>
      <c r="BG398" s="219">
        <f>IF(N398="zákl. přenesená",J398,0)</f>
        <v>0</v>
      </c>
      <c r="BH398" s="219">
        <f>IF(N398="sníž. přenesená",J398,0)</f>
        <v>0</v>
      </c>
      <c r="BI398" s="219">
        <f>IF(N398="nulová",J398,0)</f>
        <v>0</v>
      </c>
      <c r="BJ398" s="20" t="s">
        <v>80</v>
      </c>
      <c r="BK398" s="219">
        <f>ROUND(I398*H398,1)</f>
        <v>0</v>
      </c>
      <c r="BL398" s="20" t="s">
        <v>246</v>
      </c>
      <c r="BM398" s="218" t="s">
        <v>624</v>
      </c>
    </row>
    <row r="399" s="2" customFormat="1">
      <c r="A399" s="41"/>
      <c r="B399" s="42"/>
      <c r="C399" s="43"/>
      <c r="D399" s="220" t="s">
        <v>147</v>
      </c>
      <c r="E399" s="43"/>
      <c r="F399" s="221" t="s">
        <v>625</v>
      </c>
      <c r="G399" s="43"/>
      <c r="H399" s="43"/>
      <c r="I399" s="222"/>
      <c r="J399" s="43"/>
      <c r="K399" s="43"/>
      <c r="L399" s="47"/>
      <c r="M399" s="223"/>
      <c r="N399" s="224"/>
      <c r="O399" s="87"/>
      <c r="P399" s="87"/>
      <c r="Q399" s="87"/>
      <c r="R399" s="87"/>
      <c r="S399" s="87"/>
      <c r="T399" s="88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T399" s="20" t="s">
        <v>147</v>
      </c>
      <c r="AU399" s="20" t="s">
        <v>82</v>
      </c>
    </row>
    <row r="400" s="13" customFormat="1">
      <c r="A400" s="13"/>
      <c r="B400" s="225"/>
      <c r="C400" s="226"/>
      <c r="D400" s="227" t="s">
        <v>149</v>
      </c>
      <c r="E400" s="228" t="s">
        <v>19</v>
      </c>
      <c r="F400" s="229" t="s">
        <v>277</v>
      </c>
      <c r="G400" s="226"/>
      <c r="H400" s="230">
        <v>5.3099999999999996</v>
      </c>
      <c r="I400" s="231"/>
      <c r="J400" s="226"/>
      <c r="K400" s="226"/>
      <c r="L400" s="232"/>
      <c r="M400" s="233"/>
      <c r="N400" s="234"/>
      <c r="O400" s="234"/>
      <c r="P400" s="234"/>
      <c r="Q400" s="234"/>
      <c r="R400" s="234"/>
      <c r="S400" s="234"/>
      <c r="T400" s="235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36" t="s">
        <v>149</v>
      </c>
      <c r="AU400" s="236" t="s">
        <v>82</v>
      </c>
      <c r="AV400" s="13" t="s">
        <v>82</v>
      </c>
      <c r="AW400" s="13" t="s">
        <v>33</v>
      </c>
      <c r="AX400" s="13" t="s">
        <v>72</v>
      </c>
      <c r="AY400" s="236" t="s">
        <v>135</v>
      </c>
    </row>
    <row r="401" s="15" customFormat="1">
      <c r="A401" s="15"/>
      <c r="B401" s="248"/>
      <c r="C401" s="249"/>
      <c r="D401" s="227" t="s">
        <v>149</v>
      </c>
      <c r="E401" s="250" t="s">
        <v>19</v>
      </c>
      <c r="F401" s="251" t="s">
        <v>278</v>
      </c>
      <c r="G401" s="249"/>
      <c r="H401" s="252">
        <v>5.3099999999999996</v>
      </c>
      <c r="I401" s="253"/>
      <c r="J401" s="249"/>
      <c r="K401" s="249"/>
      <c r="L401" s="254"/>
      <c r="M401" s="255"/>
      <c r="N401" s="256"/>
      <c r="O401" s="256"/>
      <c r="P401" s="256"/>
      <c r="Q401" s="256"/>
      <c r="R401" s="256"/>
      <c r="S401" s="256"/>
      <c r="T401" s="257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T401" s="258" t="s">
        <v>149</v>
      </c>
      <c r="AU401" s="258" t="s">
        <v>82</v>
      </c>
      <c r="AV401" s="15" t="s">
        <v>136</v>
      </c>
      <c r="AW401" s="15" t="s">
        <v>33</v>
      </c>
      <c r="AX401" s="15" t="s">
        <v>72</v>
      </c>
      <c r="AY401" s="258" t="s">
        <v>135</v>
      </c>
    </row>
    <row r="402" s="13" customFormat="1">
      <c r="A402" s="13"/>
      <c r="B402" s="225"/>
      <c r="C402" s="226"/>
      <c r="D402" s="227" t="s">
        <v>149</v>
      </c>
      <c r="E402" s="228" t="s">
        <v>19</v>
      </c>
      <c r="F402" s="229" t="s">
        <v>279</v>
      </c>
      <c r="G402" s="226"/>
      <c r="H402" s="230">
        <v>2.8799999999999999</v>
      </c>
      <c r="I402" s="231"/>
      <c r="J402" s="226"/>
      <c r="K402" s="226"/>
      <c r="L402" s="232"/>
      <c r="M402" s="233"/>
      <c r="N402" s="234"/>
      <c r="O402" s="234"/>
      <c r="P402" s="234"/>
      <c r="Q402" s="234"/>
      <c r="R402" s="234"/>
      <c r="S402" s="234"/>
      <c r="T402" s="235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36" t="s">
        <v>149</v>
      </c>
      <c r="AU402" s="236" t="s">
        <v>82</v>
      </c>
      <c r="AV402" s="13" t="s">
        <v>82</v>
      </c>
      <c r="AW402" s="13" t="s">
        <v>33</v>
      </c>
      <c r="AX402" s="13" t="s">
        <v>72</v>
      </c>
      <c r="AY402" s="236" t="s">
        <v>135</v>
      </c>
    </row>
    <row r="403" s="13" customFormat="1">
      <c r="A403" s="13"/>
      <c r="B403" s="225"/>
      <c r="C403" s="226"/>
      <c r="D403" s="227" t="s">
        <v>149</v>
      </c>
      <c r="E403" s="228" t="s">
        <v>19</v>
      </c>
      <c r="F403" s="229" t="s">
        <v>280</v>
      </c>
      <c r="G403" s="226"/>
      <c r="H403" s="230">
        <v>2.375</v>
      </c>
      <c r="I403" s="231"/>
      <c r="J403" s="226"/>
      <c r="K403" s="226"/>
      <c r="L403" s="232"/>
      <c r="M403" s="233"/>
      <c r="N403" s="234"/>
      <c r="O403" s="234"/>
      <c r="P403" s="234"/>
      <c r="Q403" s="234"/>
      <c r="R403" s="234"/>
      <c r="S403" s="234"/>
      <c r="T403" s="235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36" t="s">
        <v>149</v>
      </c>
      <c r="AU403" s="236" t="s">
        <v>82</v>
      </c>
      <c r="AV403" s="13" t="s">
        <v>82</v>
      </c>
      <c r="AW403" s="13" t="s">
        <v>33</v>
      </c>
      <c r="AX403" s="13" t="s">
        <v>72</v>
      </c>
      <c r="AY403" s="236" t="s">
        <v>135</v>
      </c>
    </row>
    <row r="404" s="15" customFormat="1">
      <c r="A404" s="15"/>
      <c r="B404" s="248"/>
      <c r="C404" s="249"/>
      <c r="D404" s="227" t="s">
        <v>149</v>
      </c>
      <c r="E404" s="250" t="s">
        <v>19</v>
      </c>
      <c r="F404" s="251" t="s">
        <v>281</v>
      </c>
      <c r="G404" s="249"/>
      <c r="H404" s="252">
        <v>5.2549999999999999</v>
      </c>
      <c r="I404" s="253"/>
      <c r="J404" s="249"/>
      <c r="K404" s="249"/>
      <c r="L404" s="254"/>
      <c r="M404" s="255"/>
      <c r="N404" s="256"/>
      <c r="O404" s="256"/>
      <c r="P404" s="256"/>
      <c r="Q404" s="256"/>
      <c r="R404" s="256"/>
      <c r="S404" s="256"/>
      <c r="T404" s="257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T404" s="258" t="s">
        <v>149</v>
      </c>
      <c r="AU404" s="258" t="s">
        <v>82</v>
      </c>
      <c r="AV404" s="15" t="s">
        <v>136</v>
      </c>
      <c r="AW404" s="15" t="s">
        <v>33</v>
      </c>
      <c r="AX404" s="15" t="s">
        <v>72</v>
      </c>
      <c r="AY404" s="258" t="s">
        <v>135</v>
      </c>
    </row>
    <row r="405" s="14" customFormat="1">
      <c r="A405" s="14"/>
      <c r="B405" s="237"/>
      <c r="C405" s="238"/>
      <c r="D405" s="227" t="s">
        <v>149</v>
      </c>
      <c r="E405" s="239" t="s">
        <v>19</v>
      </c>
      <c r="F405" s="240" t="s">
        <v>154</v>
      </c>
      <c r="G405" s="238"/>
      <c r="H405" s="241">
        <v>10.565</v>
      </c>
      <c r="I405" s="242"/>
      <c r="J405" s="238"/>
      <c r="K405" s="238"/>
      <c r="L405" s="243"/>
      <c r="M405" s="244"/>
      <c r="N405" s="245"/>
      <c r="O405" s="245"/>
      <c r="P405" s="245"/>
      <c r="Q405" s="245"/>
      <c r="R405" s="245"/>
      <c r="S405" s="245"/>
      <c r="T405" s="246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47" t="s">
        <v>149</v>
      </c>
      <c r="AU405" s="247" t="s">
        <v>82</v>
      </c>
      <c r="AV405" s="14" t="s">
        <v>145</v>
      </c>
      <c r="AW405" s="14" t="s">
        <v>33</v>
      </c>
      <c r="AX405" s="14" t="s">
        <v>80</v>
      </c>
      <c r="AY405" s="247" t="s">
        <v>135</v>
      </c>
    </row>
    <row r="406" s="2" customFormat="1" ht="16.5" customHeight="1">
      <c r="A406" s="41"/>
      <c r="B406" s="42"/>
      <c r="C406" s="259" t="s">
        <v>626</v>
      </c>
      <c r="D406" s="259" t="s">
        <v>242</v>
      </c>
      <c r="E406" s="260" t="s">
        <v>627</v>
      </c>
      <c r="F406" s="261" t="s">
        <v>628</v>
      </c>
      <c r="G406" s="262" t="s">
        <v>143</v>
      </c>
      <c r="H406" s="263">
        <v>11.093</v>
      </c>
      <c r="I406" s="264"/>
      <c r="J406" s="265">
        <f>ROUND(I406*H406,1)</f>
        <v>0</v>
      </c>
      <c r="K406" s="261" t="s">
        <v>144</v>
      </c>
      <c r="L406" s="266"/>
      <c r="M406" s="267" t="s">
        <v>19</v>
      </c>
      <c r="N406" s="268" t="s">
        <v>43</v>
      </c>
      <c r="O406" s="87"/>
      <c r="P406" s="216">
        <f>O406*H406</f>
        <v>0</v>
      </c>
      <c r="Q406" s="216">
        <v>1.0000000000000001E-05</v>
      </c>
      <c r="R406" s="216">
        <f>Q406*H406</f>
        <v>0.00011093000000000001</v>
      </c>
      <c r="S406" s="216">
        <v>0</v>
      </c>
      <c r="T406" s="217">
        <f>S406*H406</f>
        <v>0</v>
      </c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R406" s="218" t="s">
        <v>329</v>
      </c>
      <c r="AT406" s="218" t="s">
        <v>242</v>
      </c>
      <c r="AU406" s="218" t="s">
        <v>82</v>
      </c>
      <c r="AY406" s="20" t="s">
        <v>135</v>
      </c>
      <c r="BE406" s="219">
        <f>IF(N406="základní",J406,0)</f>
        <v>0</v>
      </c>
      <c r="BF406" s="219">
        <f>IF(N406="snížená",J406,0)</f>
        <v>0</v>
      </c>
      <c r="BG406" s="219">
        <f>IF(N406="zákl. přenesená",J406,0)</f>
        <v>0</v>
      </c>
      <c r="BH406" s="219">
        <f>IF(N406="sníž. přenesená",J406,0)</f>
        <v>0</v>
      </c>
      <c r="BI406" s="219">
        <f>IF(N406="nulová",J406,0)</f>
        <v>0</v>
      </c>
      <c r="BJ406" s="20" t="s">
        <v>80</v>
      </c>
      <c r="BK406" s="219">
        <f>ROUND(I406*H406,1)</f>
        <v>0</v>
      </c>
      <c r="BL406" s="20" t="s">
        <v>246</v>
      </c>
      <c r="BM406" s="218" t="s">
        <v>629</v>
      </c>
    </row>
    <row r="407" s="13" customFormat="1">
      <c r="A407" s="13"/>
      <c r="B407" s="225"/>
      <c r="C407" s="226"/>
      <c r="D407" s="227" t="s">
        <v>149</v>
      </c>
      <c r="E407" s="228" t="s">
        <v>19</v>
      </c>
      <c r="F407" s="229" t="s">
        <v>630</v>
      </c>
      <c r="G407" s="226"/>
      <c r="H407" s="230">
        <v>11.093</v>
      </c>
      <c r="I407" s="231"/>
      <c r="J407" s="226"/>
      <c r="K407" s="226"/>
      <c r="L407" s="232"/>
      <c r="M407" s="233"/>
      <c r="N407" s="234"/>
      <c r="O407" s="234"/>
      <c r="P407" s="234"/>
      <c r="Q407" s="234"/>
      <c r="R407" s="234"/>
      <c r="S407" s="234"/>
      <c r="T407" s="235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236" t="s">
        <v>149</v>
      </c>
      <c r="AU407" s="236" t="s">
        <v>82</v>
      </c>
      <c r="AV407" s="13" t="s">
        <v>82</v>
      </c>
      <c r="AW407" s="13" t="s">
        <v>33</v>
      </c>
      <c r="AX407" s="13" t="s">
        <v>80</v>
      </c>
      <c r="AY407" s="236" t="s">
        <v>135</v>
      </c>
    </row>
    <row r="408" s="2" customFormat="1" ht="24.15" customHeight="1">
      <c r="A408" s="41"/>
      <c r="B408" s="42"/>
      <c r="C408" s="207" t="s">
        <v>631</v>
      </c>
      <c r="D408" s="207" t="s">
        <v>140</v>
      </c>
      <c r="E408" s="208" t="s">
        <v>632</v>
      </c>
      <c r="F408" s="209" t="s">
        <v>633</v>
      </c>
      <c r="G408" s="210" t="s">
        <v>143</v>
      </c>
      <c r="H408" s="211">
        <v>16</v>
      </c>
      <c r="I408" s="212"/>
      <c r="J408" s="213">
        <f>ROUND(I408*H408,1)</f>
        <v>0</v>
      </c>
      <c r="K408" s="209" t="s">
        <v>144</v>
      </c>
      <c r="L408" s="47"/>
      <c r="M408" s="214" t="s">
        <v>19</v>
      </c>
      <c r="N408" s="215" t="s">
        <v>43</v>
      </c>
      <c r="O408" s="87"/>
      <c r="P408" s="216">
        <f>O408*H408</f>
        <v>0</v>
      </c>
      <c r="Q408" s="216">
        <v>0</v>
      </c>
      <c r="R408" s="216">
        <f>Q408*H408</f>
        <v>0</v>
      </c>
      <c r="S408" s="216">
        <v>3.0000000000000001E-05</v>
      </c>
      <c r="T408" s="217">
        <f>S408*H408</f>
        <v>0.00048000000000000001</v>
      </c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R408" s="218" t="s">
        <v>246</v>
      </c>
      <c r="AT408" s="218" t="s">
        <v>140</v>
      </c>
      <c r="AU408" s="218" t="s">
        <v>82</v>
      </c>
      <c r="AY408" s="20" t="s">
        <v>135</v>
      </c>
      <c r="BE408" s="219">
        <f>IF(N408="základní",J408,0)</f>
        <v>0</v>
      </c>
      <c r="BF408" s="219">
        <f>IF(N408="snížená",J408,0)</f>
        <v>0</v>
      </c>
      <c r="BG408" s="219">
        <f>IF(N408="zákl. přenesená",J408,0)</f>
        <v>0</v>
      </c>
      <c r="BH408" s="219">
        <f>IF(N408="sníž. přenesená",J408,0)</f>
        <v>0</v>
      </c>
      <c r="BI408" s="219">
        <f>IF(N408="nulová",J408,0)</f>
        <v>0</v>
      </c>
      <c r="BJ408" s="20" t="s">
        <v>80</v>
      </c>
      <c r="BK408" s="219">
        <f>ROUND(I408*H408,1)</f>
        <v>0</v>
      </c>
      <c r="BL408" s="20" t="s">
        <v>246</v>
      </c>
      <c r="BM408" s="218" t="s">
        <v>634</v>
      </c>
    </row>
    <row r="409" s="2" customFormat="1">
      <c r="A409" s="41"/>
      <c r="B409" s="42"/>
      <c r="C409" s="43"/>
      <c r="D409" s="220" t="s">
        <v>147</v>
      </c>
      <c r="E409" s="43"/>
      <c r="F409" s="221" t="s">
        <v>635</v>
      </c>
      <c r="G409" s="43"/>
      <c r="H409" s="43"/>
      <c r="I409" s="222"/>
      <c r="J409" s="43"/>
      <c r="K409" s="43"/>
      <c r="L409" s="47"/>
      <c r="M409" s="223"/>
      <c r="N409" s="224"/>
      <c r="O409" s="87"/>
      <c r="P409" s="87"/>
      <c r="Q409" s="87"/>
      <c r="R409" s="87"/>
      <c r="S409" s="87"/>
      <c r="T409" s="88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T409" s="20" t="s">
        <v>147</v>
      </c>
      <c r="AU409" s="20" t="s">
        <v>82</v>
      </c>
    </row>
    <row r="410" s="13" customFormat="1">
      <c r="A410" s="13"/>
      <c r="B410" s="225"/>
      <c r="C410" s="226"/>
      <c r="D410" s="227" t="s">
        <v>149</v>
      </c>
      <c r="E410" s="228" t="s">
        <v>19</v>
      </c>
      <c r="F410" s="229" t="s">
        <v>636</v>
      </c>
      <c r="G410" s="226"/>
      <c r="H410" s="230">
        <v>16</v>
      </c>
      <c r="I410" s="231"/>
      <c r="J410" s="226"/>
      <c r="K410" s="226"/>
      <c r="L410" s="232"/>
      <c r="M410" s="233"/>
      <c r="N410" s="234"/>
      <c r="O410" s="234"/>
      <c r="P410" s="234"/>
      <c r="Q410" s="234"/>
      <c r="R410" s="234"/>
      <c r="S410" s="234"/>
      <c r="T410" s="235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36" t="s">
        <v>149</v>
      </c>
      <c r="AU410" s="236" t="s">
        <v>82</v>
      </c>
      <c r="AV410" s="13" t="s">
        <v>82</v>
      </c>
      <c r="AW410" s="13" t="s">
        <v>33</v>
      </c>
      <c r="AX410" s="13" t="s">
        <v>80</v>
      </c>
      <c r="AY410" s="236" t="s">
        <v>135</v>
      </c>
    </row>
    <row r="411" s="2" customFormat="1" ht="16.5" customHeight="1">
      <c r="A411" s="41"/>
      <c r="B411" s="42"/>
      <c r="C411" s="259" t="s">
        <v>637</v>
      </c>
      <c r="D411" s="259" t="s">
        <v>242</v>
      </c>
      <c r="E411" s="260" t="s">
        <v>627</v>
      </c>
      <c r="F411" s="261" t="s">
        <v>628</v>
      </c>
      <c r="G411" s="262" t="s">
        <v>143</v>
      </c>
      <c r="H411" s="263">
        <v>16.800000000000001</v>
      </c>
      <c r="I411" s="264"/>
      <c r="J411" s="265">
        <f>ROUND(I411*H411,1)</f>
        <v>0</v>
      </c>
      <c r="K411" s="261" t="s">
        <v>144</v>
      </c>
      <c r="L411" s="266"/>
      <c r="M411" s="267" t="s">
        <v>19</v>
      </c>
      <c r="N411" s="268" t="s">
        <v>43</v>
      </c>
      <c r="O411" s="87"/>
      <c r="P411" s="216">
        <f>O411*H411</f>
        <v>0</v>
      </c>
      <c r="Q411" s="216">
        <v>1.0000000000000001E-05</v>
      </c>
      <c r="R411" s="216">
        <f>Q411*H411</f>
        <v>0.00016800000000000002</v>
      </c>
      <c r="S411" s="216">
        <v>0</v>
      </c>
      <c r="T411" s="217">
        <f>S411*H411</f>
        <v>0</v>
      </c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R411" s="218" t="s">
        <v>329</v>
      </c>
      <c r="AT411" s="218" t="s">
        <v>242</v>
      </c>
      <c r="AU411" s="218" t="s">
        <v>82</v>
      </c>
      <c r="AY411" s="20" t="s">
        <v>135</v>
      </c>
      <c r="BE411" s="219">
        <f>IF(N411="základní",J411,0)</f>
        <v>0</v>
      </c>
      <c r="BF411" s="219">
        <f>IF(N411="snížená",J411,0)</f>
        <v>0</v>
      </c>
      <c r="BG411" s="219">
        <f>IF(N411="zákl. přenesená",J411,0)</f>
        <v>0</v>
      </c>
      <c r="BH411" s="219">
        <f>IF(N411="sníž. přenesená",J411,0)</f>
        <v>0</v>
      </c>
      <c r="BI411" s="219">
        <f>IF(N411="nulová",J411,0)</f>
        <v>0</v>
      </c>
      <c r="BJ411" s="20" t="s">
        <v>80</v>
      </c>
      <c r="BK411" s="219">
        <f>ROUND(I411*H411,1)</f>
        <v>0</v>
      </c>
      <c r="BL411" s="20" t="s">
        <v>246</v>
      </c>
      <c r="BM411" s="218" t="s">
        <v>638</v>
      </c>
    </row>
    <row r="412" s="13" customFormat="1">
      <c r="A412" s="13"/>
      <c r="B412" s="225"/>
      <c r="C412" s="226"/>
      <c r="D412" s="227" t="s">
        <v>149</v>
      </c>
      <c r="E412" s="228" t="s">
        <v>19</v>
      </c>
      <c r="F412" s="229" t="s">
        <v>639</v>
      </c>
      <c r="G412" s="226"/>
      <c r="H412" s="230">
        <v>16.800000000000001</v>
      </c>
      <c r="I412" s="231"/>
      <c r="J412" s="226"/>
      <c r="K412" s="226"/>
      <c r="L412" s="232"/>
      <c r="M412" s="279"/>
      <c r="N412" s="280"/>
      <c r="O412" s="280"/>
      <c r="P412" s="280"/>
      <c r="Q412" s="280"/>
      <c r="R412" s="280"/>
      <c r="S412" s="280"/>
      <c r="T412" s="281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36" t="s">
        <v>149</v>
      </c>
      <c r="AU412" s="236" t="s">
        <v>82</v>
      </c>
      <c r="AV412" s="13" t="s">
        <v>82</v>
      </c>
      <c r="AW412" s="13" t="s">
        <v>33</v>
      </c>
      <c r="AX412" s="13" t="s">
        <v>80</v>
      </c>
      <c r="AY412" s="236" t="s">
        <v>135</v>
      </c>
    </row>
    <row r="413" s="2" customFormat="1" ht="6.96" customHeight="1">
      <c r="A413" s="41"/>
      <c r="B413" s="62"/>
      <c r="C413" s="63"/>
      <c r="D413" s="63"/>
      <c r="E413" s="63"/>
      <c r="F413" s="63"/>
      <c r="G413" s="63"/>
      <c r="H413" s="63"/>
      <c r="I413" s="63"/>
      <c r="J413" s="63"/>
      <c r="K413" s="63"/>
      <c r="L413" s="47"/>
      <c r="M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</row>
  </sheetData>
  <sheetProtection sheet="1" autoFilter="0" formatColumns="0" formatRows="0" objects="1" scenarios="1" spinCount="100000" saltValue="MyGQDXcoQQddd2a17MhArfMUy+jOEIJ9GyHryA73F3nkTRAj/wKELVaYdVFfcIzaaRECOR7Adudfu97PxzlUvw==" hashValue="Sbu6uD6YHPAGi2VeP1ujWl0y3i3CIHSGt0Ny3/MVN1Oz+fEkflgG8Quhdz8EOJef4emE3Q4bAA6u6oV1NIfkDg==" algorithmName="SHA-512" password="DDC5"/>
  <autoFilter ref="C98:K412"/>
  <mergeCells count="9">
    <mergeCell ref="E7:H7"/>
    <mergeCell ref="E9:H9"/>
    <mergeCell ref="E18:H18"/>
    <mergeCell ref="E27:H27"/>
    <mergeCell ref="E48:H48"/>
    <mergeCell ref="E50:H50"/>
    <mergeCell ref="E89:H89"/>
    <mergeCell ref="E91:H91"/>
    <mergeCell ref="L2:V2"/>
  </mergeCells>
  <hyperlinks>
    <hyperlink ref="F104" r:id="rId1" display="https://podminky.urs.cz/item/CS_URS_2026_01/342272225"/>
    <hyperlink ref="F111" r:id="rId2" display="https://podminky.urs.cz/item/CS_URS_2026_01/342272245"/>
    <hyperlink ref="F114" r:id="rId3" display="https://podminky.urs.cz/item/CS_URS_2026_01/342291121"/>
    <hyperlink ref="F119" r:id="rId4" display="https://podminky.urs.cz/item/CS_URS_2026_01/612131101"/>
    <hyperlink ref="F124" r:id="rId5" display="https://podminky.urs.cz/item/CS_URS_2026_01/612321121"/>
    <hyperlink ref="F127" r:id="rId6" display="https://podminky.urs.cz/item/CS_URS_2026_01/612321191"/>
    <hyperlink ref="F130" r:id="rId7" display="https://podminky.urs.cz/item/CS_URS_2026_01/612331121"/>
    <hyperlink ref="F133" r:id="rId8" display="https://podminky.urs.cz/item/CS_URS_2026_01/612331191"/>
    <hyperlink ref="F136" r:id="rId9" display="https://podminky.urs.cz/item/CS_URS_2026_01/629999030"/>
    <hyperlink ref="F139" r:id="rId10" display="https://podminky.urs.cz/item/CS_URS_2026_01/612131121"/>
    <hyperlink ref="F148" r:id="rId11" display="https://podminky.urs.cz/item/CS_URS_2026_01/612142001"/>
    <hyperlink ref="F157" r:id="rId12" display="https://podminky.urs.cz/item/CS_URS_2026_01/612321131"/>
    <hyperlink ref="F167" r:id="rId13" display="https://podminky.urs.cz/item/CS_URS_2026_01/631311131"/>
    <hyperlink ref="F171" r:id="rId14" display="https://podminky.urs.cz/item/CS_URS_2026_01/642942111"/>
    <hyperlink ref="F177" r:id="rId15" display="https://podminky.urs.cz/item/CS_URS_2026_01/949121112"/>
    <hyperlink ref="F179" r:id="rId16" display="https://podminky.urs.cz/item/CS_URS_2026_01/949121212"/>
    <hyperlink ref="F182" r:id="rId17" display="https://podminky.urs.cz/item/CS_URS_2026_01/949121812"/>
    <hyperlink ref="F185" r:id="rId18" display="https://podminky.urs.cz/item/CS_URS_2026_01/952901111"/>
    <hyperlink ref="F194" r:id="rId19" display="https://podminky.urs.cz/item/CS_URS_2026_01/985131111"/>
    <hyperlink ref="F201" r:id="rId20" display="https://podminky.urs.cz/item/CS_URS_2026_01/985131311"/>
    <hyperlink ref="F203" r:id="rId21" display="https://podminky.urs.cz/item/CS_URS_2026_01/985139112"/>
    <hyperlink ref="F205" r:id="rId22" display="https://podminky.urs.cz/item/CS_URS_2026_01/632450124"/>
    <hyperlink ref="F212" r:id="rId23" display="https://podminky.urs.cz/item/CS_URS_2026_01/998018001"/>
    <hyperlink ref="F216" r:id="rId24" display="https://podminky.urs.cz/item/CS_URS_2026_01/712391172"/>
    <hyperlink ref="F221" r:id="rId25" display="https://podminky.urs.cz/item/CS_URS_2026_01/998712121"/>
    <hyperlink ref="F224" r:id="rId26" display="https://podminky.urs.cz/item/CS_URS_2026_01/763131551"/>
    <hyperlink ref="F232" r:id="rId27" display="https://podminky.urs.cz/item/CS_URS_2026_01/763131714"/>
    <hyperlink ref="F234" r:id="rId28" display="https://podminky.urs.cz/item/CS_URS_2026_01/763131751"/>
    <hyperlink ref="F244" r:id="rId29" display="https://podminky.urs.cz/item/CS_URS_2026_01/763131752"/>
    <hyperlink ref="F248" r:id="rId30" display="https://podminky.urs.cz/item/CS_URS_2026_01/998763331"/>
    <hyperlink ref="F251" r:id="rId31" display="https://podminky.urs.cz/item/CS_URS_2026_01/766660001"/>
    <hyperlink ref="F254" r:id="rId32" display="https://podminky.urs.cz/item/CS_URS_2026_01/766660002"/>
    <hyperlink ref="F257" r:id="rId33" display="https://podminky.urs.cz/item/CS_URS_2026_01/766660720"/>
    <hyperlink ref="F260" r:id="rId34" display="https://podminky.urs.cz/item/CS_URS_2026_01/766660751"/>
    <hyperlink ref="F264" r:id="rId35" display="https://podminky.urs.cz/item/CS_URS_2026_01/766660752"/>
    <hyperlink ref="F267" r:id="rId36" display="https://podminky.urs.cz/item/CS_URS_2026_01/766660730"/>
    <hyperlink ref="F270" r:id="rId37" display="https://podminky.urs.cz/item/CS_URS_2026_01/766660729"/>
    <hyperlink ref="F273" r:id="rId38" display="https://podminky.urs.cz/item/CS_URS_2026_01/998766121"/>
    <hyperlink ref="F276" r:id="rId39" display="https://podminky.urs.cz/item/CS_URS_2026_01/771111011"/>
    <hyperlink ref="F284" r:id="rId40" display="https://podminky.urs.cz/item/CS_URS_2026_01/771121011"/>
    <hyperlink ref="F286" r:id="rId41" display="https://podminky.urs.cz/item/CS_URS_2026_01/771151022"/>
    <hyperlink ref="F288" r:id="rId42" display="https://podminky.urs.cz/item/CS_URS_2026_01/771161022"/>
    <hyperlink ref="F292" r:id="rId43" display="https://podminky.urs.cz/item/CS_URS_2026_01/771574515"/>
    <hyperlink ref="F302" r:id="rId44" display="https://podminky.urs.cz/item/CS_URS_2026_01/771591184"/>
    <hyperlink ref="F305" r:id="rId45" display="https://podminky.urs.cz/item/CS_URS_2026_01/998771121"/>
    <hyperlink ref="F308" r:id="rId46" display="https://podminky.urs.cz/item/CS_URS_2026_01/781111011"/>
    <hyperlink ref="F323" r:id="rId47" display="https://podminky.urs.cz/item/CS_URS_2026_01/781121011"/>
    <hyperlink ref="F325" r:id="rId48" display="https://podminky.urs.cz/item/CS_URS_2026_01/781151031"/>
    <hyperlink ref="F327" r:id="rId49" display="https://podminky.urs.cz/item/CS_URS_2026_01/781472215"/>
    <hyperlink ref="F340" r:id="rId50" display="https://podminky.urs.cz/item/CS_URS_2026_01/781674112"/>
    <hyperlink ref="F347" r:id="rId51" display="https://podminky.urs.cz/item/CS_URS_2026_01/781674111"/>
    <hyperlink ref="F352" r:id="rId52" display="https://podminky.urs.cz/item/CS_URS_2026_01/781495141"/>
    <hyperlink ref="F354" r:id="rId53" display="https://podminky.urs.cz/item/CS_URS_2026_01/781495142"/>
    <hyperlink ref="F356" r:id="rId54" display="https://podminky.urs.cz/item/CS_URS_2026_01/781495143"/>
    <hyperlink ref="F358" r:id="rId55" display="https://podminky.urs.cz/item/CS_URS_2026_01/781495184"/>
    <hyperlink ref="F361" r:id="rId56" display="https://podminky.urs.cz/item/CS_URS_2026_01/998781121"/>
    <hyperlink ref="F364" r:id="rId57" display="https://podminky.urs.cz/item/CS_URS_2026_01/783301303"/>
    <hyperlink ref="F369" r:id="rId58" display="https://podminky.urs.cz/item/CS_URS_2026_01/783314101"/>
    <hyperlink ref="F371" r:id="rId59" display="https://podminky.urs.cz/item/CS_URS_2026_01/783315101"/>
    <hyperlink ref="F373" r:id="rId60" display="https://podminky.urs.cz/item/CS_URS_2026_01/783317101"/>
    <hyperlink ref="F376" r:id="rId61" display="https://podminky.urs.cz/item/CS_URS_2026_01/784111001"/>
    <hyperlink ref="F384" r:id="rId62" display="https://podminky.urs.cz/item/CS_URS_2026_01/784181121"/>
    <hyperlink ref="F386" r:id="rId63" display="https://podminky.urs.cz/item/CS_URS_2026_01/784211111"/>
    <hyperlink ref="F394" r:id="rId64" display="https://podminky.urs.cz/item/CS_URS_2026_01/784211141"/>
    <hyperlink ref="F399" r:id="rId65" display="https://podminky.urs.cz/item/CS_URS_2026_01/784171101"/>
    <hyperlink ref="F409" r:id="rId66" display="https://podminky.urs.cz/item/CS_URS_2026_01/7841711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67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85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82</v>
      </c>
    </row>
    <row r="4" s="1" customFormat="1" ht="24.96" customHeight="1">
      <c r="B4" s="23"/>
      <c r="D4" s="133" t="s">
        <v>93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VESTAVBA SOCIÁLNÍHO ZAŘÍZENÍ - st.p.č. 14/2 k.ú. MALŠOVICE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640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12. 2. 2026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">
        <v>19</v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">
        <v>27</v>
      </c>
      <c r="F15" s="41"/>
      <c r="G15" s="41"/>
      <c r="H15" s="41"/>
      <c r="I15" s="135" t="s">
        <v>28</v>
      </c>
      <c r="J15" s="139" t="s">
        <v>19</v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">
        <v>19</v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">
        <v>32</v>
      </c>
      <c r="F21" s="41"/>
      <c r="G21" s="41"/>
      <c r="H21" s="41"/>
      <c r="I21" s="135" t="s">
        <v>28</v>
      </c>
      <c r="J21" s="139" t="s">
        <v>19</v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34</v>
      </c>
      <c r="E23" s="41"/>
      <c r="F23" s="41"/>
      <c r="G23" s="41"/>
      <c r="H23" s="41"/>
      <c r="I23" s="135" t="s">
        <v>26</v>
      </c>
      <c r="J23" s="139" t="s">
        <v>19</v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">
        <v>35</v>
      </c>
      <c r="F24" s="41"/>
      <c r="G24" s="41"/>
      <c r="H24" s="41"/>
      <c r="I24" s="135" t="s">
        <v>28</v>
      </c>
      <c r="J24" s="139" t="s">
        <v>19</v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36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47.25" customHeight="1">
      <c r="A27" s="141"/>
      <c r="B27" s="142"/>
      <c r="C27" s="141"/>
      <c r="D27" s="141"/>
      <c r="E27" s="143" t="s">
        <v>37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38</v>
      </c>
      <c r="E30" s="41"/>
      <c r="F30" s="41"/>
      <c r="G30" s="41"/>
      <c r="H30" s="41"/>
      <c r="I30" s="41"/>
      <c r="J30" s="147">
        <f>ROUND(J84, 1)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40</v>
      </c>
      <c r="G32" s="41"/>
      <c r="H32" s="41"/>
      <c r="I32" s="148" t="s">
        <v>39</v>
      </c>
      <c r="J32" s="148" t="s">
        <v>41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42</v>
      </c>
      <c r="E33" s="135" t="s">
        <v>43</v>
      </c>
      <c r="F33" s="150">
        <f>ROUND((SUM(BE84:BE247)),  1)</f>
        <v>0</v>
      </c>
      <c r="G33" s="41"/>
      <c r="H33" s="41"/>
      <c r="I33" s="151">
        <v>0.20999999999999999</v>
      </c>
      <c r="J33" s="150">
        <f>ROUND(((SUM(BE84:BE247))*I33),  1)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44</v>
      </c>
      <c r="F34" s="150">
        <f>ROUND((SUM(BF84:BF247)),  1)</f>
        <v>0</v>
      </c>
      <c r="G34" s="41"/>
      <c r="H34" s="41"/>
      <c r="I34" s="151">
        <v>0.12</v>
      </c>
      <c r="J34" s="150">
        <f>ROUND(((SUM(BF84:BF247))*I34),  1)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45</v>
      </c>
      <c r="F35" s="150">
        <f>ROUND((SUM(BG84:BG247)),  1)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46</v>
      </c>
      <c r="F36" s="150">
        <f>ROUND((SUM(BH84:BH247)),  1)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47</v>
      </c>
      <c r="F37" s="150">
        <f>ROUND((SUM(BI84:BI247)),  1)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48</v>
      </c>
      <c r="E39" s="154"/>
      <c r="F39" s="154"/>
      <c r="G39" s="155" t="s">
        <v>49</v>
      </c>
      <c r="H39" s="156" t="s">
        <v>50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VESTAVBA SOCIÁLNÍHO ZAŘÍZENÍ - st.p.č. 14/2 k.ú. MALŠOVICE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002 - ZDRAVOTECHNICKÉ INSTALACE, VĚTRÁNÍ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MALŠOVICE</v>
      </c>
      <c r="G52" s="43"/>
      <c r="H52" s="43"/>
      <c r="I52" s="35" t="s">
        <v>23</v>
      </c>
      <c r="J52" s="75" t="str">
        <f>IF(J12="","",J12)</f>
        <v>12. 2. 2026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>OBEC MALŠOVICE, Malšovice 6</v>
      </c>
      <c r="G54" s="43"/>
      <c r="H54" s="43"/>
      <c r="I54" s="35" t="s">
        <v>31</v>
      </c>
      <c r="J54" s="39" t="str">
        <f>E21</f>
        <v>Ing. Jiří Demuth Děčín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34</v>
      </c>
      <c r="J55" s="39" t="str">
        <f>E24</f>
        <v xml:space="preserve">Nina Blavková Děčín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97</v>
      </c>
      <c r="D57" s="165"/>
      <c r="E57" s="165"/>
      <c r="F57" s="165"/>
      <c r="G57" s="165"/>
      <c r="H57" s="165"/>
      <c r="I57" s="165"/>
      <c r="J57" s="166" t="s">
        <v>98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70</v>
      </c>
      <c r="D59" s="43"/>
      <c r="E59" s="43"/>
      <c r="F59" s="43"/>
      <c r="G59" s="43"/>
      <c r="H59" s="43"/>
      <c r="I59" s="43"/>
      <c r="J59" s="105">
        <f>J84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99</v>
      </c>
    </row>
    <row r="60" s="9" customFormat="1" ht="24.96" customHeight="1">
      <c r="A60" s="9"/>
      <c r="B60" s="168"/>
      <c r="C60" s="169"/>
      <c r="D60" s="170" t="s">
        <v>112</v>
      </c>
      <c r="E60" s="171"/>
      <c r="F60" s="171"/>
      <c r="G60" s="171"/>
      <c r="H60" s="171"/>
      <c r="I60" s="171"/>
      <c r="J60" s="172">
        <f>J85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641</v>
      </c>
      <c r="E61" s="177"/>
      <c r="F61" s="177"/>
      <c r="G61" s="177"/>
      <c r="H61" s="177"/>
      <c r="I61" s="177"/>
      <c r="J61" s="178">
        <f>J86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642</v>
      </c>
      <c r="E62" s="177"/>
      <c r="F62" s="177"/>
      <c r="G62" s="177"/>
      <c r="H62" s="177"/>
      <c r="I62" s="177"/>
      <c r="J62" s="178">
        <f>J109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643</v>
      </c>
      <c r="E63" s="177"/>
      <c r="F63" s="177"/>
      <c r="G63" s="177"/>
      <c r="H63" s="177"/>
      <c r="I63" s="177"/>
      <c r="J63" s="178">
        <f>J145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75"/>
      <c r="D64" s="176" t="s">
        <v>644</v>
      </c>
      <c r="E64" s="177"/>
      <c r="F64" s="177"/>
      <c r="G64" s="177"/>
      <c r="H64" s="177"/>
      <c r="I64" s="177"/>
      <c r="J64" s="178">
        <f>J218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2" customFormat="1" ht="21.84" customHeight="1">
      <c r="A65" s="41"/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137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6.96" customHeight="1">
      <c r="A66" s="41"/>
      <c r="B66" s="62"/>
      <c r="C66" s="63"/>
      <c r="D66" s="63"/>
      <c r="E66" s="63"/>
      <c r="F66" s="63"/>
      <c r="G66" s="63"/>
      <c r="H66" s="63"/>
      <c r="I66" s="63"/>
      <c r="J66" s="63"/>
      <c r="K66" s="63"/>
      <c r="L66" s="137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70" s="2" customFormat="1" ht="6.96" customHeight="1">
      <c r="A70" s="41"/>
      <c r="B70" s="64"/>
      <c r="C70" s="65"/>
      <c r="D70" s="65"/>
      <c r="E70" s="65"/>
      <c r="F70" s="65"/>
      <c r="G70" s="65"/>
      <c r="H70" s="65"/>
      <c r="I70" s="65"/>
      <c r="J70" s="65"/>
      <c r="K70" s="65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24.96" customHeight="1">
      <c r="A71" s="41"/>
      <c r="B71" s="42"/>
      <c r="C71" s="26" t="s">
        <v>120</v>
      </c>
      <c r="D71" s="43"/>
      <c r="E71" s="43"/>
      <c r="F71" s="43"/>
      <c r="G71" s="43"/>
      <c r="H71" s="43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2" customHeight="1">
      <c r="A73" s="41"/>
      <c r="B73" s="42"/>
      <c r="C73" s="35" t="s">
        <v>16</v>
      </c>
      <c r="D73" s="43"/>
      <c r="E73" s="43"/>
      <c r="F73" s="43"/>
      <c r="G73" s="43"/>
      <c r="H73" s="43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6.5" customHeight="1">
      <c r="A74" s="41"/>
      <c r="B74" s="42"/>
      <c r="C74" s="43"/>
      <c r="D74" s="43"/>
      <c r="E74" s="163" t="str">
        <f>E7</f>
        <v>VESTAVBA SOCIÁLNÍHO ZAŘÍZENÍ - st.p.č. 14/2 k.ú. MALŠOVICE</v>
      </c>
      <c r="F74" s="35"/>
      <c r="G74" s="35"/>
      <c r="H74" s="35"/>
      <c r="I74" s="43"/>
      <c r="J74" s="43"/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2" customHeight="1">
      <c r="A75" s="41"/>
      <c r="B75" s="42"/>
      <c r="C75" s="35" t="s">
        <v>94</v>
      </c>
      <c r="D75" s="43"/>
      <c r="E75" s="43"/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6.5" customHeight="1">
      <c r="A76" s="41"/>
      <c r="B76" s="42"/>
      <c r="C76" s="43"/>
      <c r="D76" s="43"/>
      <c r="E76" s="72" t="str">
        <f>E9</f>
        <v>002 - ZDRAVOTECHNICKÉ INSTALACE, VĚTRÁNÍ</v>
      </c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5" t="s">
        <v>21</v>
      </c>
      <c r="D78" s="43"/>
      <c r="E78" s="43"/>
      <c r="F78" s="30" t="str">
        <f>F12</f>
        <v>MALŠOVICE</v>
      </c>
      <c r="G78" s="43"/>
      <c r="H78" s="43"/>
      <c r="I78" s="35" t="s">
        <v>23</v>
      </c>
      <c r="J78" s="75" t="str">
        <f>IF(J12="","",J12)</f>
        <v>12. 2. 2026</v>
      </c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5.15" customHeight="1">
      <c r="A80" s="41"/>
      <c r="B80" s="42"/>
      <c r="C80" s="35" t="s">
        <v>25</v>
      </c>
      <c r="D80" s="43"/>
      <c r="E80" s="43"/>
      <c r="F80" s="30" t="str">
        <f>E15</f>
        <v>OBEC MALŠOVICE, Malšovice 6</v>
      </c>
      <c r="G80" s="43"/>
      <c r="H80" s="43"/>
      <c r="I80" s="35" t="s">
        <v>31</v>
      </c>
      <c r="J80" s="39" t="str">
        <f>E21</f>
        <v>Ing. Jiří Demuth Děčín</v>
      </c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5.15" customHeight="1">
      <c r="A81" s="41"/>
      <c r="B81" s="42"/>
      <c r="C81" s="35" t="s">
        <v>29</v>
      </c>
      <c r="D81" s="43"/>
      <c r="E81" s="43"/>
      <c r="F81" s="30" t="str">
        <f>IF(E18="","",E18)</f>
        <v>Vyplň údaj</v>
      </c>
      <c r="G81" s="43"/>
      <c r="H81" s="43"/>
      <c r="I81" s="35" t="s">
        <v>34</v>
      </c>
      <c r="J81" s="39" t="str">
        <f>E24</f>
        <v xml:space="preserve">Nina Blavková Děčín </v>
      </c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0.32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3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11" customFormat="1" ht="29.28" customHeight="1">
      <c r="A83" s="180"/>
      <c r="B83" s="181"/>
      <c r="C83" s="182" t="s">
        <v>121</v>
      </c>
      <c r="D83" s="183" t="s">
        <v>57</v>
      </c>
      <c r="E83" s="183" t="s">
        <v>53</v>
      </c>
      <c r="F83" s="183" t="s">
        <v>54</v>
      </c>
      <c r="G83" s="183" t="s">
        <v>122</v>
      </c>
      <c r="H83" s="183" t="s">
        <v>123</v>
      </c>
      <c r="I83" s="183" t="s">
        <v>124</v>
      </c>
      <c r="J83" s="183" t="s">
        <v>98</v>
      </c>
      <c r="K83" s="184" t="s">
        <v>125</v>
      </c>
      <c r="L83" s="185"/>
      <c r="M83" s="95" t="s">
        <v>19</v>
      </c>
      <c r="N83" s="96" t="s">
        <v>42</v>
      </c>
      <c r="O83" s="96" t="s">
        <v>126</v>
      </c>
      <c r="P83" s="96" t="s">
        <v>127</v>
      </c>
      <c r="Q83" s="96" t="s">
        <v>128</v>
      </c>
      <c r="R83" s="96" t="s">
        <v>129</v>
      </c>
      <c r="S83" s="96" t="s">
        <v>130</v>
      </c>
      <c r="T83" s="97" t="s">
        <v>131</v>
      </c>
      <c r="U83" s="180"/>
      <c r="V83" s="180"/>
      <c r="W83" s="180"/>
      <c r="X83" s="180"/>
      <c r="Y83" s="180"/>
      <c r="Z83" s="180"/>
      <c r="AA83" s="180"/>
      <c r="AB83" s="180"/>
      <c r="AC83" s="180"/>
      <c r="AD83" s="180"/>
      <c r="AE83" s="180"/>
    </row>
    <row r="84" s="2" customFormat="1" ht="22.8" customHeight="1">
      <c r="A84" s="41"/>
      <c r="B84" s="42"/>
      <c r="C84" s="102" t="s">
        <v>132</v>
      </c>
      <c r="D84" s="43"/>
      <c r="E84" s="43"/>
      <c r="F84" s="43"/>
      <c r="G84" s="43"/>
      <c r="H84" s="43"/>
      <c r="I84" s="43"/>
      <c r="J84" s="186">
        <f>BK84</f>
        <v>0</v>
      </c>
      <c r="K84" s="43"/>
      <c r="L84" s="47"/>
      <c r="M84" s="98"/>
      <c r="N84" s="187"/>
      <c r="O84" s="99"/>
      <c r="P84" s="188">
        <f>P85</f>
        <v>0</v>
      </c>
      <c r="Q84" s="99"/>
      <c r="R84" s="188">
        <f>R85</f>
        <v>0.25768999999999997</v>
      </c>
      <c r="S84" s="99"/>
      <c r="T84" s="189">
        <f>T85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T84" s="20" t="s">
        <v>71</v>
      </c>
      <c r="AU84" s="20" t="s">
        <v>99</v>
      </c>
      <c r="BK84" s="190">
        <f>BK85</f>
        <v>0</v>
      </c>
    </row>
    <row r="85" s="12" customFormat="1" ht="25.92" customHeight="1">
      <c r="A85" s="12"/>
      <c r="B85" s="191"/>
      <c r="C85" s="192"/>
      <c r="D85" s="193" t="s">
        <v>71</v>
      </c>
      <c r="E85" s="194" t="s">
        <v>316</v>
      </c>
      <c r="F85" s="194" t="s">
        <v>317</v>
      </c>
      <c r="G85" s="192"/>
      <c r="H85" s="192"/>
      <c r="I85" s="195"/>
      <c r="J85" s="196">
        <f>BK85</f>
        <v>0</v>
      </c>
      <c r="K85" s="192"/>
      <c r="L85" s="197"/>
      <c r="M85" s="198"/>
      <c r="N85" s="199"/>
      <c r="O85" s="199"/>
      <c r="P85" s="200">
        <f>P86+P109+P145+P218</f>
        <v>0</v>
      </c>
      <c r="Q85" s="199"/>
      <c r="R85" s="200">
        <f>R86+R109+R145+R218</f>
        <v>0.25768999999999997</v>
      </c>
      <c r="S85" s="199"/>
      <c r="T85" s="201">
        <f>T86+T109+T145+T218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2" t="s">
        <v>82</v>
      </c>
      <c r="AT85" s="203" t="s">
        <v>71</v>
      </c>
      <c r="AU85" s="203" t="s">
        <v>72</v>
      </c>
      <c r="AY85" s="202" t="s">
        <v>135</v>
      </c>
      <c r="BK85" s="204">
        <f>BK86+BK109+BK145+BK218</f>
        <v>0</v>
      </c>
    </row>
    <row r="86" s="12" customFormat="1" ht="22.8" customHeight="1">
      <c r="A86" s="12"/>
      <c r="B86" s="191"/>
      <c r="C86" s="192"/>
      <c r="D86" s="193" t="s">
        <v>71</v>
      </c>
      <c r="E86" s="205" t="s">
        <v>645</v>
      </c>
      <c r="F86" s="205" t="s">
        <v>646</v>
      </c>
      <c r="G86" s="192"/>
      <c r="H86" s="192"/>
      <c r="I86" s="195"/>
      <c r="J86" s="206">
        <f>BK86</f>
        <v>0</v>
      </c>
      <c r="K86" s="192"/>
      <c r="L86" s="197"/>
      <c r="M86" s="198"/>
      <c r="N86" s="199"/>
      <c r="O86" s="199"/>
      <c r="P86" s="200">
        <f>SUM(P87:P108)</f>
        <v>0</v>
      </c>
      <c r="Q86" s="199"/>
      <c r="R86" s="200">
        <f>SUM(R87:R108)</f>
        <v>0.017350000000000001</v>
      </c>
      <c r="S86" s="199"/>
      <c r="T86" s="201">
        <f>SUM(T87:T108)</f>
        <v>0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2" t="s">
        <v>82</v>
      </c>
      <c r="AT86" s="203" t="s">
        <v>71</v>
      </c>
      <c r="AU86" s="203" t="s">
        <v>80</v>
      </c>
      <c r="AY86" s="202" t="s">
        <v>135</v>
      </c>
      <c r="BK86" s="204">
        <f>SUM(BK87:BK108)</f>
        <v>0</v>
      </c>
    </row>
    <row r="87" s="2" customFormat="1" ht="16.5" customHeight="1">
      <c r="A87" s="41"/>
      <c r="B87" s="42"/>
      <c r="C87" s="207" t="s">
        <v>80</v>
      </c>
      <c r="D87" s="207" t="s">
        <v>140</v>
      </c>
      <c r="E87" s="208" t="s">
        <v>647</v>
      </c>
      <c r="F87" s="209" t="s">
        <v>648</v>
      </c>
      <c r="G87" s="210" t="s">
        <v>162</v>
      </c>
      <c r="H87" s="211">
        <v>5</v>
      </c>
      <c r="I87" s="212"/>
      <c r="J87" s="213">
        <f>ROUND(I87*H87,1)</f>
        <v>0</v>
      </c>
      <c r="K87" s="209" t="s">
        <v>144</v>
      </c>
      <c r="L87" s="47"/>
      <c r="M87" s="214" t="s">
        <v>19</v>
      </c>
      <c r="N87" s="215" t="s">
        <v>43</v>
      </c>
      <c r="O87" s="87"/>
      <c r="P87" s="216">
        <f>O87*H87</f>
        <v>0</v>
      </c>
      <c r="Q87" s="216">
        <v>0.00036000000000000002</v>
      </c>
      <c r="R87" s="216">
        <f>Q87*H87</f>
        <v>0.0018000000000000002</v>
      </c>
      <c r="S87" s="216">
        <v>0</v>
      </c>
      <c r="T87" s="217">
        <f>S87*H87</f>
        <v>0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R87" s="218" t="s">
        <v>246</v>
      </c>
      <c r="AT87" s="218" t="s">
        <v>140</v>
      </c>
      <c r="AU87" s="218" t="s">
        <v>82</v>
      </c>
      <c r="AY87" s="20" t="s">
        <v>135</v>
      </c>
      <c r="BE87" s="219">
        <f>IF(N87="základní",J87,0)</f>
        <v>0</v>
      </c>
      <c r="BF87" s="219">
        <f>IF(N87="snížená",J87,0)</f>
        <v>0</v>
      </c>
      <c r="BG87" s="219">
        <f>IF(N87="zákl. přenesená",J87,0)</f>
        <v>0</v>
      </c>
      <c r="BH87" s="219">
        <f>IF(N87="sníž. přenesená",J87,0)</f>
        <v>0</v>
      </c>
      <c r="BI87" s="219">
        <f>IF(N87="nulová",J87,0)</f>
        <v>0</v>
      </c>
      <c r="BJ87" s="20" t="s">
        <v>80</v>
      </c>
      <c r="BK87" s="219">
        <f>ROUND(I87*H87,1)</f>
        <v>0</v>
      </c>
      <c r="BL87" s="20" t="s">
        <v>246</v>
      </c>
      <c r="BM87" s="218" t="s">
        <v>649</v>
      </c>
    </row>
    <row r="88" s="2" customFormat="1">
      <c r="A88" s="41"/>
      <c r="B88" s="42"/>
      <c r="C88" s="43"/>
      <c r="D88" s="220" t="s">
        <v>147</v>
      </c>
      <c r="E88" s="43"/>
      <c r="F88" s="221" t="s">
        <v>650</v>
      </c>
      <c r="G88" s="43"/>
      <c r="H88" s="43"/>
      <c r="I88" s="222"/>
      <c r="J88" s="43"/>
      <c r="K88" s="43"/>
      <c r="L88" s="47"/>
      <c r="M88" s="223"/>
      <c r="N88" s="224"/>
      <c r="O88" s="87"/>
      <c r="P88" s="87"/>
      <c r="Q88" s="87"/>
      <c r="R88" s="87"/>
      <c r="S88" s="87"/>
      <c r="T88" s="88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T88" s="20" t="s">
        <v>147</v>
      </c>
      <c r="AU88" s="20" t="s">
        <v>82</v>
      </c>
    </row>
    <row r="89" s="2" customFormat="1" ht="16.5" customHeight="1">
      <c r="A89" s="41"/>
      <c r="B89" s="42"/>
      <c r="C89" s="207" t="s">
        <v>82</v>
      </c>
      <c r="D89" s="207" t="s">
        <v>140</v>
      </c>
      <c r="E89" s="208" t="s">
        <v>651</v>
      </c>
      <c r="F89" s="209" t="s">
        <v>652</v>
      </c>
      <c r="G89" s="210" t="s">
        <v>162</v>
      </c>
      <c r="H89" s="211">
        <v>4</v>
      </c>
      <c r="I89" s="212"/>
      <c r="J89" s="213">
        <f>ROUND(I89*H89,1)</f>
        <v>0</v>
      </c>
      <c r="K89" s="209" t="s">
        <v>144</v>
      </c>
      <c r="L89" s="47"/>
      <c r="M89" s="214" t="s">
        <v>19</v>
      </c>
      <c r="N89" s="215" t="s">
        <v>43</v>
      </c>
      <c r="O89" s="87"/>
      <c r="P89" s="216">
        <f>O89*H89</f>
        <v>0</v>
      </c>
      <c r="Q89" s="216">
        <v>0.00157</v>
      </c>
      <c r="R89" s="216">
        <f>Q89*H89</f>
        <v>0.00628</v>
      </c>
      <c r="S89" s="216">
        <v>0</v>
      </c>
      <c r="T89" s="217">
        <f>S89*H89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R89" s="218" t="s">
        <v>246</v>
      </c>
      <c r="AT89" s="218" t="s">
        <v>140</v>
      </c>
      <c r="AU89" s="218" t="s">
        <v>82</v>
      </c>
      <c r="AY89" s="20" t="s">
        <v>135</v>
      </c>
      <c r="BE89" s="219">
        <f>IF(N89="základní",J89,0)</f>
        <v>0</v>
      </c>
      <c r="BF89" s="219">
        <f>IF(N89="snížená",J89,0)</f>
        <v>0</v>
      </c>
      <c r="BG89" s="219">
        <f>IF(N89="zákl. přenesená",J89,0)</f>
        <v>0</v>
      </c>
      <c r="BH89" s="219">
        <f>IF(N89="sníž. přenesená",J89,0)</f>
        <v>0</v>
      </c>
      <c r="BI89" s="219">
        <f>IF(N89="nulová",J89,0)</f>
        <v>0</v>
      </c>
      <c r="BJ89" s="20" t="s">
        <v>80</v>
      </c>
      <c r="BK89" s="219">
        <f>ROUND(I89*H89,1)</f>
        <v>0</v>
      </c>
      <c r="BL89" s="20" t="s">
        <v>246</v>
      </c>
      <c r="BM89" s="218" t="s">
        <v>653</v>
      </c>
    </row>
    <row r="90" s="2" customFormat="1">
      <c r="A90" s="41"/>
      <c r="B90" s="42"/>
      <c r="C90" s="43"/>
      <c r="D90" s="220" t="s">
        <v>147</v>
      </c>
      <c r="E90" s="43"/>
      <c r="F90" s="221" t="s">
        <v>654</v>
      </c>
      <c r="G90" s="43"/>
      <c r="H90" s="43"/>
      <c r="I90" s="222"/>
      <c r="J90" s="43"/>
      <c r="K90" s="43"/>
      <c r="L90" s="47"/>
      <c r="M90" s="223"/>
      <c r="N90" s="224"/>
      <c r="O90" s="87"/>
      <c r="P90" s="87"/>
      <c r="Q90" s="87"/>
      <c r="R90" s="87"/>
      <c r="S90" s="87"/>
      <c r="T90" s="88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20" t="s">
        <v>147</v>
      </c>
      <c r="AU90" s="20" t="s">
        <v>82</v>
      </c>
    </row>
    <row r="91" s="2" customFormat="1" ht="16.5" customHeight="1">
      <c r="A91" s="41"/>
      <c r="B91" s="42"/>
      <c r="C91" s="207" t="s">
        <v>136</v>
      </c>
      <c r="D91" s="207" t="s">
        <v>140</v>
      </c>
      <c r="E91" s="208" t="s">
        <v>655</v>
      </c>
      <c r="F91" s="209" t="s">
        <v>656</v>
      </c>
      <c r="G91" s="210" t="s">
        <v>162</v>
      </c>
      <c r="H91" s="211">
        <v>3</v>
      </c>
      <c r="I91" s="212"/>
      <c r="J91" s="213">
        <f>ROUND(I91*H91,1)</f>
        <v>0</v>
      </c>
      <c r="K91" s="209" t="s">
        <v>144</v>
      </c>
      <c r="L91" s="47"/>
      <c r="M91" s="214" t="s">
        <v>19</v>
      </c>
      <c r="N91" s="215" t="s">
        <v>43</v>
      </c>
      <c r="O91" s="87"/>
      <c r="P91" s="216">
        <f>O91*H91</f>
        <v>0</v>
      </c>
      <c r="Q91" s="216">
        <v>0.0011900000000000001</v>
      </c>
      <c r="R91" s="216">
        <f>Q91*H91</f>
        <v>0.0035700000000000003</v>
      </c>
      <c r="S91" s="216">
        <v>0</v>
      </c>
      <c r="T91" s="217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18" t="s">
        <v>246</v>
      </c>
      <c r="AT91" s="218" t="s">
        <v>140</v>
      </c>
      <c r="AU91" s="218" t="s">
        <v>82</v>
      </c>
      <c r="AY91" s="20" t="s">
        <v>135</v>
      </c>
      <c r="BE91" s="219">
        <f>IF(N91="základní",J91,0)</f>
        <v>0</v>
      </c>
      <c r="BF91" s="219">
        <f>IF(N91="snížená",J91,0)</f>
        <v>0</v>
      </c>
      <c r="BG91" s="219">
        <f>IF(N91="zákl. přenesená",J91,0)</f>
        <v>0</v>
      </c>
      <c r="BH91" s="219">
        <f>IF(N91="sníž. přenesená",J91,0)</f>
        <v>0</v>
      </c>
      <c r="BI91" s="219">
        <f>IF(N91="nulová",J91,0)</f>
        <v>0</v>
      </c>
      <c r="BJ91" s="20" t="s">
        <v>80</v>
      </c>
      <c r="BK91" s="219">
        <f>ROUND(I91*H91,1)</f>
        <v>0</v>
      </c>
      <c r="BL91" s="20" t="s">
        <v>246</v>
      </c>
      <c r="BM91" s="218" t="s">
        <v>657</v>
      </c>
    </row>
    <row r="92" s="2" customFormat="1">
      <c r="A92" s="41"/>
      <c r="B92" s="42"/>
      <c r="C92" s="43"/>
      <c r="D92" s="220" t="s">
        <v>147</v>
      </c>
      <c r="E92" s="43"/>
      <c r="F92" s="221" t="s">
        <v>658</v>
      </c>
      <c r="G92" s="43"/>
      <c r="H92" s="43"/>
      <c r="I92" s="222"/>
      <c r="J92" s="43"/>
      <c r="K92" s="43"/>
      <c r="L92" s="47"/>
      <c r="M92" s="223"/>
      <c r="N92" s="224"/>
      <c r="O92" s="87"/>
      <c r="P92" s="87"/>
      <c r="Q92" s="87"/>
      <c r="R92" s="87"/>
      <c r="S92" s="87"/>
      <c r="T92" s="88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147</v>
      </c>
      <c r="AU92" s="20" t="s">
        <v>82</v>
      </c>
    </row>
    <row r="93" s="2" customFormat="1" ht="16.5" customHeight="1">
      <c r="A93" s="41"/>
      <c r="B93" s="42"/>
      <c r="C93" s="207" t="s">
        <v>145</v>
      </c>
      <c r="D93" s="207" t="s">
        <v>140</v>
      </c>
      <c r="E93" s="208" t="s">
        <v>659</v>
      </c>
      <c r="F93" s="209" t="s">
        <v>660</v>
      </c>
      <c r="G93" s="210" t="s">
        <v>238</v>
      </c>
      <c r="H93" s="211">
        <v>1</v>
      </c>
      <c r="I93" s="212"/>
      <c r="J93" s="213">
        <f>ROUND(I93*H93,1)</f>
        <v>0</v>
      </c>
      <c r="K93" s="209" t="s">
        <v>144</v>
      </c>
      <c r="L93" s="47"/>
      <c r="M93" s="214" t="s">
        <v>19</v>
      </c>
      <c r="N93" s="215" t="s">
        <v>43</v>
      </c>
      <c r="O93" s="87"/>
      <c r="P93" s="216">
        <f>O93*H93</f>
        <v>0</v>
      </c>
      <c r="Q93" s="216">
        <v>0.00014999999999999999</v>
      </c>
      <c r="R93" s="216">
        <f>Q93*H93</f>
        <v>0.00014999999999999999</v>
      </c>
      <c r="S93" s="216">
        <v>0</v>
      </c>
      <c r="T93" s="217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18" t="s">
        <v>246</v>
      </c>
      <c r="AT93" s="218" t="s">
        <v>140</v>
      </c>
      <c r="AU93" s="218" t="s">
        <v>82</v>
      </c>
      <c r="AY93" s="20" t="s">
        <v>135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20" t="s">
        <v>80</v>
      </c>
      <c r="BK93" s="219">
        <f>ROUND(I93*H93,1)</f>
        <v>0</v>
      </c>
      <c r="BL93" s="20" t="s">
        <v>246</v>
      </c>
      <c r="BM93" s="218" t="s">
        <v>661</v>
      </c>
    </row>
    <row r="94" s="2" customFormat="1">
      <c r="A94" s="41"/>
      <c r="B94" s="42"/>
      <c r="C94" s="43"/>
      <c r="D94" s="220" t="s">
        <v>147</v>
      </c>
      <c r="E94" s="43"/>
      <c r="F94" s="221" t="s">
        <v>662</v>
      </c>
      <c r="G94" s="43"/>
      <c r="H94" s="43"/>
      <c r="I94" s="222"/>
      <c r="J94" s="43"/>
      <c r="K94" s="43"/>
      <c r="L94" s="47"/>
      <c r="M94" s="223"/>
      <c r="N94" s="224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147</v>
      </c>
      <c r="AU94" s="20" t="s">
        <v>82</v>
      </c>
    </row>
    <row r="95" s="2" customFormat="1" ht="16.5" customHeight="1">
      <c r="A95" s="41"/>
      <c r="B95" s="42"/>
      <c r="C95" s="207" t="s">
        <v>176</v>
      </c>
      <c r="D95" s="207" t="s">
        <v>140</v>
      </c>
      <c r="E95" s="208" t="s">
        <v>663</v>
      </c>
      <c r="F95" s="209" t="s">
        <v>664</v>
      </c>
      <c r="G95" s="210" t="s">
        <v>238</v>
      </c>
      <c r="H95" s="211">
        <v>3</v>
      </c>
      <c r="I95" s="212"/>
      <c r="J95" s="213">
        <f>ROUND(I95*H95,1)</f>
        <v>0</v>
      </c>
      <c r="K95" s="209" t="s">
        <v>144</v>
      </c>
      <c r="L95" s="47"/>
      <c r="M95" s="214" t="s">
        <v>19</v>
      </c>
      <c r="N95" s="215" t="s">
        <v>43</v>
      </c>
      <c r="O95" s="87"/>
      <c r="P95" s="216">
        <f>O95*H95</f>
        <v>0</v>
      </c>
      <c r="Q95" s="216">
        <v>0</v>
      </c>
      <c r="R95" s="216">
        <f>Q95*H95</f>
        <v>0</v>
      </c>
      <c r="S95" s="216">
        <v>0</v>
      </c>
      <c r="T95" s="217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18" t="s">
        <v>246</v>
      </c>
      <c r="AT95" s="218" t="s">
        <v>140</v>
      </c>
      <c r="AU95" s="218" t="s">
        <v>82</v>
      </c>
      <c r="AY95" s="20" t="s">
        <v>135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20" t="s">
        <v>80</v>
      </c>
      <c r="BK95" s="219">
        <f>ROUND(I95*H95,1)</f>
        <v>0</v>
      </c>
      <c r="BL95" s="20" t="s">
        <v>246</v>
      </c>
      <c r="BM95" s="218" t="s">
        <v>665</v>
      </c>
    </row>
    <row r="96" s="2" customFormat="1">
      <c r="A96" s="41"/>
      <c r="B96" s="42"/>
      <c r="C96" s="43"/>
      <c r="D96" s="220" t="s">
        <v>147</v>
      </c>
      <c r="E96" s="43"/>
      <c r="F96" s="221" t="s">
        <v>666</v>
      </c>
      <c r="G96" s="43"/>
      <c r="H96" s="43"/>
      <c r="I96" s="222"/>
      <c r="J96" s="43"/>
      <c r="K96" s="43"/>
      <c r="L96" s="47"/>
      <c r="M96" s="223"/>
      <c r="N96" s="224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147</v>
      </c>
      <c r="AU96" s="20" t="s">
        <v>82</v>
      </c>
    </row>
    <row r="97" s="2" customFormat="1" ht="16.5" customHeight="1">
      <c r="A97" s="41"/>
      <c r="B97" s="42"/>
      <c r="C97" s="207" t="s">
        <v>166</v>
      </c>
      <c r="D97" s="207" t="s">
        <v>140</v>
      </c>
      <c r="E97" s="208" t="s">
        <v>667</v>
      </c>
      <c r="F97" s="209" t="s">
        <v>668</v>
      </c>
      <c r="G97" s="210" t="s">
        <v>238</v>
      </c>
      <c r="H97" s="211">
        <v>2</v>
      </c>
      <c r="I97" s="212"/>
      <c r="J97" s="213">
        <f>ROUND(I97*H97,1)</f>
        <v>0</v>
      </c>
      <c r="K97" s="209" t="s">
        <v>144</v>
      </c>
      <c r="L97" s="47"/>
      <c r="M97" s="214" t="s">
        <v>19</v>
      </c>
      <c r="N97" s="215" t="s">
        <v>43</v>
      </c>
      <c r="O97" s="87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18" t="s">
        <v>246</v>
      </c>
      <c r="AT97" s="218" t="s">
        <v>140</v>
      </c>
      <c r="AU97" s="218" t="s">
        <v>82</v>
      </c>
      <c r="AY97" s="20" t="s">
        <v>135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20" t="s">
        <v>80</v>
      </c>
      <c r="BK97" s="219">
        <f>ROUND(I97*H97,1)</f>
        <v>0</v>
      </c>
      <c r="BL97" s="20" t="s">
        <v>246</v>
      </c>
      <c r="BM97" s="218" t="s">
        <v>669</v>
      </c>
    </row>
    <row r="98" s="2" customFormat="1">
      <c r="A98" s="41"/>
      <c r="B98" s="42"/>
      <c r="C98" s="43"/>
      <c r="D98" s="220" t="s">
        <v>147</v>
      </c>
      <c r="E98" s="43"/>
      <c r="F98" s="221" t="s">
        <v>670</v>
      </c>
      <c r="G98" s="43"/>
      <c r="H98" s="43"/>
      <c r="I98" s="222"/>
      <c r="J98" s="43"/>
      <c r="K98" s="43"/>
      <c r="L98" s="47"/>
      <c r="M98" s="223"/>
      <c r="N98" s="224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147</v>
      </c>
      <c r="AU98" s="20" t="s">
        <v>82</v>
      </c>
    </row>
    <row r="99" s="2" customFormat="1" ht="16.5" customHeight="1">
      <c r="A99" s="41"/>
      <c r="B99" s="42"/>
      <c r="C99" s="207" t="s">
        <v>186</v>
      </c>
      <c r="D99" s="207" t="s">
        <v>140</v>
      </c>
      <c r="E99" s="208" t="s">
        <v>671</v>
      </c>
      <c r="F99" s="209" t="s">
        <v>672</v>
      </c>
      <c r="G99" s="210" t="s">
        <v>238</v>
      </c>
      <c r="H99" s="211">
        <v>1</v>
      </c>
      <c r="I99" s="212"/>
      <c r="J99" s="213">
        <f>ROUND(I99*H99,1)</f>
        <v>0</v>
      </c>
      <c r="K99" s="209" t="s">
        <v>144</v>
      </c>
      <c r="L99" s="47"/>
      <c r="M99" s="214" t="s">
        <v>19</v>
      </c>
      <c r="N99" s="215" t="s">
        <v>43</v>
      </c>
      <c r="O99" s="87"/>
      <c r="P99" s="216">
        <f>O99*H99</f>
        <v>0</v>
      </c>
      <c r="Q99" s="216">
        <v>0.0035200000000000001</v>
      </c>
      <c r="R99" s="216">
        <f>Q99*H99</f>
        <v>0.0035200000000000001</v>
      </c>
      <c r="S99" s="216">
        <v>0</v>
      </c>
      <c r="T99" s="21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8" t="s">
        <v>246</v>
      </c>
      <c r="AT99" s="218" t="s">
        <v>140</v>
      </c>
      <c r="AU99" s="218" t="s">
        <v>82</v>
      </c>
      <c r="AY99" s="20" t="s">
        <v>135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20" t="s">
        <v>80</v>
      </c>
      <c r="BK99" s="219">
        <f>ROUND(I99*H99,1)</f>
        <v>0</v>
      </c>
      <c r="BL99" s="20" t="s">
        <v>246</v>
      </c>
      <c r="BM99" s="218" t="s">
        <v>673</v>
      </c>
    </row>
    <row r="100" s="2" customFormat="1">
      <c r="A100" s="41"/>
      <c r="B100" s="42"/>
      <c r="C100" s="43"/>
      <c r="D100" s="220" t="s">
        <v>147</v>
      </c>
      <c r="E100" s="43"/>
      <c r="F100" s="221" t="s">
        <v>674</v>
      </c>
      <c r="G100" s="43"/>
      <c r="H100" s="43"/>
      <c r="I100" s="222"/>
      <c r="J100" s="43"/>
      <c r="K100" s="43"/>
      <c r="L100" s="47"/>
      <c r="M100" s="223"/>
      <c r="N100" s="224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147</v>
      </c>
      <c r="AU100" s="20" t="s">
        <v>82</v>
      </c>
    </row>
    <row r="101" s="2" customFormat="1" ht="16.5" customHeight="1">
      <c r="A101" s="41"/>
      <c r="B101" s="42"/>
      <c r="C101" s="207" t="s">
        <v>191</v>
      </c>
      <c r="D101" s="207" t="s">
        <v>140</v>
      </c>
      <c r="E101" s="208" t="s">
        <v>675</v>
      </c>
      <c r="F101" s="209" t="s">
        <v>676</v>
      </c>
      <c r="G101" s="210" t="s">
        <v>238</v>
      </c>
      <c r="H101" s="211">
        <v>1</v>
      </c>
      <c r="I101" s="212"/>
      <c r="J101" s="213">
        <f>ROUND(I101*H101,1)</f>
        <v>0</v>
      </c>
      <c r="K101" s="209" t="s">
        <v>144</v>
      </c>
      <c r="L101" s="47"/>
      <c r="M101" s="214" t="s">
        <v>19</v>
      </c>
      <c r="N101" s="215" t="s">
        <v>43</v>
      </c>
      <c r="O101" s="87"/>
      <c r="P101" s="216">
        <f>O101*H101</f>
        <v>0</v>
      </c>
      <c r="Q101" s="216">
        <v>0.0020300000000000001</v>
      </c>
      <c r="R101" s="216">
        <f>Q101*H101</f>
        <v>0.0020300000000000001</v>
      </c>
      <c r="S101" s="216">
        <v>0</v>
      </c>
      <c r="T101" s="217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18" t="s">
        <v>246</v>
      </c>
      <c r="AT101" s="218" t="s">
        <v>140</v>
      </c>
      <c r="AU101" s="218" t="s">
        <v>82</v>
      </c>
      <c r="AY101" s="20" t="s">
        <v>135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20" t="s">
        <v>80</v>
      </c>
      <c r="BK101" s="219">
        <f>ROUND(I101*H101,1)</f>
        <v>0</v>
      </c>
      <c r="BL101" s="20" t="s">
        <v>246</v>
      </c>
      <c r="BM101" s="218" t="s">
        <v>677</v>
      </c>
    </row>
    <row r="102" s="2" customFormat="1">
      <c r="A102" s="41"/>
      <c r="B102" s="42"/>
      <c r="C102" s="43"/>
      <c r="D102" s="220" t="s">
        <v>147</v>
      </c>
      <c r="E102" s="43"/>
      <c r="F102" s="221" t="s">
        <v>678</v>
      </c>
      <c r="G102" s="43"/>
      <c r="H102" s="43"/>
      <c r="I102" s="222"/>
      <c r="J102" s="43"/>
      <c r="K102" s="43"/>
      <c r="L102" s="47"/>
      <c r="M102" s="223"/>
      <c r="N102" s="224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147</v>
      </c>
      <c r="AU102" s="20" t="s">
        <v>82</v>
      </c>
    </row>
    <row r="103" s="2" customFormat="1" ht="16.5" customHeight="1">
      <c r="A103" s="41"/>
      <c r="B103" s="42"/>
      <c r="C103" s="207" t="s">
        <v>197</v>
      </c>
      <c r="D103" s="207" t="s">
        <v>140</v>
      </c>
      <c r="E103" s="208" t="s">
        <v>679</v>
      </c>
      <c r="F103" s="209" t="s">
        <v>680</v>
      </c>
      <c r="G103" s="210" t="s">
        <v>162</v>
      </c>
      <c r="H103" s="211">
        <v>9</v>
      </c>
      <c r="I103" s="212"/>
      <c r="J103" s="213">
        <f>ROUND(I103*H103,1)</f>
        <v>0</v>
      </c>
      <c r="K103" s="209" t="s">
        <v>144</v>
      </c>
      <c r="L103" s="47"/>
      <c r="M103" s="214" t="s">
        <v>19</v>
      </c>
      <c r="N103" s="215" t="s">
        <v>43</v>
      </c>
      <c r="O103" s="87"/>
      <c r="P103" s="216">
        <f>O103*H103</f>
        <v>0</v>
      </c>
      <c r="Q103" s="216">
        <v>0</v>
      </c>
      <c r="R103" s="216">
        <f>Q103*H103</f>
        <v>0</v>
      </c>
      <c r="S103" s="216">
        <v>0</v>
      </c>
      <c r="T103" s="217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18" t="s">
        <v>246</v>
      </c>
      <c r="AT103" s="218" t="s">
        <v>140</v>
      </c>
      <c r="AU103" s="218" t="s">
        <v>82</v>
      </c>
      <c r="AY103" s="20" t="s">
        <v>135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20" t="s">
        <v>80</v>
      </c>
      <c r="BK103" s="219">
        <f>ROUND(I103*H103,1)</f>
        <v>0</v>
      </c>
      <c r="BL103" s="20" t="s">
        <v>246</v>
      </c>
      <c r="BM103" s="218" t="s">
        <v>681</v>
      </c>
    </row>
    <row r="104" s="2" customFormat="1">
      <c r="A104" s="41"/>
      <c r="B104" s="42"/>
      <c r="C104" s="43"/>
      <c r="D104" s="220" t="s">
        <v>147</v>
      </c>
      <c r="E104" s="43"/>
      <c r="F104" s="221" t="s">
        <v>682</v>
      </c>
      <c r="G104" s="43"/>
      <c r="H104" s="43"/>
      <c r="I104" s="222"/>
      <c r="J104" s="43"/>
      <c r="K104" s="43"/>
      <c r="L104" s="47"/>
      <c r="M104" s="223"/>
      <c r="N104" s="224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147</v>
      </c>
      <c r="AU104" s="20" t="s">
        <v>82</v>
      </c>
    </row>
    <row r="105" s="13" customFormat="1">
      <c r="A105" s="13"/>
      <c r="B105" s="225"/>
      <c r="C105" s="226"/>
      <c r="D105" s="227" t="s">
        <v>149</v>
      </c>
      <c r="E105" s="228" t="s">
        <v>19</v>
      </c>
      <c r="F105" s="229" t="s">
        <v>683</v>
      </c>
      <c r="G105" s="226"/>
      <c r="H105" s="230">
        <v>9</v>
      </c>
      <c r="I105" s="231"/>
      <c r="J105" s="226"/>
      <c r="K105" s="226"/>
      <c r="L105" s="232"/>
      <c r="M105" s="233"/>
      <c r="N105" s="234"/>
      <c r="O105" s="234"/>
      <c r="P105" s="234"/>
      <c r="Q105" s="234"/>
      <c r="R105" s="234"/>
      <c r="S105" s="234"/>
      <c r="T105" s="235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36" t="s">
        <v>149</v>
      </c>
      <c r="AU105" s="236" t="s">
        <v>82</v>
      </c>
      <c r="AV105" s="13" t="s">
        <v>82</v>
      </c>
      <c r="AW105" s="13" t="s">
        <v>33</v>
      </c>
      <c r="AX105" s="13" t="s">
        <v>80</v>
      </c>
      <c r="AY105" s="236" t="s">
        <v>135</v>
      </c>
    </row>
    <row r="106" s="2" customFormat="1" ht="24.15" customHeight="1">
      <c r="A106" s="41"/>
      <c r="B106" s="42"/>
      <c r="C106" s="207" t="s">
        <v>203</v>
      </c>
      <c r="D106" s="207" t="s">
        <v>140</v>
      </c>
      <c r="E106" s="208" t="s">
        <v>684</v>
      </c>
      <c r="F106" s="209" t="s">
        <v>685</v>
      </c>
      <c r="G106" s="210" t="s">
        <v>313</v>
      </c>
      <c r="H106" s="211">
        <v>0.017000000000000001</v>
      </c>
      <c r="I106" s="212"/>
      <c r="J106" s="213">
        <f>ROUND(I106*H106,1)</f>
        <v>0</v>
      </c>
      <c r="K106" s="209" t="s">
        <v>144</v>
      </c>
      <c r="L106" s="47"/>
      <c r="M106" s="214" t="s">
        <v>19</v>
      </c>
      <c r="N106" s="215" t="s">
        <v>43</v>
      </c>
      <c r="O106" s="87"/>
      <c r="P106" s="216">
        <f>O106*H106</f>
        <v>0</v>
      </c>
      <c r="Q106" s="216">
        <v>0</v>
      </c>
      <c r="R106" s="216">
        <f>Q106*H106</f>
        <v>0</v>
      </c>
      <c r="S106" s="216">
        <v>0</v>
      </c>
      <c r="T106" s="217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18" t="s">
        <v>246</v>
      </c>
      <c r="AT106" s="218" t="s">
        <v>140</v>
      </c>
      <c r="AU106" s="218" t="s">
        <v>82</v>
      </c>
      <c r="AY106" s="20" t="s">
        <v>135</v>
      </c>
      <c r="BE106" s="219">
        <f>IF(N106="základní",J106,0)</f>
        <v>0</v>
      </c>
      <c r="BF106" s="219">
        <f>IF(N106="snížená",J106,0)</f>
        <v>0</v>
      </c>
      <c r="BG106" s="219">
        <f>IF(N106="zákl. přenesená",J106,0)</f>
        <v>0</v>
      </c>
      <c r="BH106" s="219">
        <f>IF(N106="sníž. přenesená",J106,0)</f>
        <v>0</v>
      </c>
      <c r="BI106" s="219">
        <f>IF(N106="nulová",J106,0)</f>
        <v>0</v>
      </c>
      <c r="BJ106" s="20" t="s">
        <v>80</v>
      </c>
      <c r="BK106" s="219">
        <f>ROUND(I106*H106,1)</f>
        <v>0</v>
      </c>
      <c r="BL106" s="20" t="s">
        <v>246</v>
      </c>
      <c r="BM106" s="218" t="s">
        <v>686</v>
      </c>
    </row>
    <row r="107" s="2" customFormat="1">
      <c r="A107" s="41"/>
      <c r="B107" s="42"/>
      <c r="C107" s="43"/>
      <c r="D107" s="220" t="s">
        <v>147</v>
      </c>
      <c r="E107" s="43"/>
      <c r="F107" s="221" t="s">
        <v>687</v>
      </c>
      <c r="G107" s="43"/>
      <c r="H107" s="43"/>
      <c r="I107" s="222"/>
      <c r="J107" s="43"/>
      <c r="K107" s="43"/>
      <c r="L107" s="47"/>
      <c r="M107" s="223"/>
      <c r="N107" s="224"/>
      <c r="O107" s="87"/>
      <c r="P107" s="87"/>
      <c r="Q107" s="87"/>
      <c r="R107" s="87"/>
      <c r="S107" s="87"/>
      <c r="T107" s="88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T107" s="20" t="s">
        <v>147</v>
      </c>
      <c r="AU107" s="20" t="s">
        <v>82</v>
      </c>
    </row>
    <row r="108" s="2" customFormat="1" ht="16.5" customHeight="1">
      <c r="A108" s="41"/>
      <c r="B108" s="42"/>
      <c r="C108" s="207" t="s">
        <v>215</v>
      </c>
      <c r="D108" s="207" t="s">
        <v>140</v>
      </c>
      <c r="E108" s="208" t="s">
        <v>688</v>
      </c>
      <c r="F108" s="209" t="s">
        <v>689</v>
      </c>
      <c r="G108" s="210" t="s">
        <v>690</v>
      </c>
      <c r="H108" s="282"/>
      <c r="I108" s="212"/>
      <c r="J108" s="213">
        <f>ROUND(I108*H108,1)</f>
        <v>0</v>
      </c>
      <c r="K108" s="209" t="s">
        <v>19</v>
      </c>
      <c r="L108" s="47"/>
      <c r="M108" s="214" t="s">
        <v>19</v>
      </c>
      <c r="N108" s="215" t="s">
        <v>43</v>
      </c>
      <c r="O108" s="87"/>
      <c r="P108" s="216">
        <f>O108*H108</f>
        <v>0</v>
      </c>
      <c r="Q108" s="216">
        <v>0</v>
      </c>
      <c r="R108" s="216">
        <f>Q108*H108</f>
        <v>0</v>
      </c>
      <c r="S108" s="216">
        <v>0</v>
      </c>
      <c r="T108" s="217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18" t="s">
        <v>246</v>
      </c>
      <c r="AT108" s="218" t="s">
        <v>140</v>
      </c>
      <c r="AU108" s="218" t="s">
        <v>82</v>
      </c>
      <c r="AY108" s="20" t="s">
        <v>135</v>
      </c>
      <c r="BE108" s="219">
        <f>IF(N108="základní",J108,0)</f>
        <v>0</v>
      </c>
      <c r="BF108" s="219">
        <f>IF(N108="snížená",J108,0)</f>
        <v>0</v>
      </c>
      <c r="BG108" s="219">
        <f>IF(N108="zákl. přenesená",J108,0)</f>
        <v>0</v>
      </c>
      <c r="BH108" s="219">
        <f>IF(N108="sníž. přenesená",J108,0)</f>
        <v>0</v>
      </c>
      <c r="BI108" s="219">
        <f>IF(N108="nulová",J108,0)</f>
        <v>0</v>
      </c>
      <c r="BJ108" s="20" t="s">
        <v>80</v>
      </c>
      <c r="BK108" s="219">
        <f>ROUND(I108*H108,1)</f>
        <v>0</v>
      </c>
      <c r="BL108" s="20" t="s">
        <v>246</v>
      </c>
      <c r="BM108" s="218" t="s">
        <v>691</v>
      </c>
    </row>
    <row r="109" s="12" customFormat="1" ht="22.8" customHeight="1">
      <c r="A109" s="12"/>
      <c r="B109" s="191"/>
      <c r="C109" s="192"/>
      <c r="D109" s="193" t="s">
        <v>71</v>
      </c>
      <c r="E109" s="205" t="s">
        <v>692</v>
      </c>
      <c r="F109" s="205" t="s">
        <v>693</v>
      </c>
      <c r="G109" s="192"/>
      <c r="H109" s="192"/>
      <c r="I109" s="195"/>
      <c r="J109" s="206">
        <f>BK109</f>
        <v>0</v>
      </c>
      <c r="K109" s="192"/>
      <c r="L109" s="197"/>
      <c r="M109" s="198"/>
      <c r="N109" s="199"/>
      <c r="O109" s="199"/>
      <c r="P109" s="200">
        <f>SUM(P110:P144)</f>
        <v>0</v>
      </c>
      <c r="Q109" s="199"/>
      <c r="R109" s="200">
        <f>SUM(R110:R144)</f>
        <v>0.053269999999999998</v>
      </c>
      <c r="S109" s="199"/>
      <c r="T109" s="201">
        <f>SUM(T110:T144)</f>
        <v>0</v>
      </c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R109" s="202" t="s">
        <v>82</v>
      </c>
      <c r="AT109" s="203" t="s">
        <v>71</v>
      </c>
      <c r="AU109" s="203" t="s">
        <v>80</v>
      </c>
      <c r="AY109" s="202" t="s">
        <v>135</v>
      </c>
      <c r="BK109" s="204">
        <f>SUM(BK110:BK144)</f>
        <v>0</v>
      </c>
    </row>
    <row r="110" s="2" customFormat="1" ht="21.75" customHeight="1">
      <c r="A110" s="41"/>
      <c r="B110" s="42"/>
      <c r="C110" s="207" t="s">
        <v>8</v>
      </c>
      <c r="D110" s="207" t="s">
        <v>140</v>
      </c>
      <c r="E110" s="208" t="s">
        <v>694</v>
      </c>
      <c r="F110" s="209" t="s">
        <v>695</v>
      </c>
      <c r="G110" s="210" t="s">
        <v>162</v>
      </c>
      <c r="H110" s="211">
        <v>9</v>
      </c>
      <c r="I110" s="212"/>
      <c r="J110" s="213">
        <f>ROUND(I110*H110,1)</f>
        <v>0</v>
      </c>
      <c r="K110" s="209" t="s">
        <v>144</v>
      </c>
      <c r="L110" s="47"/>
      <c r="M110" s="214" t="s">
        <v>19</v>
      </c>
      <c r="N110" s="215" t="s">
        <v>43</v>
      </c>
      <c r="O110" s="87"/>
      <c r="P110" s="216">
        <f>O110*H110</f>
        <v>0</v>
      </c>
      <c r="Q110" s="216">
        <v>0.00080999999999999996</v>
      </c>
      <c r="R110" s="216">
        <f>Q110*H110</f>
        <v>0.0072899999999999996</v>
      </c>
      <c r="S110" s="216">
        <v>0</v>
      </c>
      <c r="T110" s="217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18" t="s">
        <v>246</v>
      </c>
      <c r="AT110" s="218" t="s">
        <v>140</v>
      </c>
      <c r="AU110" s="218" t="s">
        <v>82</v>
      </c>
      <c r="AY110" s="20" t="s">
        <v>135</v>
      </c>
      <c r="BE110" s="219">
        <f>IF(N110="základní",J110,0)</f>
        <v>0</v>
      </c>
      <c r="BF110" s="219">
        <f>IF(N110="snížená",J110,0)</f>
        <v>0</v>
      </c>
      <c r="BG110" s="219">
        <f>IF(N110="zákl. přenesená",J110,0)</f>
        <v>0</v>
      </c>
      <c r="BH110" s="219">
        <f>IF(N110="sníž. přenesená",J110,0)</f>
        <v>0</v>
      </c>
      <c r="BI110" s="219">
        <f>IF(N110="nulová",J110,0)</f>
        <v>0</v>
      </c>
      <c r="BJ110" s="20" t="s">
        <v>80</v>
      </c>
      <c r="BK110" s="219">
        <f>ROUND(I110*H110,1)</f>
        <v>0</v>
      </c>
      <c r="BL110" s="20" t="s">
        <v>246</v>
      </c>
      <c r="BM110" s="218" t="s">
        <v>696</v>
      </c>
    </row>
    <row r="111" s="2" customFormat="1">
      <c r="A111" s="41"/>
      <c r="B111" s="42"/>
      <c r="C111" s="43"/>
      <c r="D111" s="220" t="s">
        <v>147</v>
      </c>
      <c r="E111" s="43"/>
      <c r="F111" s="221" t="s">
        <v>697</v>
      </c>
      <c r="G111" s="43"/>
      <c r="H111" s="43"/>
      <c r="I111" s="222"/>
      <c r="J111" s="43"/>
      <c r="K111" s="43"/>
      <c r="L111" s="47"/>
      <c r="M111" s="223"/>
      <c r="N111" s="224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20" t="s">
        <v>147</v>
      </c>
      <c r="AU111" s="20" t="s">
        <v>82</v>
      </c>
    </row>
    <row r="112" s="2" customFormat="1" ht="21.75" customHeight="1">
      <c r="A112" s="41"/>
      <c r="B112" s="42"/>
      <c r="C112" s="207" t="s">
        <v>226</v>
      </c>
      <c r="D112" s="207" t="s">
        <v>140</v>
      </c>
      <c r="E112" s="208" t="s">
        <v>698</v>
      </c>
      <c r="F112" s="209" t="s">
        <v>699</v>
      </c>
      <c r="G112" s="210" t="s">
        <v>162</v>
      </c>
      <c r="H112" s="211">
        <v>25</v>
      </c>
      <c r="I112" s="212"/>
      <c r="J112" s="213">
        <f>ROUND(I112*H112,1)</f>
        <v>0</v>
      </c>
      <c r="K112" s="209" t="s">
        <v>144</v>
      </c>
      <c r="L112" s="47"/>
      <c r="M112" s="214" t="s">
        <v>19</v>
      </c>
      <c r="N112" s="215" t="s">
        <v>43</v>
      </c>
      <c r="O112" s="87"/>
      <c r="P112" s="216">
        <f>O112*H112</f>
        <v>0</v>
      </c>
      <c r="Q112" s="216">
        <v>0.0011900000000000001</v>
      </c>
      <c r="R112" s="216">
        <f>Q112*H112</f>
        <v>0.029750000000000002</v>
      </c>
      <c r="S112" s="216">
        <v>0</v>
      </c>
      <c r="T112" s="217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18" t="s">
        <v>246</v>
      </c>
      <c r="AT112" s="218" t="s">
        <v>140</v>
      </c>
      <c r="AU112" s="218" t="s">
        <v>82</v>
      </c>
      <c r="AY112" s="20" t="s">
        <v>135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20" t="s">
        <v>80</v>
      </c>
      <c r="BK112" s="219">
        <f>ROUND(I112*H112,1)</f>
        <v>0</v>
      </c>
      <c r="BL112" s="20" t="s">
        <v>246</v>
      </c>
      <c r="BM112" s="218" t="s">
        <v>700</v>
      </c>
    </row>
    <row r="113" s="2" customFormat="1">
      <c r="A113" s="41"/>
      <c r="B113" s="42"/>
      <c r="C113" s="43"/>
      <c r="D113" s="220" t="s">
        <v>147</v>
      </c>
      <c r="E113" s="43"/>
      <c r="F113" s="221" t="s">
        <v>701</v>
      </c>
      <c r="G113" s="43"/>
      <c r="H113" s="43"/>
      <c r="I113" s="222"/>
      <c r="J113" s="43"/>
      <c r="K113" s="43"/>
      <c r="L113" s="47"/>
      <c r="M113" s="223"/>
      <c r="N113" s="224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147</v>
      </c>
      <c r="AU113" s="20" t="s">
        <v>82</v>
      </c>
    </row>
    <row r="114" s="13" customFormat="1">
      <c r="A114" s="13"/>
      <c r="B114" s="225"/>
      <c r="C114" s="226"/>
      <c r="D114" s="227" t="s">
        <v>149</v>
      </c>
      <c r="E114" s="228" t="s">
        <v>19</v>
      </c>
      <c r="F114" s="229" t="s">
        <v>702</v>
      </c>
      <c r="G114" s="226"/>
      <c r="H114" s="230">
        <v>2</v>
      </c>
      <c r="I114" s="231"/>
      <c r="J114" s="226"/>
      <c r="K114" s="226"/>
      <c r="L114" s="232"/>
      <c r="M114" s="233"/>
      <c r="N114" s="234"/>
      <c r="O114" s="234"/>
      <c r="P114" s="234"/>
      <c r="Q114" s="234"/>
      <c r="R114" s="234"/>
      <c r="S114" s="234"/>
      <c r="T114" s="235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36" t="s">
        <v>149</v>
      </c>
      <c r="AU114" s="236" t="s">
        <v>82</v>
      </c>
      <c r="AV114" s="13" t="s">
        <v>82</v>
      </c>
      <c r="AW114" s="13" t="s">
        <v>33</v>
      </c>
      <c r="AX114" s="13" t="s">
        <v>72</v>
      </c>
      <c r="AY114" s="236" t="s">
        <v>135</v>
      </c>
    </row>
    <row r="115" s="13" customFormat="1">
      <c r="A115" s="13"/>
      <c r="B115" s="225"/>
      <c r="C115" s="226"/>
      <c r="D115" s="227" t="s">
        <v>149</v>
      </c>
      <c r="E115" s="228" t="s">
        <v>19</v>
      </c>
      <c r="F115" s="229" t="s">
        <v>703</v>
      </c>
      <c r="G115" s="226"/>
      <c r="H115" s="230">
        <v>23</v>
      </c>
      <c r="I115" s="231"/>
      <c r="J115" s="226"/>
      <c r="K115" s="226"/>
      <c r="L115" s="232"/>
      <c r="M115" s="233"/>
      <c r="N115" s="234"/>
      <c r="O115" s="234"/>
      <c r="P115" s="234"/>
      <c r="Q115" s="234"/>
      <c r="R115" s="234"/>
      <c r="S115" s="234"/>
      <c r="T115" s="235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6" t="s">
        <v>149</v>
      </c>
      <c r="AU115" s="236" t="s">
        <v>82</v>
      </c>
      <c r="AV115" s="13" t="s">
        <v>82</v>
      </c>
      <c r="AW115" s="13" t="s">
        <v>33</v>
      </c>
      <c r="AX115" s="13" t="s">
        <v>72</v>
      </c>
      <c r="AY115" s="236" t="s">
        <v>135</v>
      </c>
    </row>
    <row r="116" s="14" customFormat="1">
      <c r="A116" s="14"/>
      <c r="B116" s="237"/>
      <c r="C116" s="238"/>
      <c r="D116" s="227" t="s">
        <v>149</v>
      </c>
      <c r="E116" s="239" t="s">
        <v>19</v>
      </c>
      <c r="F116" s="240" t="s">
        <v>154</v>
      </c>
      <c r="G116" s="238"/>
      <c r="H116" s="241">
        <v>25</v>
      </c>
      <c r="I116" s="242"/>
      <c r="J116" s="238"/>
      <c r="K116" s="238"/>
      <c r="L116" s="243"/>
      <c r="M116" s="244"/>
      <c r="N116" s="245"/>
      <c r="O116" s="245"/>
      <c r="P116" s="245"/>
      <c r="Q116" s="245"/>
      <c r="R116" s="245"/>
      <c r="S116" s="245"/>
      <c r="T116" s="246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47" t="s">
        <v>149</v>
      </c>
      <c r="AU116" s="247" t="s">
        <v>82</v>
      </c>
      <c r="AV116" s="14" t="s">
        <v>145</v>
      </c>
      <c r="AW116" s="14" t="s">
        <v>33</v>
      </c>
      <c r="AX116" s="14" t="s">
        <v>80</v>
      </c>
      <c r="AY116" s="247" t="s">
        <v>135</v>
      </c>
    </row>
    <row r="117" s="2" customFormat="1" ht="33" customHeight="1">
      <c r="A117" s="41"/>
      <c r="B117" s="42"/>
      <c r="C117" s="207" t="s">
        <v>235</v>
      </c>
      <c r="D117" s="207" t="s">
        <v>140</v>
      </c>
      <c r="E117" s="208" t="s">
        <v>704</v>
      </c>
      <c r="F117" s="209" t="s">
        <v>705</v>
      </c>
      <c r="G117" s="210" t="s">
        <v>162</v>
      </c>
      <c r="H117" s="211">
        <v>9</v>
      </c>
      <c r="I117" s="212"/>
      <c r="J117" s="213">
        <f>ROUND(I117*H117,1)</f>
        <v>0</v>
      </c>
      <c r="K117" s="209" t="s">
        <v>144</v>
      </c>
      <c r="L117" s="47"/>
      <c r="M117" s="214" t="s">
        <v>19</v>
      </c>
      <c r="N117" s="215" t="s">
        <v>43</v>
      </c>
      <c r="O117" s="87"/>
      <c r="P117" s="216">
        <f>O117*H117</f>
        <v>0</v>
      </c>
      <c r="Q117" s="216">
        <v>0.00011</v>
      </c>
      <c r="R117" s="216">
        <f>Q117*H117</f>
        <v>0.00098999999999999999</v>
      </c>
      <c r="S117" s="216">
        <v>0</v>
      </c>
      <c r="T117" s="217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18" t="s">
        <v>246</v>
      </c>
      <c r="AT117" s="218" t="s">
        <v>140</v>
      </c>
      <c r="AU117" s="218" t="s">
        <v>82</v>
      </c>
      <c r="AY117" s="20" t="s">
        <v>135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20" t="s">
        <v>80</v>
      </c>
      <c r="BK117" s="219">
        <f>ROUND(I117*H117,1)</f>
        <v>0</v>
      </c>
      <c r="BL117" s="20" t="s">
        <v>246</v>
      </c>
      <c r="BM117" s="218" t="s">
        <v>706</v>
      </c>
    </row>
    <row r="118" s="2" customFormat="1">
      <c r="A118" s="41"/>
      <c r="B118" s="42"/>
      <c r="C118" s="43"/>
      <c r="D118" s="220" t="s">
        <v>147</v>
      </c>
      <c r="E118" s="43"/>
      <c r="F118" s="221" t="s">
        <v>707</v>
      </c>
      <c r="G118" s="43"/>
      <c r="H118" s="43"/>
      <c r="I118" s="222"/>
      <c r="J118" s="43"/>
      <c r="K118" s="43"/>
      <c r="L118" s="47"/>
      <c r="M118" s="223"/>
      <c r="N118" s="224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147</v>
      </c>
      <c r="AU118" s="20" t="s">
        <v>82</v>
      </c>
    </row>
    <row r="119" s="2" customFormat="1" ht="33" customHeight="1">
      <c r="A119" s="41"/>
      <c r="B119" s="42"/>
      <c r="C119" s="207" t="s">
        <v>241</v>
      </c>
      <c r="D119" s="207" t="s">
        <v>140</v>
      </c>
      <c r="E119" s="208" t="s">
        <v>708</v>
      </c>
      <c r="F119" s="209" t="s">
        <v>709</v>
      </c>
      <c r="G119" s="210" t="s">
        <v>162</v>
      </c>
      <c r="H119" s="211">
        <v>25</v>
      </c>
      <c r="I119" s="212"/>
      <c r="J119" s="213">
        <f>ROUND(I119*H119,1)</f>
        <v>0</v>
      </c>
      <c r="K119" s="209" t="s">
        <v>144</v>
      </c>
      <c r="L119" s="47"/>
      <c r="M119" s="214" t="s">
        <v>19</v>
      </c>
      <c r="N119" s="215" t="s">
        <v>43</v>
      </c>
      <c r="O119" s="87"/>
      <c r="P119" s="216">
        <f>O119*H119</f>
        <v>0</v>
      </c>
      <c r="Q119" s="216">
        <v>0.00016000000000000001</v>
      </c>
      <c r="R119" s="216">
        <f>Q119*H119</f>
        <v>0.0040000000000000001</v>
      </c>
      <c r="S119" s="216">
        <v>0</v>
      </c>
      <c r="T119" s="217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18" t="s">
        <v>246</v>
      </c>
      <c r="AT119" s="218" t="s">
        <v>140</v>
      </c>
      <c r="AU119" s="218" t="s">
        <v>82</v>
      </c>
      <c r="AY119" s="20" t="s">
        <v>135</v>
      </c>
      <c r="BE119" s="219">
        <f>IF(N119="základní",J119,0)</f>
        <v>0</v>
      </c>
      <c r="BF119" s="219">
        <f>IF(N119="snížená",J119,0)</f>
        <v>0</v>
      </c>
      <c r="BG119" s="219">
        <f>IF(N119="zákl. přenesená",J119,0)</f>
        <v>0</v>
      </c>
      <c r="BH119" s="219">
        <f>IF(N119="sníž. přenesená",J119,0)</f>
        <v>0</v>
      </c>
      <c r="BI119" s="219">
        <f>IF(N119="nulová",J119,0)</f>
        <v>0</v>
      </c>
      <c r="BJ119" s="20" t="s">
        <v>80</v>
      </c>
      <c r="BK119" s="219">
        <f>ROUND(I119*H119,1)</f>
        <v>0</v>
      </c>
      <c r="BL119" s="20" t="s">
        <v>246</v>
      </c>
      <c r="BM119" s="218" t="s">
        <v>710</v>
      </c>
    </row>
    <row r="120" s="2" customFormat="1">
      <c r="A120" s="41"/>
      <c r="B120" s="42"/>
      <c r="C120" s="43"/>
      <c r="D120" s="220" t="s">
        <v>147</v>
      </c>
      <c r="E120" s="43"/>
      <c r="F120" s="221" t="s">
        <v>711</v>
      </c>
      <c r="G120" s="43"/>
      <c r="H120" s="43"/>
      <c r="I120" s="222"/>
      <c r="J120" s="43"/>
      <c r="K120" s="43"/>
      <c r="L120" s="47"/>
      <c r="M120" s="223"/>
      <c r="N120" s="224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147</v>
      </c>
      <c r="AU120" s="20" t="s">
        <v>82</v>
      </c>
    </row>
    <row r="121" s="13" customFormat="1">
      <c r="A121" s="13"/>
      <c r="B121" s="225"/>
      <c r="C121" s="226"/>
      <c r="D121" s="227" t="s">
        <v>149</v>
      </c>
      <c r="E121" s="228" t="s">
        <v>19</v>
      </c>
      <c r="F121" s="229" t="s">
        <v>702</v>
      </c>
      <c r="G121" s="226"/>
      <c r="H121" s="230">
        <v>2</v>
      </c>
      <c r="I121" s="231"/>
      <c r="J121" s="226"/>
      <c r="K121" s="226"/>
      <c r="L121" s="232"/>
      <c r="M121" s="233"/>
      <c r="N121" s="234"/>
      <c r="O121" s="234"/>
      <c r="P121" s="234"/>
      <c r="Q121" s="234"/>
      <c r="R121" s="234"/>
      <c r="S121" s="234"/>
      <c r="T121" s="235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6" t="s">
        <v>149</v>
      </c>
      <c r="AU121" s="236" t="s">
        <v>82</v>
      </c>
      <c r="AV121" s="13" t="s">
        <v>82</v>
      </c>
      <c r="AW121" s="13" t="s">
        <v>33</v>
      </c>
      <c r="AX121" s="13" t="s">
        <v>72</v>
      </c>
      <c r="AY121" s="236" t="s">
        <v>135</v>
      </c>
    </row>
    <row r="122" s="13" customFormat="1">
      <c r="A122" s="13"/>
      <c r="B122" s="225"/>
      <c r="C122" s="226"/>
      <c r="D122" s="227" t="s">
        <v>149</v>
      </c>
      <c r="E122" s="228" t="s">
        <v>19</v>
      </c>
      <c r="F122" s="229" t="s">
        <v>703</v>
      </c>
      <c r="G122" s="226"/>
      <c r="H122" s="230">
        <v>23</v>
      </c>
      <c r="I122" s="231"/>
      <c r="J122" s="226"/>
      <c r="K122" s="226"/>
      <c r="L122" s="232"/>
      <c r="M122" s="233"/>
      <c r="N122" s="234"/>
      <c r="O122" s="234"/>
      <c r="P122" s="234"/>
      <c r="Q122" s="234"/>
      <c r="R122" s="234"/>
      <c r="S122" s="234"/>
      <c r="T122" s="235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6" t="s">
        <v>149</v>
      </c>
      <c r="AU122" s="236" t="s">
        <v>82</v>
      </c>
      <c r="AV122" s="13" t="s">
        <v>82</v>
      </c>
      <c r="AW122" s="13" t="s">
        <v>33</v>
      </c>
      <c r="AX122" s="13" t="s">
        <v>72</v>
      </c>
      <c r="AY122" s="236" t="s">
        <v>135</v>
      </c>
    </row>
    <row r="123" s="14" customFormat="1">
      <c r="A123" s="14"/>
      <c r="B123" s="237"/>
      <c r="C123" s="238"/>
      <c r="D123" s="227" t="s">
        <v>149</v>
      </c>
      <c r="E123" s="239" t="s">
        <v>19</v>
      </c>
      <c r="F123" s="240" t="s">
        <v>154</v>
      </c>
      <c r="G123" s="238"/>
      <c r="H123" s="241">
        <v>25</v>
      </c>
      <c r="I123" s="242"/>
      <c r="J123" s="238"/>
      <c r="K123" s="238"/>
      <c r="L123" s="243"/>
      <c r="M123" s="244"/>
      <c r="N123" s="245"/>
      <c r="O123" s="245"/>
      <c r="P123" s="245"/>
      <c r="Q123" s="245"/>
      <c r="R123" s="245"/>
      <c r="S123" s="245"/>
      <c r="T123" s="246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47" t="s">
        <v>149</v>
      </c>
      <c r="AU123" s="247" t="s">
        <v>82</v>
      </c>
      <c r="AV123" s="14" t="s">
        <v>145</v>
      </c>
      <c r="AW123" s="14" t="s">
        <v>33</v>
      </c>
      <c r="AX123" s="14" t="s">
        <v>80</v>
      </c>
      <c r="AY123" s="247" t="s">
        <v>135</v>
      </c>
    </row>
    <row r="124" s="2" customFormat="1" ht="16.5" customHeight="1">
      <c r="A124" s="41"/>
      <c r="B124" s="42"/>
      <c r="C124" s="207" t="s">
        <v>246</v>
      </c>
      <c r="D124" s="207" t="s">
        <v>140</v>
      </c>
      <c r="E124" s="208" t="s">
        <v>712</v>
      </c>
      <c r="F124" s="209" t="s">
        <v>713</v>
      </c>
      <c r="G124" s="210" t="s">
        <v>162</v>
      </c>
      <c r="H124" s="211">
        <v>23</v>
      </c>
      <c r="I124" s="212"/>
      <c r="J124" s="213">
        <f>ROUND(I124*H124,1)</f>
        <v>0</v>
      </c>
      <c r="K124" s="209" t="s">
        <v>144</v>
      </c>
      <c r="L124" s="47"/>
      <c r="M124" s="214" t="s">
        <v>19</v>
      </c>
      <c r="N124" s="215" t="s">
        <v>43</v>
      </c>
      <c r="O124" s="87"/>
      <c r="P124" s="216">
        <f>O124*H124</f>
        <v>0</v>
      </c>
      <c r="Q124" s="216">
        <v>0.00038000000000000002</v>
      </c>
      <c r="R124" s="216">
        <f>Q124*H124</f>
        <v>0.0087400000000000012</v>
      </c>
      <c r="S124" s="216">
        <v>0</v>
      </c>
      <c r="T124" s="217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18" t="s">
        <v>246</v>
      </c>
      <c r="AT124" s="218" t="s">
        <v>140</v>
      </c>
      <c r="AU124" s="218" t="s">
        <v>82</v>
      </c>
      <c r="AY124" s="20" t="s">
        <v>135</v>
      </c>
      <c r="BE124" s="219">
        <f>IF(N124="základní",J124,0)</f>
        <v>0</v>
      </c>
      <c r="BF124" s="219">
        <f>IF(N124="snížená",J124,0)</f>
        <v>0</v>
      </c>
      <c r="BG124" s="219">
        <f>IF(N124="zákl. přenesená",J124,0)</f>
        <v>0</v>
      </c>
      <c r="BH124" s="219">
        <f>IF(N124="sníž. přenesená",J124,0)</f>
        <v>0</v>
      </c>
      <c r="BI124" s="219">
        <f>IF(N124="nulová",J124,0)</f>
        <v>0</v>
      </c>
      <c r="BJ124" s="20" t="s">
        <v>80</v>
      </c>
      <c r="BK124" s="219">
        <f>ROUND(I124*H124,1)</f>
        <v>0</v>
      </c>
      <c r="BL124" s="20" t="s">
        <v>246</v>
      </c>
      <c r="BM124" s="218" t="s">
        <v>714</v>
      </c>
    </row>
    <row r="125" s="2" customFormat="1">
      <c r="A125" s="41"/>
      <c r="B125" s="42"/>
      <c r="C125" s="43"/>
      <c r="D125" s="220" t="s">
        <v>147</v>
      </c>
      <c r="E125" s="43"/>
      <c r="F125" s="221" t="s">
        <v>715</v>
      </c>
      <c r="G125" s="43"/>
      <c r="H125" s="43"/>
      <c r="I125" s="222"/>
      <c r="J125" s="43"/>
      <c r="K125" s="43"/>
      <c r="L125" s="47"/>
      <c r="M125" s="223"/>
      <c r="N125" s="224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20" t="s">
        <v>147</v>
      </c>
      <c r="AU125" s="20" t="s">
        <v>82</v>
      </c>
    </row>
    <row r="126" s="16" customFormat="1">
      <c r="A126" s="16"/>
      <c r="B126" s="269"/>
      <c r="C126" s="270"/>
      <c r="D126" s="227" t="s">
        <v>149</v>
      </c>
      <c r="E126" s="271" t="s">
        <v>19</v>
      </c>
      <c r="F126" s="272" t="s">
        <v>716</v>
      </c>
      <c r="G126" s="270"/>
      <c r="H126" s="271" t="s">
        <v>19</v>
      </c>
      <c r="I126" s="273"/>
      <c r="J126" s="270"/>
      <c r="K126" s="270"/>
      <c r="L126" s="274"/>
      <c r="M126" s="275"/>
      <c r="N126" s="276"/>
      <c r="O126" s="276"/>
      <c r="P126" s="276"/>
      <c r="Q126" s="276"/>
      <c r="R126" s="276"/>
      <c r="S126" s="276"/>
      <c r="T126" s="277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T126" s="278" t="s">
        <v>149</v>
      </c>
      <c r="AU126" s="278" t="s">
        <v>82</v>
      </c>
      <c r="AV126" s="16" t="s">
        <v>80</v>
      </c>
      <c r="AW126" s="16" t="s">
        <v>33</v>
      </c>
      <c r="AX126" s="16" t="s">
        <v>72</v>
      </c>
      <c r="AY126" s="278" t="s">
        <v>135</v>
      </c>
    </row>
    <row r="127" s="16" customFormat="1">
      <c r="A127" s="16"/>
      <c r="B127" s="269"/>
      <c r="C127" s="270"/>
      <c r="D127" s="227" t="s">
        <v>149</v>
      </c>
      <c r="E127" s="271" t="s">
        <v>19</v>
      </c>
      <c r="F127" s="272" t="s">
        <v>717</v>
      </c>
      <c r="G127" s="270"/>
      <c r="H127" s="271" t="s">
        <v>19</v>
      </c>
      <c r="I127" s="273"/>
      <c r="J127" s="270"/>
      <c r="K127" s="270"/>
      <c r="L127" s="274"/>
      <c r="M127" s="275"/>
      <c r="N127" s="276"/>
      <c r="O127" s="276"/>
      <c r="P127" s="276"/>
      <c r="Q127" s="276"/>
      <c r="R127" s="276"/>
      <c r="S127" s="276"/>
      <c r="T127" s="277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T127" s="278" t="s">
        <v>149</v>
      </c>
      <c r="AU127" s="278" t="s">
        <v>82</v>
      </c>
      <c r="AV127" s="16" t="s">
        <v>80</v>
      </c>
      <c r="AW127" s="16" t="s">
        <v>33</v>
      </c>
      <c r="AX127" s="16" t="s">
        <v>72</v>
      </c>
      <c r="AY127" s="278" t="s">
        <v>135</v>
      </c>
    </row>
    <row r="128" s="13" customFormat="1">
      <c r="A128" s="13"/>
      <c r="B128" s="225"/>
      <c r="C128" s="226"/>
      <c r="D128" s="227" t="s">
        <v>149</v>
      </c>
      <c r="E128" s="228" t="s">
        <v>19</v>
      </c>
      <c r="F128" s="229" t="s">
        <v>703</v>
      </c>
      <c r="G128" s="226"/>
      <c r="H128" s="230">
        <v>23</v>
      </c>
      <c r="I128" s="231"/>
      <c r="J128" s="226"/>
      <c r="K128" s="226"/>
      <c r="L128" s="232"/>
      <c r="M128" s="233"/>
      <c r="N128" s="234"/>
      <c r="O128" s="234"/>
      <c r="P128" s="234"/>
      <c r="Q128" s="234"/>
      <c r="R128" s="234"/>
      <c r="S128" s="234"/>
      <c r="T128" s="235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36" t="s">
        <v>149</v>
      </c>
      <c r="AU128" s="236" t="s">
        <v>82</v>
      </c>
      <c r="AV128" s="13" t="s">
        <v>82</v>
      </c>
      <c r="AW128" s="13" t="s">
        <v>33</v>
      </c>
      <c r="AX128" s="13" t="s">
        <v>80</v>
      </c>
      <c r="AY128" s="236" t="s">
        <v>135</v>
      </c>
    </row>
    <row r="129" s="2" customFormat="1" ht="16.5" customHeight="1">
      <c r="A129" s="41"/>
      <c r="B129" s="42"/>
      <c r="C129" s="207" t="s">
        <v>253</v>
      </c>
      <c r="D129" s="207" t="s">
        <v>140</v>
      </c>
      <c r="E129" s="208" t="s">
        <v>718</v>
      </c>
      <c r="F129" s="209" t="s">
        <v>719</v>
      </c>
      <c r="G129" s="210" t="s">
        <v>238</v>
      </c>
      <c r="H129" s="211">
        <v>9</v>
      </c>
      <c r="I129" s="212"/>
      <c r="J129" s="213">
        <f>ROUND(I129*H129,1)</f>
        <v>0</v>
      </c>
      <c r="K129" s="209" t="s">
        <v>144</v>
      </c>
      <c r="L129" s="47"/>
      <c r="M129" s="214" t="s">
        <v>19</v>
      </c>
      <c r="N129" s="215" t="s">
        <v>43</v>
      </c>
      <c r="O129" s="87"/>
      <c r="P129" s="216">
        <f>O129*H129</f>
        <v>0</v>
      </c>
      <c r="Q129" s="216">
        <v>0</v>
      </c>
      <c r="R129" s="216">
        <f>Q129*H129</f>
        <v>0</v>
      </c>
      <c r="S129" s="216">
        <v>0</v>
      </c>
      <c r="T129" s="217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18" t="s">
        <v>246</v>
      </c>
      <c r="AT129" s="218" t="s">
        <v>140</v>
      </c>
      <c r="AU129" s="218" t="s">
        <v>82</v>
      </c>
      <c r="AY129" s="20" t="s">
        <v>135</v>
      </c>
      <c r="BE129" s="219">
        <f>IF(N129="základní",J129,0)</f>
        <v>0</v>
      </c>
      <c r="BF129" s="219">
        <f>IF(N129="snížená",J129,0)</f>
        <v>0</v>
      </c>
      <c r="BG129" s="219">
        <f>IF(N129="zákl. přenesená",J129,0)</f>
        <v>0</v>
      </c>
      <c r="BH129" s="219">
        <f>IF(N129="sníž. přenesená",J129,0)</f>
        <v>0</v>
      </c>
      <c r="BI129" s="219">
        <f>IF(N129="nulová",J129,0)</f>
        <v>0</v>
      </c>
      <c r="BJ129" s="20" t="s">
        <v>80</v>
      </c>
      <c r="BK129" s="219">
        <f>ROUND(I129*H129,1)</f>
        <v>0</v>
      </c>
      <c r="BL129" s="20" t="s">
        <v>246</v>
      </c>
      <c r="BM129" s="218" t="s">
        <v>720</v>
      </c>
    </row>
    <row r="130" s="2" customFormat="1">
      <c r="A130" s="41"/>
      <c r="B130" s="42"/>
      <c r="C130" s="43"/>
      <c r="D130" s="220" t="s">
        <v>147</v>
      </c>
      <c r="E130" s="43"/>
      <c r="F130" s="221" t="s">
        <v>721</v>
      </c>
      <c r="G130" s="43"/>
      <c r="H130" s="43"/>
      <c r="I130" s="222"/>
      <c r="J130" s="43"/>
      <c r="K130" s="43"/>
      <c r="L130" s="47"/>
      <c r="M130" s="223"/>
      <c r="N130" s="224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20" t="s">
        <v>147</v>
      </c>
      <c r="AU130" s="20" t="s">
        <v>82</v>
      </c>
    </row>
    <row r="131" s="2" customFormat="1" ht="24.15" customHeight="1">
      <c r="A131" s="41"/>
      <c r="B131" s="42"/>
      <c r="C131" s="207" t="s">
        <v>259</v>
      </c>
      <c r="D131" s="207" t="s">
        <v>140</v>
      </c>
      <c r="E131" s="208" t="s">
        <v>722</v>
      </c>
      <c r="F131" s="209" t="s">
        <v>723</v>
      </c>
      <c r="G131" s="210" t="s">
        <v>162</v>
      </c>
      <c r="H131" s="211">
        <v>34</v>
      </c>
      <c r="I131" s="212"/>
      <c r="J131" s="213">
        <f>ROUND(I131*H131,1)</f>
        <v>0</v>
      </c>
      <c r="K131" s="209" t="s">
        <v>144</v>
      </c>
      <c r="L131" s="47"/>
      <c r="M131" s="214" t="s">
        <v>19</v>
      </c>
      <c r="N131" s="215" t="s">
        <v>43</v>
      </c>
      <c r="O131" s="87"/>
      <c r="P131" s="216">
        <f>O131*H131</f>
        <v>0</v>
      </c>
      <c r="Q131" s="216">
        <v>2.0000000000000002E-05</v>
      </c>
      <c r="R131" s="216">
        <f>Q131*H131</f>
        <v>0.00068000000000000005</v>
      </c>
      <c r="S131" s="216">
        <v>0</v>
      </c>
      <c r="T131" s="217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18" t="s">
        <v>246</v>
      </c>
      <c r="AT131" s="218" t="s">
        <v>140</v>
      </c>
      <c r="AU131" s="218" t="s">
        <v>82</v>
      </c>
      <c r="AY131" s="20" t="s">
        <v>135</v>
      </c>
      <c r="BE131" s="219">
        <f>IF(N131="základní",J131,0)</f>
        <v>0</v>
      </c>
      <c r="BF131" s="219">
        <f>IF(N131="snížená",J131,0)</f>
        <v>0</v>
      </c>
      <c r="BG131" s="219">
        <f>IF(N131="zákl. přenesená",J131,0)</f>
        <v>0</v>
      </c>
      <c r="BH131" s="219">
        <f>IF(N131="sníž. přenesená",J131,0)</f>
        <v>0</v>
      </c>
      <c r="BI131" s="219">
        <f>IF(N131="nulová",J131,0)</f>
        <v>0</v>
      </c>
      <c r="BJ131" s="20" t="s">
        <v>80</v>
      </c>
      <c r="BK131" s="219">
        <f>ROUND(I131*H131,1)</f>
        <v>0</v>
      </c>
      <c r="BL131" s="20" t="s">
        <v>246</v>
      </c>
      <c r="BM131" s="218" t="s">
        <v>724</v>
      </c>
    </row>
    <row r="132" s="2" customFormat="1">
      <c r="A132" s="41"/>
      <c r="B132" s="42"/>
      <c r="C132" s="43"/>
      <c r="D132" s="220" t="s">
        <v>147</v>
      </c>
      <c r="E132" s="43"/>
      <c r="F132" s="221" t="s">
        <v>725</v>
      </c>
      <c r="G132" s="43"/>
      <c r="H132" s="43"/>
      <c r="I132" s="222"/>
      <c r="J132" s="43"/>
      <c r="K132" s="43"/>
      <c r="L132" s="47"/>
      <c r="M132" s="223"/>
      <c r="N132" s="224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147</v>
      </c>
      <c r="AU132" s="20" t="s">
        <v>82</v>
      </c>
    </row>
    <row r="133" s="13" customFormat="1">
      <c r="A133" s="13"/>
      <c r="B133" s="225"/>
      <c r="C133" s="226"/>
      <c r="D133" s="227" t="s">
        <v>149</v>
      </c>
      <c r="E133" s="228" t="s">
        <v>19</v>
      </c>
      <c r="F133" s="229" t="s">
        <v>726</v>
      </c>
      <c r="G133" s="226"/>
      <c r="H133" s="230">
        <v>34</v>
      </c>
      <c r="I133" s="231"/>
      <c r="J133" s="226"/>
      <c r="K133" s="226"/>
      <c r="L133" s="232"/>
      <c r="M133" s="233"/>
      <c r="N133" s="234"/>
      <c r="O133" s="234"/>
      <c r="P133" s="234"/>
      <c r="Q133" s="234"/>
      <c r="R133" s="234"/>
      <c r="S133" s="234"/>
      <c r="T133" s="235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6" t="s">
        <v>149</v>
      </c>
      <c r="AU133" s="236" t="s">
        <v>82</v>
      </c>
      <c r="AV133" s="13" t="s">
        <v>82</v>
      </c>
      <c r="AW133" s="13" t="s">
        <v>33</v>
      </c>
      <c r="AX133" s="13" t="s">
        <v>80</v>
      </c>
      <c r="AY133" s="236" t="s">
        <v>135</v>
      </c>
    </row>
    <row r="134" s="2" customFormat="1" ht="16.5" customHeight="1">
      <c r="A134" s="41"/>
      <c r="B134" s="42"/>
      <c r="C134" s="207" t="s">
        <v>265</v>
      </c>
      <c r="D134" s="207" t="s">
        <v>140</v>
      </c>
      <c r="E134" s="208" t="s">
        <v>727</v>
      </c>
      <c r="F134" s="209" t="s">
        <v>728</v>
      </c>
      <c r="G134" s="210" t="s">
        <v>238</v>
      </c>
      <c r="H134" s="211">
        <v>1</v>
      </c>
      <c r="I134" s="212"/>
      <c r="J134" s="213">
        <f>ROUND(I134*H134,1)</f>
        <v>0</v>
      </c>
      <c r="K134" s="209" t="s">
        <v>144</v>
      </c>
      <c r="L134" s="47"/>
      <c r="M134" s="214" t="s">
        <v>19</v>
      </c>
      <c r="N134" s="215" t="s">
        <v>43</v>
      </c>
      <c r="O134" s="87"/>
      <c r="P134" s="216">
        <f>O134*H134</f>
        <v>0</v>
      </c>
      <c r="Q134" s="216">
        <v>0.00050000000000000001</v>
      </c>
      <c r="R134" s="216">
        <f>Q134*H134</f>
        <v>0.00050000000000000001</v>
      </c>
      <c r="S134" s="216">
        <v>0</v>
      </c>
      <c r="T134" s="217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18" t="s">
        <v>246</v>
      </c>
      <c r="AT134" s="218" t="s">
        <v>140</v>
      </c>
      <c r="AU134" s="218" t="s">
        <v>82</v>
      </c>
      <c r="AY134" s="20" t="s">
        <v>135</v>
      </c>
      <c r="BE134" s="219">
        <f>IF(N134="základní",J134,0)</f>
        <v>0</v>
      </c>
      <c r="BF134" s="219">
        <f>IF(N134="snížená",J134,0)</f>
        <v>0</v>
      </c>
      <c r="BG134" s="219">
        <f>IF(N134="zákl. přenesená",J134,0)</f>
        <v>0</v>
      </c>
      <c r="BH134" s="219">
        <f>IF(N134="sníž. přenesená",J134,0)</f>
        <v>0</v>
      </c>
      <c r="BI134" s="219">
        <f>IF(N134="nulová",J134,0)</f>
        <v>0</v>
      </c>
      <c r="BJ134" s="20" t="s">
        <v>80</v>
      </c>
      <c r="BK134" s="219">
        <f>ROUND(I134*H134,1)</f>
        <v>0</v>
      </c>
      <c r="BL134" s="20" t="s">
        <v>246</v>
      </c>
      <c r="BM134" s="218" t="s">
        <v>729</v>
      </c>
    </row>
    <row r="135" s="2" customFormat="1">
      <c r="A135" s="41"/>
      <c r="B135" s="42"/>
      <c r="C135" s="43"/>
      <c r="D135" s="220" t="s">
        <v>147</v>
      </c>
      <c r="E135" s="43"/>
      <c r="F135" s="221" t="s">
        <v>730</v>
      </c>
      <c r="G135" s="43"/>
      <c r="H135" s="43"/>
      <c r="I135" s="222"/>
      <c r="J135" s="43"/>
      <c r="K135" s="43"/>
      <c r="L135" s="47"/>
      <c r="M135" s="223"/>
      <c r="N135" s="224"/>
      <c r="O135" s="87"/>
      <c r="P135" s="87"/>
      <c r="Q135" s="87"/>
      <c r="R135" s="87"/>
      <c r="S135" s="87"/>
      <c r="T135" s="88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T135" s="20" t="s">
        <v>147</v>
      </c>
      <c r="AU135" s="20" t="s">
        <v>82</v>
      </c>
    </row>
    <row r="136" s="2" customFormat="1" ht="16.5" customHeight="1">
      <c r="A136" s="41"/>
      <c r="B136" s="42"/>
      <c r="C136" s="207" t="s">
        <v>272</v>
      </c>
      <c r="D136" s="207" t="s">
        <v>140</v>
      </c>
      <c r="E136" s="208" t="s">
        <v>731</v>
      </c>
      <c r="F136" s="209" t="s">
        <v>732</v>
      </c>
      <c r="G136" s="210" t="s">
        <v>238</v>
      </c>
      <c r="H136" s="211">
        <v>1</v>
      </c>
      <c r="I136" s="212"/>
      <c r="J136" s="213">
        <f>ROUND(I136*H136,1)</f>
        <v>0</v>
      </c>
      <c r="K136" s="209" t="s">
        <v>144</v>
      </c>
      <c r="L136" s="47"/>
      <c r="M136" s="214" t="s">
        <v>19</v>
      </c>
      <c r="N136" s="215" t="s">
        <v>43</v>
      </c>
      <c r="O136" s="87"/>
      <c r="P136" s="216">
        <f>O136*H136</f>
        <v>0</v>
      </c>
      <c r="Q136" s="216">
        <v>0.00072000000000000005</v>
      </c>
      <c r="R136" s="216">
        <f>Q136*H136</f>
        <v>0.00072000000000000005</v>
      </c>
      <c r="S136" s="216">
        <v>0</v>
      </c>
      <c r="T136" s="217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18" t="s">
        <v>246</v>
      </c>
      <c r="AT136" s="218" t="s">
        <v>140</v>
      </c>
      <c r="AU136" s="218" t="s">
        <v>82</v>
      </c>
      <c r="AY136" s="20" t="s">
        <v>135</v>
      </c>
      <c r="BE136" s="219">
        <f>IF(N136="základní",J136,0)</f>
        <v>0</v>
      </c>
      <c r="BF136" s="219">
        <f>IF(N136="snížená",J136,0)</f>
        <v>0</v>
      </c>
      <c r="BG136" s="219">
        <f>IF(N136="zákl. přenesená",J136,0)</f>
        <v>0</v>
      </c>
      <c r="BH136" s="219">
        <f>IF(N136="sníž. přenesená",J136,0)</f>
        <v>0</v>
      </c>
      <c r="BI136" s="219">
        <f>IF(N136="nulová",J136,0)</f>
        <v>0</v>
      </c>
      <c r="BJ136" s="20" t="s">
        <v>80</v>
      </c>
      <c r="BK136" s="219">
        <f>ROUND(I136*H136,1)</f>
        <v>0</v>
      </c>
      <c r="BL136" s="20" t="s">
        <v>246</v>
      </c>
      <c r="BM136" s="218" t="s">
        <v>733</v>
      </c>
    </row>
    <row r="137" s="2" customFormat="1">
      <c r="A137" s="41"/>
      <c r="B137" s="42"/>
      <c r="C137" s="43"/>
      <c r="D137" s="220" t="s">
        <v>147</v>
      </c>
      <c r="E137" s="43"/>
      <c r="F137" s="221" t="s">
        <v>734</v>
      </c>
      <c r="G137" s="43"/>
      <c r="H137" s="43"/>
      <c r="I137" s="222"/>
      <c r="J137" s="43"/>
      <c r="K137" s="43"/>
      <c r="L137" s="47"/>
      <c r="M137" s="223"/>
      <c r="N137" s="224"/>
      <c r="O137" s="87"/>
      <c r="P137" s="87"/>
      <c r="Q137" s="87"/>
      <c r="R137" s="87"/>
      <c r="S137" s="87"/>
      <c r="T137" s="88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T137" s="20" t="s">
        <v>147</v>
      </c>
      <c r="AU137" s="20" t="s">
        <v>82</v>
      </c>
    </row>
    <row r="138" s="2" customFormat="1" ht="24.15" customHeight="1">
      <c r="A138" s="41"/>
      <c r="B138" s="42"/>
      <c r="C138" s="207" t="s">
        <v>7</v>
      </c>
      <c r="D138" s="207" t="s">
        <v>140</v>
      </c>
      <c r="E138" s="208" t="s">
        <v>735</v>
      </c>
      <c r="F138" s="209" t="s">
        <v>736</v>
      </c>
      <c r="G138" s="210" t="s">
        <v>238</v>
      </c>
      <c r="H138" s="211">
        <v>1</v>
      </c>
      <c r="I138" s="212"/>
      <c r="J138" s="213">
        <f>ROUND(I138*H138,1)</f>
        <v>0</v>
      </c>
      <c r="K138" s="209" t="s">
        <v>144</v>
      </c>
      <c r="L138" s="47"/>
      <c r="M138" s="214" t="s">
        <v>19</v>
      </c>
      <c r="N138" s="215" t="s">
        <v>43</v>
      </c>
      <c r="O138" s="87"/>
      <c r="P138" s="216">
        <f>O138*H138</f>
        <v>0</v>
      </c>
      <c r="Q138" s="216">
        <v>0.00042000000000000002</v>
      </c>
      <c r="R138" s="216">
        <f>Q138*H138</f>
        <v>0.00042000000000000002</v>
      </c>
      <c r="S138" s="216">
        <v>0</v>
      </c>
      <c r="T138" s="21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18" t="s">
        <v>246</v>
      </c>
      <c r="AT138" s="218" t="s">
        <v>140</v>
      </c>
      <c r="AU138" s="218" t="s">
        <v>82</v>
      </c>
      <c r="AY138" s="20" t="s">
        <v>135</v>
      </c>
      <c r="BE138" s="219">
        <f>IF(N138="základní",J138,0)</f>
        <v>0</v>
      </c>
      <c r="BF138" s="219">
        <f>IF(N138="snížená",J138,0)</f>
        <v>0</v>
      </c>
      <c r="BG138" s="219">
        <f>IF(N138="zákl. přenesená",J138,0)</f>
        <v>0</v>
      </c>
      <c r="BH138" s="219">
        <f>IF(N138="sníž. přenesená",J138,0)</f>
        <v>0</v>
      </c>
      <c r="BI138" s="219">
        <f>IF(N138="nulová",J138,0)</f>
        <v>0</v>
      </c>
      <c r="BJ138" s="20" t="s">
        <v>80</v>
      </c>
      <c r="BK138" s="219">
        <f>ROUND(I138*H138,1)</f>
        <v>0</v>
      </c>
      <c r="BL138" s="20" t="s">
        <v>246</v>
      </c>
      <c r="BM138" s="218" t="s">
        <v>737</v>
      </c>
    </row>
    <row r="139" s="2" customFormat="1">
      <c r="A139" s="41"/>
      <c r="B139" s="42"/>
      <c r="C139" s="43"/>
      <c r="D139" s="220" t="s">
        <v>147</v>
      </c>
      <c r="E139" s="43"/>
      <c r="F139" s="221" t="s">
        <v>738</v>
      </c>
      <c r="G139" s="43"/>
      <c r="H139" s="43"/>
      <c r="I139" s="222"/>
      <c r="J139" s="43"/>
      <c r="K139" s="43"/>
      <c r="L139" s="47"/>
      <c r="M139" s="223"/>
      <c r="N139" s="224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147</v>
      </c>
      <c r="AU139" s="20" t="s">
        <v>82</v>
      </c>
    </row>
    <row r="140" s="2" customFormat="1" ht="24.15" customHeight="1">
      <c r="A140" s="41"/>
      <c r="B140" s="42"/>
      <c r="C140" s="207" t="s">
        <v>292</v>
      </c>
      <c r="D140" s="207" t="s">
        <v>140</v>
      </c>
      <c r="E140" s="208" t="s">
        <v>739</v>
      </c>
      <c r="F140" s="209" t="s">
        <v>740</v>
      </c>
      <c r="G140" s="210" t="s">
        <v>238</v>
      </c>
      <c r="H140" s="211">
        <v>1</v>
      </c>
      <c r="I140" s="212"/>
      <c r="J140" s="213">
        <f>ROUND(I140*H140,1)</f>
        <v>0</v>
      </c>
      <c r="K140" s="209" t="s">
        <v>144</v>
      </c>
      <c r="L140" s="47"/>
      <c r="M140" s="214" t="s">
        <v>19</v>
      </c>
      <c r="N140" s="215" t="s">
        <v>43</v>
      </c>
      <c r="O140" s="87"/>
      <c r="P140" s="216">
        <f>O140*H140</f>
        <v>0</v>
      </c>
      <c r="Q140" s="216">
        <v>0.00018000000000000001</v>
      </c>
      <c r="R140" s="216">
        <f>Q140*H140</f>
        <v>0.00018000000000000001</v>
      </c>
      <c r="S140" s="216">
        <v>0</v>
      </c>
      <c r="T140" s="217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18" t="s">
        <v>246</v>
      </c>
      <c r="AT140" s="218" t="s">
        <v>140</v>
      </c>
      <c r="AU140" s="218" t="s">
        <v>82</v>
      </c>
      <c r="AY140" s="20" t="s">
        <v>135</v>
      </c>
      <c r="BE140" s="219">
        <f>IF(N140="základní",J140,0)</f>
        <v>0</v>
      </c>
      <c r="BF140" s="219">
        <f>IF(N140="snížená",J140,0)</f>
        <v>0</v>
      </c>
      <c r="BG140" s="219">
        <f>IF(N140="zákl. přenesená",J140,0)</f>
        <v>0</v>
      </c>
      <c r="BH140" s="219">
        <f>IF(N140="sníž. přenesená",J140,0)</f>
        <v>0</v>
      </c>
      <c r="BI140" s="219">
        <f>IF(N140="nulová",J140,0)</f>
        <v>0</v>
      </c>
      <c r="BJ140" s="20" t="s">
        <v>80</v>
      </c>
      <c r="BK140" s="219">
        <f>ROUND(I140*H140,1)</f>
        <v>0</v>
      </c>
      <c r="BL140" s="20" t="s">
        <v>246</v>
      </c>
      <c r="BM140" s="218" t="s">
        <v>741</v>
      </c>
    </row>
    <row r="141" s="2" customFormat="1">
      <c r="A141" s="41"/>
      <c r="B141" s="42"/>
      <c r="C141" s="43"/>
      <c r="D141" s="220" t="s">
        <v>147</v>
      </c>
      <c r="E141" s="43"/>
      <c r="F141" s="221" t="s">
        <v>742</v>
      </c>
      <c r="G141" s="43"/>
      <c r="H141" s="43"/>
      <c r="I141" s="222"/>
      <c r="J141" s="43"/>
      <c r="K141" s="43"/>
      <c r="L141" s="47"/>
      <c r="M141" s="223"/>
      <c r="N141" s="224"/>
      <c r="O141" s="87"/>
      <c r="P141" s="87"/>
      <c r="Q141" s="87"/>
      <c r="R141" s="87"/>
      <c r="S141" s="87"/>
      <c r="T141" s="88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T141" s="20" t="s">
        <v>147</v>
      </c>
      <c r="AU141" s="20" t="s">
        <v>82</v>
      </c>
    </row>
    <row r="142" s="2" customFormat="1" ht="24.15" customHeight="1">
      <c r="A142" s="41"/>
      <c r="B142" s="42"/>
      <c r="C142" s="207" t="s">
        <v>297</v>
      </c>
      <c r="D142" s="207" t="s">
        <v>140</v>
      </c>
      <c r="E142" s="208" t="s">
        <v>743</v>
      </c>
      <c r="F142" s="209" t="s">
        <v>744</v>
      </c>
      <c r="G142" s="210" t="s">
        <v>313</v>
      </c>
      <c r="H142" s="211">
        <v>0.052999999999999998</v>
      </c>
      <c r="I142" s="212"/>
      <c r="J142" s="213">
        <f>ROUND(I142*H142,1)</f>
        <v>0</v>
      </c>
      <c r="K142" s="209" t="s">
        <v>144</v>
      </c>
      <c r="L142" s="47"/>
      <c r="M142" s="214" t="s">
        <v>19</v>
      </c>
      <c r="N142" s="215" t="s">
        <v>43</v>
      </c>
      <c r="O142" s="87"/>
      <c r="P142" s="216">
        <f>O142*H142</f>
        <v>0</v>
      </c>
      <c r="Q142" s="216">
        <v>0</v>
      </c>
      <c r="R142" s="216">
        <f>Q142*H142</f>
        <v>0</v>
      </c>
      <c r="S142" s="216">
        <v>0</v>
      </c>
      <c r="T142" s="217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18" t="s">
        <v>246</v>
      </c>
      <c r="AT142" s="218" t="s">
        <v>140</v>
      </c>
      <c r="AU142" s="218" t="s">
        <v>82</v>
      </c>
      <c r="AY142" s="20" t="s">
        <v>135</v>
      </c>
      <c r="BE142" s="219">
        <f>IF(N142="základní",J142,0)</f>
        <v>0</v>
      </c>
      <c r="BF142" s="219">
        <f>IF(N142="snížená",J142,0)</f>
        <v>0</v>
      </c>
      <c r="BG142" s="219">
        <f>IF(N142="zákl. přenesená",J142,0)</f>
        <v>0</v>
      </c>
      <c r="BH142" s="219">
        <f>IF(N142="sníž. přenesená",J142,0)</f>
        <v>0</v>
      </c>
      <c r="BI142" s="219">
        <f>IF(N142="nulová",J142,0)</f>
        <v>0</v>
      </c>
      <c r="BJ142" s="20" t="s">
        <v>80</v>
      </c>
      <c r="BK142" s="219">
        <f>ROUND(I142*H142,1)</f>
        <v>0</v>
      </c>
      <c r="BL142" s="20" t="s">
        <v>246</v>
      </c>
      <c r="BM142" s="218" t="s">
        <v>745</v>
      </c>
    </row>
    <row r="143" s="2" customFormat="1">
      <c r="A143" s="41"/>
      <c r="B143" s="42"/>
      <c r="C143" s="43"/>
      <c r="D143" s="220" t="s">
        <v>147</v>
      </c>
      <c r="E143" s="43"/>
      <c r="F143" s="221" t="s">
        <v>746</v>
      </c>
      <c r="G143" s="43"/>
      <c r="H143" s="43"/>
      <c r="I143" s="222"/>
      <c r="J143" s="43"/>
      <c r="K143" s="43"/>
      <c r="L143" s="47"/>
      <c r="M143" s="223"/>
      <c r="N143" s="224"/>
      <c r="O143" s="87"/>
      <c r="P143" s="87"/>
      <c r="Q143" s="87"/>
      <c r="R143" s="87"/>
      <c r="S143" s="87"/>
      <c r="T143" s="88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T143" s="20" t="s">
        <v>147</v>
      </c>
      <c r="AU143" s="20" t="s">
        <v>82</v>
      </c>
    </row>
    <row r="144" s="2" customFormat="1" ht="16.5" customHeight="1">
      <c r="A144" s="41"/>
      <c r="B144" s="42"/>
      <c r="C144" s="207" t="s">
        <v>302</v>
      </c>
      <c r="D144" s="207" t="s">
        <v>140</v>
      </c>
      <c r="E144" s="208" t="s">
        <v>747</v>
      </c>
      <c r="F144" s="209" t="s">
        <v>748</v>
      </c>
      <c r="G144" s="210" t="s">
        <v>690</v>
      </c>
      <c r="H144" s="282"/>
      <c r="I144" s="212"/>
      <c r="J144" s="213">
        <f>ROUND(I144*H144,1)</f>
        <v>0</v>
      </c>
      <c r="K144" s="209" t="s">
        <v>19</v>
      </c>
      <c r="L144" s="47"/>
      <c r="M144" s="214" t="s">
        <v>19</v>
      </c>
      <c r="N144" s="215" t="s">
        <v>43</v>
      </c>
      <c r="O144" s="87"/>
      <c r="P144" s="216">
        <f>O144*H144</f>
        <v>0</v>
      </c>
      <c r="Q144" s="216">
        <v>0</v>
      </c>
      <c r="R144" s="216">
        <f>Q144*H144</f>
        <v>0</v>
      </c>
      <c r="S144" s="216">
        <v>0</v>
      </c>
      <c r="T144" s="217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18" t="s">
        <v>246</v>
      </c>
      <c r="AT144" s="218" t="s">
        <v>140</v>
      </c>
      <c r="AU144" s="218" t="s">
        <v>82</v>
      </c>
      <c r="AY144" s="20" t="s">
        <v>135</v>
      </c>
      <c r="BE144" s="219">
        <f>IF(N144="základní",J144,0)</f>
        <v>0</v>
      </c>
      <c r="BF144" s="219">
        <f>IF(N144="snížená",J144,0)</f>
        <v>0</v>
      </c>
      <c r="BG144" s="219">
        <f>IF(N144="zákl. přenesená",J144,0)</f>
        <v>0</v>
      </c>
      <c r="BH144" s="219">
        <f>IF(N144="sníž. přenesená",J144,0)</f>
        <v>0</v>
      </c>
      <c r="BI144" s="219">
        <f>IF(N144="nulová",J144,0)</f>
        <v>0</v>
      </c>
      <c r="BJ144" s="20" t="s">
        <v>80</v>
      </c>
      <c r="BK144" s="219">
        <f>ROUND(I144*H144,1)</f>
        <v>0</v>
      </c>
      <c r="BL144" s="20" t="s">
        <v>246</v>
      </c>
      <c r="BM144" s="218" t="s">
        <v>749</v>
      </c>
    </row>
    <row r="145" s="12" customFormat="1" ht="22.8" customHeight="1">
      <c r="A145" s="12"/>
      <c r="B145" s="191"/>
      <c r="C145" s="192"/>
      <c r="D145" s="193" t="s">
        <v>71</v>
      </c>
      <c r="E145" s="205" t="s">
        <v>750</v>
      </c>
      <c r="F145" s="205" t="s">
        <v>751</v>
      </c>
      <c r="G145" s="192"/>
      <c r="H145" s="192"/>
      <c r="I145" s="195"/>
      <c r="J145" s="206">
        <f>BK145</f>
        <v>0</v>
      </c>
      <c r="K145" s="192"/>
      <c r="L145" s="197"/>
      <c r="M145" s="198"/>
      <c r="N145" s="199"/>
      <c r="O145" s="199"/>
      <c r="P145" s="200">
        <f>SUM(P146:P217)</f>
        <v>0</v>
      </c>
      <c r="Q145" s="199"/>
      <c r="R145" s="200">
        <f>SUM(R146:R217)</f>
        <v>0.14024999999999999</v>
      </c>
      <c r="S145" s="199"/>
      <c r="T145" s="201">
        <f>SUM(T146:T217)</f>
        <v>0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02" t="s">
        <v>82</v>
      </c>
      <c r="AT145" s="203" t="s">
        <v>71</v>
      </c>
      <c r="AU145" s="203" t="s">
        <v>80</v>
      </c>
      <c r="AY145" s="202" t="s">
        <v>135</v>
      </c>
      <c r="BK145" s="204">
        <f>SUM(BK146:BK217)</f>
        <v>0</v>
      </c>
    </row>
    <row r="146" s="2" customFormat="1" ht="21.75" customHeight="1">
      <c r="A146" s="41"/>
      <c r="B146" s="42"/>
      <c r="C146" s="207" t="s">
        <v>310</v>
      </c>
      <c r="D146" s="207" t="s">
        <v>140</v>
      </c>
      <c r="E146" s="208" t="s">
        <v>752</v>
      </c>
      <c r="F146" s="209" t="s">
        <v>753</v>
      </c>
      <c r="G146" s="210" t="s">
        <v>238</v>
      </c>
      <c r="H146" s="211">
        <v>2</v>
      </c>
      <c r="I146" s="212"/>
      <c r="J146" s="213">
        <f>ROUND(I146*H146,1)</f>
        <v>0</v>
      </c>
      <c r="K146" s="209" t="s">
        <v>144</v>
      </c>
      <c r="L146" s="47"/>
      <c r="M146" s="214" t="s">
        <v>19</v>
      </c>
      <c r="N146" s="215" t="s">
        <v>43</v>
      </c>
      <c r="O146" s="87"/>
      <c r="P146" s="216">
        <f>O146*H146</f>
        <v>0</v>
      </c>
      <c r="Q146" s="216">
        <v>0.00063000000000000003</v>
      </c>
      <c r="R146" s="216">
        <f>Q146*H146</f>
        <v>0.0012600000000000001</v>
      </c>
      <c r="S146" s="216">
        <v>0</v>
      </c>
      <c r="T146" s="217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18" t="s">
        <v>246</v>
      </c>
      <c r="AT146" s="218" t="s">
        <v>140</v>
      </c>
      <c r="AU146" s="218" t="s">
        <v>82</v>
      </c>
      <c r="AY146" s="20" t="s">
        <v>135</v>
      </c>
      <c r="BE146" s="219">
        <f>IF(N146="základní",J146,0)</f>
        <v>0</v>
      </c>
      <c r="BF146" s="219">
        <f>IF(N146="snížená",J146,0)</f>
        <v>0</v>
      </c>
      <c r="BG146" s="219">
        <f>IF(N146="zákl. přenesená",J146,0)</f>
        <v>0</v>
      </c>
      <c r="BH146" s="219">
        <f>IF(N146="sníž. přenesená",J146,0)</f>
        <v>0</v>
      </c>
      <c r="BI146" s="219">
        <f>IF(N146="nulová",J146,0)</f>
        <v>0</v>
      </c>
      <c r="BJ146" s="20" t="s">
        <v>80</v>
      </c>
      <c r="BK146" s="219">
        <f>ROUND(I146*H146,1)</f>
        <v>0</v>
      </c>
      <c r="BL146" s="20" t="s">
        <v>246</v>
      </c>
      <c r="BM146" s="218" t="s">
        <v>754</v>
      </c>
    </row>
    <row r="147" s="2" customFormat="1">
      <c r="A147" s="41"/>
      <c r="B147" s="42"/>
      <c r="C147" s="43"/>
      <c r="D147" s="220" t="s">
        <v>147</v>
      </c>
      <c r="E147" s="43"/>
      <c r="F147" s="221" t="s">
        <v>755</v>
      </c>
      <c r="G147" s="43"/>
      <c r="H147" s="43"/>
      <c r="I147" s="222"/>
      <c r="J147" s="43"/>
      <c r="K147" s="43"/>
      <c r="L147" s="47"/>
      <c r="M147" s="223"/>
      <c r="N147" s="224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20" t="s">
        <v>147</v>
      </c>
      <c r="AU147" s="20" t="s">
        <v>82</v>
      </c>
    </row>
    <row r="148" s="2" customFormat="1" ht="16.5" customHeight="1">
      <c r="A148" s="41"/>
      <c r="B148" s="42"/>
      <c r="C148" s="259" t="s">
        <v>320</v>
      </c>
      <c r="D148" s="259" t="s">
        <v>242</v>
      </c>
      <c r="E148" s="260" t="s">
        <v>756</v>
      </c>
      <c r="F148" s="261" t="s">
        <v>757</v>
      </c>
      <c r="G148" s="262" t="s">
        <v>238</v>
      </c>
      <c r="H148" s="263">
        <v>1</v>
      </c>
      <c r="I148" s="264"/>
      <c r="J148" s="265">
        <f>ROUND(I148*H148,1)</f>
        <v>0</v>
      </c>
      <c r="K148" s="261" t="s">
        <v>144</v>
      </c>
      <c r="L148" s="266"/>
      <c r="M148" s="267" t="s">
        <v>19</v>
      </c>
      <c r="N148" s="268" t="s">
        <v>43</v>
      </c>
      <c r="O148" s="87"/>
      <c r="P148" s="216">
        <f>O148*H148</f>
        <v>0</v>
      </c>
      <c r="Q148" s="216">
        <v>0.025999999999999999</v>
      </c>
      <c r="R148" s="216">
        <f>Q148*H148</f>
        <v>0.025999999999999999</v>
      </c>
      <c r="S148" s="216">
        <v>0</v>
      </c>
      <c r="T148" s="217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18" t="s">
        <v>329</v>
      </c>
      <c r="AT148" s="218" t="s">
        <v>242</v>
      </c>
      <c r="AU148" s="218" t="s">
        <v>82</v>
      </c>
      <c r="AY148" s="20" t="s">
        <v>135</v>
      </c>
      <c r="BE148" s="219">
        <f>IF(N148="základní",J148,0)</f>
        <v>0</v>
      </c>
      <c r="BF148" s="219">
        <f>IF(N148="snížená",J148,0)</f>
        <v>0</v>
      </c>
      <c r="BG148" s="219">
        <f>IF(N148="zákl. přenesená",J148,0)</f>
        <v>0</v>
      </c>
      <c r="BH148" s="219">
        <f>IF(N148="sníž. přenesená",J148,0)</f>
        <v>0</v>
      </c>
      <c r="BI148" s="219">
        <f>IF(N148="nulová",J148,0)</f>
        <v>0</v>
      </c>
      <c r="BJ148" s="20" t="s">
        <v>80</v>
      </c>
      <c r="BK148" s="219">
        <f>ROUND(I148*H148,1)</f>
        <v>0</v>
      </c>
      <c r="BL148" s="20" t="s">
        <v>246</v>
      </c>
      <c r="BM148" s="218" t="s">
        <v>758</v>
      </c>
    </row>
    <row r="149" s="2" customFormat="1" ht="24.15" customHeight="1">
      <c r="A149" s="41"/>
      <c r="B149" s="42"/>
      <c r="C149" s="259" t="s">
        <v>326</v>
      </c>
      <c r="D149" s="259" t="s">
        <v>242</v>
      </c>
      <c r="E149" s="260" t="s">
        <v>759</v>
      </c>
      <c r="F149" s="261" t="s">
        <v>760</v>
      </c>
      <c r="G149" s="262" t="s">
        <v>238</v>
      </c>
      <c r="H149" s="263">
        <v>1</v>
      </c>
      <c r="I149" s="264"/>
      <c r="J149" s="265">
        <f>ROUND(I149*H149,1)</f>
        <v>0</v>
      </c>
      <c r="K149" s="261" t="s">
        <v>19</v>
      </c>
      <c r="L149" s="266"/>
      <c r="M149" s="267" t="s">
        <v>19</v>
      </c>
      <c r="N149" s="268" t="s">
        <v>43</v>
      </c>
      <c r="O149" s="87"/>
      <c r="P149" s="216">
        <f>O149*H149</f>
        <v>0</v>
      </c>
      <c r="Q149" s="216">
        <v>0.029999999999999999</v>
      </c>
      <c r="R149" s="216">
        <f>Q149*H149</f>
        <v>0.029999999999999999</v>
      </c>
      <c r="S149" s="216">
        <v>0</v>
      </c>
      <c r="T149" s="217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18" t="s">
        <v>329</v>
      </c>
      <c r="AT149" s="218" t="s">
        <v>242</v>
      </c>
      <c r="AU149" s="218" t="s">
        <v>82</v>
      </c>
      <c r="AY149" s="20" t="s">
        <v>135</v>
      </c>
      <c r="BE149" s="219">
        <f>IF(N149="základní",J149,0)</f>
        <v>0</v>
      </c>
      <c r="BF149" s="219">
        <f>IF(N149="snížená",J149,0)</f>
        <v>0</v>
      </c>
      <c r="BG149" s="219">
        <f>IF(N149="zákl. přenesená",J149,0)</f>
        <v>0</v>
      </c>
      <c r="BH149" s="219">
        <f>IF(N149="sníž. přenesená",J149,0)</f>
        <v>0</v>
      </c>
      <c r="BI149" s="219">
        <f>IF(N149="nulová",J149,0)</f>
        <v>0</v>
      </c>
      <c r="BJ149" s="20" t="s">
        <v>80</v>
      </c>
      <c r="BK149" s="219">
        <f>ROUND(I149*H149,1)</f>
        <v>0</v>
      </c>
      <c r="BL149" s="20" t="s">
        <v>246</v>
      </c>
      <c r="BM149" s="218" t="s">
        <v>761</v>
      </c>
    </row>
    <row r="150" s="2" customFormat="1" ht="16.5" customHeight="1">
      <c r="A150" s="41"/>
      <c r="B150" s="42"/>
      <c r="C150" s="259" t="s">
        <v>332</v>
      </c>
      <c r="D150" s="259" t="s">
        <v>242</v>
      </c>
      <c r="E150" s="260" t="s">
        <v>762</v>
      </c>
      <c r="F150" s="261" t="s">
        <v>763</v>
      </c>
      <c r="G150" s="262" t="s">
        <v>162</v>
      </c>
      <c r="H150" s="263">
        <v>0.80000000000000004</v>
      </c>
      <c r="I150" s="264"/>
      <c r="J150" s="265">
        <f>ROUND(I150*H150,1)</f>
        <v>0</v>
      </c>
      <c r="K150" s="261" t="s">
        <v>144</v>
      </c>
      <c r="L150" s="266"/>
      <c r="M150" s="267" t="s">
        <v>19</v>
      </c>
      <c r="N150" s="268" t="s">
        <v>43</v>
      </c>
      <c r="O150" s="87"/>
      <c r="P150" s="216">
        <f>O150*H150</f>
        <v>0</v>
      </c>
      <c r="Q150" s="216">
        <v>0.00025000000000000001</v>
      </c>
      <c r="R150" s="216">
        <f>Q150*H150</f>
        <v>0.00020000000000000001</v>
      </c>
      <c r="S150" s="216">
        <v>0</v>
      </c>
      <c r="T150" s="217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18" t="s">
        <v>329</v>
      </c>
      <c r="AT150" s="218" t="s">
        <v>242</v>
      </c>
      <c r="AU150" s="218" t="s">
        <v>82</v>
      </c>
      <c r="AY150" s="20" t="s">
        <v>135</v>
      </c>
      <c r="BE150" s="219">
        <f>IF(N150="základní",J150,0)</f>
        <v>0</v>
      </c>
      <c r="BF150" s="219">
        <f>IF(N150="snížená",J150,0)</f>
        <v>0</v>
      </c>
      <c r="BG150" s="219">
        <f>IF(N150="zákl. přenesená",J150,0)</f>
        <v>0</v>
      </c>
      <c r="BH150" s="219">
        <f>IF(N150="sníž. přenesená",J150,0)</f>
        <v>0</v>
      </c>
      <c r="BI150" s="219">
        <f>IF(N150="nulová",J150,0)</f>
        <v>0</v>
      </c>
      <c r="BJ150" s="20" t="s">
        <v>80</v>
      </c>
      <c r="BK150" s="219">
        <f>ROUND(I150*H150,1)</f>
        <v>0</v>
      </c>
      <c r="BL150" s="20" t="s">
        <v>246</v>
      </c>
      <c r="BM150" s="218" t="s">
        <v>764</v>
      </c>
    </row>
    <row r="151" s="13" customFormat="1">
      <c r="A151" s="13"/>
      <c r="B151" s="225"/>
      <c r="C151" s="226"/>
      <c r="D151" s="227" t="s">
        <v>149</v>
      </c>
      <c r="E151" s="228" t="s">
        <v>19</v>
      </c>
      <c r="F151" s="229" t="s">
        <v>765</v>
      </c>
      <c r="G151" s="226"/>
      <c r="H151" s="230">
        <v>0.80000000000000004</v>
      </c>
      <c r="I151" s="231"/>
      <c r="J151" s="226"/>
      <c r="K151" s="226"/>
      <c r="L151" s="232"/>
      <c r="M151" s="233"/>
      <c r="N151" s="234"/>
      <c r="O151" s="234"/>
      <c r="P151" s="234"/>
      <c r="Q151" s="234"/>
      <c r="R151" s="234"/>
      <c r="S151" s="234"/>
      <c r="T151" s="235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6" t="s">
        <v>149</v>
      </c>
      <c r="AU151" s="236" t="s">
        <v>82</v>
      </c>
      <c r="AV151" s="13" t="s">
        <v>82</v>
      </c>
      <c r="AW151" s="13" t="s">
        <v>33</v>
      </c>
      <c r="AX151" s="13" t="s">
        <v>80</v>
      </c>
      <c r="AY151" s="236" t="s">
        <v>135</v>
      </c>
    </row>
    <row r="152" s="2" customFormat="1" ht="16.5" customHeight="1">
      <c r="A152" s="41"/>
      <c r="B152" s="42"/>
      <c r="C152" s="259" t="s">
        <v>339</v>
      </c>
      <c r="D152" s="259" t="s">
        <v>242</v>
      </c>
      <c r="E152" s="260" t="s">
        <v>766</v>
      </c>
      <c r="F152" s="261" t="s">
        <v>767</v>
      </c>
      <c r="G152" s="262" t="s">
        <v>238</v>
      </c>
      <c r="H152" s="263">
        <v>2</v>
      </c>
      <c r="I152" s="264"/>
      <c r="J152" s="265">
        <f>ROUND(I152*H152,1)</f>
        <v>0</v>
      </c>
      <c r="K152" s="261" t="s">
        <v>144</v>
      </c>
      <c r="L152" s="266"/>
      <c r="M152" s="267" t="s">
        <v>19</v>
      </c>
      <c r="N152" s="268" t="s">
        <v>43</v>
      </c>
      <c r="O152" s="87"/>
      <c r="P152" s="216">
        <f>O152*H152</f>
        <v>0</v>
      </c>
      <c r="Q152" s="216">
        <v>0.00014999999999999999</v>
      </c>
      <c r="R152" s="216">
        <f>Q152*H152</f>
        <v>0.00029999999999999997</v>
      </c>
      <c r="S152" s="216">
        <v>0</v>
      </c>
      <c r="T152" s="217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18" t="s">
        <v>329</v>
      </c>
      <c r="AT152" s="218" t="s">
        <v>242</v>
      </c>
      <c r="AU152" s="218" t="s">
        <v>82</v>
      </c>
      <c r="AY152" s="20" t="s">
        <v>135</v>
      </c>
      <c r="BE152" s="219">
        <f>IF(N152="základní",J152,0)</f>
        <v>0</v>
      </c>
      <c r="BF152" s="219">
        <f>IF(N152="snížená",J152,0)</f>
        <v>0</v>
      </c>
      <c r="BG152" s="219">
        <f>IF(N152="zákl. přenesená",J152,0)</f>
        <v>0</v>
      </c>
      <c r="BH152" s="219">
        <f>IF(N152="sníž. přenesená",J152,0)</f>
        <v>0</v>
      </c>
      <c r="BI152" s="219">
        <f>IF(N152="nulová",J152,0)</f>
        <v>0</v>
      </c>
      <c r="BJ152" s="20" t="s">
        <v>80</v>
      </c>
      <c r="BK152" s="219">
        <f>ROUND(I152*H152,1)</f>
        <v>0</v>
      </c>
      <c r="BL152" s="20" t="s">
        <v>246</v>
      </c>
      <c r="BM152" s="218" t="s">
        <v>768</v>
      </c>
    </row>
    <row r="153" s="2" customFormat="1" ht="16.5" customHeight="1">
      <c r="A153" s="41"/>
      <c r="B153" s="42"/>
      <c r="C153" s="259" t="s">
        <v>346</v>
      </c>
      <c r="D153" s="259" t="s">
        <v>242</v>
      </c>
      <c r="E153" s="260" t="s">
        <v>769</v>
      </c>
      <c r="F153" s="261" t="s">
        <v>770</v>
      </c>
      <c r="G153" s="262" t="s">
        <v>238</v>
      </c>
      <c r="H153" s="263">
        <v>2</v>
      </c>
      <c r="I153" s="264"/>
      <c r="J153" s="265">
        <f>ROUND(I153*H153,1)</f>
        <v>0</v>
      </c>
      <c r="K153" s="261" t="s">
        <v>144</v>
      </c>
      <c r="L153" s="266"/>
      <c r="M153" s="267" t="s">
        <v>19</v>
      </c>
      <c r="N153" s="268" t="s">
        <v>43</v>
      </c>
      <c r="O153" s="87"/>
      <c r="P153" s="216">
        <f>O153*H153</f>
        <v>0</v>
      </c>
      <c r="Q153" s="216">
        <v>5.0000000000000002E-05</v>
      </c>
      <c r="R153" s="216">
        <f>Q153*H153</f>
        <v>0.00010000000000000001</v>
      </c>
      <c r="S153" s="216">
        <v>0</v>
      </c>
      <c r="T153" s="217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18" t="s">
        <v>329</v>
      </c>
      <c r="AT153" s="218" t="s">
        <v>242</v>
      </c>
      <c r="AU153" s="218" t="s">
        <v>82</v>
      </c>
      <c r="AY153" s="20" t="s">
        <v>135</v>
      </c>
      <c r="BE153" s="219">
        <f>IF(N153="základní",J153,0)</f>
        <v>0</v>
      </c>
      <c r="BF153" s="219">
        <f>IF(N153="snížená",J153,0)</f>
        <v>0</v>
      </c>
      <c r="BG153" s="219">
        <f>IF(N153="zákl. přenesená",J153,0)</f>
        <v>0</v>
      </c>
      <c r="BH153" s="219">
        <f>IF(N153="sníž. přenesená",J153,0)</f>
        <v>0</v>
      </c>
      <c r="BI153" s="219">
        <f>IF(N153="nulová",J153,0)</f>
        <v>0</v>
      </c>
      <c r="BJ153" s="20" t="s">
        <v>80</v>
      </c>
      <c r="BK153" s="219">
        <f>ROUND(I153*H153,1)</f>
        <v>0</v>
      </c>
      <c r="BL153" s="20" t="s">
        <v>246</v>
      </c>
      <c r="BM153" s="218" t="s">
        <v>771</v>
      </c>
    </row>
    <row r="154" s="2" customFormat="1" ht="16.5" customHeight="1">
      <c r="A154" s="41"/>
      <c r="B154" s="42"/>
      <c r="C154" s="207" t="s">
        <v>351</v>
      </c>
      <c r="D154" s="207" t="s">
        <v>140</v>
      </c>
      <c r="E154" s="208" t="s">
        <v>772</v>
      </c>
      <c r="F154" s="209" t="s">
        <v>773</v>
      </c>
      <c r="G154" s="210" t="s">
        <v>238</v>
      </c>
      <c r="H154" s="211">
        <v>2</v>
      </c>
      <c r="I154" s="212"/>
      <c r="J154" s="213">
        <f>ROUND(I154*H154,1)</f>
        <v>0</v>
      </c>
      <c r="K154" s="209" t="s">
        <v>144</v>
      </c>
      <c r="L154" s="47"/>
      <c r="M154" s="214" t="s">
        <v>19</v>
      </c>
      <c r="N154" s="215" t="s">
        <v>43</v>
      </c>
      <c r="O154" s="87"/>
      <c r="P154" s="216">
        <f>O154*H154</f>
        <v>0</v>
      </c>
      <c r="Q154" s="216">
        <v>0</v>
      </c>
      <c r="R154" s="216">
        <f>Q154*H154</f>
        <v>0</v>
      </c>
      <c r="S154" s="216">
        <v>0</v>
      </c>
      <c r="T154" s="217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18" t="s">
        <v>246</v>
      </c>
      <c r="AT154" s="218" t="s">
        <v>140</v>
      </c>
      <c r="AU154" s="218" t="s">
        <v>82</v>
      </c>
      <c r="AY154" s="20" t="s">
        <v>135</v>
      </c>
      <c r="BE154" s="219">
        <f>IF(N154="základní",J154,0)</f>
        <v>0</v>
      </c>
      <c r="BF154" s="219">
        <f>IF(N154="snížená",J154,0)</f>
        <v>0</v>
      </c>
      <c r="BG154" s="219">
        <f>IF(N154="zákl. přenesená",J154,0)</f>
        <v>0</v>
      </c>
      <c r="BH154" s="219">
        <f>IF(N154="sníž. přenesená",J154,0)</f>
        <v>0</v>
      </c>
      <c r="BI154" s="219">
        <f>IF(N154="nulová",J154,0)</f>
        <v>0</v>
      </c>
      <c r="BJ154" s="20" t="s">
        <v>80</v>
      </c>
      <c r="BK154" s="219">
        <f>ROUND(I154*H154,1)</f>
        <v>0</v>
      </c>
      <c r="BL154" s="20" t="s">
        <v>246</v>
      </c>
      <c r="BM154" s="218" t="s">
        <v>774</v>
      </c>
    </row>
    <row r="155" s="2" customFormat="1">
      <c r="A155" s="41"/>
      <c r="B155" s="42"/>
      <c r="C155" s="43"/>
      <c r="D155" s="220" t="s">
        <v>147</v>
      </c>
      <c r="E155" s="43"/>
      <c r="F155" s="221" t="s">
        <v>775</v>
      </c>
      <c r="G155" s="43"/>
      <c r="H155" s="43"/>
      <c r="I155" s="222"/>
      <c r="J155" s="43"/>
      <c r="K155" s="43"/>
      <c r="L155" s="47"/>
      <c r="M155" s="223"/>
      <c r="N155" s="224"/>
      <c r="O155" s="87"/>
      <c r="P155" s="87"/>
      <c r="Q155" s="87"/>
      <c r="R155" s="87"/>
      <c r="S155" s="87"/>
      <c r="T155" s="88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T155" s="20" t="s">
        <v>147</v>
      </c>
      <c r="AU155" s="20" t="s">
        <v>82</v>
      </c>
    </row>
    <row r="156" s="2" customFormat="1" ht="16.5" customHeight="1">
      <c r="A156" s="41"/>
      <c r="B156" s="42"/>
      <c r="C156" s="259" t="s">
        <v>329</v>
      </c>
      <c r="D156" s="259" t="s">
        <v>242</v>
      </c>
      <c r="E156" s="260" t="s">
        <v>776</v>
      </c>
      <c r="F156" s="261" t="s">
        <v>777</v>
      </c>
      <c r="G156" s="262" t="s">
        <v>238</v>
      </c>
      <c r="H156" s="263">
        <v>1</v>
      </c>
      <c r="I156" s="264"/>
      <c r="J156" s="265">
        <f>ROUND(I156*H156,1)</f>
        <v>0</v>
      </c>
      <c r="K156" s="261" t="s">
        <v>144</v>
      </c>
      <c r="L156" s="266"/>
      <c r="M156" s="267" t="s">
        <v>19</v>
      </c>
      <c r="N156" s="268" t="s">
        <v>43</v>
      </c>
      <c r="O156" s="87"/>
      <c r="P156" s="216">
        <f>O156*H156</f>
        <v>0</v>
      </c>
      <c r="Q156" s="216">
        <v>0.0012800000000000001</v>
      </c>
      <c r="R156" s="216">
        <f>Q156*H156</f>
        <v>0.0012800000000000001</v>
      </c>
      <c r="S156" s="216">
        <v>0</v>
      </c>
      <c r="T156" s="217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18" t="s">
        <v>329</v>
      </c>
      <c r="AT156" s="218" t="s">
        <v>242</v>
      </c>
      <c r="AU156" s="218" t="s">
        <v>82</v>
      </c>
      <c r="AY156" s="20" t="s">
        <v>135</v>
      </c>
      <c r="BE156" s="219">
        <f>IF(N156="základní",J156,0)</f>
        <v>0</v>
      </c>
      <c r="BF156" s="219">
        <f>IF(N156="snížená",J156,0)</f>
        <v>0</v>
      </c>
      <c r="BG156" s="219">
        <f>IF(N156="zákl. přenesená",J156,0)</f>
        <v>0</v>
      </c>
      <c r="BH156" s="219">
        <f>IF(N156="sníž. přenesená",J156,0)</f>
        <v>0</v>
      </c>
      <c r="BI156" s="219">
        <f>IF(N156="nulová",J156,0)</f>
        <v>0</v>
      </c>
      <c r="BJ156" s="20" t="s">
        <v>80</v>
      </c>
      <c r="BK156" s="219">
        <f>ROUND(I156*H156,1)</f>
        <v>0</v>
      </c>
      <c r="BL156" s="20" t="s">
        <v>246</v>
      </c>
      <c r="BM156" s="218" t="s">
        <v>778</v>
      </c>
    </row>
    <row r="157" s="2" customFormat="1" ht="16.5" customHeight="1">
      <c r="A157" s="41"/>
      <c r="B157" s="42"/>
      <c r="C157" s="259" t="s">
        <v>360</v>
      </c>
      <c r="D157" s="259" t="s">
        <v>242</v>
      </c>
      <c r="E157" s="260" t="s">
        <v>779</v>
      </c>
      <c r="F157" s="261" t="s">
        <v>780</v>
      </c>
      <c r="G157" s="262" t="s">
        <v>238</v>
      </c>
      <c r="H157" s="263">
        <v>1</v>
      </c>
      <c r="I157" s="264"/>
      <c r="J157" s="265">
        <f>ROUND(I157*H157,1)</f>
        <v>0</v>
      </c>
      <c r="K157" s="261" t="s">
        <v>144</v>
      </c>
      <c r="L157" s="266"/>
      <c r="M157" s="267" t="s">
        <v>19</v>
      </c>
      <c r="N157" s="268" t="s">
        <v>43</v>
      </c>
      <c r="O157" s="87"/>
      <c r="P157" s="216">
        <f>O157*H157</f>
        <v>0</v>
      </c>
      <c r="Q157" s="216">
        <v>0.0019</v>
      </c>
      <c r="R157" s="216">
        <f>Q157*H157</f>
        <v>0.0019</v>
      </c>
      <c r="S157" s="216">
        <v>0</v>
      </c>
      <c r="T157" s="217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18" t="s">
        <v>329</v>
      </c>
      <c r="AT157" s="218" t="s">
        <v>242</v>
      </c>
      <c r="AU157" s="218" t="s">
        <v>82</v>
      </c>
      <c r="AY157" s="20" t="s">
        <v>135</v>
      </c>
      <c r="BE157" s="219">
        <f>IF(N157="základní",J157,0)</f>
        <v>0</v>
      </c>
      <c r="BF157" s="219">
        <f>IF(N157="snížená",J157,0)</f>
        <v>0</v>
      </c>
      <c r="BG157" s="219">
        <f>IF(N157="zákl. přenesená",J157,0)</f>
        <v>0</v>
      </c>
      <c r="BH157" s="219">
        <f>IF(N157="sníž. přenesená",J157,0)</f>
        <v>0</v>
      </c>
      <c r="BI157" s="219">
        <f>IF(N157="nulová",J157,0)</f>
        <v>0</v>
      </c>
      <c r="BJ157" s="20" t="s">
        <v>80</v>
      </c>
      <c r="BK157" s="219">
        <f>ROUND(I157*H157,1)</f>
        <v>0</v>
      </c>
      <c r="BL157" s="20" t="s">
        <v>246</v>
      </c>
      <c r="BM157" s="218" t="s">
        <v>781</v>
      </c>
    </row>
    <row r="158" s="2" customFormat="1" ht="24.15" customHeight="1">
      <c r="A158" s="41"/>
      <c r="B158" s="42"/>
      <c r="C158" s="207" t="s">
        <v>138</v>
      </c>
      <c r="D158" s="207" t="s">
        <v>140</v>
      </c>
      <c r="E158" s="208" t="s">
        <v>782</v>
      </c>
      <c r="F158" s="209" t="s">
        <v>783</v>
      </c>
      <c r="G158" s="210" t="s">
        <v>238</v>
      </c>
      <c r="H158" s="211">
        <v>1</v>
      </c>
      <c r="I158" s="212"/>
      <c r="J158" s="213">
        <f>ROUND(I158*H158,1)</f>
        <v>0</v>
      </c>
      <c r="K158" s="209" t="s">
        <v>144</v>
      </c>
      <c r="L158" s="47"/>
      <c r="M158" s="214" t="s">
        <v>19</v>
      </c>
      <c r="N158" s="215" t="s">
        <v>43</v>
      </c>
      <c r="O158" s="87"/>
      <c r="P158" s="216">
        <f>O158*H158</f>
        <v>0</v>
      </c>
      <c r="Q158" s="216">
        <v>0.00069999999999999999</v>
      </c>
      <c r="R158" s="216">
        <f>Q158*H158</f>
        <v>0.00069999999999999999</v>
      </c>
      <c r="S158" s="216">
        <v>0</v>
      </c>
      <c r="T158" s="217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18" t="s">
        <v>246</v>
      </c>
      <c r="AT158" s="218" t="s">
        <v>140</v>
      </c>
      <c r="AU158" s="218" t="s">
        <v>82</v>
      </c>
      <c r="AY158" s="20" t="s">
        <v>135</v>
      </c>
      <c r="BE158" s="219">
        <f>IF(N158="základní",J158,0)</f>
        <v>0</v>
      </c>
      <c r="BF158" s="219">
        <f>IF(N158="snížená",J158,0)</f>
        <v>0</v>
      </c>
      <c r="BG158" s="219">
        <f>IF(N158="zákl. přenesená",J158,0)</f>
        <v>0</v>
      </c>
      <c r="BH158" s="219">
        <f>IF(N158="sníž. přenesená",J158,0)</f>
        <v>0</v>
      </c>
      <c r="BI158" s="219">
        <f>IF(N158="nulová",J158,0)</f>
        <v>0</v>
      </c>
      <c r="BJ158" s="20" t="s">
        <v>80</v>
      </c>
      <c r="BK158" s="219">
        <f>ROUND(I158*H158,1)</f>
        <v>0</v>
      </c>
      <c r="BL158" s="20" t="s">
        <v>246</v>
      </c>
      <c r="BM158" s="218" t="s">
        <v>784</v>
      </c>
    </row>
    <row r="159" s="2" customFormat="1">
      <c r="A159" s="41"/>
      <c r="B159" s="42"/>
      <c r="C159" s="43"/>
      <c r="D159" s="220" t="s">
        <v>147</v>
      </c>
      <c r="E159" s="43"/>
      <c r="F159" s="221" t="s">
        <v>785</v>
      </c>
      <c r="G159" s="43"/>
      <c r="H159" s="43"/>
      <c r="I159" s="222"/>
      <c r="J159" s="43"/>
      <c r="K159" s="43"/>
      <c r="L159" s="47"/>
      <c r="M159" s="223"/>
      <c r="N159" s="224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20" t="s">
        <v>147</v>
      </c>
      <c r="AU159" s="20" t="s">
        <v>82</v>
      </c>
    </row>
    <row r="160" s="2" customFormat="1" ht="16.5" customHeight="1">
      <c r="A160" s="41"/>
      <c r="B160" s="42"/>
      <c r="C160" s="259" t="s">
        <v>369</v>
      </c>
      <c r="D160" s="259" t="s">
        <v>242</v>
      </c>
      <c r="E160" s="260" t="s">
        <v>786</v>
      </c>
      <c r="F160" s="261" t="s">
        <v>787</v>
      </c>
      <c r="G160" s="262" t="s">
        <v>238</v>
      </c>
      <c r="H160" s="263">
        <v>1</v>
      </c>
      <c r="I160" s="264"/>
      <c r="J160" s="265">
        <f>ROUND(I160*H160,1)</f>
        <v>0</v>
      </c>
      <c r="K160" s="261" t="s">
        <v>144</v>
      </c>
      <c r="L160" s="266"/>
      <c r="M160" s="267" t="s">
        <v>19</v>
      </c>
      <c r="N160" s="268" t="s">
        <v>43</v>
      </c>
      <c r="O160" s="87"/>
      <c r="P160" s="216">
        <f>O160*H160</f>
        <v>0</v>
      </c>
      <c r="Q160" s="216">
        <v>0.017000000000000001</v>
      </c>
      <c r="R160" s="216">
        <f>Q160*H160</f>
        <v>0.017000000000000001</v>
      </c>
      <c r="S160" s="216">
        <v>0</v>
      </c>
      <c r="T160" s="217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18" t="s">
        <v>329</v>
      </c>
      <c r="AT160" s="218" t="s">
        <v>242</v>
      </c>
      <c r="AU160" s="218" t="s">
        <v>82</v>
      </c>
      <c r="AY160" s="20" t="s">
        <v>135</v>
      </c>
      <c r="BE160" s="219">
        <f>IF(N160="základní",J160,0)</f>
        <v>0</v>
      </c>
      <c r="BF160" s="219">
        <f>IF(N160="snížená",J160,0)</f>
        <v>0</v>
      </c>
      <c r="BG160" s="219">
        <f>IF(N160="zákl. přenesená",J160,0)</f>
        <v>0</v>
      </c>
      <c r="BH160" s="219">
        <f>IF(N160="sníž. přenesená",J160,0)</f>
        <v>0</v>
      </c>
      <c r="BI160" s="219">
        <f>IF(N160="nulová",J160,0)</f>
        <v>0</v>
      </c>
      <c r="BJ160" s="20" t="s">
        <v>80</v>
      </c>
      <c r="BK160" s="219">
        <f>ROUND(I160*H160,1)</f>
        <v>0</v>
      </c>
      <c r="BL160" s="20" t="s">
        <v>246</v>
      </c>
      <c r="BM160" s="218" t="s">
        <v>788</v>
      </c>
    </row>
    <row r="161" s="2" customFormat="1" ht="24.15" customHeight="1">
      <c r="A161" s="41"/>
      <c r="B161" s="42"/>
      <c r="C161" s="207" t="s">
        <v>376</v>
      </c>
      <c r="D161" s="207" t="s">
        <v>140</v>
      </c>
      <c r="E161" s="208" t="s">
        <v>789</v>
      </c>
      <c r="F161" s="209" t="s">
        <v>790</v>
      </c>
      <c r="G161" s="210" t="s">
        <v>791</v>
      </c>
      <c r="H161" s="211">
        <v>2</v>
      </c>
      <c r="I161" s="212"/>
      <c r="J161" s="213">
        <f>ROUND(I161*H161,1)</f>
        <v>0</v>
      </c>
      <c r="K161" s="209" t="s">
        <v>144</v>
      </c>
      <c r="L161" s="47"/>
      <c r="M161" s="214" t="s">
        <v>19</v>
      </c>
      <c r="N161" s="215" t="s">
        <v>43</v>
      </c>
      <c r="O161" s="87"/>
      <c r="P161" s="216">
        <f>O161*H161</f>
        <v>0</v>
      </c>
      <c r="Q161" s="216">
        <v>0.0022100000000000002</v>
      </c>
      <c r="R161" s="216">
        <f>Q161*H161</f>
        <v>0.0044200000000000003</v>
      </c>
      <c r="S161" s="216">
        <v>0</v>
      </c>
      <c r="T161" s="217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18" t="s">
        <v>246</v>
      </c>
      <c r="AT161" s="218" t="s">
        <v>140</v>
      </c>
      <c r="AU161" s="218" t="s">
        <v>82</v>
      </c>
      <c r="AY161" s="20" t="s">
        <v>135</v>
      </c>
      <c r="BE161" s="219">
        <f>IF(N161="základní",J161,0)</f>
        <v>0</v>
      </c>
      <c r="BF161" s="219">
        <f>IF(N161="snížená",J161,0)</f>
        <v>0</v>
      </c>
      <c r="BG161" s="219">
        <f>IF(N161="zákl. přenesená",J161,0)</f>
        <v>0</v>
      </c>
      <c r="BH161" s="219">
        <f>IF(N161="sníž. přenesená",J161,0)</f>
        <v>0</v>
      </c>
      <c r="BI161" s="219">
        <f>IF(N161="nulová",J161,0)</f>
        <v>0</v>
      </c>
      <c r="BJ161" s="20" t="s">
        <v>80</v>
      </c>
      <c r="BK161" s="219">
        <f>ROUND(I161*H161,1)</f>
        <v>0</v>
      </c>
      <c r="BL161" s="20" t="s">
        <v>246</v>
      </c>
      <c r="BM161" s="218" t="s">
        <v>792</v>
      </c>
    </row>
    <row r="162" s="2" customFormat="1">
      <c r="A162" s="41"/>
      <c r="B162" s="42"/>
      <c r="C162" s="43"/>
      <c r="D162" s="220" t="s">
        <v>147</v>
      </c>
      <c r="E162" s="43"/>
      <c r="F162" s="221" t="s">
        <v>793</v>
      </c>
      <c r="G162" s="43"/>
      <c r="H162" s="43"/>
      <c r="I162" s="222"/>
      <c r="J162" s="43"/>
      <c r="K162" s="43"/>
      <c r="L162" s="47"/>
      <c r="M162" s="223"/>
      <c r="N162" s="224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20" t="s">
        <v>147</v>
      </c>
      <c r="AU162" s="20" t="s">
        <v>82</v>
      </c>
    </row>
    <row r="163" s="2" customFormat="1" ht="16.5" customHeight="1">
      <c r="A163" s="41"/>
      <c r="B163" s="42"/>
      <c r="C163" s="259" t="s">
        <v>381</v>
      </c>
      <c r="D163" s="259" t="s">
        <v>242</v>
      </c>
      <c r="E163" s="260" t="s">
        <v>794</v>
      </c>
      <c r="F163" s="261" t="s">
        <v>795</v>
      </c>
      <c r="G163" s="262" t="s">
        <v>238</v>
      </c>
      <c r="H163" s="263">
        <v>1</v>
      </c>
      <c r="I163" s="264"/>
      <c r="J163" s="265">
        <f>ROUND(I163*H163,1)</f>
        <v>0</v>
      </c>
      <c r="K163" s="261" t="s">
        <v>144</v>
      </c>
      <c r="L163" s="266"/>
      <c r="M163" s="267" t="s">
        <v>19</v>
      </c>
      <c r="N163" s="268" t="s">
        <v>43</v>
      </c>
      <c r="O163" s="87"/>
      <c r="P163" s="216">
        <f>O163*H163</f>
        <v>0</v>
      </c>
      <c r="Q163" s="216">
        <v>0.0089999999999999993</v>
      </c>
      <c r="R163" s="216">
        <f>Q163*H163</f>
        <v>0.0089999999999999993</v>
      </c>
      <c r="S163" s="216">
        <v>0</v>
      </c>
      <c r="T163" s="217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18" t="s">
        <v>329</v>
      </c>
      <c r="AT163" s="218" t="s">
        <v>242</v>
      </c>
      <c r="AU163" s="218" t="s">
        <v>82</v>
      </c>
      <c r="AY163" s="20" t="s">
        <v>135</v>
      </c>
      <c r="BE163" s="219">
        <f>IF(N163="základní",J163,0)</f>
        <v>0</v>
      </c>
      <c r="BF163" s="219">
        <f>IF(N163="snížená",J163,0)</f>
        <v>0</v>
      </c>
      <c r="BG163" s="219">
        <f>IF(N163="zákl. přenesená",J163,0)</f>
        <v>0</v>
      </c>
      <c r="BH163" s="219">
        <f>IF(N163="sníž. přenesená",J163,0)</f>
        <v>0</v>
      </c>
      <c r="BI163" s="219">
        <f>IF(N163="nulová",J163,0)</f>
        <v>0</v>
      </c>
      <c r="BJ163" s="20" t="s">
        <v>80</v>
      </c>
      <c r="BK163" s="219">
        <f>ROUND(I163*H163,1)</f>
        <v>0</v>
      </c>
      <c r="BL163" s="20" t="s">
        <v>246</v>
      </c>
      <c r="BM163" s="218" t="s">
        <v>796</v>
      </c>
    </row>
    <row r="164" s="2" customFormat="1" ht="16.5" customHeight="1">
      <c r="A164" s="41"/>
      <c r="B164" s="42"/>
      <c r="C164" s="259" t="s">
        <v>385</v>
      </c>
      <c r="D164" s="259" t="s">
        <v>242</v>
      </c>
      <c r="E164" s="260" t="s">
        <v>797</v>
      </c>
      <c r="F164" s="261" t="s">
        <v>798</v>
      </c>
      <c r="G164" s="262" t="s">
        <v>238</v>
      </c>
      <c r="H164" s="263">
        <v>1</v>
      </c>
      <c r="I164" s="264"/>
      <c r="J164" s="265">
        <f>ROUND(I164*H164,1)</f>
        <v>0</v>
      </c>
      <c r="K164" s="261" t="s">
        <v>144</v>
      </c>
      <c r="L164" s="266"/>
      <c r="M164" s="267" t="s">
        <v>19</v>
      </c>
      <c r="N164" s="268" t="s">
        <v>43</v>
      </c>
      <c r="O164" s="87"/>
      <c r="P164" s="216">
        <f>O164*H164</f>
        <v>0</v>
      </c>
      <c r="Q164" s="216">
        <v>0.017600000000000001</v>
      </c>
      <c r="R164" s="216">
        <f>Q164*H164</f>
        <v>0.017600000000000001</v>
      </c>
      <c r="S164" s="216">
        <v>0</v>
      </c>
      <c r="T164" s="217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18" t="s">
        <v>329</v>
      </c>
      <c r="AT164" s="218" t="s">
        <v>242</v>
      </c>
      <c r="AU164" s="218" t="s">
        <v>82</v>
      </c>
      <c r="AY164" s="20" t="s">
        <v>135</v>
      </c>
      <c r="BE164" s="219">
        <f>IF(N164="základní",J164,0)</f>
        <v>0</v>
      </c>
      <c r="BF164" s="219">
        <f>IF(N164="snížená",J164,0)</f>
        <v>0</v>
      </c>
      <c r="BG164" s="219">
        <f>IF(N164="zákl. přenesená",J164,0)</f>
        <v>0</v>
      </c>
      <c r="BH164" s="219">
        <f>IF(N164="sníž. přenesená",J164,0)</f>
        <v>0</v>
      </c>
      <c r="BI164" s="219">
        <f>IF(N164="nulová",J164,0)</f>
        <v>0</v>
      </c>
      <c r="BJ164" s="20" t="s">
        <v>80</v>
      </c>
      <c r="BK164" s="219">
        <f>ROUND(I164*H164,1)</f>
        <v>0</v>
      </c>
      <c r="BL164" s="20" t="s">
        <v>246</v>
      </c>
      <c r="BM164" s="218" t="s">
        <v>799</v>
      </c>
    </row>
    <row r="165" s="2" customFormat="1" ht="16.5" customHeight="1">
      <c r="A165" s="41"/>
      <c r="B165" s="42"/>
      <c r="C165" s="259" t="s">
        <v>390</v>
      </c>
      <c r="D165" s="259" t="s">
        <v>242</v>
      </c>
      <c r="E165" s="260" t="s">
        <v>800</v>
      </c>
      <c r="F165" s="261" t="s">
        <v>801</v>
      </c>
      <c r="G165" s="262" t="s">
        <v>238</v>
      </c>
      <c r="H165" s="263">
        <v>2</v>
      </c>
      <c r="I165" s="264"/>
      <c r="J165" s="265">
        <f>ROUND(I165*H165,1)</f>
        <v>0</v>
      </c>
      <c r="K165" s="261" t="s">
        <v>144</v>
      </c>
      <c r="L165" s="266"/>
      <c r="M165" s="267" t="s">
        <v>19</v>
      </c>
      <c r="N165" s="268" t="s">
        <v>43</v>
      </c>
      <c r="O165" s="87"/>
      <c r="P165" s="216">
        <f>O165*H165</f>
        <v>0</v>
      </c>
      <c r="Q165" s="216">
        <v>0.00038000000000000002</v>
      </c>
      <c r="R165" s="216">
        <f>Q165*H165</f>
        <v>0.00076000000000000004</v>
      </c>
      <c r="S165" s="216">
        <v>0</v>
      </c>
      <c r="T165" s="217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18" t="s">
        <v>329</v>
      </c>
      <c r="AT165" s="218" t="s">
        <v>242</v>
      </c>
      <c r="AU165" s="218" t="s">
        <v>82</v>
      </c>
      <c r="AY165" s="20" t="s">
        <v>135</v>
      </c>
      <c r="BE165" s="219">
        <f>IF(N165="základní",J165,0)</f>
        <v>0</v>
      </c>
      <c r="BF165" s="219">
        <f>IF(N165="snížená",J165,0)</f>
        <v>0</v>
      </c>
      <c r="BG165" s="219">
        <f>IF(N165="zákl. přenesená",J165,0)</f>
        <v>0</v>
      </c>
      <c r="BH165" s="219">
        <f>IF(N165="sníž. přenesená",J165,0)</f>
        <v>0</v>
      </c>
      <c r="BI165" s="219">
        <f>IF(N165="nulová",J165,0)</f>
        <v>0</v>
      </c>
      <c r="BJ165" s="20" t="s">
        <v>80</v>
      </c>
      <c r="BK165" s="219">
        <f>ROUND(I165*H165,1)</f>
        <v>0</v>
      </c>
      <c r="BL165" s="20" t="s">
        <v>246</v>
      </c>
      <c r="BM165" s="218" t="s">
        <v>802</v>
      </c>
    </row>
    <row r="166" s="2" customFormat="1" ht="16.5" customHeight="1">
      <c r="A166" s="41"/>
      <c r="B166" s="42"/>
      <c r="C166" s="207" t="s">
        <v>394</v>
      </c>
      <c r="D166" s="207" t="s">
        <v>140</v>
      </c>
      <c r="E166" s="208" t="s">
        <v>803</v>
      </c>
      <c r="F166" s="209" t="s">
        <v>804</v>
      </c>
      <c r="G166" s="210" t="s">
        <v>238</v>
      </c>
      <c r="H166" s="211">
        <v>2</v>
      </c>
      <c r="I166" s="212"/>
      <c r="J166" s="213">
        <f>ROUND(I166*H166,1)</f>
        <v>0</v>
      </c>
      <c r="K166" s="209" t="s">
        <v>144</v>
      </c>
      <c r="L166" s="47"/>
      <c r="M166" s="214" t="s">
        <v>19</v>
      </c>
      <c r="N166" s="215" t="s">
        <v>43</v>
      </c>
      <c r="O166" s="87"/>
      <c r="P166" s="216">
        <f>O166*H166</f>
        <v>0</v>
      </c>
      <c r="Q166" s="216">
        <v>0</v>
      </c>
      <c r="R166" s="216">
        <f>Q166*H166</f>
        <v>0</v>
      </c>
      <c r="S166" s="216">
        <v>0</v>
      </c>
      <c r="T166" s="217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18" t="s">
        <v>246</v>
      </c>
      <c r="AT166" s="218" t="s">
        <v>140</v>
      </c>
      <c r="AU166" s="218" t="s">
        <v>82</v>
      </c>
      <c r="AY166" s="20" t="s">
        <v>135</v>
      </c>
      <c r="BE166" s="219">
        <f>IF(N166="základní",J166,0)</f>
        <v>0</v>
      </c>
      <c r="BF166" s="219">
        <f>IF(N166="snížená",J166,0)</f>
        <v>0</v>
      </c>
      <c r="BG166" s="219">
        <f>IF(N166="zákl. přenesená",J166,0)</f>
        <v>0</v>
      </c>
      <c r="BH166" s="219">
        <f>IF(N166="sníž. přenesená",J166,0)</f>
        <v>0</v>
      </c>
      <c r="BI166" s="219">
        <f>IF(N166="nulová",J166,0)</f>
        <v>0</v>
      </c>
      <c r="BJ166" s="20" t="s">
        <v>80</v>
      </c>
      <c r="BK166" s="219">
        <f>ROUND(I166*H166,1)</f>
        <v>0</v>
      </c>
      <c r="BL166" s="20" t="s">
        <v>246</v>
      </c>
      <c r="BM166" s="218" t="s">
        <v>805</v>
      </c>
    </row>
    <row r="167" s="2" customFormat="1">
      <c r="A167" s="41"/>
      <c r="B167" s="42"/>
      <c r="C167" s="43"/>
      <c r="D167" s="220" t="s">
        <v>147</v>
      </c>
      <c r="E167" s="43"/>
      <c r="F167" s="221" t="s">
        <v>806</v>
      </c>
      <c r="G167" s="43"/>
      <c r="H167" s="43"/>
      <c r="I167" s="222"/>
      <c r="J167" s="43"/>
      <c r="K167" s="43"/>
      <c r="L167" s="47"/>
      <c r="M167" s="223"/>
      <c r="N167" s="224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20" t="s">
        <v>147</v>
      </c>
      <c r="AU167" s="20" t="s">
        <v>82</v>
      </c>
    </row>
    <row r="168" s="2" customFormat="1" ht="16.5" customHeight="1">
      <c r="A168" s="41"/>
      <c r="B168" s="42"/>
      <c r="C168" s="259" t="s">
        <v>399</v>
      </c>
      <c r="D168" s="259" t="s">
        <v>242</v>
      </c>
      <c r="E168" s="260" t="s">
        <v>807</v>
      </c>
      <c r="F168" s="261" t="s">
        <v>808</v>
      </c>
      <c r="G168" s="262" t="s">
        <v>238</v>
      </c>
      <c r="H168" s="263">
        <v>2</v>
      </c>
      <c r="I168" s="264"/>
      <c r="J168" s="265">
        <f>ROUND(I168*H168,1)</f>
        <v>0</v>
      </c>
      <c r="K168" s="261" t="s">
        <v>144</v>
      </c>
      <c r="L168" s="266"/>
      <c r="M168" s="267" t="s">
        <v>19</v>
      </c>
      <c r="N168" s="268" t="s">
        <v>43</v>
      </c>
      <c r="O168" s="87"/>
      <c r="P168" s="216">
        <f>O168*H168</f>
        <v>0</v>
      </c>
      <c r="Q168" s="216">
        <v>0.00075000000000000002</v>
      </c>
      <c r="R168" s="216">
        <f>Q168*H168</f>
        <v>0.0015</v>
      </c>
      <c r="S168" s="216">
        <v>0</v>
      </c>
      <c r="T168" s="217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18" t="s">
        <v>329</v>
      </c>
      <c r="AT168" s="218" t="s">
        <v>242</v>
      </c>
      <c r="AU168" s="218" t="s">
        <v>82</v>
      </c>
      <c r="AY168" s="20" t="s">
        <v>135</v>
      </c>
      <c r="BE168" s="219">
        <f>IF(N168="základní",J168,0)</f>
        <v>0</v>
      </c>
      <c r="BF168" s="219">
        <f>IF(N168="snížená",J168,0)</f>
        <v>0</v>
      </c>
      <c r="BG168" s="219">
        <f>IF(N168="zákl. přenesená",J168,0)</f>
        <v>0</v>
      </c>
      <c r="BH168" s="219">
        <f>IF(N168="sníž. přenesená",J168,0)</f>
        <v>0</v>
      </c>
      <c r="BI168" s="219">
        <f>IF(N168="nulová",J168,0)</f>
        <v>0</v>
      </c>
      <c r="BJ168" s="20" t="s">
        <v>80</v>
      </c>
      <c r="BK168" s="219">
        <f>ROUND(I168*H168,1)</f>
        <v>0</v>
      </c>
      <c r="BL168" s="20" t="s">
        <v>246</v>
      </c>
      <c r="BM168" s="218" t="s">
        <v>809</v>
      </c>
    </row>
    <row r="169" s="2" customFormat="1" ht="16.5" customHeight="1">
      <c r="A169" s="41"/>
      <c r="B169" s="42"/>
      <c r="C169" s="207" t="s">
        <v>403</v>
      </c>
      <c r="D169" s="207" t="s">
        <v>140</v>
      </c>
      <c r="E169" s="208" t="s">
        <v>810</v>
      </c>
      <c r="F169" s="209" t="s">
        <v>811</v>
      </c>
      <c r="G169" s="210" t="s">
        <v>238</v>
      </c>
      <c r="H169" s="211">
        <v>2</v>
      </c>
      <c r="I169" s="212"/>
      <c r="J169" s="213">
        <f>ROUND(I169*H169,1)</f>
        <v>0</v>
      </c>
      <c r="K169" s="209" t="s">
        <v>144</v>
      </c>
      <c r="L169" s="47"/>
      <c r="M169" s="214" t="s">
        <v>19</v>
      </c>
      <c r="N169" s="215" t="s">
        <v>43</v>
      </c>
      <c r="O169" s="87"/>
      <c r="P169" s="216">
        <f>O169*H169</f>
        <v>0</v>
      </c>
      <c r="Q169" s="216">
        <v>0</v>
      </c>
      <c r="R169" s="216">
        <f>Q169*H169</f>
        <v>0</v>
      </c>
      <c r="S169" s="216">
        <v>0</v>
      </c>
      <c r="T169" s="217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18" t="s">
        <v>246</v>
      </c>
      <c r="AT169" s="218" t="s">
        <v>140</v>
      </c>
      <c r="AU169" s="218" t="s">
        <v>82</v>
      </c>
      <c r="AY169" s="20" t="s">
        <v>135</v>
      </c>
      <c r="BE169" s="219">
        <f>IF(N169="základní",J169,0)</f>
        <v>0</v>
      </c>
      <c r="BF169" s="219">
        <f>IF(N169="snížená",J169,0)</f>
        <v>0</v>
      </c>
      <c r="BG169" s="219">
        <f>IF(N169="zákl. přenesená",J169,0)</f>
        <v>0</v>
      </c>
      <c r="BH169" s="219">
        <f>IF(N169="sníž. přenesená",J169,0)</f>
        <v>0</v>
      </c>
      <c r="BI169" s="219">
        <f>IF(N169="nulová",J169,0)</f>
        <v>0</v>
      </c>
      <c r="BJ169" s="20" t="s">
        <v>80</v>
      </c>
      <c r="BK169" s="219">
        <f>ROUND(I169*H169,1)</f>
        <v>0</v>
      </c>
      <c r="BL169" s="20" t="s">
        <v>246</v>
      </c>
      <c r="BM169" s="218" t="s">
        <v>812</v>
      </c>
    </row>
    <row r="170" s="2" customFormat="1">
      <c r="A170" s="41"/>
      <c r="B170" s="42"/>
      <c r="C170" s="43"/>
      <c r="D170" s="220" t="s">
        <v>147</v>
      </c>
      <c r="E170" s="43"/>
      <c r="F170" s="221" t="s">
        <v>813</v>
      </c>
      <c r="G170" s="43"/>
      <c r="H170" s="43"/>
      <c r="I170" s="222"/>
      <c r="J170" s="43"/>
      <c r="K170" s="43"/>
      <c r="L170" s="47"/>
      <c r="M170" s="223"/>
      <c r="N170" s="224"/>
      <c r="O170" s="87"/>
      <c r="P170" s="87"/>
      <c r="Q170" s="87"/>
      <c r="R170" s="87"/>
      <c r="S170" s="87"/>
      <c r="T170" s="88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T170" s="20" t="s">
        <v>147</v>
      </c>
      <c r="AU170" s="20" t="s">
        <v>82</v>
      </c>
    </row>
    <row r="171" s="2" customFormat="1" ht="16.5" customHeight="1">
      <c r="A171" s="41"/>
      <c r="B171" s="42"/>
      <c r="C171" s="259" t="s">
        <v>408</v>
      </c>
      <c r="D171" s="259" t="s">
        <v>242</v>
      </c>
      <c r="E171" s="260" t="s">
        <v>814</v>
      </c>
      <c r="F171" s="261" t="s">
        <v>815</v>
      </c>
      <c r="G171" s="262" t="s">
        <v>238</v>
      </c>
      <c r="H171" s="263">
        <v>1</v>
      </c>
      <c r="I171" s="264"/>
      <c r="J171" s="265">
        <f>ROUND(I171*H171,1)</f>
        <v>0</v>
      </c>
      <c r="K171" s="261" t="s">
        <v>144</v>
      </c>
      <c r="L171" s="266"/>
      <c r="M171" s="267" t="s">
        <v>19</v>
      </c>
      <c r="N171" s="268" t="s">
        <v>43</v>
      </c>
      <c r="O171" s="87"/>
      <c r="P171" s="216">
        <f>O171*H171</f>
        <v>0</v>
      </c>
      <c r="Q171" s="216">
        <v>0.00084999999999999995</v>
      </c>
      <c r="R171" s="216">
        <f>Q171*H171</f>
        <v>0.00084999999999999995</v>
      </c>
      <c r="S171" s="216">
        <v>0</v>
      </c>
      <c r="T171" s="217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18" t="s">
        <v>329</v>
      </c>
      <c r="AT171" s="218" t="s">
        <v>242</v>
      </c>
      <c r="AU171" s="218" t="s">
        <v>82</v>
      </c>
      <c r="AY171" s="20" t="s">
        <v>135</v>
      </c>
      <c r="BE171" s="219">
        <f>IF(N171="základní",J171,0)</f>
        <v>0</v>
      </c>
      <c r="BF171" s="219">
        <f>IF(N171="snížená",J171,0)</f>
        <v>0</v>
      </c>
      <c r="BG171" s="219">
        <f>IF(N171="zákl. přenesená",J171,0)</f>
        <v>0</v>
      </c>
      <c r="BH171" s="219">
        <f>IF(N171="sníž. přenesená",J171,0)</f>
        <v>0</v>
      </c>
      <c r="BI171" s="219">
        <f>IF(N171="nulová",J171,0)</f>
        <v>0</v>
      </c>
      <c r="BJ171" s="20" t="s">
        <v>80</v>
      </c>
      <c r="BK171" s="219">
        <f>ROUND(I171*H171,1)</f>
        <v>0</v>
      </c>
      <c r="BL171" s="20" t="s">
        <v>246</v>
      </c>
      <c r="BM171" s="218" t="s">
        <v>816</v>
      </c>
    </row>
    <row r="172" s="2" customFormat="1" ht="16.5" customHeight="1">
      <c r="A172" s="41"/>
      <c r="B172" s="42"/>
      <c r="C172" s="259" t="s">
        <v>412</v>
      </c>
      <c r="D172" s="259" t="s">
        <v>242</v>
      </c>
      <c r="E172" s="260" t="s">
        <v>817</v>
      </c>
      <c r="F172" s="261" t="s">
        <v>818</v>
      </c>
      <c r="G172" s="262" t="s">
        <v>238</v>
      </c>
      <c r="H172" s="263">
        <v>1</v>
      </c>
      <c r="I172" s="264"/>
      <c r="J172" s="265">
        <f>ROUND(I172*H172,1)</f>
        <v>0</v>
      </c>
      <c r="K172" s="261" t="s">
        <v>144</v>
      </c>
      <c r="L172" s="266"/>
      <c r="M172" s="267" t="s">
        <v>19</v>
      </c>
      <c r="N172" s="268" t="s">
        <v>43</v>
      </c>
      <c r="O172" s="87"/>
      <c r="P172" s="216">
        <f>O172*H172</f>
        <v>0</v>
      </c>
      <c r="Q172" s="216">
        <v>0.00084999999999999995</v>
      </c>
      <c r="R172" s="216">
        <f>Q172*H172</f>
        <v>0.00084999999999999995</v>
      </c>
      <c r="S172" s="216">
        <v>0</v>
      </c>
      <c r="T172" s="217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18" t="s">
        <v>329</v>
      </c>
      <c r="AT172" s="218" t="s">
        <v>242</v>
      </c>
      <c r="AU172" s="218" t="s">
        <v>82</v>
      </c>
      <c r="AY172" s="20" t="s">
        <v>135</v>
      </c>
      <c r="BE172" s="219">
        <f>IF(N172="základní",J172,0)</f>
        <v>0</v>
      </c>
      <c r="BF172" s="219">
        <f>IF(N172="snížená",J172,0)</f>
        <v>0</v>
      </c>
      <c r="BG172" s="219">
        <f>IF(N172="zákl. přenesená",J172,0)</f>
        <v>0</v>
      </c>
      <c r="BH172" s="219">
        <f>IF(N172="sníž. přenesená",J172,0)</f>
        <v>0</v>
      </c>
      <c r="BI172" s="219">
        <f>IF(N172="nulová",J172,0)</f>
        <v>0</v>
      </c>
      <c r="BJ172" s="20" t="s">
        <v>80</v>
      </c>
      <c r="BK172" s="219">
        <f>ROUND(I172*H172,1)</f>
        <v>0</v>
      </c>
      <c r="BL172" s="20" t="s">
        <v>246</v>
      </c>
      <c r="BM172" s="218" t="s">
        <v>819</v>
      </c>
    </row>
    <row r="173" s="2" customFormat="1" ht="16.5" customHeight="1">
      <c r="A173" s="41"/>
      <c r="B173" s="42"/>
      <c r="C173" s="207" t="s">
        <v>416</v>
      </c>
      <c r="D173" s="207" t="s">
        <v>140</v>
      </c>
      <c r="E173" s="208" t="s">
        <v>820</v>
      </c>
      <c r="F173" s="209" t="s">
        <v>821</v>
      </c>
      <c r="G173" s="210" t="s">
        <v>238</v>
      </c>
      <c r="H173" s="211">
        <v>1</v>
      </c>
      <c r="I173" s="212"/>
      <c r="J173" s="213">
        <f>ROUND(I173*H173,1)</f>
        <v>0</v>
      </c>
      <c r="K173" s="209" t="s">
        <v>144</v>
      </c>
      <c r="L173" s="47"/>
      <c r="M173" s="214" t="s">
        <v>19</v>
      </c>
      <c r="N173" s="215" t="s">
        <v>43</v>
      </c>
      <c r="O173" s="87"/>
      <c r="P173" s="216">
        <f>O173*H173</f>
        <v>0</v>
      </c>
      <c r="Q173" s="216">
        <v>0</v>
      </c>
      <c r="R173" s="216">
        <f>Q173*H173</f>
        <v>0</v>
      </c>
      <c r="S173" s="216">
        <v>0</v>
      </c>
      <c r="T173" s="217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18" t="s">
        <v>246</v>
      </c>
      <c r="AT173" s="218" t="s">
        <v>140</v>
      </c>
      <c r="AU173" s="218" t="s">
        <v>82</v>
      </c>
      <c r="AY173" s="20" t="s">
        <v>135</v>
      </c>
      <c r="BE173" s="219">
        <f>IF(N173="základní",J173,0)</f>
        <v>0</v>
      </c>
      <c r="BF173" s="219">
        <f>IF(N173="snížená",J173,0)</f>
        <v>0</v>
      </c>
      <c r="BG173" s="219">
        <f>IF(N173="zákl. přenesená",J173,0)</f>
        <v>0</v>
      </c>
      <c r="BH173" s="219">
        <f>IF(N173="sníž. přenesená",J173,0)</f>
        <v>0</v>
      </c>
      <c r="BI173" s="219">
        <f>IF(N173="nulová",J173,0)</f>
        <v>0</v>
      </c>
      <c r="BJ173" s="20" t="s">
        <v>80</v>
      </c>
      <c r="BK173" s="219">
        <f>ROUND(I173*H173,1)</f>
        <v>0</v>
      </c>
      <c r="BL173" s="20" t="s">
        <v>246</v>
      </c>
      <c r="BM173" s="218" t="s">
        <v>822</v>
      </c>
    </row>
    <row r="174" s="2" customFormat="1">
      <c r="A174" s="41"/>
      <c r="B174" s="42"/>
      <c r="C174" s="43"/>
      <c r="D174" s="220" t="s">
        <v>147</v>
      </c>
      <c r="E174" s="43"/>
      <c r="F174" s="221" t="s">
        <v>823</v>
      </c>
      <c r="G174" s="43"/>
      <c r="H174" s="43"/>
      <c r="I174" s="222"/>
      <c r="J174" s="43"/>
      <c r="K174" s="43"/>
      <c r="L174" s="47"/>
      <c r="M174" s="223"/>
      <c r="N174" s="224"/>
      <c r="O174" s="87"/>
      <c r="P174" s="87"/>
      <c r="Q174" s="87"/>
      <c r="R174" s="87"/>
      <c r="S174" s="87"/>
      <c r="T174" s="88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T174" s="20" t="s">
        <v>147</v>
      </c>
      <c r="AU174" s="20" t="s">
        <v>82</v>
      </c>
    </row>
    <row r="175" s="13" customFormat="1">
      <c r="A175" s="13"/>
      <c r="B175" s="225"/>
      <c r="C175" s="226"/>
      <c r="D175" s="227" t="s">
        <v>149</v>
      </c>
      <c r="E175" s="228" t="s">
        <v>19</v>
      </c>
      <c r="F175" s="229" t="s">
        <v>824</v>
      </c>
      <c r="G175" s="226"/>
      <c r="H175" s="230">
        <v>1</v>
      </c>
      <c r="I175" s="231"/>
      <c r="J175" s="226"/>
      <c r="K175" s="226"/>
      <c r="L175" s="232"/>
      <c r="M175" s="233"/>
      <c r="N175" s="234"/>
      <c r="O175" s="234"/>
      <c r="P175" s="234"/>
      <c r="Q175" s="234"/>
      <c r="R175" s="234"/>
      <c r="S175" s="234"/>
      <c r="T175" s="235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36" t="s">
        <v>149</v>
      </c>
      <c r="AU175" s="236" t="s">
        <v>82</v>
      </c>
      <c r="AV175" s="13" t="s">
        <v>82</v>
      </c>
      <c r="AW175" s="13" t="s">
        <v>33</v>
      </c>
      <c r="AX175" s="13" t="s">
        <v>80</v>
      </c>
      <c r="AY175" s="236" t="s">
        <v>135</v>
      </c>
    </row>
    <row r="176" s="2" customFormat="1" ht="16.5" customHeight="1">
      <c r="A176" s="41"/>
      <c r="B176" s="42"/>
      <c r="C176" s="259" t="s">
        <v>421</v>
      </c>
      <c r="D176" s="259" t="s">
        <v>242</v>
      </c>
      <c r="E176" s="260" t="s">
        <v>825</v>
      </c>
      <c r="F176" s="261" t="s">
        <v>826</v>
      </c>
      <c r="G176" s="262" t="s">
        <v>238</v>
      </c>
      <c r="H176" s="263">
        <v>1</v>
      </c>
      <c r="I176" s="264"/>
      <c r="J176" s="265">
        <f>ROUND(I176*H176,1)</f>
        <v>0</v>
      </c>
      <c r="K176" s="261" t="s">
        <v>144</v>
      </c>
      <c r="L176" s="266"/>
      <c r="M176" s="267" t="s">
        <v>19</v>
      </c>
      <c r="N176" s="268" t="s">
        <v>43</v>
      </c>
      <c r="O176" s="87"/>
      <c r="P176" s="216">
        <f>O176*H176</f>
        <v>0</v>
      </c>
      <c r="Q176" s="216">
        <v>0.0070000000000000001</v>
      </c>
      <c r="R176" s="216">
        <f>Q176*H176</f>
        <v>0.0070000000000000001</v>
      </c>
      <c r="S176" s="216">
        <v>0</v>
      </c>
      <c r="T176" s="217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18" t="s">
        <v>329</v>
      </c>
      <c r="AT176" s="218" t="s">
        <v>242</v>
      </c>
      <c r="AU176" s="218" t="s">
        <v>82</v>
      </c>
      <c r="AY176" s="20" t="s">
        <v>135</v>
      </c>
      <c r="BE176" s="219">
        <f>IF(N176="základní",J176,0)</f>
        <v>0</v>
      </c>
      <c r="BF176" s="219">
        <f>IF(N176="snížená",J176,0)</f>
        <v>0</v>
      </c>
      <c r="BG176" s="219">
        <f>IF(N176="zákl. přenesená",J176,0)</f>
        <v>0</v>
      </c>
      <c r="BH176" s="219">
        <f>IF(N176="sníž. přenesená",J176,0)</f>
        <v>0</v>
      </c>
      <c r="BI176" s="219">
        <f>IF(N176="nulová",J176,0)</f>
        <v>0</v>
      </c>
      <c r="BJ176" s="20" t="s">
        <v>80</v>
      </c>
      <c r="BK176" s="219">
        <f>ROUND(I176*H176,1)</f>
        <v>0</v>
      </c>
      <c r="BL176" s="20" t="s">
        <v>246</v>
      </c>
      <c r="BM176" s="218" t="s">
        <v>827</v>
      </c>
    </row>
    <row r="177" s="13" customFormat="1">
      <c r="A177" s="13"/>
      <c r="B177" s="225"/>
      <c r="C177" s="226"/>
      <c r="D177" s="227" t="s">
        <v>149</v>
      </c>
      <c r="E177" s="228" t="s">
        <v>19</v>
      </c>
      <c r="F177" s="229" t="s">
        <v>824</v>
      </c>
      <c r="G177" s="226"/>
      <c r="H177" s="230">
        <v>1</v>
      </c>
      <c r="I177" s="231"/>
      <c r="J177" s="226"/>
      <c r="K177" s="226"/>
      <c r="L177" s="232"/>
      <c r="M177" s="233"/>
      <c r="N177" s="234"/>
      <c r="O177" s="234"/>
      <c r="P177" s="234"/>
      <c r="Q177" s="234"/>
      <c r="R177" s="234"/>
      <c r="S177" s="234"/>
      <c r="T177" s="235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6" t="s">
        <v>149</v>
      </c>
      <c r="AU177" s="236" t="s">
        <v>82</v>
      </c>
      <c r="AV177" s="13" t="s">
        <v>82</v>
      </c>
      <c r="AW177" s="13" t="s">
        <v>33</v>
      </c>
      <c r="AX177" s="13" t="s">
        <v>80</v>
      </c>
      <c r="AY177" s="236" t="s">
        <v>135</v>
      </c>
    </row>
    <row r="178" s="2" customFormat="1" ht="16.5" customHeight="1">
      <c r="A178" s="41"/>
      <c r="B178" s="42"/>
      <c r="C178" s="207" t="s">
        <v>425</v>
      </c>
      <c r="D178" s="207" t="s">
        <v>140</v>
      </c>
      <c r="E178" s="208" t="s">
        <v>828</v>
      </c>
      <c r="F178" s="209" t="s">
        <v>829</v>
      </c>
      <c r="G178" s="210" t="s">
        <v>238</v>
      </c>
      <c r="H178" s="211">
        <v>1</v>
      </c>
      <c r="I178" s="212"/>
      <c r="J178" s="213">
        <f>ROUND(I178*H178,1)</f>
        <v>0</v>
      </c>
      <c r="K178" s="209" t="s">
        <v>144</v>
      </c>
      <c r="L178" s="47"/>
      <c r="M178" s="214" t="s">
        <v>19</v>
      </c>
      <c r="N178" s="215" t="s">
        <v>43</v>
      </c>
      <c r="O178" s="87"/>
      <c r="P178" s="216">
        <f>O178*H178</f>
        <v>0</v>
      </c>
      <c r="Q178" s="216">
        <v>0</v>
      </c>
      <c r="R178" s="216">
        <f>Q178*H178</f>
        <v>0</v>
      </c>
      <c r="S178" s="216">
        <v>0</v>
      </c>
      <c r="T178" s="217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18" t="s">
        <v>246</v>
      </c>
      <c r="AT178" s="218" t="s">
        <v>140</v>
      </c>
      <c r="AU178" s="218" t="s">
        <v>82</v>
      </c>
      <c r="AY178" s="20" t="s">
        <v>135</v>
      </c>
      <c r="BE178" s="219">
        <f>IF(N178="základní",J178,0)</f>
        <v>0</v>
      </c>
      <c r="BF178" s="219">
        <f>IF(N178="snížená",J178,0)</f>
        <v>0</v>
      </c>
      <c r="BG178" s="219">
        <f>IF(N178="zákl. přenesená",J178,0)</f>
        <v>0</v>
      </c>
      <c r="BH178" s="219">
        <f>IF(N178="sníž. přenesená",J178,0)</f>
        <v>0</v>
      </c>
      <c r="BI178" s="219">
        <f>IF(N178="nulová",J178,0)</f>
        <v>0</v>
      </c>
      <c r="BJ178" s="20" t="s">
        <v>80</v>
      </c>
      <c r="BK178" s="219">
        <f>ROUND(I178*H178,1)</f>
        <v>0</v>
      </c>
      <c r="BL178" s="20" t="s">
        <v>246</v>
      </c>
      <c r="BM178" s="218" t="s">
        <v>830</v>
      </c>
    </row>
    <row r="179" s="2" customFormat="1">
      <c r="A179" s="41"/>
      <c r="B179" s="42"/>
      <c r="C179" s="43"/>
      <c r="D179" s="220" t="s">
        <v>147</v>
      </c>
      <c r="E179" s="43"/>
      <c r="F179" s="221" t="s">
        <v>831</v>
      </c>
      <c r="G179" s="43"/>
      <c r="H179" s="43"/>
      <c r="I179" s="222"/>
      <c r="J179" s="43"/>
      <c r="K179" s="43"/>
      <c r="L179" s="47"/>
      <c r="M179" s="223"/>
      <c r="N179" s="224"/>
      <c r="O179" s="87"/>
      <c r="P179" s="87"/>
      <c r="Q179" s="87"/>
      <c r="R179" s="87"/>
      <c r="S179" s="87"/>
      <c r="T179" s="88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T179" s="20" t="s">
        <v>147</v>
      </c>
      <c r="AU179" s="20" t="s">
        <v>82</v>
      </c>
    </row>
    <row r="180" s="13" customFormat="1">
      <c r="A180" s="13"/>
      <c r="B180" s="225"/>
      <c r="C180" s="226"/>
      <c r="D180" s="227" t="s">
        <v>149</v>
      </c>
      <c r="E180" s="228" t="s">
        <v>19</v>
      </c>
      <c r="F180" s="229" t="s">
        <v>832</v>
      </c>
      <c r="G180" s="226"/>
      <c r="H180" s="230">
        <v>1</v>
      </c>
      <c r="I180" s="231"/>
      <c r="J180" s="226"/>
      <c r="K180" s="226"/>
      <c r="L180" s="232"/>
      <c r="M180" s="233"/>
      <c r="N180" s="234"/>
      <c r="O180" s="234"/>
      <c r="P180" s="234"/>
      <c r="Q180" s="234"/>
      <c r="R180" s="234"/>
      <c r="S180" s="234"/>
      <c r="T180" s="235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6" t="s">
        <v>149</v>
      </c>
      <c r="AU180" s="236" t="s">
        <v>82</v>
      </c>
      <c r="AV180" s="13" t="s">
        <v>82</v>
      </c>
      <c r="AW180" s="13" t="s">
        <v>33</v>
      </c>
      <c r="AX180" s="13" t="s">
        <v>80</v>
      </c>
      <c r="AY180" s="236" t="s">
        <v>135</v>
      </c>
    </row>
    <row r="181" s="2" customFormat="1" ht="16.5" customHeight="1">
      <c r="A181" s="41"/>
      <c r="B181" s="42"/>
      <c r="C181" s="259" t="s">
        <v>430</v>
      </c>
      <c r="D181" s="259" t="s">
        <v>242</v>
      </c>
      <c r="E181" s="260" t="s">
        <v>833</v>
      </c>
      <c r="F181" s="261" t="s">
        <v>834</v>
      </c>
      <c r="G181" s="262" t="s">
        <v>238</v>
      </c>
      <c r="H181" s="263">
        <v>1</v>
      </c>
      <c r="I181" s="264"/>
      <c r="J181" s="265">
        <f>ROUND(I181*H181,1)</f>
        <v>0</v>
      </c>
      <c r="K181" s="261" t="s">
        <v>144</v>
      </c>
      <c r="L181" s="266"/>
      <c r="M181" s="267" t="s">
        <v>19</v>
      </c>
      <c r="N181" s="268" t="s">
        <v>43</v>
      </c>
      <c r="O181" s="87"/>
      <c r="P181" s="216">
        <f>O181*H181</f>
        <v>0</v>
      </c>
      <c r="Q181" s="216">
        <v>0.0018</v>
      </c>
      <c r="R181" s="216">
        <f>Q181*H181</f>
        <v>0.0018</v>
      </c>
      <c r="S181" s="216">
        <v>0</v>
      </c>
      <c r="T181" s="217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18" t="s">
        <v>329</v>
      </c>
      <c r="AT181" s="218" t="s">
        <v>242</v>
      </c>
      <c r="AU181" s="218" t="s">
        <v>82</v>
      </c>
      <c r="AY181" s="20" t="s">
        <v>135</v>
      </c>
      <c r="BE181" s="219">
        <f>IF(N181="základní",J181,0)</f>
        <v>0</v>
      </c>
      <c r="BF181" s="219">
        <f>IF(N181="snížená",J181,0)</f>
        <v>0</v>
      </c>
      <c r="BG181" s="219">
        <f>IF(N181="zákl. přenesená",J181,0)</f>
        <v>0</v>
      </c>
      <c r="BH181" s="219">
        <f>IF(N181="sníž. přenesená",J181,0)</f>
        <v>0</v>
      </c>
      <c r="BI181" s="219">
        <f>IF(N181="nulová",J181,0)</f>
        <v>0</v>
      </c>
      <c r="BJ181" s="20" t="s">
        <v>80</v>
      </c>
      <c r="BK181" s="219">
        <f>ROUND(I181*H181,1)</f>
        <v>0</v>
      </c>
      <c r="BL181" s="20" t="s">
        <v>246</v>
      </c>
      <c r="BM181" s="218" t="s">
        <v>835</v>
      </c>
    </row>
    <row r="182" s="13" customFormat="1">
      <c r="A182" s="13"/>
      <c r="B182" s="225"/>
      <c r="C182" s="226"/>
      <c r="D182" s="227" t="s">
        <v>149</v>
      </c>
      <c r="E182" s="228" t="s">
        <v>19</v>
      </c>
      <c r="F182" s="229" t="s">
        <v>832</v>
      </c>
      <c r="G182" s="226"/>
      <c r="H182" s="230">
        <v>1</v>
      </c>
      <c r="I182" s="231"/>
      <c r="J182" s="226"/>
      <c r="K182" s="226"/>
      <c r="L182" s="232"/>
      <c r="M182" s="233"/>
      <c r="N182" s="234"/>
      <c r="O182" s="234"/>
      <c r="P182" s="234"/>
      <c r="Q182" s="234"/>
      <c r="R182" s="234"/>
      <c r="S182" s="234"/>
      <c r="T182" s="235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6" t="s">
        <v>149</v>
      </c>
      <c r="AU182" s="236" t="s">
        <v>82</v>
      </c>
      <c r="AV182" s="13" t="s">
        <v>82</v>
      </c>
      <c r="AW182" s="13" t="s">
        <v>33</v>
      </c>
      <c r="AX182" s="13" t="s">
        <v>80</v>
      </c>
      <c r="AY182" s="236" t="s">
        <v>135</v>
      </c>
    </row>
    <row r="183" s="2" customFormat="1" ht="16.5" customHeight="1">
      <c r="A183" s="41"/>
      <c r="B183" s="42"/>
      <c r="C183" s="207" t="s">
        <v>434</v>
      </c>
      <c r="D183" s="207" t="s">
        <v>140</v>
      </c>
      <c r="E183" s="208" t="s">
        <v>836</v>
      </c>
      <c r="F183" s="209" t="s">
        <v>837</v>
      </c>
      <c r="G183" s="210" t="s">
        <v>238</v>
      </c>
      <c r="H183" s="211">
        <v>2</v>
      </c>
      <c r="I183" s="212"/>
      <c r="J183" s="213">
        <f>ROUND(I183*H183,1)</f>
        <v>0</v>
      </c>
      <c r="K183" s="209" t="s">
        <v>144</v>
      </c>
      <c r="L183" s="47"/>
      <c r="M183" s="214" t="s">
        <v>19</v>
      </c>
      <c r="N183" s="215" t="s">
        <v>43</v>
      </c>
      <c r="O183" s="87"/>
      <c r="P183" s="216">
        <f>O183*H183</f>
        <v>0</v>
      </c>
      <c r="Q183" s="216">
        <v>0</v>
      </c>
      <c r="R183" s="216">
        <f>Q183*H183</f>
        <v>0</v>
      </c>
      <c r="S183" s="216">
        <v>0</v>
      </c>
      <c r="T183" s="217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18" t="s">
        <v>246</v>
      </c>
      <c r="AT183" s="218" t="s">
        <v>140</v>
      </c>
      <c r="AU183" s="218" t="s">
        <v>82</v>
      </c>
      <c r="AY183" s="20" t="s">
        <v>135</v>
      </c>
      <c r="BE183" s="219">
        <f>IF(N183="základní",J183,0)</f>
        <v>0</v>
      </c>
      <c r="BF183" s="219">
        <f>IF(N183="snížená",J183,0)</f>
        <v>0</v>
      </c>
      <c r="BG183" s="219">
        <f>IF(N183="zákl. přenesená",J183,0)</f>
        <v>0</v>
      </c>
      <c r="BH183" s="219">
        <f>IF(N183="sníž. přenesená",J183,0)</f>
        <v>0</v>
      </c>
      <c r="BI183" s="219">
        <f>IF(N183="nulová",J183,0)</f>
        <v>0</v>
      </c>
      <c r="BJ183" s="20" t="s">
        <v>80</v>
      </c>
      <c r="BK183" s="219">
        <f>ROUND(I183*H183,1)</f>
        <v>0</v>
      </c>
      <c r="BL183" s="20" t="s">
        <v>246</v>
      </c>
      <c r="BM183" s="218" t="s">
        <v>838</v>
      </c>
    </row>
    <row r="184" s="2" customFormat="1">
      <c r="A184" s="41"/>
      <c r="B184" s="42"/>
      <c r="C184" s="43"/>
      <c r="D184" s="220" t="s">
        <v>147</v>
      </c>
      <c r="E184" s="43"/>
      <c r="F184" s="221" t="s">
        <v>839</v>
      </c>
      <c r="G184" s="43"/>
      <c r="H184" s="43"/>
      <c r="I184" s="222"/>
      <c r="J184" s="43"/>
      <c r="K184" s="43"/>
      <c r="L184" s="47"/>
      <c r="M184" s="223"/>
      <c r="N184" s="224"/>
      <c r="O184" s="87"/>
      <c r="P184" s="87"/>
      <c r="Q184" s="87"/>
      <c r="R184" s="87"/>
      <c r="S184" s="87"/>
      <c r="T184" s="88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T184" s="20" t="s">
        <v>147</v>
      </c>
      <c r="AU184" s="20" t="s">
        <v>82</v>
      </c>
    </row>
    <row r="185" s="2" customFormat="1" ht="16.5" customHeight="1">
      <c r="A185" s="41"/>
      <c r="B185" s="42"/>
      <c r="C185" s="259" t="s">
        <v>439</v>
      </c>
      <c r="D185" s="259" t="s">
        <v>242</v>
      </c>
      <c r="E185" s="260" t="s">
        <v>840</v>
      </c>
      <c r="F185" s="261" t="s">
        <v>841</v>
      </c>
      <c r="G185" s="262" t="s">
        <v>238</v>
      </c>
      <c r="H185" s="263">
        <v>2</v>
      </c>
      <c r="I185" s="264"/>
      <c r="J185" s="265">
        <f>ROUND(I185*H185,1)</f>
        <v>0</v>
      </c>
      <c r="K185" s="261" t="s">
        <v>144</v>
      </c>
      <c r="L185" s="266"/>
      <c r="M185" s="267" t="s">
        <v>19</v>
      </c>
      <c r="N185" s="268" t="s">
        <v>43</v>
      </c>
      <c r="O185" s="87"/>
      <c r="P185" s="216">
        <f>O185*H185</f>
        <v>0</v>
      </c>
      <c r="Q185" s="216">
        <v>0.00050000000000000001</v>
      </c>
      <c r="R185" s="216">
        <f>Q185*H185</f>
        <v>0.001</v>
      </c>
      <c r="S185" s="216">
        <v>0</v>
      </c>
      <c r="T185" s="217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18" t="s">
        <v>329</v>
      </c>
      <c r="AT185" s="218" t="s">
        <v>242</v>
      </c>
      <c r="AU185" s="218" t="s">
        <v>82</v>
      </c>
      <c r="AY185" s="20" t="s">
        <v>135</v>
      </c>
      <c r="BE185" s="219">
        <f>IF(N185="základní",J185,0)</f>
        <v>0</v>
      </c>
      <c r="BF185" s="219">
        <f>IF(N185="snížená",J185,0)</f>
        <v>0</v>
      </c>
      <c r="BG185" s="219">
        <f>IF(N185="zákl. přenesená",J185,0)</f>
        <v>0</v>
      </c>
      <c r="BH185" s="219">
        <f>IF(N185="sníž. přenesená",J185,0)</f>
        <v>0</v>
      </c>
      <c r="BI185" s="219">
        <f>IF(N185="nulová",J185,0)</f>
        <v>0</v>
      </c>
      <c r="BJ185" s="20" t="s">
        <v>80</v>
      </c>
      <c r="BK185" s="219">
        <f>ROUND(I185*H185,1)</f>
        <v>0</v>
      </c>
      <c r="BL185" s="20" t="s">
        <v>246</v>
      </c>
      <c r="BM185" s="218" t="s">
        <v>842</v>
      </c>
    </row>
    <row r="186" s="2" customFormat="1" ht="16.5" customHeight="1">
      <c r="A186" s="41"/>
      <c r="B186" s="42"/>
      <c r="C186" s="207" t="s">
        <v>443</v>
      </c>
      <c r="D186" s="207" t="s">
        <v>140</v>
      </c>
      <c r="E186" s="208" t="s">
        <v>843</v>
      </c>
      <c r="F186" s="209" t="s">
        <v>844</v>
      </c>
      <c r="G186" s="210" t="s">
        <v>238</v>
      </c>
      <c r="H186" s="211">
        <v>1</v>
      </c>
      <c r="I186" s="212"/>
      <c r="J186" s="213">
        <f>ROUND(I186*H186,1)</f>
        <v>0</v>
      </c>
      <c r="K186" s="209" t="s">
        <v>144</v>
      </c>
      <c r="L186" s="47"/>
      <c r="M186" s="214" t="s">
        <v>19</v>
      </c>
      <c r="N186" s="215" t="s">
        <v>43</v>
      </c>
      <c r="O186" s="87"/>
      <c r="P186" s="216">
        <f>O186*H186</f>
        <v>0</v>
      </c>
      <c r="Q186" s="216">
        <v>0</v>
      </c>
      <c r="R186" s="216">
        <f>Q186*H186</f>
        <v>0</v>
      </c>
      <c r="S186" s="216">
        <v>0</v>
      </c>
      <c r="T186" s="217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18" t="s">
        <v>246</v>
      </c>
      <c r="AT186" s="218" t="s">
        <v>140</v>
      </c>
      <c r="AU186" s="218" t="s">
        <v>82</v>
      </c>
      <c r="AY186" s="20" t="s">
        <v>135</v>
      </c>
      <c r="BE186" s="219">
        <f>IF(N186="základní",J186,0)</f>
        <v>0</v>
      </c>
      <c r="BF186" s="219">
        <f>IF(N186="snížená",J186,0)</f>
        <v>0</v>
      </c>
      <c r="BG186" s="219">
        <f>IF(N186="zákl. přenesená",J186,0)</f>
        <v>0</v>
      </c>
      <c r="BH186" s="219">
        <f>IF(N186="sníž. přenesená",J186,0)</f>
        <v>0</v>
      </c>
      <c r="BI186" s="219">
        <f>IF(N186="nulová",J186,0)</f>
        <v>0</v>
      </c>
      <c r="BJ186" s="20" t="s">
        <v>80</v>
      </c>
      <c r="BK186" s="219">
        <f>ROUND(I186*H186,1)</f>
        <v>0</v>
      </c>
      <c r="BL186" s="20" t="s">
        <v>246</v>
      </c>
      <c r="BM186" s="218" t="s">
        <v>845</v>
      </c>
    </row>
    <row r="187" s="2" customFormat="1">
      <c r="A187" s="41"/>
      <c r="B187" s="42"/>
      <c r="C187" s="43"/>
      <c r="D187" s="220" t="s">
        <v>147</v>
      </c>
      <c r="E187" s="43"/>
      <c r="F187" s="221" t="s">
        <v>846</v>
      </c>
      <c r="G187" s="43"/>
      <c r="H187" s="43"/>
      <c r="I187" s="222"/>
      <c r="J187" s="43"/>
      <c r="K187" s="43"/>
      <c r="L187" s="47"/>
      <c r="M187" s="223"/>
      <c r="N187" s="224"/>
      <c r="O187" s="87"/>
      <c r="P187" s="87"/>
      <c r="Q187" s="87"/>
      <c r="R187" s="87"/>
      <c r="S187" s="87"/>
      <c r="T187" s="88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T187" s="20" t="s">
        <v>147</v>
      </c>
      <c r="AU187" s="20" t="s">
        <v>82</v>
      </c>
    </row>
    <row r="188" s="13" customFormat="1">
      <c r="A188" s="13"/>
      <c r="B188" s="225"/>
      <c r="C188" s="226"/>
      <c r="D188" s="227" t="s">
        <v>149</v>
      </c>
      <c r="E188" s="228" t="s">
        <v>19</v>
      </c>
      <c r="F188" s="229" t="s">
        <v>847</v>
      </c>
      <c r="G188" s="226"/>
      <c r="H188" s="230">
        <v>1</v>
      </c>
      <c r="I188" s="231"/>
      <c r="J188" s="226"/>
      <c r="K188" s="226"/>
      <c r="L188" s="232"/>
      <c r="M188" s="233"/>
      <c r="N188" s="234"/>
      <c r="O188" s="234"/>
      <c r="P188" s="234"/>
      <c r="Q188" s="234"/>
      <c r="R188" s="234"/>
      <c r="S188" s="234"/>
      <c r="T188" s="235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36" t="s">
        <v>149</v>
      </c>
      <c r="AU188" s="236" t="s">
        <v>82</v>
      </c>
      <c r="AV188" s="13" t="s">
        <v>82</v>
      </c>
      <c r="AW188" s="13" t="s">
        <v>33</v>
      </c>
      <c r="AX188" s="13" t="s">
        <v>80</v>
      </c>
      <c r="AY188" s="236" t="s">
        <v>135</v>
      </c>
    </row>
    <row r="189" s="2" customFormat="1" ht="16.5" customHeight="1">
      <c r="A189" s="41"/>
      <c r="B189" s="42"/>
      <c r="C189" s="259" t="s">
        <v>450</v>
      </c>
      <c r="D189" s="259" t="s">
        <v>242</v>
      </c>
      <c r="E189" s="260" t="s">
        <v>848</v>
      </c>
      <c r="F189" s="261" t="s">
        <v>849</v>
      </c>
      <c r="G189" s="262" t="s">
        <v>238</v>
      </c>
      <c r="H189" s="263">
        <v>1</v>
      </c>
      <c r="I189" s="264"/>
      <c r="J189" s="265">
        <f>ROUND(I189*H189,1)</f>
        <v>0</v>
      </c>
      <c r="K189" s="261" t="s">
        <v>144</v>
      </c>
      <c r="L189" s="266"/>
      <c r="M189" s="267" t="s">
        <v>19</v>
      </c>
      <c r="N189" s="268" t="s">
        <v>43</v>
      </c>
      <c r="O189" s="87"/>
      <c r="P189" s="216">
        <f>O189*H189</f>
        <v>0</v>
      </c>
      <c r="Q189" s="216">
        <v>0.00050000000000000001</v>
      </c>
      <c r="R189" s="216">
        <f>Q189*H189</f>
        <v>0.00050000000000000001</v>
      </c>
      <c r="S189" s="216">
        <v>0</v>
      </c>
      <c r="T189" s="217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18" t="s">
        <v>329</v>
      </c>
      <c r="AT189" s="218" t="s">
        <v>242</v>
      </c>
      <c r="AU189" s="218" t="s">
        <v>82</v>
      </c>
      <c r="AY189" s="20" t="s">
        <v>135</v>
      </c>
      <c r="BE189" s="219">
        <f>IF(N189="základní",J189,0)</f>
        <v>0</v>
      </c>
      <c r="BF189" s="219">
        <f>IF(N189="snížená",J189,0)</f>
        <v>0</v>
      </c>
      <c r="BG189" s="219">
        <f>IF(N189="zákl. přenesená",J189,0)</f>
        <v>0</v>
      </c>
      <c r="BH189" s="219">
        <f>IF(N189="sníž. přenesená",J189,0)</f>
        <v>0</v>
      </c>
      <c r="BI189" s="219">
        <f>IF(N189="nulová",J189,0)</f>
        <v>0</v>
      </c>
      <c r="BJ189" s="20" t="s">
        <v>80</v>
      </c>
      <c r="BK189" s="219">
        <f>ROUND(I189*H189,1)</f>
        <v>0</v>
      </c>
      <c r="BL189" s="20" t="s">
        <v>246</v>
      </c>
      <c r="BM189" s="218" t="s">
        <v>850</v>
      </c>
    </row>
    <row r="190" s="13" customFormat="1">
      <c r="A190" s="13"/>
      <c r="B190" s="225"/>
      <c r="C190" s="226"/>
      <c r="D190" s="227" t="s">
        <v>149</v>
      </c>
      <c r="E190" s="228" t="s">
        <v>19</v>
      </c>
      <c r="F190" s="229" t="s">
        <v>847</v>
      </c>
      <c r="G190" s="226"/>
      <c r="H190" s="230">
        <v>1</v>
      </c>
      <c r="I190" s="231"/>
      <c r="J190" s="226"/>
      <c r="K190" s="226"/>
      <c r="L190" s="232"/>
      <c r="M190" s="233"/>
      <c r="N190" s="234"/>
      <c r="O190" s="234"/>
      <c r="P190" s="234"/>
      <c r="Q190" s="234"/>
      <c r="R190" s="234"/>
      <c r="S190" s="234"/>
      <c r="T190" s="235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36" t="s">
        <v>149</v>
      </c>
      <c r="AU190" s="236" t="s">
        <v>82</v>
      </c>
      <c r="AV190" s="13" t="s">
        <v>82</v>
      </c>
      <c r="AW190" s="13" t="s">
        <v>33</v>
      </c>
      <c r="AX190" s="13" t="s">
        <v>80</v>
      </c>
      <c r="AY190" s="236" t="s">
        <v>135</v>
      </c>
    </row>
    <row r="191" s="2" customFormat="1" ht="16.5" customHeight="1">
      <c r="A191" s="41"/>
      <c r="B191" s="42"/>
      <c r="C191" s="207" t="s">
        <v>455</v>
      </c>
      <c r="D191" s="207" t="s">
        <v>140</v>
      </c>
      <c r="E191" s="208" t="s">
        <v>851</v>
      </c>
      <c r="F191" s="209" t="s">
        <v>852</v>
      </c>
      <c r="G191" s="210" t="s">
        <v>238</v>
      </c>
      <c r="H191" s="211">
        <v>2</v>
      </c>
      <c r="I191" s="212"/>
      <c r="J191" s="213">
        <f>ROUND(I191*H191,1)</f>
        <v>0</v>
      </c>
      <c r="K191" s="209" t="s">
        <v>144</v>
      </c>
      <c r="L191" s="47"/>
      <c r="M191" s="214" t="s">
        <v>19</v>
      </c>
      <c r="N191" s="215" t="s">
        <v>43</v>
      </c>
      <c r="O191" s="87"/>
      <c r="P191" s="216">
        <f>O191*H191</f>
        <v>0</v>
      </c>
      <c r="Q191" s="216">
        <v>0</v>
      </c>
      <c r="R191" s="216">
        <f>Q191*H191</f>
        <v>0</v>
      </c>
      <c r="S191" s="216">
        <v>0</v>
      </c>
      <c r="T191" s="217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18" t="s">
        <v>246</v>
      </c>
      <c r="AT191" s="218" t="s">
        <v>140</v>
      </c>
      <c r="AU191" s="218" t="s">
        <v>82</v>
      </c>
      <c r="AY191" s="20" t="s">
        <v>135</v>
      </c>
      <c r="BE191" s="219">
        <f>IF(N191="základní",J191,0)</f>
        <v>0</v>
      </c>
      <c r="BF191" s="219">
        <f>IF(N191="snížená",J191,0)</f>
        <v>0</v>
      </c>
      <c r="BG191" s="219">
        <f>IF(N191="zákl. přenesená",J191,0)</f>
        <v>0</v>
      </c>
      <c r="BH191" s="219">
        <f>IF(N191="sníž. přenesená",J191,0)</f>
        <v>0</v>
      </c>
      <c r="BI191" s="219">
        <f>IF(N191="nulová",J191,0)</f>
        <v>0</v>
      </c>
      <c r="BJ191" s="20" t="s">
        <v>80</v>
      </c>
      <c r="BK191" s="219">
        <f>ROUND(I191*H191,1)</f>
        <v>0</v>
      </c>
      <c r="BL191" s="20" t="s">
        <v>246</v>
      </c>
      <c r="BM191" s="218" t="s">
        <v>853</v>
      </c>
    </row>
    <row r="192" s="2" customFormat="1">
      <c r="A192" s="41"/>
      <c r="B192" s="42"/>
      <c r="C192" s="43"/>
      <c r="D192" s="220" t="s">
        <v>147</v>
      </c>
      <c r="E192" s="43"/>
      <c r="F192" s="221" t="s">
        <v>854</v>
      </c>
      <c r="G192" s="43"/>
      <c r="H192" s="43"/>
      <c r="I192" s="222"/>
      <c r="J192" s="43"/>
      <c r="K192" s="43"/>
      <c r="L192" s="47"/>
      <c r="M192" s="223"/>
      <c r="N192" s="224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20" t="s">
        <v>147</v>
      </c>
      <c r="AU192" s="20" t="s">
        <v>82</v>
      </c>
    </row>
    <row r="193" s="2" customFormat="1" ht="16.5" customHeight="1">
      <c r="A193" s="41"/>
      <c r="B193" s="42"/>
      <c r="C193" s="259" t="s">
        <v>460</v>
      </c>
      <c r="D193" s="259" t="s">
        <v>242</v>
      </c>
      <c r="E193" s="260" t="s">
        <v>855</v>
      </c>
      <c r="F193" s="261" t="s">
        <v>856</v>
      </c>
      <c r="G193" s="262" t="s">
        <v>238</v>
      </c>
      <c r="H193" s="263">
        <v>2</v>
      </c>
      <c r="I193" s="264"/>
      <c r="J193" s="265">
        <f>ROUND(I193*H193,1)</f>
        <v>0</v>
      </c>
      <c r="K193" s="261" t="s">
        <v>144</v>
      </c>
      <c r="L193" s="266"/>
      <c r="M193" s="267" t="s">
        <v>19</v>
      </c>
      <c r="N193" s="268" t="s">
        <v>43</v>
      </c>
      <c r="O193" s="87"/>
      <c r="P193" s="216">
        <f>O193*H193</f>
        <v>0</v>
      </c>
      <c r="Q193" s="216">
        <v>0.00050000000000000001</v>
      </c>
      <c r="R193" s="216">
        <f>Q193*H193</f>
        <v>0.001</v>
      </c>
      <c r="S193" s="216">
        <v>0</v>
      </c>
      <c r="T193" s="217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18" t="s">
        <v>329</v>
      </c>
      <c r="AT193" s="218" t="s">
        <v>242</v>
      </c>
      <c r="AU193" s="218" t="s">
        <v>82</v>
      </c>
      <c r="AY193" s="20" t="s">
        <v>135</v>
      </c>
      <c r="BE193" s="219">
        <f>IF(N193="základní",J193,0)</f>
        <v>0</v>
      </c>
      <c r="BF193" s="219">
        <f>IF(N193="snížená",J193,0)</f>
        <v>0</v>
      </c>
      <c r="BG193" s="219">
        <f>IF(N193="zákl. přenesená",J193,0)</f>
        <v>0</v>
      </c>
      <c r="BH193" s="219">
        <f>IF(N193="sníž. přenesená",J193,0)</f>
        <v>0</v>
      </c>
      <c r="BI193" s="219">
        <f>IF(N193="nulová",J193,0)</f>
        <v>0</v>
      </c>
      <c r="BJ193" s="20" t="s">
        <v>80</v>
      </c>
      <c r="BK193" s="219">
        <f>ROUND(I193*H193,1)</f>
        <v>0</v>
      </c>
      <c r="BL193" s="20" t="s">
        <v>246</v>
      </c>
      <c r="BM193" s="218" t="s">
        <v>857</v>
      </c>
    </row>
    <row r="194" s="2" customFormat="1" ht="16.5" customHeight="1">
      <c r="A194" s="41"/>
      <c r="B194" s="42"/>
      <c r="C194" s="207" t="s">
        <v>465</v>
      </c>
      <c r="D194" s="207" t="s">
        <v>140</v>
      </c>
      <c r="E194" s="208" t="s">
        <v>858</v>
      </c>
      <c r="F194" s="209" t="s">
        <v>859</v>
      </c>
      <c r="G194" s="210" t="s">
        <v>238</v>
      </c>
      <c r="H194" s="211">
        <v>3</v>
      </c>
      <c r="I194" s="212"/>
      <c r="J194" s="213">
        <f>ROUND(I194*H194,1)</f>
        <v>0</v>
      </c>
      <c r="K194" s="209" t="s">
        <v>144</v>
      </c>
      <c r="L194" s="47"/>
      <c r="M194" s="214" t="s">
        <v>19</v>
      </c>
      <c r="N194" s="215" t="s">
        <v>43</v>
      </c>
      <c r="O194" s="87"/>
      <c r="P194" s="216">
        <f>O194*H194</f>
        <v>0</v>
      </c>
      <c r="Q194" s="216">
        <v>0</v>
      </c>
      <c r="R194" s="216">
        <f>Q194*H194</f>
        <v>0</v>
      </c>
      <c r="S194" s="216">
        <v>0</v>
      </c>
      <c r="T194" s="217">
        <f>S194*H194</f>
        <v>0</v>
      </c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R194" s="218" t="s">
        <v>246</v>
      </c>
      <c r="AT194" s="218" t="s">
        <v>140</v>
      </c>
      <c r="AU194" s="218" t="s">
        <v>82</v>
      </c>
      <c r="AY194" s="20" t="s">
        <v>135</v>
      </c>
      <c r="BE194" s="219">
        <f>IF(N194="základní",J194,0)</f>
        <v>0</v>
      </c>
      <c r="BF194" s="219">
        <f>IF(N194="snížená",J194,0)</f>
        <v>0</v>
      </c>
      <c r="BG194" s="219">
        <f>IF(N194="zákl. přenesená",J194,0)</f>
        <v>0</v>
      </c>
      <c r="BH194" s="219">
        <f>IF(N194="sníž. přenesená",J194,0)</f>
        <v>0</v>
      </c>
      <c r="BI194" s="219">
        <f>IF(N194="nulová",J194,0)</f>
        <v>0</v>
      </c>
      <c r="BJ194" s="20" t="s">
        <v>80</v>
      </c>
      <c r="BK194" s="219">
        <f>ROUND(I194*H194,1)</f>
        <v>0</v>
      </c>
      <c r="BL194" s="20" t="s">
        <v>246</v>
      </c>
      <c r="BM194" s="218" t="s">
        <v>860</v>
      </c>
    </row>
    <row r="195" s="2" customFormat="1">
      <c r="A195" s="41"/>
      <c r="B195" s="42"/>
      <c r="C195" s="43"/>
      <c r="D195" s="220" t="s">
        <v>147</v>
      </c>
      <c r="E195" s="43"/>
      <c r="F195" s="221" t="s">
        <v>861</v>
      </c>
      <c r="G195" s="43"/>
      <c r="H195" s="43"/>
      <c r="I195" s="222"/>
      <c r="J195" s="43"/>
      <c r="K195" s="43"/>
      <c r="L195" s="47"/>
      <c r="M195" s="223"/>
      <c r="N195" s="224"/>
      <c r="O195" s="87"/>
      <c r="P195" s="87"/>
      <c r="Q195" s="87"/>
      <c r="R195" s="87"/>
      <c r="S195" s="87"/>
      <c r="T195" s="88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T195" s="20" t="s">
        <v>147</v>
      </c>
      <c r="AU195" s="20" t="s">
        <v>82</v>
      </c>
    </row>
    <row r="196" s="13" customFormat="1">
      <c r="A196" s="13"/>
      <c r="B196" s="225"/>
      <c r="C196" s="226"/>
      <c r="D196" s="227" t="s">
        <v>149</v>
      </c>
      <c r="E196" s="228" t="s">
        <v>19</v>
      </c>
      <c r="F196" s="229" t="s">
        <v>862</v>
      </c>
      <c r="G196" s="226"/>
      <c r="H196" s="230">
        <v>1</v>
      </c>
      <c r="I196" s="231"/>
      <c r="J196" s="226"/>
      <c r="K196" s="226"/>
      <c r="L196" s="232"/>
      <c r="M196" s="233"/>
      <c r="N196" s="234"/>
      <c r="O196" s="234"/>
      <c r="P196" s="234"/>
      <c r="Q196" s="234"/>
      <c r="R196" s="234"/>
      <c r="S196" s="234"/>
      <c r="T196" s="235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6" t="s">
        <v>149</v>
      </c>
      <c r="AU196" s="236" t="s">
        <v>82</v>
      </c>
      <c r="AV196" s="13" t="s">
        <v>82</v>
      </c>
      <c r="AW196" s="13" t="s">
        <v>33</v>
      </c>
      <c r="AX196" s="13" t="s">
        <v>72</v>
      </c>
      <c r="AY196" s="236" t="s">
        <v>135</v>
      </c>
    </row>
    <row r="197" s="13" customFormat="1">
      <c r="A197" s="13"/>
      <c r="B197" s="225"/>
      <c r="C197" s="226"/>
      <c r="D197" s="227" t="s">
        <v>149</v>
      </c>
      <c r="E197" s="228" t="s">
        <v>19</v>
      </c>
      <c r="F197" s="229" t="s">
        <v>863</v>
      </c>
      <c r="G197" s="226"/>
      <c r="H197" s="230">
        <v>1</v>
      </c>
      <c r="I197" s="231"/>
      <c r="J197" s="226"/>
      <c r="K197" s="226"/>
      <c r="L197" s="232"/>
      <c r="M197" s="233"/>
      <c r="N197" s="234"/>
      <c r="O197" s="234"/>
      <c r="P197" s="234"/>
      <c r="Q197" s="234"/>
      <c r="R197" s="234"/>
      <c r="S197" s="234"/>
      <c r="T197" s="235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6" t="s">
        <v>149</v>
      </c>
      <c r="AU197" s="236" t="s">
        <v>82</v>
      </c>
      <c r="AV197" s="13" t="s">
        <v>82</v>
      </c>
      <c r="AW197" s="13" t="s">
        <v>33</v>
      </c>
      <c r="AX197" s="13" t="s">
        <v>72</v>
      </c>
      <c r="AY197" s="236" t="s">
        <v>135</v>
      </c>
    </row>
    <row r="198" s="13" customFormat="1">
      <c r="A198" s="13"/>
      <c r="B198" s="225"/>
      <c r="C198" s="226"/>
      <c r="D198" s="227" t="s">
        <v>149</v>
      </c>
      <c r="E198" s="228" t="s">
        <v>19</v>
      </c>
      <c r="F198" s="229" t="s">
        <v>864</v>
      </c>
      <c r="G198" s="226"/>
      <c r="H198" s="230">
        <v>1</v>
      </c>
      <c r="I198" s="231"/>
      <c r="J198" s="226"/>
      <c r="K198" s="226"/>
      <c r="L198" s="232"/>
      <c r="M198" s="233"/>
      <c r="N198" s="234"/>
      <c r="O198" s="234"/>
      <c r="P198" s="234"/>
      <c r="Q198" s="234"/>
      <c r="R198" s="234"/>
      <c r="S198" s="234"/>
      <c r="T198" s="235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6" t="s">
        <v>149</v>
      </c>
      <c r="AU198" s="236" t="s">
        <v>82</v>
      </c>
      <c r="AV198" s="13" t="s">
        <v>82</v>
      </c>
      <c r="AW198" s="13" t="s">
        <v>33</v>
      </c>
      <c r="AX198" s="13" t="s">
        <v>72</v>
      </c>
      <c r="AY198" s="236" t="s">
        <v>135</v>
      </c>
    </row>
    <row r="199" s="14" customFormat="1">
      <c r="A199" s="14"/>
      <c r="B199" s="237"/>
      <c r="C199" s="238"/>
      <c r="D199" s="227" t="s">
        <v>149</v>
      </c>
      <c r="E199" s="239" t="s">
        <v>19</v>
      </c>
      <c r="F199" s="240" t="s">
        <v>154</v>
      </c>
      <c r="G199" s="238"/>
      <c r="H199" s="241">
        <v>3</v>
      </c>
      <c r="I199" s="242"/>
      <c r="J199" s="238"/>
      <c r="K199" s="238"/>
      <c r="L199" s="243"/>
      <c r="M199" s="244"/>
      <c r="N199" s="245"/>
      <c r="O199" s="245"/>
      <c r="P199" s="245"/>
      <c r="Q199" s="245"/>
      <c r="R199" s="245"/>
      <c r="S199" s="245"/>
      <c r="T199" s="246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47" t="s">
        <v>149</v>
      </c>
      <c r="AU199" s="247" t="s">
        <v>82</v>
      </c>
      <c r="AV199" s="14" t="s">
        <v>145</v>
      </c>
      <c r="AW199" s="14" t="s">
        <v>33</v>
      </c>
      <c r="AX199" s="14" t="s">
        <v>80</v>
      </c>
      <c r="AY199" s="247" t="s">
        <v>135</v>
      </c>
    </row>
    <row r="200" s="2" customFormat="1" ht="16.5" customHeight="1">
      <c r="A200" s="41"/>
      <c r="B200" s="42"/>
      <c r="C200" s="259" t="s">
        <v>471</v>
      </c>
      <c r="D200" s="259" t="s">
        <v>242</v>
      </c>
      <c r="E200" s="260" t="s">
        <v>865</v>
      </c>
      <c r="F200" s="261" t="s">
        <v>866</v>
      </c>
      <c r="G200" s="262" t="s">
        <v>238</v>
      </c>
      <c r="H200" s="263">
        <v>3</v>
      </c>
      <c r="I200" s="264"/>
      <c r="J200" s="265">
        <f>ROUND(I200*H200,1)</f>
        <v>0</v>
      </c>
      <c r="K200" s="261" t="s">
        <v>144</v>
      </c>
      <c r="L200" s="266"/>
      <c r="M200" s="267" t="s">
        <v>19</v>
      </c>
      <c r="N200" s="268" t="s">
        <v>43</v>
      </c>
      <c r="O200" s="87"/>
      <c r="P200" s="216">
        <f>O200*H200</f>
        <v>0</v>
      </c>
      <c r="Q200" s="216">
        <v>0.00020000000000000001</v>
      </c>
      <c r="R200" s="216">
        <f>Q200*H200</f>
        <v>0.00060000000000000006</v>
      </c>
      <c r="S200" s="216">
        <v>0</v>
      </c>
      <c r="T200" s="217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18" t="s">
        <v>329</v>
      </c>
      <c r="AT200" s="218" t="s">
        <v>242</v>
      </c>
      <c r="AU200" s="218" t="s">
        <v>82</v>
      </c>
      <c r="AY200" s="20" t="s">
        <v>135</v>
      </c>
      <c r="BE200" s="219">
        <f>IF(N200="základní",J200,0)</f>
        <v>0</v>
      </c>
      <c r="BF200" s="219">
        <f>IF(N200="snížená",J200,0)</f>
        <v>0</v>
      </c>
      <c r="BG200" s="219">
        <f>IF(N200="zákl. přenesená",J200,0)</f>
        <v>0</v>
      </c>
      <c r="BH200" s="219">
        <f>IF(N200="sníž. přenesená",J200,0)</f>
        <v>0</v>
      </c>
      <c r="BI200" s="219">
        <f>IF(N200="nulová",J200,0)</f>
        <v>0</v>
      </c>
      <c r="BJ200" s="20" t="s">
        <v>80</v>
      </c>
      <c r="BK200" s="219">
        <f>ROUND(I200*H200,1)</f>
        <v>0</v>
      </c>
      <c r="BL200" s="20" t="s">
        <v>246</v>
      </c>
      <c r="BM200" s="218" t="s">
        <v>867</v>
      </c>
    </row>
    <row r="201" s="13" customFormat="1">
      <c r="A201" s="13"/>
      <c r="B201" s="225"/>
      <c r="C201" s="226"/>
      <c r="D201" s="227" t="s">
        <v>149</v>
      </c>
      <c r="E201" s="228" t="s">
        <v>19</v>
      </c>
      <c r="F201" s="229" t="s">
        <v>862</v>
      </c>
      <c r="G201" s="226"/>
      <c r="H201" s="230">
        <v>1</v>
      </c>
      <c r="I201" s="231"/>
      <c r="J201" s="226"/>
      <c r="K201" s="226"/>
      <c r="L201" s="232"/>
      <c r="M201" s="233"/>
      <c r="N201" s="234"/>
      <c r="O201" s="234"/>
      <c r="P201" s="234"/>
      <c r="Q201" s="234"/>
      <c r="R201" s="234"/>
      <c r="S201" s="234"/>
      <c r="T201" s="235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6" t="s">
        <v>149</v>
      </c>
      <c r="AU201" s="236" t="s">
        <v>82</v>
      </c>
      <c r="AV201" s="13" t="s">
        <v>82</v>
      </c>
      <c r="AW201" s="13" t="s">
        <v>33</v>
      </c>
      <c r="AX201" s="13" t="s">
        <v>72</v>
      </c>
      <c r="AY201" s="236" t="s">
        <v>135</v>
      </c>
    </row>
    <row r="202" s="13" customFormat="1">
      <c r="A202" s="13"/>
      <c r="B202" s="225"/>
      <c r="C202" s="226"/>
      <c r="D202" s="227" t="s">
        <v>149</v>
      </c>
      <c r="E202" s="228" t="s">
        <v>19</v>
      </c>
      <c r="F202" s="229" t="s">
        <v>863</v>
      </c>
      <c r="G202" s="226"/>
      <c r="H202" s="230">
        <v>1</v>
      </c>
      <c r="I202" s="231"/>
      <c r="J202" s="226"/>
      <c r="K202" s="226"/>
      <c r="L202" s="232"/>
      <c r="M202" s="233"/>
      <c r="N202" s="234"/>
      <c r="O202" s="234"/>
      <c r="P202" s="234"/>
      <c r="Q202" s="234"/>
      <c r="R202" s="234"/>
      <c r="S202" s="234"/>
      <c r="T202" s="235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36" t="s">
        <v>149</v>
      </c>
      <c r="AU202" s="236" t="s">
        <v>82</v>
      </c>
      <c r="AV202" s="13" t="s">
        <v>82</v>
      </c>
      <c r="AW202" s="13" t="s">
        <v>33</v>
      </c>
      <c r="AX202" s="13" t="s">
        <v>72</v>
      </c>
      <c r="AY202" s="236" t="s">
        <v>135</v>
      </c>
    </row>
    <row r="203" s="13" customFormat="1">
      <c r="A203" s="13"/>
      <c r="B203" s="225"/>
      <c r="C203" s="226"/>
      <c r="D203" s="227" t="s">
        <v>149</v>
      </c>
      <c r="E203" s="228" t="s">
        <v>19</v>
      </c>
      <c r="F203" s="229" t="s">
        <v>864</v>
      </c>
      <c r="G203" s="226"/>
      <c r="H203" s="230">
        <v>1</v>
      </c>
      <c r="I203" s="231"/>
      <c r="J203" s="226"/>
      <c r="K203" s="226"/>
      <c r="L203" s="232"/>
      <c r="M203" s="233"/>
      <c r="N203" s="234"/>
      <c r="O203" s="234"/>
      <c r="P203" s="234"/>
      <c r="Q203" s="234"/>
      <c r="R203" s="234"/>
      <c r="S203" s="234"/>
      <c r="T203" s="235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6" t="s">
        <v>149</v>
      </c>
      <c r="AU203" s="236" t="s">
        <v>82</v>
      </c>
      <c r="AV203" s="13" t="s">
        <v>82</v>
      </c>
      <c r="AW203" s="13" t="s">
        <v>33</v>
      </c>
      <c r="AX203" s="13" t="s">
        <v>72</v>
      </c>
      <c r="AY203" s="236" t="s">
        <v>135</v>
      </c>
    </row>
    <row r="204" s="14" customFormat="1">
      <c r="A204" s="14"/>
      <c r="B204" s="237"/>
      <c r="C204" s="238"/>
      <c r="D204" s="227" t="s">
        <v>149</v>
      </c>
      <c r="E204" s="239" t="s">
        <v>19</v>
      </c>
      <c r="F204" s="240" t="s">
        <v>154</v>
      </c>
      <c r="G204" s="238"/>
      <c r="H204" s="241">
        <v>3</v>
      </c>
      <c r="I204" s="242"/>
      <c r="J204" s="238"/>
      <c r="K204" s="238"/>
      <c r="L204" s="243"/>
      <c r="M204" s="244"/>
      <c r="N204" s="245"/>
      <c r="O204" s="245"/>
      <c r="P204" s="245"/>
      <c r="Q204" s="245"/>
      <c r="R204" s="245"/>
      <c r="S204" s="245"/>
      <c r="T204" s="246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47" t="s">
        <v>149</v>
      </c>
      <c r="AU204" s="247" t="s">
        <v>82</v>
      </c>
      <c r="AV204" s="14" t="s">
        <v>145</v>
      </c>
      <c r="AW204" s="14" t="s">
        <v>33</v>
      </c>
      <c r="AX204" s="14" t="s">
        <v>80</v>
      </c>
      <c r="AY204" s="247" t="s">
        <v>135</v>
      </c>
    </row>
    <row r="205" s="2" customFormat="1" ht="16.5" customHeight="1">
      <c r="A205" s="41"/>
      <c r="B205" s="42"/>
      <c r="C205" s="207" t="s">
        <v>475</v>
      </c>
      <c r="D205" s="207" t="s">
        <v>140</v>
      </c>
      <c r="E205" s="208" t="s">
        <v>868</v>
      </c>
      <c r="F205" s="209" t="s">
        <v>869</v>
      </c>
      <c r="G205" s="210" t="s">
        <v>238</v>
      </c>
      <c r="H205" s="211">
        <v>1</v>
      </c>
      <c r="I205" s="212"/>
      <c r="J205" s="213">
        <f>ROUND(I205*H205,1)</f>
        <v>0</v>
      </c>
      <c r="K205" s="209" t="s">
        <v>144</v>
      </c>
      <c r="L205" s="47"/>
      <c r="M205" s="214" t="s">
        <v>19</v>
      </c>
      <c r="N205" s="215" t="s">
        <v>43</v>
      </c>
      <c r="O205" s="87"/>
      <c r="P205" s="216">
        <f>O205*H205</f>
        <v>0</v>
      </c>
      <c r="Q205" s="216">
        <v>4.0000000000000003E-05</v>
      </c>
      <c r="R205" s="216">
        <f>Q205*H205</f>
        <v>4.0000000000000003E-05</v>
      </c>
      <c r="S205" s="216">
        <v>0</v>
      </c>
      <c r="T205" s="217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18" t="s">
        <v>246</v>
      </c>
      <c r="AT205" s="218" t="s">
        <v>140</v>
      </c>
      <c r="AU205" s="218" t="s">
        <v>82</v>
      </c>
      <c r="AY205" s="20" t="s">
        <v>135</v>
      </c>
      <c r="BE205" s="219">
        <f>IF(N205="základní",J205,0)</f>
        <v>0</v>
      </c>
      <c r="BF205" s="219">
        <f>IF(N205="snížená",J205,0)</f>
        <v>0</v>
      </c>
      <c r="BG205" s="219">
        <f>IF(N205="zákl. přenesená",J205,0)</f>
        <v>0</v>
      </c>
      <c r="BH205" s="219">
        <f>IF(N205="sníž. přenesená",J205,0)</f>
        <v>0</v>
      </c>
      <c r="BI205" s="219">
        <f>IF(N205="nulová",J205,0)</f>
        <v>0</v>
      </c>
      <c r="BJ205" s="20" t="s">
        <v>80</v>
      </c>
      <c r="BK205" s="219">
        <f>ROUND(I205*H205,1)</f>
        <v>0</v>
      </c>
      <c r="BL205" s="20" t="s">
        <v>246</v>
      </c>
      <c r="BM205" s="218" t="s">
        <v>870</v>
      </c>
    </row>
    <row r="206" s="2" customFormat="1">
      <c r="A206" s="41"/>
      <c r="B206" s="42"/>
      <c r="C206" s="43"/>
      <c r="D206" s="220" t="s">
        <v>147</v>
      </c>
      <c r="E206" s="43"/>
      <c r="F206" s="221" t="s">
        <v>871</v>
      </c>
      <c r="G206" s="43"/>
      <c r="H206" s="43"/>
      <c r="I206" s="222"/>
      <c r="J206" s="43"/>
      <c r="K206" s="43"/>
      <c r="L206" s="47"/>
      <c r="M206" s="223"/>
      <c r="N206" s="224"/>
      <c r="O206" s="87"/>
      <c r="P206" s="87"/>
      <c r="Q206" s="87"/>
      <c r="R206" s="87"/>
      <c r="S206" s="87"/>
      <c r="T206" s="88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T206" s="20" t="s">
        <v>147</v>
      </c>
      <c r="AU206" s="20" t="s">
        <v>82</v>
      </c>
    </row>
    <row r="207" s="2" customFormat="1" ht="16.5" customHeight="1">
      <c r="A207" s="41"/>
      <c r="B207" s="42"/>
      <c r="C207" s="259" t="s">
        <v>480</v>
      </c>
      <c r="D207" s="259" t="s">
        <v>242</v>
      </c>
      <c r="E207" s="260" t="s">
        <v>872</v>
      </c>
      <c r="F207" s="261" t="s">
        <v>873</v>
      </c>
      <c r="G207" s="262" t="s">
        <v>238</v>
      </c>
      <c r="H207" s="263">
        <v>1</v>
      </c>
      <c r="I207" s="264"/>
      <c r="J207" s="265">
        <f>ROUND(I207*H207,1)</f>
        <v>0</v>
      </c>
      <c r="K207" s="261" t="s">
        <v>144</v>
      </c>
      <c r="L207" s="266"/>
      <c r="M207" s="267" t="s">
        <v>19</v>
      </c>
      <c r="N207" s="268" t="s">
        <v>43</v>
      </c>
      <c r="O207" s="87"/>
      <c r="P207" s="216">
        <f>O207*H207</f>
        <v>0</v>
      </c>
      <c r="Q207" s="216">
        <v>0.0018</v>
      </c>
      <c r="R207" s="216">
        <f>Q207*H207</f>
        <v>0.0018</v>
      </c>
      <c r="S207" s="216">
        <v>0</v>
      </c>
      <c r="T207" s="217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18" t="s">
        <v>329</v>
      </c>
      <c r="AT207" s="218" t="s">
        <v>242</v>
      </c>
      <c r="AU207" s="218" t="s">
        <v>82</v>
      </c>
      <c r="AY207" s="20" t="s">
        <v>135</v>
      </c>
      <c r="BE207" s="219">
        <f>IF(N207="základní",J207,0)</f>
        <v>0</v>
      </c>
      <c r="BF207" s="219">
        <f>IF(N207="snížená",J207,0)</f>
        <v>0</v>
      </c>
      <c r="BG207" s="219">
        <f>IF(N207="zákl. přenesená",J207,0)</f>
        <v>0</v>
      </c>
      <c r="BH207" s="219">
        <f>IF(N207="sníž. přenesená",J207,0)</f>
        <v>0</v>
      </c>
      <c r="BI207" s="219">
        <f>IF(N207="nulová",J207,0)</f>
        <v>0</v>
      </c>
      <c r="BJ207" s="20" t="s">
        <v>80</v>
      </c>
      <c r="BK207" s="219">
        <f>ROUND(I207*H207,1)</f>
        <v>0</v>
      </c>
      <c r="BL207" s="20" t="s">
        <v>246</v>
      </c>
      <c r="BM207" s="218" t="s">
        <v>874</v>
      </c>
    </row>
    <row r="208" s="2" customFormat="1" ht="16.5" customHeight="1">
      <c r="A208" s="41"/>
      <c r="B208" s="42"/>
      <c r="C208" s="207" t="s">
        <v>485</v>
      </c>
      <c r="D208" s="207" t="s">
        <v>140</v>
      </c>
      <c r="E208" s="208" t="s">
        <v>875</v>
      </c>
      <c r="F208" s="209" t="s">
        <v>876</v>
      </c>
      <c r="G208" s="210" t="s">
        <v>238</v>
      </c>
      <c r="H208" s="211">
        <v>1</v>
      </c>
      <c r="I208" s="212"/>
      <c r="J208" s="213">
        <f>ROUND(I208*H208,1)</f>
        <v>0</v>
      </c>
      <c r="K208" s="209" t="s">
        <v>144</v>
      </c>
      <c r="L208" s="47"/>
      <c r="M208" s="214" t="s">
        <v>19</v>
      </c>
      <c r="N208" s="215" t="s">
        <v>43</v>
      </c>
      <c r="O208" s="87"/>
      <c r="P208" s="216">
        <f>O208*H208</f>
        <v>0</v>
      </c>
      <c r="Q208" s="216">
        <v>0.00013999999999999999</v>
      </c>
      <c r="R208" s="216">
        <f>Q208*H208</f>
        <v>0.00013999999999999999</v>
      </c>
      <c r="S208" s="216">
        <v>0</v>
      </c>
      <c r="T208" s="217">
        <f>S208*H208</f>
        <v>0</v>
      </c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R208" s="218" t="s">
        <v>246</v>
      </c>
      <c r="AT208" s="218" t="s">
        <v>140</v>
      </c>
      <c r="AU208" s="218" t="s">
        <v>82</v>
      </c>
      <c r="AY208" s="20" t="s">
        <v>135</v>
      </c>
      <c r="BE208" s="219">
        <f>IF(N208="základní",J208,0)</f>
        <v>0</v>
      </c>
      <c r="BF208" s="219">
        <f>IF(N208="snížená",J208,0)</f>
        <v>0</v>
      </c>
      <c r="BG208" s="219">
        <f>IF(N208="zákl. přenesená",J208,0)</f>
        <v>0</v>
      </c>
      <c r="BH208" s="219">
        <f>IF(N208="sníž. přenesená",J208,0)</f>
        <v>0</v>
      </c>
      <c r="BI208" s="219">
        <f>IF(N208="nulová",J208,0)</f>
        <v>0</v>
      </c>
      <c r="BJ208" s="20" t="s">
        <v>80</v>
      </c>
      <c r="BK208" s="219">
        <f>ROUND(I208*H208,1)</f>
        <v>0</v>
      </c>
      <c r="BL208" s="20" t="s">
        <v>246</v>
      </c>
      <c r="BM208" s="218" t="s">
        <v>877</v>
      </c>
    </row>
    <row r="209" s="2" customFormat="1">
      <c r="A209" s="41"/>
      <c r="B209" s="42"/>
      <c r="C209" s="43"/>
      <c r="D209" s="220" t="s">
        <v>147</v>
      </c>
      <c r="E209" s="43"/>
      <c r="F209" s="221" t="s">
        <v>878</v>
      </c>
      <c r="G209" s="43"/>
      <c r="H209" s="43"/>
      <c r="I209" s="222"/>
      <c r="J209" s="43"/>
      <c r="K209" s="43"/>
      <c r="L209" s="47"/>
      <c r="M209" s="223"/>
      <c r="N209" s="224"/>
      <c r="O209" s="87"/>
      <c r="P209" s="87"/>
      <c r="Q209" s="87"/>
      <c r="R209" s="87"/>
      <c r="S209" s="87"/>
      <c r="T209" s="88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T209" s="20" t="s">
        <v>147</v>
      </c>
      <c r="AU209" s="20" t="s">
        <v>82</v>
      </c>
    </row>
    <row r="210" s="2" customFormat="1" ht="16.5" customHeight="1">
      <c r="A210" s="41"/>
      <c r="B210" s="42"/>
      <c r="C210" s="259" t="s">
        <v>491</v>
      </c>
      <c r="D210" s="259" t="s">
        <v>242</v>
      </c>
      <c r="E210" s="260" t="s">
        <v>879</v>
      </c>
      <c r="F210" s="261" t="s">
        <v>880</v>
      </c>
      <c r="G210" s="262" t="s">
        <v>238</v>
      </c>
      <c r="H210" s="263">
        <v>1</v>
      </c>
      <c r="I210" s="264"/>
      <c r="J210" s="265">
        <f>ROUND(I210*H210,1)</f>
        <v>0</v>
      </c>
      <c r="K210" s="261" t="s">
        <v>144</v>
      </c>
      <c r="L210" s="266"/>
      <c r="M210" s="267" t="s">
        <v>19</v>
      </c>
      <c r="N210" s="268" t="s">
        <v>43</v>
      </c>
      <c r="O210" s="87"/>
      <c r="P210" s="216">
        <f>O210*H210</f>
        <v>0</v>
      </c>
      <c r="Q210" s="216">
        <v>0.002</v>
      </c>
      <c r="R210" s="216">
        <f>Q210*H210</f>
        <v>0.002</v>
      </c>
      <c r="S210" s="216">
        <v>0</v>
      </c>
      <c r="T210" s="217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18" t="s">
        <v>329</v>
      </c>
      <c r="AT210" s="218" t="s">
        <v>242</v>
      </c>
      <c r="AU210" s="218" t="s">
        <v>82</v>
      </c>
      <c r="AY210" s="20" t="s">
        <v>135</v>
      </c>
      <c r="BE210" s="219">
        <f>IF(N210="základní",J210,0)</f>
        <v>0</v>
      </c>
      <c r="BF210" s="219">
        <f>IF(N210="snížená",J210,0)</f>
        <v>0</v>
      </c>
      <c r="BG210" s="219">
        <f>IF(N210="zákl. přenesená",J210,0)</f>
        <v>0</v>
      </c>
      <c r="BH210" s="219">
        <f>IF(N210="sníž. přenesená",J210,0)</f>
        <v>0</v>
      </c>
      <c r="BI210" s="219">
        <f>IF(N210="nulová",J210,0)</f>
        <v>0</v>
      </c>
      <c r="BJ210" s="20" t="s">
        <v>80</v>
      </c>
      <c r="BK210" s="219">
        <f>ROUND(I210*H210,1)</f>
        <v>0</v>
      </c>
      <c r="BL210" s="20" t="s">
        <v>246</v>
      </c>
      <c r="BM210" s="218" t="s">
        <v>881</v>
      </c>
    </row>
    <row r="211" s="13" customFormat="1">
      <c r="A211" s="13"/>
      <c r="B211" s="225"/>
      <c r="C211" s="226"/>
      <c r="D211" s="227" t="s">
        <v>149</v>
      </c>
      <c r="E211" s="228" t="s">
        <v>19</v>
      </c>
      <c r="F211" s="229" t="s">
        <v>882</v>
      </c>
      <c r="G211" s="226"/>
      <c r="H211" s="230">
        <v>1</v>
      </c>
      <c r="I211" s="231"/>
      <c r="J211" s="226"/>
      <c r="K211" s="226"/>
      <c r="L211" s="232"/>
      <c r="M211" s="233"/>
      <c r="N211" s="234"/>
      <c r="O211" s="234"/>
      <c r="P211" s="234"/>
      <c r="Q211" s="234"/>
      <c r="R211" s="234"/>
      <c r="S211" s="234"/>
      <c r="T211" s="235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36" t="s">
        <v>149</v>
      </c>
      <c r="AU211" s="236" t="s">
        <v>82</v>
      </c>
      <c r="AV211" s="13" t="s">
        <v>82</v>
      </c>
      <c r="AW211" s="13" t="s">
        <v>33</v>
      </c>
      <c r="AX211" s="13" t="s">
        <v>80</v>
      </c>
      <c r="AY211" s="236" t="s">
        <v>135</v>
      </c>
    </row>
    <row r="212" s="2" customFormat="1" ht="21.75" customHeight="1">
      <c r="A212" s="41"/>
      <c r="B212" s="42"/>
      <c r="C212" s="207" t="s">
        <v>168</v>
      </c>
      <c r="D212" s="207" t="s">
        <v>140</v>
      </c>
      <c r="E212" s="208" t="s">
        <v>883</v>
      </c>
      <c r="F212" s="209" t="s">
        <v>884</v>
      </c>
      <c r="G212" s="210" t="s">
        <v>791</v>
      </c>
      <c r="H212" s="211">
        <v>1</v>
      </c>
      <c r="I212" s="212"/>
      <c r="J212" s="213">
        <f>ROUND(I212*H212,1)</f>
        <v>0</v>
      </c>
      <c r="K212" s="209" t="s">
        <v>144</v>
      </c>
      <c r="L212" s="47"/>
      <c r="M212" s="214" t="s">
        <v>19</v>
      </c>
      <c r="N212" s="215" t="s">
        <v>43</v>
      </c>
      <c r="O212" s="87"/>
      <c r="P212" s="216">
        <f>O212*H212</f>
        <v>0</v>
      </c>
      <c r="Q212" s="216">
        <v>0.00064999999999999997</v>
      </c>
      <c r="R212" s="216">
        <f>Q212*H212</f>
        <v>0.00064999999999999997</v>
      </c>
      <c r="S212" s="216">
        <v>0</v>
      </c>
      <c r="T212" s="217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18" t="s">
        <v>246</v>
      </c>
      <c r="AT212" s="218" t="s">
        <v>140</v>
      </c>
      <c r="AU212" s="218" t="s">
        <v>82</v>
      </c>
      <c r="AY212" s="20" t="s">
        <v>135</v>
      </c>
      <c r="BE212" s="219">
        <f>IF(N212="základní",J212,0)</f>
        <v>0</v>
      </c>
      <c r="BF212" s="219">
        <f>IF(N212="snížená",J212,0)</f>
        <v>0</v>
      </c>
      <c r="BG212" s="219">
        <f>IF(N212="zákl. přenesená",J212,0)</f>
        <v>0</v>
      </c>
      <c r="BH212" s="219">
        <f>IF(N212="sníž. přenesená",J212,0)</f>
        <v>0</v>
      </c>
      <c r="BI212" s="219">
        <f>IF(N212="nulová",J212,0)</f>
        <v>0</v>
      </c>
      <c r="BJ212" s="20" t="s">
        <v>80</v>
      </c>
      <c r="BK212" s="219">
        <f>ROUND(I212*H212,1)</f>
        <v>0</v>
      </c>
      <c r="BL212" s="20" t="s">
        <v>246</v>
      </c>
      <c r="BM212" s="218" t="s">
        <v>885</v>
      </c>
    </row>
    <row r="213" s="2" customFormat="1">
      <c r="A213" s="41"/>
      <c r="B213" s="42"/>
      <c r="C213" s="43"/>
      <c r="D213" s="220" t="s">
        <v>147</v>
      </c>
      <c r="E213" s="43"/>
      <c r="F213" s="221" t="s">
        <v>886</v>
      </c>
      <c r="G213" s="43"/>
      <c r="H213" s="43"/>
      <c r="I213" s="222"/>
      <c r="J213" s="43"/>
      <c r="K213" s="43"/>
      <c r="L213" s="47"/>
      <c r="M213" s="223"/>
      <c r="N213" s="224"/>
      <c r="O213" s="87"/>
      <c r="P213" s="87"/>
      <c r="Q213" s="87"/>
      <c r="R213" s="87"/>
      <c r="S213" s="87"/>
      <c r="T213" s="88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T213" s="20" t="s">
        <v>147</v>
      </c>
      <c r="AU213" s="20" t="s">
        <v>82</v>
      </c>
    </row>
    <row r="214" s="2" customFormat="1" ht="16.5" customHeight="1">
      <c r="A214" s="41"/>
      <c r="B214" s="42"/>
      <c r="C214" s="259" t="s">
        <v>512</v>
      </c>
      <c r="D214" s="259" t="s">
        <v>242</v>
      </c>
      <c r="E214" s="260" t="s">
        <v>887</v>
      </c>
      <c r="F214" s="261" t="s">
        <v>888</v>
      </c>
      <c r="G214" s="262" t="s">
        <v>238</v>
      </c>
      <c r="H214" s="263">
        <v>1</v>
      </c>
      <c r="I214" s="264"/>
      <c r="J214" s="265">
        <f>ROUND(I214*H214,1)</f>
        <v>0</v>
      </c>
      <c r="K214" s="261" t="s">
        <v>144</v>
      </c>
      <c r="L214" s="266"/>
      <c r="M214" s="267" t="s">
        <v>19</v>
      </c>
      <c r="N214" s="268" t="s">
        <v>43</v>
      </c>
      <c r="O214" s="87"/>
      <c r="P214" s="216">
        <f>O214*H214</f>
        <v>0</v>
      </c>
      <c r="Q214" s="216">
        <v>0.01</v>
      </c>
      <c r="R214" s="216">
        <f>Q214*H214</f>
        <v>0.01</v>
      </c>
      <c r="S214" s="216">
        <v>0</v>
      </c>
      <c r="T214" s="217">
        <f>S214*H214</f>
        <v>0</v>
      </c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R214" s="218" t="s">
        <v>329</v>
      </c>
      <c r="AT214" s="218" t="s">
        <v>242</v>
      </c>
      <c r="AU214" s="218" t="s">
        <v>82</v>
      </c>
      <c r="AY214" s="20" t="s">
        <v>135</v>
      </c>
      <c r="BE214" s="219">
        <f>IF(N214="základní",J214,0)</f>
        <v>0</v>
      </c>
      <c r="BF214" s="219">
        <f>IF(N214="snížená",J214,0)</f>
        <v>0</v>
      </c>
      <c r="BG214" s="219">
        <f>IF(N214="zákl. přenesená",J214,0)</f>
        <v>0</v>
      </c>
      <c r="BH214" s="219">
        <f>IF(N214="sníž. přenesená",J214,0)</f>
        <v>0</v>
      </c>
      <c r="BI214" s="219">
        <f>IF(N214="nulová",J214,0)</f>
        <v>0</v>
      </c>
      <c r="BJ214" s="20" t="s">
        <v>80</v>
      </c>
      <c r="BK214" s="219">
        <f>ROUND(I214*H214,1)</f>
        <v>0</v>
      </c>
      <c r="BL214" s="20" t="s">
        <v>246</v>
      </c>
      <c r="BM214" s="218" t="s">
        <v>889</v>
      </c>
    </row>
    <row r="215" s="2" customFormat="1" ht="24.15" customHeight="1">
      <c r="A215" s="41"/>
      <c r="B215" s="42"/>
      <c r="C215" s="207" t="s">
        <v>224</v>
      </c>
      <c r="D215" s="207" t="s">
        <v>140</v>
      </c>
      <c r="E215" s="208" t="s">
        <v>890</v>
      </c>
      <c r="F215" s="209" t="s">
        <v>891</v>
      </c>
      <c r="G215" s="210" t="s">
        <v>313</v>
      </c>
      <c r="H215" s="211">
        <v>0.14000000000000001</v>
      </c>
      <c r="I215" s="212"/>
      <c r="J215" s="213">
        <f>ROUND(I215*H215,1)</f>
        <v>0</v>
      </c>
      <c r="K215" s="209" t="s">
        <v>144</v>
      </c>
      <c r="L215" s="47"/>
      <c r="M215" s="214" t="s">
        <v>19</v>
      </c>
      <c r="N215" s="215" t="s">
        <v>43</v>
      </c>
      <c r="O215" s="87"/>
      <c r="P215" s="216">
        <f>O215*H215</f>
        <v>0</v>
      </c>
      <c r="Q215" s="216">
        <v>0</v>
      </c>
      <c r="R215" s="216">
        <f>Q215*H215</f>
        <v>0</v>
      </c>
      <c r="S215" s="216">
        <v>0</v>
      </c>
      <c r="T215" s="217">
        <f>S215*H215</f>
        <v>0</v>
      </c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R215" s="218" t="s">
        <v>246</v>
      </c>
      <c r="AT215" s="218" t="s">
        <v>140</v>
      </c>
      <c r="AU215" s="218" t="s">
        <v>82</v>
      </c>
      <c r="AY215" s="20" t="s">
        <v>135</v>
      </c>
      <c r="BE215" s="219">
        <f>IF(N215="základní",J215,0)</f>
        <v>0</v>
      </c>
      <c r="BF215" s="219">
        <f>IF(N215="snížená",J215,0)</f>
        <v>0</v>
      </c>
      <c r="BG215" s="219">
        <f>IF(N215="zákl. přenesená",J215,0)</f>
        <v>0</v>
      </c>
      <c r="BH215" s="219">
        <f>IF(N215="sníž. přenesená",J215,0)</f>
        <v>0</v>
      </c>
      <c r="BI215" s="219">
        <f>IF(N215="nulová",J215,0)</f>
        <v>0</v>
      </c>
      <c r="BJ215" s="20" t="s">
        <v>80</v>
      </c>
      <c r="BK215" s="219">
        <f>ROUND(I215*H215,1)</f>
        <v>0</v>
      </c>
      <c r="BL215" s="20" t="s">
        <v>246</v>
      </c>
      <c r="BM215" s="218" t="s">
        <v>892</v>
      </c>
    </row>
    <row r="216" s="2" customFormat="1">
      <c r="A216" s="41"/>
      <c r="B216" s="42"/>
      <c r="C216" s="43"/>
      <c r="D216" s="220" t="s">
        <v>147</v>
      </c>
      <c r="E216" s="43"/>
      <c r="F216" s="221" t="s">
        <v>893</v>
      </c>
      <c r="G216" s="43"/>
      <c r="H216" s="43"/>
      <c r="I216" s="222"/>
      <c r="J216" s="43"/>
      <c r="K216" s="43"/>
      <c r="L216" s="47"/>
      <c r="M216" s="223"/>
      <c r="N216" s="224"/>
      <c r="O216" s="87"/>
      <c r="P216" s="87"/>
      <c r="Q216" s="87"/>
      <c r="R216" s="87"/>
      <c r="S216" s="87"/>
      <c r="T216" s="88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T216" s="20" t="s">
        <v>147</v>
      </c>
      <c r="AU216" s="20" t="s">
        <v>82</v>
      </c>
    </row>
    <row r="217" s="2" customFormat="1" ht="16.5" customHeight="1">
      <c r="A217" s="41"/>
      <c r="B217" s="42"/>
      <c r="C217" s="207" t="s">
        <v>233</v>
      </c>
      <c r="D217" s="207" t="s">
        <v>140</v>
      </c>
      <c r="E217" s="208" t="s">
        <v>894</v>
      </c>
      <c r="F217" s="209" t="s">
        <v>895</v>
      </c>
      <c r="G217" s="210" t="s">
        <v>690</v>
      </c>
      <c r="H217" s="282"/>
      <c r="I217" s="212"/>
      <c r="J217" s="213">
        <f>ROUND(I217*H217,1)</f>
        <v>0</v>
      </c>
      <c r="K217" s="209" t="s">
        <v>19</v>
      </c>
      <c r="L217" s="47"/>
      <c r="M217" s="214" t="s">
        <v>19</v>
      </c>
      <c r="N217" s="215" t="s">
        <v>43</v>
      </c>
      <c r="O217" s="87"/>
      <c r="P217" s="216">
        <f>O217*H217</f>
        <v>0</v>
      </c>
      <c r="Q217" s="216">
        <v>0</v>
      </c>
      <c r="R217" s="216">
        <f>Q217*H217</f>
        <v>0</v>
      </c>
      <c r="S217" s="216">
        <v>0</v>
      </c>
      <c r="T217" s="217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18" t="s">
        <v>246</v>
      </c>
      <c r="AT217" s="218" t="s">
        <v>140</v>
      </c>
      <c r="AU217" s="218" t="s">
        <v>82</v>
      </c>
      <c r="AY217" s="20" t="s">
        <v>135</v>
      </c>
      <c r="BE217" s="219">
        <f>IF(N217="základní",J217,0)</f>
        <v>0</v>
      </c>
      <c r="BF217" s="219">
        <f>IF(N217="snížená",J217,0)</f>
        <v>0</v>
      </c>
      <c r="BG217" s="219">
        <f>IF(N217="zákl. přenesená",J217,0)</f>
        <v>0</v>
      </c>
      <c r="BH217" s="219">
        <f>IF(N217="sníž. přenesená",J217,0)</f>
        <v>0</v>
      </c>
      <c r="BI217" s="219">
        <f>IF(N217="nulová",J217,0)</f>
        <v>0</v>
      </c>
      <c r="BJ217" s="20" t="s">
        <v>80</v>
      </c>
      <c r="BK217" s="219">
        <f>ROUND(I217*H217,1)</f>
        <v>0</v>
      </c>
      <c r="BL217" s="20" t="s">
        <v>246</v>
      </c>
      <c r="BM217" s="218" t="s">
        <v>896</v>
      </c>
    </row>
    <row r="218" s="12" customFormat="1" ht="22.8" customHeight="1">
      <c r="A218" s="12"/>
      <c r="B218" s="191"/>
      <c r="C218" s="192"/>
      <c r="D218" s="193" t="s">
        <v>71</v>
      </c>
      <c r="E218" s="205" t="s">
        <v>897</v>
      </c>
      <c r="F218" s="205" t="s">
        <v>898</v>
      </c>
      <c r="G218" s="192"/>
      <c r="H218" s="192"/>
      <c r="I218" s="195"/>
      <c r="J218" s="206">
        <f>BK218</f>
        <v>0</v>
      </c>
      <c r="K218" s="192"/>
      <c r="L218" s="197"/>
      <c r="M218" s="198"/>
      <c r="N218" s="199"/>
      <c r="O218" s="199"/>
      <c r="P218" s="200">
        <f>SUM(P219:P247)</f>
        <v>0</v>
      </c>
      <c r="Q218" s="199"/>
      <c r="R218" s="200">
        <f>SUM(R219:R247)</f>
        <v>0.046820000000000001</v>
      </c>
      <c r="S218" s="199"/>
      <c r="T218" s="201">
        <f>SUM(T219:T247)</f>
        <v>0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202" t="s">
        <v>82</v>
      </c>
      <c r="AT218" s="203" t="s">
        <v>71</v>
      </c>
      <c r="AU218" s="203" t="s">
        <v>80</v>
      </c>
      <c r="AY218" s="202" t="s">
        <v>135</v>
      </c>
      <c r="BK218" s="204">
        <f>SUM(BK219:BK247)</f>
        <v>0</v>
      </c>
    </row>
    <row r="219" s="2" customFormat="1" ht="16.5" customHeight="1">
      <c r="A219" s="41"/>
      <c r="B219" s="42"/>
      <c r="C219" s="207" t="s">
        <v>525</v>
      </c>
      <c r="D219" s="207" t="s">
        <v>140</v>
      </c>
      <c r="E219" s="208" t="s">
        <v>899</v>
      </c>
      <c r="F219" s="209" t="s">
        <v>900</v>
      </c>
      <c r="G219" s="210" t="s">
        <v>238</v>
      </c>
      <c r="H219" s="211">
        <v>1</v>
      </c>
      <c r="I219" s="212"/>
      <c r="J219" s="213">
        <f>ROUND(I219*H219,1)</f>
        <v>0</v>
      </c>
      <c r="K219" s="209" t="s">
        <v>144</v>
      </c>
      <c r="L219" s="47"/>
      <c r="M219" s="214" t="s">
        <v>19</v>
      </c>
      <c r="N219" s="215" t="s">
        <v>43</v>
      </c>
      <c r="O219" s="87"/>
      <c r="P219" s="216">
        <f>O219*H219</f>
        <v>0</v>
      </c>
      <c r="Q219" s="216">
        <v>0</v>
      </c>
      <c r="R219" s="216">
        <f>Q219*H219</f>
        <v>0</v>
      </c>
      <c r="S219" s="216">
        <v>0</v>
      </c>
      <c r="T219" s="217">
        <f>S219*H219</f>
        <v>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R219" s="218" t="s">
        <v>246</v>
      </c>
      <c r="AT219" s="218" t="s">
        <v>140</v>
      </c>
      <c r="AU219" s="218" t="s">
        <v>82</v>
      </c>
      <c r="AY219" s="20" t="s">
        <v>135</v>
      </c>
      <c r="BE219" s="219">
        <f>IF(N219="základní",J219,0)</f>
        <v>0</v>
      </c>
      <c r="BF219" s="219">
        <f>IF(N219="snížená",J219,0)</f>
        <v>0</v>
      </c>
      <c r="BG219" s="219">
        <f>IF(N219="zákl. přenesená",J219,0)</f>
        <v>0</v>
      </c>
      <c r="BH219" s="219">
        <f>IF(N219="sníž. přenesená",J219,0)</f>
        <v>0</v>
      </c>
      <c r="BI219" s="219">
        <f>IF(N219="nulová",J219,0)</f>
        <v>0</v>
      </c>
      <c r="BJ219" s="20" t="s">
        <v>80</v>
      </c>
      <c r="BK219" s="219">
        <f>ROUND(I219*H219,1)</f>
        <v>0</v>
      </c>
      <c r="BL219" s="20" t="s">
        <v>246</v>
      </c>
      <c r="BM219" s="218" t="s">
        <v>901</v>
      </c>
    </row>
    <row r="220" s="2" customFormat="1">
      <c r="A220" s="41"/>
      <c r="B220" s="42"/>
      <c r="C220" s="43"/>
      <c r="D220" s="220" t="s">
        <v>147</v>
      </c>
      <c r="E220" s="43"/>
      <c r="F220" s="221" t="s">
        <v>902</v>
      </c>
      <c r="G220" s="43"/>
      <c r="H220" s="43"/>
      <c r="I220" s="222"/>
      <c r="J220" s="43"/>
      <c r="K220" s="43"/>
      <c r="L220" s="47"/>
      <c r="M220" s="223"/>
      <c r="N220" s="224"/>
      <c r="O220" s="87"/>
      <c r="P220" s="87"/>
      <c r="Q220" s="87"/>
      <c r="R220" s="87"/>
      <c r="S220" s="87"/>
      <c r="T220" s="88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T220" s="20" t="s">
        <v>147</v>
      </c>
      <c r="AU220" s="20" t="s">
        <v>82</v>
      </c>
    </row>
    <row r="221" s="2" customFormat="1" ht="16.5" customHeight="1">
      <c r="A221" s="41"/>
      <c r="B221" s="42"/>
      <c r="C221" s="259" t="s">
        <v>530</v>
      </c>
      <c r="D221" s="259" t="s">
        <v>242</v>
      </c>
      <c r="E221" s="260" t="s">
        <v>903</v>
      </c>
      <c r="F221" s="261" t="s">
        <v>904</v>
      </c>
      <c r="G221" s="262" t="s">
        <v>238</v>
      </c>
      <c r="H221" s="263">
        <v>1</v>
      </c>
      <c r="I221" s="264"/>
      <c r="J221" s="265">
        <f>ROUND(I221*H221,1)</f>
        <v>0</v>
      </c>
      <c r="K221" s="261" t="s">
        <v>144</v>
      </c>
      <c r="L221" s="266"/>
      <c r="M221" s="267" t="s">
        <v>19</v>
      </c>
      <c r="N221" s="268" t="s">
        <v>43</v>
      </c>
      <c r="O221" s="87"/>
      <c r="P221" s="216">
        <f>O221*H221</f>
        <v>0</v>
      </c>
      <c r="Q221" s="216">
        <v>0.0027000000000000001</v>
      </c>
      <c r="R221" s="216">
        <f>Q221*H221</f>
        <v>0.0027000000000000001</v>
      </c>
      <c r="S221" s="216">
        <v>0</v>
      </c>
      <c r="T221" s="217">
        <f>S221*H221</f>
        <v>0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R221" s="218" t="s">
        <v>329</v>
      </c>
      <c r="AT221" s="218" t="s">
        <v>242</v>
      </c>
      <c r="AU221" s="218" t="s">
        <v>82</v>
      </c>
      <c r="AY221" s="20" t="s">
        <v>135</v>
      </c>
      <c r="BE221" s="219">
        <f>IF(N221="základní",J221,0)</f>
        <v>0</v>
      </c>
      <c r="BF221" s="219">
        <f>IF(N221="snížená",J221,0)</f>
        <v>0</v>
      </c>
      <c r="BG221" s="219">
        <f>IF(N221="zákl. přenesená",J221,0)</f>
        <v>0</v>
      </c>
      <c r="BH221" s="219">
        <f>IF(N221="sníž. přenesená",J221,0)</f>
        <v>0</v>
      </c>
      <c r="BI221" s="219">
        <f>IF(N221="nulová",J221,0)</f>
        <v>0</v>
      </c>
      <c r="BJ221" s="20" t="s">
        <v>80</v>
      </c>
      <c r="BK221" s="219">
        <f>ROUND(I221*H221,1)</f>
        <v>0</v>
      </c>
      <c r="BL221" s="20" t="s">
        <v>246</v>
      </c>
      <c r="BM221" s="218" t="s">
        <v>905</v>
      </c>
    </row>
    <row r="222" s="2" customFormat="1" ht="24.15" customHeight="1">
      <c r="A222" s="41"/>
      <c r="B222" s="42"/>
      <c r="C222" s="207" t="s">
        <v>536</v>
      </c>
      <c r="D222" s="207" t="s">
        <v>140</v>
      </c>
      <c r="E222" s="208" t="s">
        <v>906</v>
      </c>
      <c r="F222" s="209" t="s">
        <v>907</v>
      </c>
      <c r="G222" s="210" t="s">
        <v>238</v>
      </c>
      <c r="H222" s="211">
        <v>1</v>
      </c>
      <c r="I222" s="212"/>
      <c r="J222" s="213">
        <f>ROUND(I222*H222,1)</f>
        <v>0</v>
      </c>
      <c r="K222" s="209" t="s">
        <v>144</v>
      </c>
      <c r="L222" s="47"/>
      <c r="M222" s="214" t="s">
        <v>19</v>
      </c>
      <c r="N222" s="215" t="s">
        <v>43</v>
      </c>
      <c r="O222" s="87"/>
      <c r="P222" s="216">
        <f>O222*H222</f>
        <v>0</v>
      </c>
      <c r="Q222" s="216">
        <v>0</v>
      </c>
      <c r="R222" s="216">
        <f>Q222*H222</f>
        <v>0</v>
      </c>
      <c r="S222" s="216">
        <v>0</v>
      </c>
      <c r="T222" s="217">
        <f>S222*H222</f>
        <v>0</v>
      </c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R222" s="218" t="s">
        <v>246</v>
      </c>
      <c r="AT222" s="218" t="s">
        <v>140</v>
      </c>
      <c r="AU222" s="218" t="s">
        <v>82</v>
      </c>
      <c r="AY222" s="20" t="s">
        <v>135</v>
      </c>
      <c r="BE222" s="219">
        <f>IF(N222="základní",J222,0)</f>
        <v>0</v>
      </c>
      <c r="BF222" s="219">
        <f>IF(N222="snížená",J222,0)</f>
        <v>0</v>
      </c>
      <c r="BG222" s="219">
        <f>IF(N222="zákl. přenesená",J222,0)</f>
        <v>0</v>
      </c>
      <c r="BH222" s="219">
        <f>IF(N222="sníž. přenesená",J222,0)</f>
        <v>0</v>
      </c>
      <c r="BI222" s="219">
        <f>IF(N222="nulová",J222,0)</f>
        <v>0</v>
      </c>
      <c r="BJ222" s="20" t="s">
        <v>80</v>
      </c>
      <c r="BK222" s="219">
        <f>ROUND(I222*H222,1)</f>
        <v>0</v>
      </c>
      <c r="BL222" s="20" t="s">
        <v>246</v>
      </c>
      <c r="BM222" s="218" t="s">
        <v>908</v>
      </c>
    </row>
    <row r="223" s="2" customFormat="1">
      <c r="A223" s="41"/>
      <c r="B223" s="42"/>
      <c r="C223" s="43"/>
      <c r="D223" s="220" t="s">
        <v>147</v>
      </c>
      <c r="E223" s="43"/>
      <c r="F223" s="221" t="s">
        <v>909</v>
      </c>
      <c r="G223" s="43"/>
      <c r="H223" s="43"/>
      <c r="I223" s="222"/>
      <c r="J223" s="43"/>
      <c r="K223" s="43"/>
      <c r="L223" s="47"/>
      <c r="M223" s="223"/>
      <c r="N223" s="224"/>
      <c r="O223" s="87"/>
      <c r="P223" s="87"/>
      <c r="Q223" s="87"/>
      <c r="R223" s="87"/>
      <c r="S223" s="87"/>
      <c r="T223" s="88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T223" s="20" t="s">
        <v>147</v>
      </c>
      <c r="AU223" s="20" t="s">
        <v>82</v>
      </c>
    </row>
    <row r="224" s="2" customFormat="1" ht="16.5" customHeight="1">
      <c r="A224" s="41"/>
      <c r="B224" s="42"/>
      <c r="C224" s="259" t="s">
        <v>539</v>
      </c>
      <c r="D224" s="259" t="s">
        <v>242</v>
      </c>
      <c r="E224" s="260" t="s">
        <v>910</v>
      </c>
      <c r="F224" s="261" t="s">
        <v>911</v>
      </c>
      <c r="G224" s="262" t="s">
        <v>238</v>
      </c>
      <c r="H224" s="263">
        <v>1</v>
      </c>
      <c r="I224" s="264"/>
      <c r="J224" s="265">
        <f>ROUND(I224*H224,1)</f>
        <v>0</v>
      </c>
      <c r="K224" s="261" t="s">
        <v>144</v>
      </c>
      <c r="L224" s="266"/>
      <c r="M224" s="267" t="s">
        <v>19</v>
      </c>
      <c r="N224" s="268" t="s">
        <v>43</v>
      </c>
      <c r="O224" s="87"/>
      <c r="P224" s="216">
        <f>O224*H224</f>
        <v>0</v>
      </c>
      <c r="Q224" s="216">
        <v>0.0011000000000000001</v>
      </c>
      <c r="R224" s="216">
        <f>Q224*H224</f>
        <v>0.0011000000000000001</v>
      </c>
      <c r="S224" s="216">
        <v>0</v>
      </c>
      <c r="T224" s="217">
        <f>S224*H224</f>
        <v>0</v>
      </c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R224" s="218" t="s">
        <v>329</v>
      </c>
      <c r="AT224" s="218" t="s">
        <v>242</v>
      </c>
      <c r="AU224" s="218" t="s">
        <v>82</v>
      </c>
      <c r="AY224" s="20" t="s">
        <v>135</v>
      </c>
      <c r="BE224" s="219">
        <f>IF(N224="základní",J224,0)</f>
        <v>0</v>
      </c>
      <c r="BF224" s="219">
        <f>IF(N224="snížená",J224,0)</f>
        <v>0</v>
      </c>
      <c r="BG224" s="219">
        <f>IF(N224="zákl. přenesená",J224,0)</f>
        <v>0</v>
      </c>
      <c r="BH224" s="219">
        <f>IF(N224="sníž. přenesená",J224,0)</f>
        <v>0</v>
      </c>
      <c r="BI224" s="219">
        <f>IF(N224="nulová",J224,0)</f>
        <v>0</v>
      </c>
      <c r="BJ224" s="20" t="s">
        <v>80</v>
      </c>
      <c r="BK224" s="219">
        <f>ROUND(I224*H224,1)</f>
        <v>0</v>
      </c>
      <c r="BL224" s="20" t="s">
        <v>246</v>
      </c>
      <c r="BM224" s="218" t="s">
        <v>912</v>
      </c>
    </row>
    <row r="225" s="2" customFormat="1" ht="24.15" customHeight="1">
      <c r="A225" s="41"/>
      <c r="B225" s="42"/>
      <c r="C225" s="207" t="s">
        <v>545</v>
      </c>
      <c r="D225" s="207" t="s">
        <v>140</v>
      </c>
      <c r="E225" s="208" t="s">
        <v>913</v>
      </c>
      <c r="F225" s="209" t="s">
        <v>914</v>
      </c>
      <c r="G225" s="210" t="s">
        <v>162</v>
      </c>
      <c r="H225" s="211">
        <v>10</v>
      </c>
      <c r="I225" s="212"/>
      <c r="J225" s="213">
        <f>ROUND(I225*H225,1)</f>
        <v>0</v>
      </c>
      <c r="K225" s="209" t="s">
        <v>144</v>
      </c>
      <c r="L225" s="47"/>
      <c r="M225" s="214" t="s">
        <v>19</v>
      </c>
      <c r="N225" s="215" t="s">
        <v>43</v>
      </c>
      <c r="O225" s="87"/>
      <c r="P225" s="216">
        <f>O225*H225</f>
        <v>0</v>
      </c>
      <c r="Q225" s="216">
        <v>0.0034499999999999999</v>
      </c>
      <c r="R225" s="216">
        <f>Q225*H225</f>
        <v>0.034500000000000003</v>
      </c>
      <c r="S225" s="216">
        <v>0</v>
      </c>
      <c r="T225" s="217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18" t="s">
        <v>246</v>
      </c>
      <c r="AT225" s="218" t="s">
        <v>140</v>
      </c>
      <c r="AU225" s="218" t="s">
        <v>82</v>
      </c>
      <c r="AY225" s="20" t="s">
        <v>135</v>
      </c>
      <c r="BE225" s="219">
        <f>IF(N225="základní",J225,0)</f>
        <v>0</v>
      </c>
      <c r="BF225" s="219">
        <f>IF(N225="snížená",J225,0)</f>
        <v>0</v>
      </c>
      <c r="BG225" s="219">
        <f>IF(N225="zákl. přenesená",J225,0)</f>
        <v>0</v>
      </c>
      <c r="BH225" s="219">
        <f>IF(N225="sníž. přenesená",J225,0)</f>
        <v>0</v>
      </c>
      <c r="BI225" s="219">
        <f>IF(N225="nulová",J225,0)</f>
        <v>0</v>
      </c>
      <c r="BJ225" s="20" t="s">
        <v>80</v>
      </c>
      <c r="BK225" s="219">
        <f>ROUND(I225*H225,1)</f>
        <v>0</v>
      </c>
      <c r="BL225" s="20" t="s">
        <v>246</v>
      </c>
      <c r="BM225" s="218" t="s">
        <v>915</v>
      </c>
    </row>
    <row r="226" s="2" customFormat="1">
      <c r="A226" s="41"/>
      <c r="B226" s="42"/>
      <c r="C226" s="43"/>
      <c r="D226" s="220" t="s">
        <v>147</v>
      </c>
      <c r="E226" s="43"/>
      <c r="F226" s="221" t="s">
        <v>916</v>
      </c>
      <c r="G226" s="43"/>
      <c r="H226" s="43"/>
      <c r="I226" s="222"/>
      <c r="J226" s="43"/>
      <c r="K226" s="43"/>
      <c r="L226" s="47"/>
      <c r="M226" s="223"/>
      <c r="N226" s="224"/>
      <c r="O226" s="87"/>
      <c r="P226" s="87"/>
      <c r="Q226" s="87"/>
      <c r="R226" s="87"/>
      <c r="S226" s="87"/>
      <c r="T226" s="88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T226" s="20" t="s">
        <v>147</v>
      </c>
      <c r="AU226" s="20" t="s">
        <v>82</v>
      </c>
    </row>
    <row r="227" s="16" customFormat="1">
      <c r="A227" s="16"/>
      <c r="B227" s="269"/>
      <c r="C227" s="270"/>
      <c r="D227" s="227" t="s">
        <v>149</v>
      </c>
      <c r="E227" s="271" t="s">
        <v>19</v>
      </c>
      <c r="F227" s="272" t="s">
        <v>917</v>
      </c>
      <c r="G227" s="270"/>
      <c r="H227" s="271" t="s">
        <v>19</v>
      </c>
      <c r="I227" s="273"/>
      <c r="J227" s="270"/>
      <c r="K227" s="270"/>
      <c r="L227" s="274"/>
      <c r="M227" s="275"/>
      <c r="N227" s="276"/>
      <c r="O227" s="276"/>
      <c r="P227" s="276"/>
      <c r="Q227" s="276"/>
      <c r="R227" s="276"/>
      <c r="S227" s="276"/>
      <c r="T227" s="277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T227" s="278" t="s">
        <v>149</v>
      </c>
      <c r="AU227" s="278" t="s">
        <v>82</v>
      </c>
      <c r="AV227" s="16" t="s">
        <v>80</v>
      </c>
      <c r="AW227" s="16" t="s">
        <v>33</v>
      </c>
      <c r="AX227" s="16" t="s">
        <v>72</v>
      </c>
      <c r="AY227" s="278" t="s">
        <v>135</v>
      </c>
    </row>
    <row r="228" s="13" customFormat="1">
      <c r="A228" s="13"/>
      <c r="B228" s="225"/>
      <c r="C228" s="226"/>
      <c r="D228" s="227" t="s">
        <v>149</v>
      </c>
      <c r="E228" s="228" t="s">
        <v>19</v>
      </c>
      <c r="F228" s="229" t="s">
        <v>918</v>
      </c>
      <c r="G228" s="226"/>
      <c r="H228" s="230">
        <v>10</v>
      </c>
      <c r="I228" s="231"/>
      <c r="J228" s="226"/>
      <c r="K228" s="226"/>
      <c r="L228" s="232"/>
      <c r="M228" s="233"/>
      <c r="N228" s="234"/>
      <c r="O228" s="234"/>
      <c r="P228" s="234"/>
      <c r="Q228" s="234"/>
      <c r="R228" s="234"/>
      <c r="S228" s="234"/>
      <c r="T228" s="235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6" t="s">
        <v>149</v>
      </c>
      <c r="AU228" s="236" t="s">
        <v>82</v>
      </c>
      <c r="AV228" s="13" t="s">
        <v>82</v>
      </c>
      <c r="AW228" s="13" t="s">
        <v>33</v>
      </c>
      <c r="AX228" s="13" t="s">
        <v>80</v>
      </c>
      <c r="AY228" s="236" t="s">
        <v>135</v>
      </c>
    </row>
    <row r="229" s="2" customFormat="1" ht="21.75" customHeight="1">
      <c r="A229" s="41"/>
      <c r="B229" s="42"/>
      <c r="C229" s="207" t="s">
        <v>548</v>
      </c>
      <c r="D229" s="207" t="s">
        <v>140</v>
      </c>
      <c r="E229" s="208" t="s">
        <v>919</v>
      </c>
      <c r="F229" s="209" t="s">
        <v>920</v>
      </c>
      <c r="G229" s="210" t="s">
        <v>238</v>
      </c>
      <c r="H229" s="211">
        <v>11</v>
      </c>
      <c r="I229" s="212"/>
      <c r="J229" s="213">
        <f>ROUND(I229*H229,1)</f>
        <v>0</v>
      </c>
      <c r="K229" s="209" t="s">
        <v>144</v>
      </c>
      <c r="L229" s="47"/>
      <c r="M229" s="214" t="s">
        <v>19</v>
      </c>
      <c r="N229" s="215" t="s">
        <v>43</v>
      </c>
      <c r="O229" s="87"/>
      <c r="P229" s="216">
        <f>O229*H229</f>
        <v>0</v>
      </c>
      <c r="Q229" s="216">
        <v>0</v>
      </c>
      <c r="R229" s="216">
        <f>Q229*H229</f>
        <v>0</v>
      </c>
      <c r="S229" s="216">
        <v>0</v>
      </c>
      <c r="T229" s="217">
        <f>S229*H229</f>
        <v>0</v>
      </c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R229" s="218" t="s">
        <v>246</v>
      </c>
      <c r="AT229" s="218" t="s">
        <v>140</v>
      </c>
      <c r="AU229" s="218" t="s">
        <v>82</v>
      </c>
      <c r="AY229" s="20" t="s">
        <v>135</v>
      </c>
      <c r="BE229" s="219">
        <f>IF(N229="základní",J229,0)</f>
        <v>0</v>
      </c>
      <c r="BF229" s="219">
        <f>IF(N229="snížená",J229,0)</f>
        <v>0</v>
      </c>
      <c r="BG229" s="219">
        <f>IF(N229="zákl. přenesená",J229,0)</f>
        <v>0</v>
      </c>
      <c r="BH229" s="219">
        <f>IF(N229="sníž. přenesená",J229,0)</f>
        <v>0</v>
      </c>
      <c r="BI229" s="219">
        <f>IF(N229="nulová",J229,0)</f>
        <v>0</v>
      </c>
      <c r="BJ229" s="20" t="s">
        <v>80</v>
      </c>
      <c r="BK229" s="219">
        <f>ROUND(I229*H229,1)</f>
        <v>0</v>
      </c>
      <c r="BL229" s="20" t="s">
        <v>246</v>
      </c>
      <c r="BM229" s="218" t="s">
        <v>921</v>
      </c>
    </row>
    <row r="230" s="2" customFormat="1">
      <c r="A230" s="41"/>
      <c r="B230" s="42"/>
      <c r="C230" s="43"/>
      <c r="D230" s="220" t="s">
        <v>147</v>
      </c>
      <c r="E230" s="43"/>
      <c r="F230" s="221" t="s">
        <v>922</v>
      </c>
      <c r="G230" s="43"/>
      <c r="H230" s="43"/>
      <c r="I230" s="222"/>
      <c r="J230" s="43"/>
      <c r="K230" s="43"/>
      <c r="L230" s="47"/>
      <c r="M230" s="223"/>
      <c r="N230" s="224"/>
      <c r="O230" s="87"/>
      <c r="P230" s="87"/>
      <c r="Q230" s="87"/>
      <c r="R230" s="87"/>
      <c r="S230" s="87"/>
      <c r="T230" s="88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T230" s="20" t="s">
        <v>147</v>
      </c>
      <c r="AU230" s="20" t="s">
        <v>82</v>
      </c>
    </row>
    <row r="231" s="2" customFormat="1" ht="16.5" customHeight="1">
      <c r="A231" s="41"/>
      <c r="B231" s="42"/>
      <c r="C231" s="259" t="s">
        <v>553</v>
      </c>
      <c r="D231" s="259" t="s">
        <v>242</v>
      </c>
      <c r="E231" s="260" t="s">
        <v>923</v>
      </c>
      <c r="F231" s="261" t="s">
        <v>924</v>
      </c>
      <c r="G231" s="262" t="s">
        <v>238</v>
      </c>
      <c r="H231" s="263">
        <v>11</v>
      </c>
      <c r="I231" s="264"/>
      <c r="J231" s="265">
        <f>ROUND(I231*H231,1)</f>
        <v>0</v>
      </c>
      <c r="K231" s="261" t="s">
        <v>144</v>
      </c>
      <c r="L231" s="266"/>
      <c r="M231" s="267" t="s">
        <v>19</v>
      </c>
      <c r="N231" s="268" t="s">
        <v>43</v>
      </c>
      <c r="O231" s="87"/>
      <c r="P231" s="216">
        <f>O231*H231</f>
        <v>0</v>
      </c>
      <c r="Q231" s="216">
        <v>0.00025999999999999998</v>
      </c>
      <c r="R231" s="216">
        <f>Q231*H231</f>
        <v>0.0028599999999999997</v>
      </c>
      <c r="S231" s="216">
        <v>0</v>
      </c>
      <c r="T231" s="217">
        <f>S231*H231</f>
        <v>0</v>
      </c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R231" s="218" t="s">
        <v>329</v>
      </c>
      <c r="AT231" s="218" t="s">
        <v>242</v>
      </c>
      <c r="AU231" s="218" t="s">
        <v>82</v>
      </c>
      <c r="AY231" s="20" t="s">
        <v>135</v>
      </c>
      <c r="BE231" s="219">
        <f>IF(N231="základní",J231,0)</f>
        <v>0</v>
      </c>
      <c r="BF231" s="219">
        <f>IF(N231="snížená",J231,0)</f>
        <v>0</v>
      </c>
      <c r="BG231" s="219">
        <f>IF(N231="zákl. přenesená",J231,0)</f>
        <v>0</v>
      </c>
      <c r="BH231" s="219">
        <f>IF(N231="sníž. přenesená",J231,0)</f>
        <v>0</v>
      </c>
      <c r="BI231" s="219">
        <f>IF(N231="nulová",J231,0)</f>
        <v>0</v>
      </c>
      <c r="BJ231" s="20" t="s">
        <v>80</v>
      </c>
      <c r="BK231" s="219">
        <f>ROUND(I231*H231,1)</f>
        <v>0</v>
      </c>
      <c r="BL231" s="20" t="s">
        <v>246</v>
      </c>
      <c r="BM231" s="218" t="s">
        <v>925</v>
      </c>
    </row>
    <row r="232" s="2" customFormat="1" ht="16.5" customHeight="1">
      <c r="A232" s="41"/>
      <c r="B232" s="42"/>
      <c r="C232" s="259" t="s">
        <v>558</v>
      </c>
      <c r="D232" s="259" t="s">
        <v>242</v>
      </c>
      <c r="E232" s="260" t="s">
        <v>926</v>
      </c>
      <c r="F232" s="261" t="s">
        <v>927</v>
      </c>
      <c r="G232" s="262" t="s">
        <v>162</v>
      </c>
      <c r="H232" s="263">
        <v>6</v>
      </c>
      <c r="I232" s="264"/>
      <c r="J232" s="265">
        <f>ROUND(I232*H232,1)</f>
        <v>0</v>
      </c>
      <c r="K232" s="261" t="s">
        <v>144</v>
      </c>
      <c r="L232" s="266"/>
      <c r="M232" s="267" t="s">
        <v>19</v>
      </c>
      <c r="N232" s="268" t="s">
        <v>43</v>
      </c>
      <c r="O232" s="87"/>
      <c r="P232" s="216">
        <f>O232*H232</f>
        <v>0</v>
      </c>
      <c r="Q232" s="216">
        <v>0.00046000000000000001</v>
      </c>
      <c r="R232" s="216">
        <f>Q232*H232</f>
        <v>0.0027600000000000003</v>
      </c>
      <c r="S232" s="216">
        <v>0</v>
      </c>
      <c r="T232" s="217">
        <f>S232*H232</f>
        <v>0</v>
      </c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R232" s="218" t="s">
        <v>329</v>
      </c>
      <c r="AT232" s="218" t="s">
        <v>242</v>
      </c>
      <c r="AU232" s="218" t="s">
        <v>82</v>
      </c>
      <c r="AY232" s="20" t="s">
        <v>135</v>
      </c>
      <c r="BE232" s="219">
        <f>IF(N232="základní",J232,0)</f>
        <v>0</v>
      </c>
      <c r="BF232" s="219">
        <f>IF(N232="snížená",J232,0)</f>
        <v>0</v>
      </c>
      <c r="BG232" s="219">
        <f>IF(N232="zákl. přenesená",J232,0)</f>
        <v>0</v>
      </c>
      <c r="BH232" s="219">
        <f>IF(N232="sníž. přenesená",J232,0)</f>
        <v>0</v>
      </c>
      <c r="BI232" s="219">
        <f>IF(N232="nulová",J232,0)</f>
        <v>0</v>
      </c>
      <c r="BJ232" s="20" t="s">
        <v>80</v>
      </c>
      <c r="BK232" s="219">
        <f>ROUND(I232*H232,1)</f>
        <v>0</v>
      </c>
      <c r="BL232" s="20" t="s">
        <v>246</v>
      </c>
      <c r="BM232" s="218" t="s">
        <v>928</v>
      </c>
    </row>
    <row r="233" s="2" customFormat="1" ht="16.5" customHeight="1">
      <c r="A233" s="41"/>
      <c r="B233" s="42"/>
      <c r="C233" s="207" t="s">
        <v>563</v>
      </c>
      <c r="D233" s="207" t="s">
        <v>140</v>
      </c>
      <c r="E233" s="208" t="s">
        <v>929</v>
      </c>
      <c r="F233" s="209" t="s">
        <v>930</v>
      </c>
      <c r="G233" s="210" t="s">
        <v>238</v>
      </c>
      <c r="H233" s="211">
        <v>4</v>
      </c>
      <c r="I233" s="212"/>
      <c r="J233" s="213">
        <f>ROUND(I233*H233,1)</f>
        <v>0</v>
      </c>
      <c r="K233" s="209" t="s">
        <v>144</v>
      </c>
      <c r="L233" s="47"/>
      <c r="M233" s="214" t="s">
        <v>19</v>
      </c>
      <c r="N233" s="215" t="s">
        <v>43</v>
      </c>
      <c r="O233" s="87"/>
      <c r="P233" s="216">
        <f>O233*H233</f>
        <v>0</v>
      </c>
      <c r="Q233" s="216">
        <v>0</v>
      </c>
      <c r="R233" s="216">
        <f>Q233*H233</f>
        <v>0</v>
      </c>
      <c r="S233" s="216">
        <v>0</v>
      </c>
      <c r="T233" s="217">
        <f>S233*H233</f>
        <v>0</v>
      </c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R233" s="218" t="s">
        <v>246</v>
      </c>
      <c r="AT233" s="218" t="s">
        <v>140</v>
      </c>
      <c r="AU233" s="218" t="s">
        <v>82</v>
      </c>
      <c r="AY233" s="20" t="s">
        <v>135</v>
      </c>
      <c r="BE233" s="219">
        <f>IF(N233="základní",J233,0)</f>
        <v>0</v>
      </c>
      <c r="BF233" s="219">
        <f>IF(N233="snížená",J233,0)</f>
        <v>0</v>
      </c>
      <c r="BG233" s="219">
        <f>IF(N233="zákl. přenesená",J233,0)</f>
        <v>0</v>
      </c>
      <c r="BH233" s="219">
        <f>IF(N233="sníž. přenesená",J233,0)</f>
        <v>0</v>
      </c>
      <c r="BI233" s="219">
        <f>IF(N233="nulová",J233,0)</f>
        <v>0</v>
      </c>
      <c r="BJ233" s="20" t="s">
        <v>80</v>
      </c>
      <c r="BK233" s="219">
        <f>ROUND(I233*H233,1)</f>
        <v>0</v>
      </c>
      <c r="BL233" s="20" t="s">
        <v>246</v>
      </c>
      <c r="BM233" s="218" t="s">
        <v>931</v>
      </c>
    </row>
    <row r="234" s="2" customFormat="1">
      <c r="A234" s="41"/>
      <c r="B234" s="42"/>
      <c r="C234" s="43"/>
      <c r="D234" s="220" t="s">
        <v>147</v>
      </c>
      <c r="E234" s="43"/>
      <c r="F234" s="221" t="s">
        <v>932</v>
      </c>
      <c r="G234" s="43"/>
      <c r="H234" s="43"/>
      <c r="I234" s="222"/>
      <c r="J234" s="43"/>
      <c r="K234" s="43"/>
      <c r="L234" s="47"/>
      <c r="M234" s="223"/>
      <c r="N234" s="224"/>
      <c r="O234" s="87"/>
      <c r="P234" s="87"/>
      <c r="Q234" s="87"/>
      <c r="R234" s="87"/>
      <c r="S234" s="87"/>
      <c r="T234" s="88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T234" s="20" t="s">
        <v>147</v>
      </c>
      <c r="AU234" s="20" t="s">
        <v>82</v>
      </c>
    </row>
    <row r="235" s="2" customFormat="1" ht="16.5" customHeight="1">
      <c r="A235" s="41"/>
      <c r="B235" s="42"/>
      <c r="C235" s="259" t="s">
        <v>569</v>
      </c>
      <c r="D235" s="259" t="s">
        <v>242</v>
      </c>
      <c r="E235" s="260" t="s">
        <v>933</v>
      </c>
      <c r="F235" s="261" t="s">
        <v>934</v>
      </c>
      <c r="G235" s="262" t="s">
        <v>238</v>
      </c>
      <c r="H235" s="263">
        <v>4</v>
      </c>
      <c r="I235" s="264"/>
      <c r="J235" s="265">
        <f>ROUND(I235*H235,1)</f>
        <v>0</v>
      </c>
      <c r="K235" s="261" t="s">
        <v>144</v>
      </c>
      <c r="L235" s="266"/>
      <c r="M235" s="267" t="s">
        <v>19</v>
      </c>
      <c r="N235" s="268" t="s">
        <v>43</v>
      </c>
      <c r="O235" s="87"/>
      <c r="P235" s="216">
        <f>O235*H235</f>
        <v>0</v>
      </c>
      <c r="Q235" s="216">
        <v>0.00059999999999999995</v>
      </c>
      <c r="R235" s="216">
        <f>Q235*H235</f>
        <v>0.0023999999999999998</v>
      </c>
      <c r="S235" s="216">
        <v>0</v>
      </c>
      <c r="T235" s="217">
        <f>S235*H235</f>
        <v>0</v>
      </c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R235" s="218" t="s">
        <v>329</v>
      </c>
      <c r="AT235" s="218" t="s">
        <v>242</v>
      </c>
      <c r="AU235" s="218" t="s">
        <v>82</v>
      </c>
      <c r="AY235" s="20" t="s">
        <v>135</v>
      </c>
      <c r="BE235" s="219">
        <f>IF(N235="základní",J235,0)</f>
        <v>0</v>
      </c>
      <c r="BF235" s="219">
        <f>IF(N235="snížená",J235,0)</f>
        <v>0</v>
      </c>
      <c r="BG235" s="219">
        <f>IF(N235="zákl. přenesená",J235,0)</f>
        <v>0</v>
      </c>
      <c r="BH235" s="219">
        <f>IF(N235="sníž. přenesená",J235,0)</f>
        <v>0</v>
      </c>
      <c r="BI235" s="219">
        <f>IF(N235="nulová",J235,0)</f>
        <v>0</v>
      </c>
      <c r="BJ235" s="20" t="s">
        <v>80</v>
      </c>
      <c r="BK235" s="219">
        <f>ROUND(I235*H235,1)</f>
        <v>0</v>
      </c>
      <c r="BL235" s="20" t="s">
        <v>246</v>
      </c>
      <c r="BM235" s="218" t="s">
        <v>935</v>
      </c>
    </row>
    <row r="236" s="2" customFormat="1" ht="24.15" customHeight="1">
      <c r="A236" s="41"/>
      <c r="B236" s="42"/>
      <c r="C236" s="207" t="s">
        <v>576</v>
      </c>
      <c r="D236" s="207" t="s">
        <v>140</v>
      </c>
      <c r="E236" s="208" t="s">
        <v>936</v>
      </c>
      <c r="F236" s="209" t="s">
        <v>937</v>
      </c>
      <c r="G236" s="210" t="s">
        <v>238</v>
      </c>
      <c r="H236" s="211">
        <v>1</v>
      </c>
      <c r="I236" s="212"/>
      <c r="J236" s="213">
        <f>ROUND(I236*H236,1)</f>
        <v>0</v>
      </c>
      <c r="K236" s="209" t="s">
        <v>144</v>
      </c>
      <c r="L236" s="47"/>
      <c r="M236" s="214" t="s">
        <v>19</v>
      </c>
      <c r="N236" s="215" t="s">
        <v>43</v>
      </c>
      <c r="O236" s="87"/>
      <c r="P236" s="216">
        <f>O236*H236</f>
        <v>0</v>
      </c>
      <c r="Q236" s="216">
        <v>0</v>
      </c>
      <c r="R236" s="216">
        <f>Q236*H236</f>
        <v>0</v>
      </c>
      <c r="S236" s="216">
        <v>0</v>
      </c>
      <c r="T236" s="217">
        <f>S236*H236</f>
        <v>0</v>
      </c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R236" s="218" t="s">
        <v>246</v>
      </c>
      <c r="AT236" s="218" t="s">
        <v>140</v>
      </c>
      <c r="AU236" s="218" t="s">
        <v>82</v>
      </c>
      <c r="AY236" s="20" t="s">
        <v>135</v>
      </c>
      <c r="BE236" s="219">
        <f>IF(N236="základní",J236,0)</f>
        <v>0</v>
      </c>
      <c r="BF236" s="219">
        <f>IF(N236="snížená",J236,0)</f>
        <v>0</v>
      </c>
      <c r="BG236" s="219">
        <f>IF(N236="zákl. přenesená",J236,0)</f>
        <v>0</v>
      </c>
      <c r="BH236" s="219">
        <f>IF(N236="sníž. přenesená",J236,0)</f>
        <v>0</v>
      </c>
      <c r="BI236" s="219">
        <f>IF(N236="nulová",J236,0)</f>
        <v>0</v>
      </c>
      <c r="BJ236" s="20" t="s">
        <v>80</v>
      </c>
      <c r="BK236" s="219">
        <f>ROUND(I236*H236,1)</f>
        <v>0</v>
      </c>
      <c r="BL236" s="20" t="s">
        <v>246</v>
      </c>
      <c r="BM236" s="218" t="s">
        <v>938</v>
      </c>
    </row>
    <row r="237" s="2" customFormat="1">
      <c r="A237" s="41"/>
      <c r="B237" s="42"/>
      <c r="C237" s="43"/>
      <c r="D237" s="220" t="s">
        <v>147</v>
      </c>
      <c r="E237" s="43"/>
      <c r="F237" s="221" t="s">
        <v>939</v>
      </c>
      <c r="G237" s="43"/>
      <c r="H237" s="43"/>
      <c r="I237" s="222"/>
      <c r="J237" s="43"/>
      <c r="K237" s="43"/>
      <c r="L237" s="47"/>
      <c r="M237" s="223"/>
      <c r="N237" s="224"/>
      <c r="O237" s="87"/>
      <c r="P237" s="87"/>
      <c r="Q237" s="87"/>
      <c r="R237" s="87"/>
      <c r="S237" s="87"/>
      <c r="T237" s="88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T237" s="20" t="s">
        <v>147</v>
      </c>
      <c r="AU237" s="20" t="s">
        <v>82</v>
      </c>
    </row>
    <row r="238" s="2" customFormat="1" ht="16.5" customHeight="1">
      <c r="A238" s="41"/>
      <c r="B238" s="42"/>
      <c r="C238" s="259" t="s">
        <v>584</v>
      </c>
      <c r="D238" s="259" t="s">
        <v>242</v>
      </c>
      <c r="E238" s="260" t="s">
        <v>940</v>
      </c>
      <c r="F238" s="261" t="s">
        <v>941</v>
      </c>
      <c r="G238" s="262" t="s">
        <v>238</v>
      </c>
      <c r="H238" s="263">
        <v>1</v>
      </c>
      <c r="I238" s="264"/>
      <c r="J238" s="265">
        <f>ROUND(I238*H238,1)</f>
        <v>0</v>
      </c>
      <c r="K238" s="261" t="s">
        <v>144</v>
      </c>
      <c r="L238" s="266"/>
      <c r="M238" s="267" t="s">
        <v>19</v>
      </c>
      <c r="N238" s="268" t="s">
        <v>43</v>
      </c>
      <c r="O238" s="87"/>
      <c r="P238" s="216">
        <f>O238*H238</f>
        <v>0</v>
      </c>
      <c r="Q238" s="216">
        <v>0.00020000000000000001</v>
      </c>
      <c r="R238" s="216">
        <f>Q238*H238</f>
        <v>0.00020000000000000001</v>
      </c>
      <c r="S238" s="216">
        <v>0</v>
      </c>
      <c r="T238" s="217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18" t="s">
        <v>329</v>
      </c>
      <c r="AT238" s="218" t="s">
        <v>242</v>
      </c>
      <c r="AU238" s="218" t="s">
        <v>82</v>
      </c>
      <c r="AY238" s="20" t="s">
        <v>135</v>
      </c>
      <c r="BE238" s="219">
        <f>IF(N238="základní",J238,0)</f>
        <v>0</v>
      </c>
      <c r="BF238" s="219">
        <f>IF(N238="snížená",J238,0)</f>
        <v>0</v>
      </c>
      <c r="BG238" s="219">
        <f>IF(N238="zákl. přenesená",J238,0)</f>
        <v>0</v>
      </c>
      <c r="BH238" s="219">
        <f>IF(N238="sníž. přenesená",J238,0)</f>
        <v>0</v>
      </c>
      <c r="BI238" s="219">
        <f>IF(N238="nulová",J238,0)</f>
        <v>0</v>
      </c>
      <c r="BJ238" s="20" t="s">
        <v>80</v>
      </c>
      <c r="BK238" s="219">
        <f>ROUND(I238*H238,1)</f>
        <v>0</v>
      </c>
      <c r="BL238" s="20" t="s">
        <v>246</v>
      </c>
      <c r="BM238" s="218" t="s">
        <v>942</v>
      </c>
    </row>
    <row r="239" s="2" customFormat="1" ht="16.5" customHeight="1">
      <c r="A239" s="41"/>
      <c r="B239" s="42"/>
      <c r="C239" s="207" t="s">
        <v>589</v>
      </c>
      <c r="D239" s="207" t="s">
        <v>140</v>
      </c>
      <c r="E239" s="208" t="s">
        <v>943</v>
      </c>
      <c r="F239" s="209" t="s">
        <v>944</v>
      </c>
      <c r="G239" s="210" t="s">
        <v>238</v>
      </c>
      <c r="H239" s="211">
        <v>1</v>
      </c>
      <c r="I239" s="212"/>
      <c r="J239" s="213">
        <f>ROUND(I239*H239,1)</f>
        <v>0</v>
      </c>
      <c r="K239" s="209" t="s">
        <v>144</v>
      </c>
      <c r="L239" s="47"/>
      <c r="M239" s="214" t="s">
        <v>19</v>
      </c>
      <c r="N239" s="215" t="s">
        <v>43</v>
      </c>
      <c r="O239" s="87"/>
      <c r="P239" s="216">
        <f>O239*H239</f>
        <v>0</v>
      </c>
      <c r="Q239" s="216">
        <v>0</v>
      </c>
      <c r="R239" s="216">
        <f>Q239*H239</f>
        <v>0</v>
      </c>
      <c r="S239" s="216">
        <v>0</v>
      </c>
      <c r="T239" s="217">
        <f>S239*H239</f>
        <v>0</v>
      </c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R239" s="218" t="s">
        <v>246</v>
      </c>
      <c r="AT239" s="218" t="s">
        <v>140</v>
      </c>
      <c r="AU239" s="218" t="s">
        <v>82</v>
      </c>
      <c r="AY239" s="20" t="s">
        <v>135</v>
      </c>
      <c r="BE239" s="219">
        <f>IF(N239="základní",J239,0)</f>
        <v>0</v>
      </c>
      <c r="BF239" s="219">
        <f>IF(N239="snížená",J239,0)</f>
        <v>0</v>
      </c>
      <c r="BG239" s="219">
        <f>IF(N239="zákl. přenesená",J239,0)</f>
        <v>0</v>
      </c>
      <c r="BH239" s="219">
        <f>IF(N239="sníž. přenesená",J239,0)</f>
        <v>0</v>
      </c>
      <c r="BI239" s="219">
        <f>IF(N239="nulová",J239,0)</f>
        <v>0</v>
      </c>
      <c r="BJ239" s="20" t="s">
        <v>80</v>
      </c>
      <c r="BK239" s="219">
        <f>ROUND(I239*H239,1)</f>
        <v>0</v>
      </c>
      <c r="BL239" s="20" t="s">
        <v>246</v>
      </c>
      <c r="BM239" s="218" t="s">
        <v>945</v>
      </c>
    </row>
    <row r="240" s="2" customFormat="1">
      <c r="A240" s="41"/>
      <c r="B240" s="42"/>
      <c r="C240" s="43"/>
      <c r="D240" s="220" t="s">
        <v>147</v>
      </c>
      <c r="E240" s="43"/>
      <c r="F240" s="221" t="s">
        <v>946</v>
      </c>
      <c r="G240" s="43"/>
      <c r="H240" s="43"/>
      <c r="I240" s="222"/>
      <c r="J240" s="43"/>
      <c r="K240" s="43"/>
      <c r="L240" s="47"/>
      <c r="M240" s="223"/>
      <c r="N240" s="224"/>
      <c r="O240" s="87"/>
      <c r="P240" s="87"/>
      <c r="Q240" s="87"/>
      <c r="R240" s="87"/>
      <c r="S240" s="87"/>
      <c r="T240" s="88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T240" s="20" t="s">
        <v>147</v>
      </c>
      <c r="AU240" s="20" t="s">
        <v>82</v>
      </c>
    </row>
    <row r="241" s="2" customFormat="1" ht="16.5" customHeight="1">
      <c r="A241" s="41"/>
      <c r="B241" s="42"/>
      <c r="C241" s="259" t="s">
        <v>594</v>
      </c>
      <c r="D241" s="259" t="s">
        <v>242</v>
      </c>
      <c r="E241" s="260" t="s">
        <v>947</v>
      </c>
      <c r="F241" s="261" t="s">
        <v>948</v>
      </c>
      <c r="G241" s="262" t="s">
        <v>238</v>
      </c>
      <c r="H241" s="263">
        <v>1</v>
      </c>
      <c r="I241" s="264"/>
      <c r="J241" s="265">
        <f>ROUND(I241*H241,1)</f>
        <v>0</v>
      </c>
      <c r="K241" s="261" t="s">
        <v>144</v>
      </c>
      <c r="L241" s="266"/>
      <c r="M241" s="267" t="s">
        <v>19</v>
      </c>
      <c r="N241" s="268" t="s">
        <v>43</v>
      </c>
      <c r="O241" s="87"/>
      <c r="P241" s="216">
        <f>O241*H241</f>
        <v>0</v>
      </c>
      <c r="Q241" s="216">
        <v>0.00010000000000000001</v>
      </c>
      <c r="R241" s="216">
        <f>Q241*H241</f>
        <v>0.00010000000000000001</v>
      </c>
      <c r="S241" s="216">
        <v>0</v>
      </c>
      <c r="T241" s="217">
        <f>S241*H241</f>
        <v>0</v>
      </c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R241" s="218" t="s">
        <v>329</v>
      </c>
      <c r="AT241" s="218" t="s">
        <v>242</v>
      </c>
      <c r="AU241" s="218" t="s">
        <v>82</v>
      </c>
      <c r="AY241" s="20" t="s">
        <v>135</v>
      </c>
      <c r="BE241" s="219">
        <f>IF(N241="základní",J241,0)</f>
        <v>0</v>
      </c>
      <c r="BF241" s="219">
        <f>IF(N241="snížená",J241,0)</f>
        <v>0</v>
      </c>
      <c r="BG241" s="219">
        <f>IF(N241="zákl. přenesená",J241,0)</f>
        <v>0</v>
      </c>
      <c r="BH241" s="219">
        <f>IF(N241="sníž. přenesená",J241,0)</f>
        <v>0</v>
      </c>
      <c r="BI241" s="219">
        <f>IF(N241="nulová",J241,0)</f>
        <v>0</v>
      </c>
      <c r="BJ241" s="20" t="s">
        <v>80</v>
      </c>
      <c r="BK241" s="219">
        <f>ROUND(I241*H241,1)</f>
        <v>0</v>
      </c>
      <c r="BL241" s="20" t="s">
        <v>246</v>
      </c>
      <c r="BM241" s="218" t="s">
        <v>949</v>
      </c>
    </row>
    <row r="242" s="2" customFormat="1" ht="24.15" customHeight="1">
      <c r="A242" s="41"/>
      <c r="B242" s="42"/>
      <c r="C242" s="207" t="s">
        <v>601</v>
      </c>
      <c r="D242" s="207" t="s">
        <v>140</v>
      </c>
      <c r="E242" s="208" t="s">
        <v>950</v>
      </c>
      <c r="F242" s="209" t="s">
        <v>951</v>
      </c>
      <c r="G242" s="210" t="s">
        <v>238</v>
      </c>
      <c r="H242" s="211">
        <v>1</v>
      </c>
      <c r="I242" s="212"/>
      <c r="J242" s="213">
        <f>ROUND(I242*H242,1)</f>
        <v>0</v>
      </c>
      <c r="K242" s="209" t="s">
        <v>144</v>
      </c>
      <c r="L242" s="47"/>
      <c r="M242" s="214" t="s">
        <v>19</v>
      </c>
      <c r="N242" s="215" t="s">
        <v>43</v>
      </c>
      <c r="O242" s="87"/>
      <c r="P242" s="216">
        <f>O242*H242</f>
        <v>0</v>
      </c>
      <c r="Q242" s="216">
        <v>0</v>
      </c>
      <c r="R242" s="216">
        <f>Q242*H242</f>
        <v>0</v>
      </c>
      <c r="S242" s="216">
        <v>0</v>
      </c>
      <c r="T242" s="217">
        <f>S242*H242</f>
        <v>0</v>
      </c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R242" s="218" t="s">
        <v>246</v>
      </c>
      <c r="AT242" s="218" t="s">
        <v>140</v>
      </c>
      <c r="AU242" s="218" t="s">
        <v>82</v>
      </c>
      <c r="AY242" s="20" t="s">
        <v>135</v>
      </c>
      <c r="BE242" s="219">
        <f>IF(N242="základní",J242,0)</f>
        <v>0</v>
      </c>
      <c r="BF242" s="219">
        <f>IF(N242="snížená",J242,0)</f>
        <v>0</v>
      </c>
      <c r="BG242" s="219">
        <f>IF(N242="zákl. přenesená",J242,0)</f>
        <v>0</v>
      </c>
      <c r="BH242" s="219">
        <f>IF(N242="sníž. přenesená",J242,0)</f>
        <v>0</v>
      </c>
      <c r="BI242" s="219">
        <f>IF(N242="nulová",J242,0)</f>
        <v>0</v>
      </c>
      <c r="BJ242" s="20" t="s">
        <v>80</v>
      </c>
      <c r="BK242" s="219">
        <f>ROUND(I242*H242,1)</f>
        <v>0</v>
      </c>
      <c r="BL242" s="20" t="s">
        <v>246</v>
      </c>
      <c r="BM242" s="218" t="s">
        <v>952</v>
      </c>
    </row>
    <row r="243" s="2" customFormat="1">
      <c r="A243" s="41"/>
      <c r="B243" s="42"/>
      <c r="C243" s="43"/>
      <c r="D243" s="220" t="s">
        <v>147</v>
      </c>
      <c r="E243" s="43"/>
      <c r="F243" s="221" t="s">
        <v>953</v>
      </c>
      <c r="G243" s="43"/>
      <c r="H243" s="43"/>
      <c r="I243" s="222"/>
      <c r="J243" s="43"/>
      <c r="K243" s="43"/>
      <c r="L243" s="47"/>
      <c r="M243" s="223"/>
      <c r="N243" s="224"/>
      <c r="O243" s="87"/>
      <c r="P243" s="87"/>
      <c r="Q243" s="87"/>
      <c r="R243" s="87"/>
      <c r="S243" s="87"/>
      <c r="T243" s="88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T243" s="20" t="s">
        <v>147</v>
      </c>
      <c r="AU243" s="20" t="s">
        <v>82</v>
      </c>
    </row>
    <row r="244" s="2" customFormat="1" ht="16.5" customHeight="1">
      <c r="A244" s="41"/>
      <c r="B244" s="42"/>
      <c r="C244" s="259" t="s">
        <v>606</v>
      </c>
      <c r="D244" s="259" t="s">
        <v>242</v>
      </c>
      <c r="E244" s="260" t="s">
        <v>954</v>
      </c>
      <c r="F244" s="261" t="s">
        <v>955</v>
      </c>
      <c r="G244" s="262" t="s">
        <v>238</v>
      </c>
      <c r="H244" s="263">
        <v>1</v>
      </c>
      <c r="I244" s="264"/>
      <c r="J244" s="265">
        <f>ROUND(I244*H244,1)</f>
        <v>0</v>
      </c>
      <c r="K244" s="261" t="s">
        <v>144</v>
      </c>
      <c r="L244" s="266"/>
      <c r="M244" s="267" t="s">
        <v>19</v>
      </c>
      <c r="N244" s="268" t="s">
        <v>43</v>
      </c>
      <c r="O244" s="87"/>
      <c r="P244" s="216">
        <f>O244*H244</f>
        <v>0</v>
      </c>
      <c r="Q244" s="216">
        <v>0.00020000000000000001</v>
      </c>
      <c r="R244" s="216">
        <f>Q244*H244</f>
        <v>0.00020000000000000001</v>
      </c>
      <c r="S244" s="216">
        <v>0</v>
      </c>
      <c r="T244" s="217">
        <f>S244*H244</f>
        <v>0</v>
      </c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R244" s="218" t="s">
        <v>329</v>
      </c>
      <c r="AT244" s="218" t="s">
        <v>242</v>
      </c>
      <c r="AU244" s="218" t="s">
        <v>82</v>
      </c>
      <c r="AY244" s="20" t="s">
        <v>135</v>
      </c>
      <c r="BE244" s="219">
        <f>IF(N244="základní",J244,0)</f>
        <v>0</v>
      </c>
      <c r="BF244" s="219">
        <f>IF(N244="snížená",J244,0)</f>
        <v>0</v>
      </c>
      <c r="BG244" s="219">
        <f>IF(N244="zákl. přenesená",J244,0)</f>
        <v>0</v>
      </c>
      <c r="BH244" s="219">
        <f>IF(N244="sníž. přenesená",J244,0)</f>
        <v>0</v>
      </c>
      <c r="BI244" s="219">
        <f>IF(N244="nulová",J244,0)</f>
        <v>0</v>
      </c>
      <c r="BJ244" s="20" t="s">
        <v>80</v>
      </c>
      <c r="BK244" s="219">
        <f>ROUND(I244*H244,1)</f>
        <v>0</v>
      </c>
      <c r="BL244" s="20" t="s">
        <v>246</v>
      </c>
      <c r="BM244" s="218" t="s">
        <v>956</v>
      </c>
    </row>
    <row r="245" s="2" customFormat="1" ht="24.15" customHeight="1">
      <c r="A245" s="41"/>
      <c r="B245" s="42"/>
      <c r="C245" s="207" t="s">
        <v>611</v>
      </c>
      <c r="D245" s="207" t="s">
        <v>140</v>
      </c>
      <c r="E245" s="208" t="s">
        <v>957</v>
      </c>
      <c r="F245" s="209" t="s">
        <v>958</v>
      </c>
      <c r="G245" s="210" t="s">
        <v>313</v>
      </c>
      <c r="H245" s="211">
        <v>0.047</v>
      </c>
      <c r="I245" s="212"/>
      <c r="J245" s="213">
        <f>ROUND(I245*H245,1)</f>
        <v>0</v>
      </c>
      <c r="K245" s="209" t="s">
        <v>144</v>
      </c>
      <c r="L245" s="47"/>
      <c r="M245" s="214" t="s">
        <v>19</v>
      </c>
      <c r="N245" s="215" t="s">
        <v>43</v>
      </c>
      <c r="O245" s="87"/>
      <c r="P245" s="216">
        <f>O245*H245</f>
        <v>0</v>
      </c>
      <c r="Q245" s="216">
        <v>0</v>
      </c>
      <c r="R245" s="216">
        <f>Q245*H245</f>
        <v>0</v>
      </c>
      <c r="S245" s="216">
        <v>0</v>
      </c>
      <c r="T245" s="217">
        <f>S245*H245</f>
        <v>0</v>
      </c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R245" s="218" t="s">
        <v>246</v>
      </c>
      <c r="AT245" s="218" t="s">
        <v>140</v>
      </c>
      <c r="AU245" s="218" t="s">
        <v>82</v>
      </c>
      <c r="AY245" s="20" t="s">
        <v>135</v>
      </c>
      <c r="BE245" s="219">
        <f>IF(N245="základní",J245,0)</f>
        <v>0</v>
      </c>
      <c r="BF245" s="219">
        <f>IF(N245="snížená",J245,0)</f>
        <v>0</v>
      </c>
      <c r="BG245" s="219">
        <f>IF(N245="zákl. přenesená",J245,0)</f>
        <v>0</v>
      </c>
      <c r="BH245" s="219">
        <f>IF(N245="sníž. přenesená",J245,0)</f>
        <v>0</v>
      </c>
      <c r="BI245" s="219">
        <f>IF(N245="nulová",J245,0)</f>
        <v>0</v>
      </c>
      <c r="BJ245" s="20" t="s">
        <v>80</v>
      </c>
      <c r="BK245" s="219">
        <f>ROUND(I245*H245,1)</f>
        <v>0</v>
      </c>
      <c r="BL245" s="20" t="s">
        <v>246</v>
      </c>
      <c r="BM245" s="218" t="s">
        <v>959</v>
      </c>
    </row>
    <row r="246" s="2" customFormat="1">
      <c r="A246" s="41"/>
      <c r="B246" s="42"/>
      <c r="C246" s="43"/>
      <c r="D246" s="220" t="s">
        <v>147</v>
      </c>
      <c r="E246" s="43"/>
      <c r="F246" s="221" t="s">
        <v>960</v>
      </c>
      <c r="G246" s="43"/>
      <c r="H246" s="43"/>
      <c r="I246" s="222"/>
      <c r="J246" s="43"/>
      <c r="K246" s="43"/>
      <c r="L246" s="47"/>
      <c r="M246" s="223"/>
      <c r="N246" s="224"/>
      <c r="O246" s="87"/>
      <c r="P246" s="87"/>
      <c r="Q246" s="87"/>
      <c r="R246" s="87"/>
      <c r="S246" s="87"/>
      <c r="T246" s="88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T246" s="20" t="s">
        <v>147</v>
      </c>
      <c r="AU246" s="20" t="s">
        <v>82</v>
      </c>
    </row>
    <row r="247" s="2" customFormat="1" ht="16.5" customHeight="1">
      <c r="A247" s="41"/>
      <c r="B247" s="42"/>
      <c r="C247" s="207" t="s">
        <v>616</v>
      </c>
      <c r="D247" s="207" t="s">
        <v>140</v>
      </c>
      <c r="E247" s="208" t="s">
        <v>961</v>
      </c>
      <c r="F247" s="209" t="s">
        <v>962</v>
      </c>
      <c r="G247" s="210" t="s">
        <v>690</v>
      </c>
      <c r="H247" s="282"/>
      <c r="I247" s="212"/>
      <c r="J247" s="213">
        <f>ROUND(I247*H247,1)</f>
        <v>0</v>
      </c>
      <c r="K247" s="209" t="s">
        <v>19</v>
      </c>
      <c r="L247" s="47"/>
      <c r="M247" s="283" t="s">
        <v>19</v>
      </c>
      <c r="N247" s="284" t="s">
        <v>43</v>
      </c>
      <c r="O247" s="285"/>
      <c r="P247" s="286">
        <f>O247*H247</f>
        <v>0</v>
      </c>
      <c r="Q247" s="286">
        <v>0</v>
      </c>
      <c r="R247" s="286">
        <f>Q247*H247</f>
        <v>0</v>
      </c>
      <c r="S247" s="286">
        <v>0</v>
      </c>
      <c r="T247" s="287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18" t="s">
        <v>246</v>
      </c>
      <c r="AT247" s="218" t="s">
        <v>140</v>
      </c>
      <c r="AU247" s="218" t="s">
        <v>82</v>
      </c>
      <c r="AY247" s="20" t="s">
        <v>135</v>
      </c>
      <c r="BE247" s="219">
        <f>IF(N247="základní",J247,0)</f>
        <v>0</v>
      </c>
      <c r="BF247" s="219">
        <f>IF(N247="snížená",J247,0)</f>
        <v>0</v>
      </c>
      <c r="BG247" s="219">
        <f>IF(N247="zákl. přenesená",J247,0)</f>
        <v>0</v>
      </c>
      <c r="BH247" s="219">
        <f>IF(N247="sníž. přenesená",J247,0)</f>
        <v>0</v>
      </c>
      <c r="BI247" s="219">
        <f>IF(N247="nulová",J247,0)</f>
        <v>0</v>
      </c>
      <c r="BJ247" s="20" t="s">
        <v>80</v>
      </c>
      <c r="BK247" s="219">
        <f>ROUND(I247*H247,1)</f>
        <v>0</v>
      </c>
      <c r="BL247" s="20" t="s">
        <v>246</v>
      </c>
      <c r="BM247" s="218" t="s">
        <v>963</v>
      </c>
    </row>
    <row r="248" s="2" customFormat="1" ht="6.96" customHeight="1">
      <c r="A248" s="41"/>
      <c r="B248" s="62"/>
      <c r="C248" s="63"/>
      <c r="D248" s="63"/>
      <c r="E248" s="63"/>
      <c r="F248" s="63"/>
      <c r="G248" s="63"/>
      <c r="H248" s="63"/>
      <c r="I248" s="63"/>
      <c r="J248" s="63"/>
      <c r="K248" s="63"/>
      <c r="L248" s="47"/>
      <c r="M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</row>
  </sheetData>
  <sheetProtection sheet="1" autoFilter="0" formatColumns="0" formatRows="0" objects="1" scenarios="1" spinCount="100000" saltValue="4699y2W5w63+SQeBT2nvCMgTW6ANxvs2X/x7DLhURYTfN1Zpc9d17v2Ec5ItFybhtkpFbMBsu9PBxotqnnav3A==" hashValue="6pFgtbG+HU8u5udC5QWlaIQiloaNi1qovcgvS0W4gnS7EUORjAZORJjLfcApuACZ5buUEglldpcnNOzHKBn63g==" algorithmName="SHA-512" password="DDC5"/>
  <autoFilter ref="C83:K247"/>
  <mergeCells count="9">
    <mergeCell ref="E7:H7"/>
    <mergeCell ref="E9:H9"/>
    <mergeCell ref="E18:H18"/>
    <mergeCell ref="E27:H27"/>
    <mergeCell ref="E48:H48"/>
    <mergeCell ref="E50:H50"/>
    <mergeCell ref="E74:H74"/>
    <mergeCell ref="E76:H76"/>
    <mergeCell ref="L2:V2"/>
  </mergeCells>
  <hyperlinks>
    <hyperlink ref="F88" r:id="rId1" display="https://podminky.urs.cz/item/CS_URS_2026_01/721173722"/>
    <hyperlink ref="F90" r:id="rId2" display="https://podminky.urs.cz/item/CS_URS_2026_01/721173726"/>
    <hyperlink ref="F92" r:id="rId3" display="https://podminky.urs.cz/item/CS_URS_2026_01/721174063"/>
    <hyperlink ref="F94" r:id="rId4" display="https://podminky.urs.cz/item/CS_URS_2026_01/721274126"/>
    <hyperlink ref="F96" r:id="rId5" display="https://podminky.urs.cz/item/CS_URS_2026_01/721194104"/>
    <hyperlink ref="F98" r:id="rId6" display="https://podminky.urs.cz/item/CS_URS_2026_01/721194109"/>
    <hyperlink ref="F100" r:id="rId7" display="https://podminky.urs.cz/item/CS_URS_2026_01/721171907"/>
    <hyperlink ref="F102" r:id="rId8" display="https://podminky.urs.cz/item/CS_URS_2026_01/721171917"/>
    <hyperlink ref="F104" r:id="rId9" display="https://podminky.urs.cz/item/CS_URS_2026_01/721290111"/>
    <hyperlink ref="F107" r:id="rId10" display="https://podminky.urs.cz/item/CS_URS_2026_01/998721121"/>
    <hyperlink ref="F111" r:id="rId11" display="https://podminky.urs.cz/item/CS_URS_2026_01/722174002"/>
    <hyperlink ref="F113" r:id="rId12" display="https://podminky.urs.cz/item/CS_URS_2026_01/722174003"/>
    <hyperlink ref="F118" r:id="rId13" display="https://podminky.urs.cz/item/CS_URS_2026_01/722181241"/>
    <hyperlink ref="F120" r:id="rId14" display="https://podminky.urs.cz/item/CS_URS_2026_01/722181242"/>
    <hyperlink ref="F125" r:id="rId15" display="https://podminky.urs.cz/item/CS_URS_2026_01/722182017"/>
    <hyperlink ref="F130" r:id="rId16" display="https://podminky.urs.cz/item/CS_URS_2026_01/722190401"/>
    <hyperlink ref="F132" r:id="rId17" display="https://podminky.urs.cz/item/CS_URS_2026_01/722290246"/>
    <hyperlink ref="F135" r:id="rId18" display="https://podminky.urs.cz/item/CS_URS_2026_01/722232045"/>
    <hyperlink ref="F137" r:id="rId19" display="https://podminky.urs.cz/item/CS_URS_2026_01/722230113"/>
    <hyperlink ref="F139" r:id="rId20" display="https://podminky.urs.cz/item/CS_URS_2026_01/722131944"/>
    <hyperlink ref="F141" r:id="rId21" display="https://podminky.urs.cz/item/CS_URS_2026_01/722220233"/>
    <hyperlink ref="F143" r:id="rId22" display="https://podminky.urs.cz/item/CS_URS_2026_01/998722121"/>
    <hyperlink ref="F147" r:id="rId23" display="https://podminky.urs.cz/item/CS_URS_2026_01/725119122"/>
    <hyperlink ref="F155" r:id="rId24" display="https://podminky.urs.cz/item/CS_URS_2026_01/725119131"/>
    <hyperlink ref="F159" r:id="rId25" display="https://podminky.urs.cz/item/CS_URS_2026_01/725129101"/>
    <hyperlink ref="F162" r:id="rId26" display="https://podminky.urs.cz/item/CS_URS_2026_01/725219102"/>
    <hyperlink ref="F167" r:id="rId27" display="https://podminky.urs.cz/item/CS_URS_2026_01/725291669"/>
    <hyperlink ref="F170" r:id="rId28" display="https://podminky.urs.cz/item/CS_URS_2026_01/725291670"/>
    <hyperlink ref="F174" r:id="rId29" display="https://podminky.urs.cz/item/CS_URS_2026_01/725291679"/>
    <hyperlink ref="F179" r:id="rId30" display="https://podminky.urs.cz/item/CS_URS_2026_01/725291678"/>
    <hyperlink ref="F184" r:id="rId31" display="https://podminky.urs.cz/item/CS_URS_2026_01/725291652"/>
    <hyperlink ref="F187" r:id="rId32" display="https://podminky.urs.cz/item/CS_URS_2026_01/725291653"/>
    <hyperlink ref="F192" r:id="rId33" display="https://podminky.urs.cz/item/CS_URS_2026_01/725291654"/>
    <hyperlink ref="F195" r:id="rId34" display="https://podminky.urs.cz/item/CS_URS_2026_01/725291667"/>
    <hyperlink ref="F206" r:id="rId35" display="https://podminky.urs.cz/item/CS_URS_2026_01/725829131"/>
    <hyperlink ref="F209" r:id="rId36" display="https://podminky.urs.cz/item/CS_URS_2026_01/725829121"/>
    <hyperlink ref="F213" r:id="rId37" display="https://podminky.urs.cz/item/CS_URS_2026_01/725539201"/>
    <hyperlink ref="F216" r:id="rId38" display="https://podminky.urs.cz/item/CS_URS_2026_01/998725121"/>
    <hyperlink ref="F220" r:id="rId39" display="https://podminky.urs.cz/item/CS_URS_2026_01/751111131"/>
    <hyperlink ref="F223" r:id="rId40" display="https://podminky.urs.cz/item/CS_URS_2026_01/751514679"/>
    <hyperlink ref="F226" r:id="rId41" display="https://podminky.urs.cz/item/CS_URS_2026_01/751510042"/>
    <hyperlink ref="F230" r:id="rId42" display="https://podminky.urs.cz/item/CS_URS_2026_01/763793123"/>
    <hyperlink ref="F234" r:id="rId43" display="https://podminky.urs.cz/item/CS_URS_2026_01/751322012"/>
    <hyperlink ref="F237" r:id="rId44" display="https://podminky.urs.cz/item/CS_URS_2026_01/751514776"/>
    <hyperlink ref="F240" r:id="rId45" display="https://podminky.urs.cz/item/CS_URS_2026_01/751614124"/>
    <hyperlink ref="F243" r:id="rId46" display="https://podminky.urs.cz/item/CS_URS_2026_01/741310022"/>
    <hyperlink ref="F246" r:id="rId47" display="https://podminky.urs.cz/item/CS_URS_2026_01/99875112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8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88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82</v>
      </c>
    </row>
    <row r="4" s="1" customFormat="1" ht="24.96" customHeight="1">
      <c r="B4" s="23"/>
      <c r="D4" s="133" t="s">
        <v>93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VESTAVBA SOCIÁLNÍHO ZAŘÍZENÍ - st.p.č. 14/2 k.ú. MALŠOVICE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964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12. 2. 2026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">
        <v>19</v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">
        <v>27</v>
      </c>
      <c r="F15" s="41"/>
      <c r="G15" s="41"/>
      <c r="H15" s="41"/>
      <c r="I15" s="135" t="s">
        <v>28</v>
      </c>
      <c r="J15" s="139" t="s">
        <v>19</v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">
        <v>19</v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">
        <v>965</v>
      </c>
      <c r="F21" s="41"/>
      <c r="G21" s="41"/>
      <c r="H21" s="41"/>
      <c r="I21" s="135" t="s">
        <v>28</v>
      </c>
      <c r="J21" s="139" t="s">
        <v>19</v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34</v>
      </c>
      <c r="E23" s="41"/>
      <c r="F23" s="41"/>
      <c r="G23" s="41"/>
      <c r="H23" s="41"/>
      <c r="I23" s="135" t="s">
        <v>26</v>
      </c>
      <c r="J23" s="139" t="s">
        <v>19</v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">
        <v>966</v>
      </c>
      <c r="F24" s="41"/>
      <c r="G24" s="41"/>
      <c r="H24" s="41"/>
      <c r="I24" s="135" t="s">
        <v>28</v>
      </c>
      <c r="J24" s="139" t="s">
        <v>19</v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36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47.25" customHeight="1">
      <c r="A27" s="141"/>
      <c r="B27" s="142"/>
      <c r="C27" s="141"/>
      <c r="D27" s="141"/>
      <c r="E27" s="143" t="s">
        <v>37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38</v>
      </c>
      <c r="E30" s="41"/>
      <c r="F30" s="41"/>
      <c r="G30" s="41"/>
      <c r="H30" s="41"/>
      <c r="I30" s="41"/>
      <c r="J30" s="147">
        <f>ROUND(J81, 1)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40</v>
      </c>
      <c r="G32" s="41"/>
      <c r="H32" s="41"/>
      <c r="I32" s="148" t="s">
        <v>39</v>
      </c>
      <c r="J32" s="148" t="s">
        <v>41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42</v>
      </c>
      <c r="E33" s="135" t="s">
        <v>43</v>
      </c>
      <c r="F33" s="150">
        <f>ROUND((SUM(BE81:BE142)),  1)</f>
        <v>0</v>
      </c>
      <c r="G33" s="41"/>
      <c r="H33" s="41"/>
      <c r="I33" s="151">
        <v>0.20999999999999999</v>
      </c>
      <c r="J33" s="150">
        <f>ROUND(((SUM(BE81:BE142))*I33),  1)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44</v>
      </c>
      <c r="F34" s="150">
        <f>ROUND((SUM(BF81:BF142)),  1)</f>
        <v>0</v>
      </c>
      <c r="G34" s="41"/>
      <c r="H34" s="41"/>
      <c r="I34" s="151">
        <v>0.12</v>
      </c>
      <c r="J34" s="150">
        <f>ROUND(((SUM(BF81:BF142))*I34),  1)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45</v>
      </c>
      <c r="F35" s="150">
        <f>ROUND((SUM(BG81:BG142)),  1)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46</v>
      </c>
      <c r="F36" s="150">
        <f>ROUND((SUM(BH81:BH142)),  1)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47</v>
      </c>
      <c r="F37" s="150">
        <f>ROUND((SUM(BI81:BI142)),  1)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48</v>
      </c>
      <c r="E39" s="154"/>
      <c r="F39" s="154"/>
      <c r="G39" s="155" t="s">
        <v>49</v>
      </c>
      <c r="H39" s="156" t="s">
        <v>50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VESTAVBA SOCIÁLNÍHO ZAŘÍZENÍ - st.p.č. 14/2 k.ú. MALŠOVICE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003 - ELEKTROINSTALACE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MALŠOVICE</v>
      </c>
      <c r="G52" s="43"/>
      <c r="H52" s="43"/>
      <c r="I52" s="35" t="s">
        <v>23</v>
      </c>
      <c r="J52" s="75" t="str">
        <f>IF(J12="","",J12)</f>
        <v>12. 2. 2026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>OBEC MALŠOVICE, Malšovice 6</v>
      </c>
      <c r="G54" s="43"/>
      <c r="H54" s="43"/>
      <c r="I54" s="35" t="s">
        <v>31</v>
      </c>
      <c r="J54" s="39" t="str">
        <f>E21</f>
        <v>Pavel Knížek Jílové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25.6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34</v>
      </c>
      <c r="J55" s="39" t="str">
        <f>E24</f>
        <v xml:space="preserve">Pavel Knížek Jílové a Nina Blavková Děčín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97</v>
      </c>
      <c r="D57" s="165"/>
      <c r="E57" s="165"/>
      <c r="F57" s="165"/>
      <c r="G57" s="165"/>
      <c r="H57" s="165"/>
      <c r="I57" s="165"/>
      <c r="J57" s="166" t="s">
        <v>98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70</v>
      </c>
      <c r="D59" s="43"/>
      <c r="E59" s="43"/>
      <c r="F59" s="43"/>
      <c r="G59" s="43"/>
      <c r="H59" s="43"/>
      <c r="I59" s="43"/>
      <c r="J59" s="105">
        <f>J81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99</v>
      </c>
    </row>
    <row r="60" s="9" customFormat="1" ht="24.96" customHeight="1">
      <c r="A60" s="9"/>
      <c r="B60" s="168"/>
      <c r="C60" s="169"/>
      <c r="D60" s="170" t="s">
        <v>112</v>
      </c>
      <c r="E60" s="171"/>
      <c r="F60" s="171"/>
      <c r="G60" s="171"/>
      <c r="H60" s="171"/>
      <c r="I60" s="171"/>
      <c r="J60" s="172">
        <f>J82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967</v>
      </c>
      <c r="E61" s="177"/>
      <c r="F61" s="177"/>
      <c r="G61" s="177"/>
      <c r="H61" s="177"/>
      <c r="I61" s="177"/>
      <c r="J61" s="178">
        <f>J83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2" customFormat="1" ht="21.84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3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6.96" customHeight="1">
      <c r="A63" s="41"/>
      <c r="B63" s="62"/>
      <c r="C63" s="63"/>
      <c r="D63" s="63"/>
      <c r="E63" s="63"/>
      <c r="F63" s="63"/>
      <c r="G63" s="63"/>
      <c r="H63" s="63"/>
      <c r="I63" s="63"/>
      <c r="J63" s="63"/>
      <c r="K63" s="63"/>
      <c r="L63" s="13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7" s="2" customFormat="1" ht="6.96" customHeight="1">
      <c r="A67" s="41"/>
      <c r="B67" s="64"/>
      <c r="C67" s="65"/>
      <c r="D67" s="65"/>
      <c r="E67" s="65"/>
      <c r="F67" s="65"/>
      <c r="G67" s="65"/>
      <c r="H67" s="65"/>
      <c r="I67" s="65"/>
      <c r="J67" s="65"/>
      <c r="K67" s="65"/>
      <c r="L67" s="13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24.96" customHeight="1">
      <c r="A68" s="41"/>
      <c r="B68" s="42"/>
      <c r="C68" s="26" t="s">
        <v>120</v>
      </c>
      <c r="D68" s="43"/>
      <c r="E68" s="43"/>
      <c r="F68" s="43"/>
      <c r="G68" s="43"/>
      <c r="H68" s="43"/>
      <c r="I68" s="43"/>
      <c r="J68" s="43"/>
      <c r="K68" s="43"/>
      <c r="L68" s="13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6.96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12" customHeight="1">
      <c r="A70" s="41"/>
      <c r="B70" s="42"/>
      <c r="C70" s="35" t="s">
        <v>16</v>
      </c>
      <c r="D70" s="43"/>
      <c r="E70" s="43"/>
      <c r="F70" s="43"/>
      <c r="G70" s="43"/>
      <c r="H70" s="43"/>
      <c r="I70" s="43"/>
      <c r="J70" s="43"/>
      <c r="K70" s="4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16.5" customHeight="1">
      <c r="A71" s="41"/>
      <c r="B71" s="42"/>
      <c r="C71" s="43"/>
      <c r="D71" s="43"/>
      <c r="E71" s="163" t="str">
        <f>E7</f>
        <v>VESTAVBA SOCIÁLNÍHO ZAŘÍZENÍ - st.p.č. 14/2 k.ú. MALŠOVICE</v>
      </c>
      <c r="F71" s="35"/>
      <c r="G71" s="35"/>
      <c r="H71" s="35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2" customHeight="1">
      <c r="A72" s="41"/>
      <c r="B72" s="42"/>
      <c r="C72" s="35" t="s">
        <v>94</v>
      </c>
      <c r="D72" s="43"/>
      <c r="E72" s="43"/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6.5" customHeight="1">
      <c r="A73" s="41"/>
      <c r="B73" s="42"/>
      <c r="C73" s="43"/>
      <c r="D73" s="43"/>
      <c r="E73" s="72" t="str">
        <f>E9</f>
        <v>003 - ELEKTROINSTALACE</v>
      </c>
      <c r="F73" s="43"/>
      <c r="G73" s="43"/>
      <c r="H73" s="43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6.96" customHeight="1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2" customHeight="1">
      <c r="A75" s="41"/>
      <c r="B75" s="42"/>
      <c r="C75" s="35" t="s">
        <v>21</v>
      </c>
      <c r="D75" s="43"/>
      <c r="E75" s="43"/>
      <c r="F75" s="30" t="str">
        <f>F12</f>
        <v>MALŠOVICE</v>
      </c>
      <c r="G75" s="43"/>
      <c r="H75" s="43"/>
      <c r="I75" s="35" t="s">
        <v>23</v>
      </c>
      <c r="J75" s="75" t="str">
        <f>IF(J12="","",J12)</f>
        <v>12. 2. 2026</v>
      </c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5.15" customHeight="1">
      <c r="A77" s="41"/>
      <c r="B77" s="42"/>
      <c r="C77" s="35" t="s">
        <v>25</v>
      </c>
      <c r="D77" s="43"/>
      <c r="E77" s="43"/>
      <c r="F77" s="30" t="str">
        <f>E15</f>
        <v>OBEC MALŠOVICE, Malšovice 6</v>
      </c>
      <c r="G77" s="43"/>
      <c r="H77" s="43"/>
      <c r="I77" s="35" t="s">
        <v>31</v>
      </c>
      <c r="J77" s="39" t="str">
        <f>E21</f>
        <v>Pavel Knížek Jílové</v>
      </c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5.65" customHeight="1">
      <c r="A78" s="41"/>
      <c r="B78" s="42"/>
      <c r="C78" s="35" t="s">
        <v>29</v>
      </c>
      <c r="D78" s="43"/>
      <c r="E78" s="43"/>
      <c r="F78" s="30" t="str">
        <f>IF(E18="","",E18)</f>
        <v>Vyplň údaj</v>
      </c>
      <c r="G78" s="43"/>
      <c r="H78" s="43"/>
      <c r="I78" s="35" t="s">
        <v>34</v>
      </c>
      <c r="J78" s="39" t="str">
        <f>E24</f>
        <v xml:space="preserve">Pavel Knížek Jílové a Nina Blavková Děčín </v>
      </c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0.32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11" customFormat="1" ht="29.28" customHeight="1">
      <c r="A80" s="180"/>
      <c r="B80" s="181"/>
      <c r="C80" s="182" t="s">
        <v>121</v>
      </c>
      <c r="D80" s="183" t="s">
        <v>57</v>
      </c>
      <c r="E80" s="183" t="s">
        <v>53</v>
      </c>
      <c r="F80" s="183" t="s">
        <v>54</v>
      </c>
      <c r="G80" s="183" t="s">
        <v>122</v>
      </c>
      <c r="H80" s="183" t="s">
        <v>123</v>
      </c>
      <c r="I80" s="183" t="s">
        <v>124</v>
      </c>
      <c r="J80" s="183" t="s">
        <v>98</v>
      </c>
      <c r="K80" s="184" t="s">
        <v>125</v>
      </c>
      <c r="L80" s="185"/>
      <c r="M80" s="95" t="s">
        <v>19</v>
      </c>
      <c r="N80" s="96" t="s">
        <v>42</v>
      </c>
      <c r="O80" s="96" t="s">
        <v>126</v>
      </c>
      <c r="P80" s="96" t="s">
        <v>127</v>
      </c>
      <c r="Q80" s="96" t="s">
        <v>128</v>
      </c>
      <c r="R80" s="96" t="s">
        <v>129</v>
      </c>
      <c r="S80" s="96" t="s">
        <v>130</v>
      </c>
      <c r="T80" s="97" t="s">
        <v>131</v>
      </c>
      <c r="U80" s="180"/>
      <c r="V80" s="180"/>
      <c r="W80" s="180"/>
      <c r="X80" s="180"/>
      <c r="Y80" s="180"/>
      <c r="Z80" s="180"/>
      <c r="AA80" s="180"/>
      <c r="AB80" s="180"/>
      <c r="AC80" s="180"/>
      <c r="AD80" s="180"/>
      <c r="AE80" s="180"/>
    </row>
    <row r="81" s="2" customFormat="1" ht="22.8" customHeight="1">
      <c r="A81" s="41"/>
      <c r="B81" s="42"/>
      <c r="C81" s="102" t="s">
        <v>132</v>
      </c>
      <c r="D81" s="43"/>
      <c r="E81" s="43"/>
      <c r="F81" s="43"/>
      <c r="G81" s="43"/>
      <c r="H81" s="43"/>
      <c r="I81" s="43"/>
      <c r="J81" s="186">
        <f>BK81</f>
        <v>0</v>
      </c>
      <c r="K81" s="43"/>
      <c r="L81" s="47"/>
      <c r="M81" s="98"/>
      <c r="N81" s="187"/>
      <c r="O81" s="99"/>
      <c r="P81" s="188">
        <f>P82</f>
        <v>0</v>
      </c>
      <c r="Q81" s="99"/>
      <c r="R81" s="188">
        <f>R82</f>
        <v>0.093125500000000014</v>
      </c>
      <c r="S81" s="99"/>
      <c r="T81" s="189">
        <f>T82</f>
        <v>0</v>
      </c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T81" s="20" t="s">
        <v>71</v>
      </c>
      <c r="AU81" s="20" t="s">
        <v>99</v>
      </c>
      <c r="BK81" s="190">
        <f>BK82</f>
        <v>0</v>
      </c>
    </row>
    <row r="82" s="12" customFormat="1" ht="25.92" customHeight="1">
      <c r="A82" s="12"/>
      <c r="B82" s="191"/>
      <c r="C82" s="192"/>
      <c r="D82" s="193" t="s">
        <v>71</v>
      </c>
      <c r="E82" s="194" t="s">
        <v>316</v>
      </c>
      <c r="F82" s="194" t="s">
        <v>317</v>
      </c>
      <c r="G82" s="192"/>
      <c r="H82" s="192"/>
      <c r="I82" s="195"/>
      <c r="J82" s="196">
        <f>BK82</f>
        <v>0</v>
      </c>
      <c r="K82" s="192"/>
      <c r="L82" s="197"/>
      <c r="M82" s="198"/>
      <c r="N82" s="199"/>
      <c r="O82" s="199"/>
      <c r="P82" s="200">
        <f>P83</f>
        <v>0</v>
      </c>
      <c r="Q82" s="199"/>
      <c r="R82" s="200">
        <f>R83</f>
        <v>0.093125500000000014</v>
      </c>
      <c r="S82" s="199"/>
      <c r="T82" s="201">
        <f>T83</f>
        <v>0</v>
      </c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R82" s="202" t="s">
        <v>82</v>
      </c>
      <c r="AT82" s="203" t="s">
        <v>71</v>
      </c>
      <c r="AU82" s="203" t="s">
        <v>72</v>
      </c>
      <c r="AY82" s="202" t="s">
        <v>135</v>
      </c>
      <c r="BK82" s="204">
        <f>BK83</f>
        <v>0</v>
      </c>
    </row>
    <row r="83" s="12" customFormat="1" ht="22.8" customHeight="1">
      <c r="A83" s="12"/>
      <c r="B83" s="191"/>
      <c r="C83" s="192"/>
      <c r="D83" s="193" t="s">
        <v>71</v>
      </c>
      <c r="E83" s="205" t="s">
        <v>968</v>
      </c>
      <c r="F83" s="205" t="s">
        <v>969</v>
      </c>
      <c r="G83" s="192"/>
      <c r="H83" s="192"/>
      <c r="I83" s="195"/>
      <c r="J83" s="206">
        <f>BK83</f>
        <v>0</v>
      </c>
      <c r="K83" s="192"/>
      <c r="L83" s="197"/>
      <c r="M83" s="198"/>
      <c r="N83" s="199"/>
      <c r="O83" s="199"/>
      <c r="P83" s="200">
        <f>SUM(P84:P142)</f>
        <v>0</v>
      </c>
      <c r="Q83" s="199"/>
      <c r="R83" s="200">
        <f>SUM(R84:R142)</f>
        <v>0.093125500000000014</v>
      </c>
      <c r="S83" s="199"/>
      <c r="T83" s="201">
        <f>SUM(T84:T142)</f>
        <v>0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R83" s="202" t="s">
        <v>82</v>
      </c>
      <c r="AT83" s="203" t="s">
        <v>71</v>
      </c>
      <c r="AU83" s="203" t="s">
        <v>80</v>
      </c>
      <c r="AY83" s="202" t="s">
        <v>135</v>
      </c>
      <c r="BK83" s="204">
        <f>SUM(BK84:BK142)</f>
        <v>0</v>
      </c>
    </row>
    <row r="84" s="2" customFormat="1" ht="16.5" customHeight="1">
      <c r="A84" s="41"/>
      <c r="B84" s="42"/>
      <c r="C84" s="207" t="s">
        <v>80</v>
      </c>
      <c r="D84" s="207" t="s">
        <v>140</v>
      </c>
      <c r="E84" s="208" t="s">
        <v>970</v>
      </c>
      <c r="F84" s="209" t="s">
        <v>971</v>
      </c>
      <c r="G84" s="210" t="s">
        <v>238</v>
      </c>
      <c r="H84" s="211">
        <v>4</v>
      </c>
      <c r="I84" s="212"/>
      <c r="J84" s="213">
        <f>ROUND(I84*H84,1)</f>
        <v>0</v>
      </c>
      <c r="K84" s="209" t="s">
        <v>144</v>
      </c>
      <c r="L84" s="47"/>
      <c r="M84" s="214" t="s">
        <v>19</v>
      </c>
      <c r="N84" s="215" t="s">
        <v>43</v>
      </c>
      <c r="O84" s="87"/>
      <c r="P84" s="216">
        <f>O84*H84</f>
        <v>0</v>
      </c>
      <c r="Q84" s="216">
        <v>0</v>
      </c>
      <c r="R84" s="216">
        <f>Q84*H84</f>
        <v>0</v>
      </c>
      <c r="S84" s="216">
        <v>0</v>
      </c>
      <c r="T84" s="217">
        <f>S84*H84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R84" s="218" t="s">
        <v>246</v>
      </c>
      <c r="AT84" s="218" t="s">
        <v>140</v>
      </c>
      <c r="AU84" s="218" t="s">
        <v>82</v>
      </c>
      <c r="AY84" s="20" t="s">
        <v>135</v>
      </c>
      <c r="BE84" s="219">
        <f>IF(N84="základní",J84,0)</f>
        <v>0</v>
      </c>
      <c r="BF84" s="219">
        <f>IF(N84="snížená",J84,0)</f>
        <v>0</v>
      </c>
      <c r="BG84" s="219">
        <f>IF(N84="zákl. přenesená",J84,0)</f>
        <v>0</v>
      </c>
      <c r="BH84" s="219">
        <f>IF(N84="sníž. přenesená",J84,0)</f>
        <v>0</v>
      </c>
      <c r="BI84" s="219">
        <f>IF(N84="nulová",J84,0)</f>
        <v>0</v>
      </c>
      <c r="BJ84" s="20" t="s">
        <v>80</v>
      </c>
      <c r="BK84" s="219">
        <f>ROUND(I84*H84,1)</f>
        <v>0</v>
      </c>
      <c r="BL84" s="20" t="s">
        <v>246</v>
      </c>
      <c r="BM84" s="218" t="s">
        <v>972</v>
      </c>
    </row>
    <row r="85" s="2" customFormat="1">
      <c r="A85" s="41"/>
      <c r="B85" s="42"/>
      <c r="C85" s="43"/>
      <c r="D85" s="220" t="s">
        <v>147</v>
      </c>
      <c r="E85" s="43"/>
      <c r="F85" s="221" t="s">
        <v>973</v>
      </c>
      <c r="G85" s="43"/>
      <c r="H85" s="43"/>
      <c r="I85" s="222"/>
      <c r="J85" s="43"/>
      <c r="K85" s="43"/>
      <c r="L85" s="47"/>
      <c r="M85" s="223"/>
      <c r="N85" s="224"/>
      <c r="O85" s="87"/>
      <c r="P85" s="87"/>
      <c r="Q85" s="87"/>
      <c r="R85" s="87"/>
      <c r="S85" s="87"/>
      <c r="T85" s="88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T85" s="20" t="s">
        <v>147</v>
      </c>
      <c r="AU85" s="20" t="s">
        <v>82</v>
      </c>
    </row>
    <row r="86" s="2" customFormat="1" ht="16.5" customHeight="1">
      <c r="A86" s="41"/>
      <c r="B86" s="42"/>
      <c r="C86" s="259" t="s">
        <v>82</v>
      </c>
      <c r="D86" s="259" t="s">
        <v>242</v>
      </c>
      <c r="E86" s="260" t="s">
        <v>974</v>
      </c>
      <c r="F86" s="261" t="s">
        <v>975</v>
      </c>
      <c r="G86" s="262" t="s">
        <v>238</v>
      </c>
      <c r="H86" s="263">
        <v>1</v>
      </c>
      <c r="I86" s="264"/>
      <c r="J86" s="265">
        <f>ROUND(I86*H86,1)</f>
        <v>0</v>
      </c>
      <c r="K86" s="261" t="s">
        <v>144</v>
      </c>
      <c r="L86" s="266"/>
      <c r="M86" s="267" t="s">
        <v>19</v>
      </c>
      <c r="N86" s="268" t="s">
        <v>43</v>
      </c>
      <c r="O86" s="87"/>
      <c r="P86" s="216">
        <f>O86*H86</f>
        <v>0</v>
      </c>
      <c r="Q86" s="216">
        <v>0.00040000000000000002</v>
      </c>
      <c r="R86" s="216">
        <f>Q86*H86</f>
        <v>0.00040000000000000002</v>
      </c>
      <c r="S86" s="216">
        <v>0</v>
      </c>
      <c r="T86" s="217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18" t="s">
        <v>329</v>
      </c>
      <c r="AT86" s="218" t="s">
        <v>242</v>
      </c>
      <c r="AU86" s="218" t="s">
        <v>82</v>
      </c>
      <c r="AY86" s="20" t="s">
        <v>135</v>
      </c>
      <c r="BE86" s="219">
        <f>IF(N86="základní",J86,0)</f>
        <v>0</v>
      </c>
      <c r="BF86" s="219">
        <f>IF(N86="snížená",J86,0)</f>
        <v>0</v>
      </c>
      <c r="BG86" s="219">
        <f>IF(N86="zákl. přenesená",J86,0)</f>
        <v>0</v>
      </c>
      <c r="BH86" s="219">
        <f>IF(N86="sníž. přenesená",J86,0)</f>
        <v>0</v>
      </c>
      <c r="BI86" s="219">
        <f>IF(N86="nulová",J86,0)</f>
        <v>0</v>
      </c>
      <c r="BJ86" s="20" t="s">
        <v>80</v>
      </c>
      <c r="BK86" s="219">
        <f>ROUND(I86*H86,1)</f>
        <v>0</v>
      </c>
      <c r="BL86" s="20" t="s">
        <v>246</v>
      </c>
      <c r="BM86" s="218" t="s">
        <v>976</v>
      </c>
    </row>
    <row r="87" s="2" customFormat="1" ht="16.5" customHeight="1">
      <c r="A87" s="41"/>
      <c r="B87" s="42"/>
      <c r="C87" s="259" t="s">
        <v>136</v>
      </c>
      <c r="D87" s="259" t="s">
        <v>242</v>
      </c>
      <c r="E87" s="260" t="s">
        <v>977</v>
      </c>
      <c r="F87" s="261" t="s">
        <v>978</v>
      </c>
      <c r="G87" s="262" t="s">
        <v>238</v>
      </c>
      <c r="H87" s="263">
        <v>3</v>
      </c>
      <c r="I87" s="264"/>
      <c r="J87" s="265">
        <f>ROUND(I87*H87,1)</f>
        <v>0</v>
      </c>
      <c r="K87" s="261" t="s">
        <v>144</v>
      </c>
      <c r="L87" s="266"/>
      <c r="M87" s="267" t="s">
        <v>19</v>
      </c>
      <c r="N87" s="268" t="s">
        <v>43</v>
      </c>
      <c r="O87" s="87"/>
      <c r="P87" s="216">
        <f>O87*H87</f>
        <v>0</v>
      </c>
      <c r="Q87" s="216">
        <v>0.00040000000000000002</v>
      </c>
      <c r="R87" s="216">
        <f>Q87*H87</f>
        <v>0.0012000000000000001</v>
      </c>
      <c r="S87" s="216">
        <v>0</v>
      </c>
      <c r="T87" s="217">
        <f>S87*H87</f>
        <v>0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R87" s="218" t="s">
        <v>329</v>
      </c>
      <c r="AT87" s="218" t="s">
        <v>242</v>
      </c>
      <c r="AU87" s="218" t="s">
        <v>82</v>
      </c>
      <c r="AY87" s="20" t="s">
        <v>135</v>
      </c>
      <c r="BE87" s="219">
        <f>IF(N87="základní",J87,0)</f>
        <v>0</v>
      </c>
      <c r="BF87" s="219">
        <f>IF(N87="snížená",J87,0)</f>
        <v>0</v>
      </c>
      <c r="BG87" s="219">
        <f>IF(N87="zákl. přenesená",J87,0)</f>
        <v>0</v>
      </c>
      <c r="BH87" s="219">
        <f>IF(N87="sníž. přenesená",J87,0)</f>
        <v>0</v>
      </c>
      <c r="BI87" s="219">
        <f>IF(N87="nulová",J87,0)</f>
        <v>0</v>
      </c>
      <c r="BJ87" s="20" t="s">
        <v>80</v>
      </c>
      <c r="BK87" s="219">
        <f>ROUND(I87*H87,1)</f>
        <v>0</v>
      </c>
      <c r="BL87" s="20" t="s">
        <v>246</v>
      </c>
      <c r="BM87" s="218" t="s">
        <v>979</v>
      </c>
    </row>
    <row r="88" s="2" customFormat="1" ht="16.5" customHeight="1">
      <c r="A88" s="41"/>
      <c r="B88" s="42"/>
      <c r="C88" s="207" t="s">
        <v>145</v>
      </c>
      <c r="D88" s="207" t="s">
        <v>140</v>
      </c>
      <c r="E88" s="208" t="s">
        <v>980</v>
      </c>
      <c r="F88" s="209" t="s">
        <v>981</v>
      </c>
      <c r="G88" s="210" t="s">
        <v>238</v>
      </c>
      <c r="H88" s="211">
        <v>1</v>
      </c>
      <c r="I88" s="212"/>
      <c r="J88" s="213">
        <f>ROUND(I88*H88,1)</f>
        <v>0</v>
      </c>
      <c r="K88" s="209" t="s">
        <v>144</v>
      </c>
      <c r="L88" s="47"/>
      <c r="M88" s="214" t="s">
        <v>19</v>
      </c>
      <c r="N88" s="215" t="s">
        <v>43</v>
      </c>
      <c r="O88" s="87"/>
      <c r="P88" s="216">
        <f>O88*H88</f>
        <v>0</v>
      </c>
      <c r="Q88" s="216">
        <v>0</v>
      </c>
      <c r="R88" s="216">
        <f>Q88*H88</f>
        <v>0</v>
      </c>
      <c r="S88" s="216">
        <v>0</v>
      </c>
      <c r="T88" s="217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18" t="s">
        <v>246</v>
      </c>
      <c r="AT88" s="218" t="s">
        <v>140</v>
      </c>
      <c r="AU88" s="218" t="s">
        <v>82</v>
      </c>
      <c r="AY88" s="20" t="s">
        <v>135</v>
      </c>
      <c r="BE88" s="219">
        <f>IF(N88="základní",J88,0)</f>
        <v>0</v>
      </c>
      <c r="BF88" s="219">
        <f>IF(N88="snížená",J88,0)</f>
        <v>0</v>
      </c>
      <c r="BG88" s="219">
        <f>IF(N88="zákl. přenesená",J88,0)</f>
        <v>0</v>
      </c>
      <c r="BH88" s="219">
        <f>IF(N88="sníž. přenesená",J88,0)</f>
        <v>0</v>
      </c>
      <c r="BI88" s="219">
        <f>IF(N88="nulová",J88,0)</f>
        <v>0</v>
      </c>
      <c r="BJ88" s="20" t="s">
        <v>80</v>
      </c>
      <c r="BK88" s="219">
        <f>ROUND(I88*H88,1)</f>
        <v>0</v>
      </c>
      <c r="BL88" s="20" t="s">
        <v>246</v>
      </c>
      <c r="BM88" s="218" t="s">
        <v>982</v>
      </c>
    </row>
    <row r="89" s="2" customFormat="1">
      <c r="A89" s="41"/>
      <c r="B89" s="42"/>
      <c r="C89" s="43"/>
      <c r="D89" s="220" t="s">
        <v>147</v>
      </c>
      <c r="E89" s="43"/>
      <c r="F89" s="221" t="s">
        <v>983</v>
      </c>
      <c r="G89" s="43"/>
      <c r="H89" s="43"/>
      <c r="I89" s="222"/>
      <c r="J89" s="43"/>
      <c r="K89" s="43"/>
      <c r="L89" s="47"/>
      <c r="M89" s="223"/>
      <c r="N89" s="224"/>
      <c r="O89" s="87"/>
      <c r="P89" s="87"/>
      <c r="Q89" s="87"/>
      <c r="R89" s="87"/>
      <c r="S89" s="87"/>
      <c r="T89" s="88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T89" s="20" t="s">
        <v>147</v>
      </c>
      <c r="AU89" s="20" t="s">
        <v>82</v>
      </c>
    </row>
    <row r="90" s="2" customFormat="1" ht="16.5" customHeight="1">
      <c r="A90" s="41"/>
      <c r="B90" s="42"/>
      <c r="C90" s="259" t="s">
        <v>176</v>
      </c>
      <c r="D90" s="259" t="s">
        <v>242</v>
      </c>
      <c r="E90" s="260" t="s">
        <v>984</v>
      </c>
      <c r="F90" s="261" t="s">
        <v>985</v>
      </c>
      <c r="G90" s="262" t="s">
        <v>238</v>
      </c>
      <c r="H90" s="263">
        <v>1</v>
      </c>
      <c r="I90" s="264"/>
      <c r="J90" s="265">
        <f>ROUND(I90*H90,1)</f>
        <v>0</v>
      </c>
      <c r="K90" s="261" t="s">
        <v>19</v>
      </c>
      <c r="L90" s="266"/>
      <c r="M90" s="267" t="s">
        <v>19</v>
      </c>
      <c r="N90" s="268" t="s">
        <v>43</v>
      </c>
      <c r="O90" s="87"/>
      <c r="P90" s="216">
        <f>O90*H90</f>
        <v>0</v>
      </c>
      <c r="Q90" s="216">
        <v>0.00046999999999999999</v>
      </c>
      <c r="R90" s="216">
        <f>Q90*H90</f>
        <v>0.00046999999999999999</v>
      </c>
      <c r="S90" s="216">
        <v>0</v>
      </c>
      <c r="T90" s="217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18" t="s">
        <v>329</v>
      </c>
      <c r="AT90" s="218" t="s">
        <v>242</v>
      </c>
      <c r="AU90" s="218" t="s">
        <v>82</v>
      </c>
      <c r="AY90" s="20" t="s">
        <v>135</v>
      </c>
      <c r="BE90" s="219">
        <f>IF(N90="základní",J90,0)</f>
        <v>0</v>
      </c>
      <c r="BF90" s="219">
        <f>IF(N90="snížená",J90,0)</f>
        <v>0</v>
      </c>
      <c r="BG90" s="219">
        <f>IF(N90="zákl. přenesená",J90,0)</f>
        <v>0</v>
      </c>
      <c r="BH90" s="219">
        <f>IF(N90="sníž. přenesená",J90,0)</f>
        <v>0</v>
      </c>
      <c r="BI90" s="219">
        <f>IF(N90="nulová",J90,0)</f>
        <v>0</v>
      </c>
      <c r="BJ90" s="20" t="s">
        <v>80</v>
      </c>
      <c r="BK90" s="219">
        <f>ROUND(I90*H90,1)</f>
        <v>0</v>
      </c>
      <c r="BL90" s="20" t="s">
        <v>246</v>
      </c>
      <c r="BM90" s="218" t="s">
        <v>986</v>
      </c>
    </row>
    <row r="91" s="2" customFormat="1" ht="24.15" customHeight="1">
      <c r="A91" s="41"/>
      <c r="B91" s="42"/>
      <c r="C91" s="207" t="s">
        <v>166</v>
      </c>
      <c r="D91" s="207" t="s">
        <v>140</v>
      </c>
      <c r="E91" s="208" t="s">
        <v>987</v>
      </c>
      <c r="F91" s="209" t="s">
        <v>988</v>
      </c>
      <c r="G91" s="210" t="s">
        <v>162</v>
      </c>
      <c r="H91" s="211">
        <v>135</v>
      </c>
      <c r="I91" s="212"/>
      <c r="J91" s="213">
        <f>ROUND(I91*H91,1)</f>
        <v>0</v>
      </c>
      <c r="K91" s="209" t="s">
        <v>144</v>
      </c>
      <c r="L91" s="47"/>
      <c r="M91" s="214" t="s">
        <v>19</v>
      </c>
      <c r="N91" s="215" t="s">
        <v>43</v>
      </c>
      <c r="O91" s="87"/>
      <c r="P91" s="216">
        <f>O91*H91</f>
        <v>0</v>
      </c>
      <c r="Q91" s="216">
        <v>0</v>
      </c>
      <c r="R91" s="216">
        <f>Q91*H91</f>
        <v>0</v>
      </c>
      <c r="S91" s="216">
        <v>0</v>
      </c>
      <c r="T91" s="217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18" t="s">
        <v>246</v>
      </c>
      <c r="AT91" s="218" t="s">
        <v>140</v>
      </c>
      <c r="AU91" s="218" t="s">
        <v>82</v>
      </c>
      <c r="AY91" s="20" t="s">
        <v>135</v>
      </c>
      <c r="BE91" s="219">
        <f>IF(N91="základní",J91,0)</f>
        <v>0</v>
      </c>
      <c r="BF91" s="219">
        <f>IF(N91="snížená",J91,0)</f>
        <v>0</v>
      </c>
      <c r="BG91" s="219">
        <f>IF(N91="zákl. přenesená",J91,0)</f>
        <v>0</v>
      </c>
      <c r="BH91" s="219">
        <f>IF(N91="sníž. přenesená",J91,0)</f>
        <v>0</v>
      </c>
      <c r="BI91" s="219">
        <f>IF(N91="nulová",J91,0)</f>
        <v>0</v>
      </c>
      <c r="BJ91" s="20" t="s">
        <v>80</v>
      </c>
      <c r="BK91" s="219">
        <f>ROUND(I91*H91,1)</f>
        <v>0</v>
      </c>
      <c r="BL91" s="20" t="s">
        <v>246</v>
      </c>
      <c r="BM91" s="218" t="s">
        <v>989</v>
      </c>
    </row>
    <row r="92" s="2" customFormat="1">
      <c r="A92" s="41"/>
      <c r="B92" s="42"/>
      <c r="C92" s="43"/>
      <c r="D92" s="220" t="s">
        <v>147</v>
      </c>
      <c r="E92" s="43"/>
      <c r="F92" s="221" t="s">
        <v>990</v>
      </c>
      <c r="G92" s="43"/>
      <c r="H92" s="43"/>
      <c r="I92" s="222"/>
      <c r="J92" s="43"/>
      <c r="K92" s="43"/>
      <c r="L92" s="47"/>
      <c r="M92" s="223"/>
      <c r="N92" s="224"/>
      <c r="O92" s="87"/>
      <c r="P92" s="87"/>
      <c r="Q92" s="87"/>
      <c r="R92" s="87"/>
      <c r="S92" s="87"/>
      <c r="T92" s="88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147</v>
      </c>
      <c r="AU92" s="20" t="s">
        <v>82</v>
      </c>
    </row>
    <row r="93" s="2" customFormat="1" ht="16.5" customHeight="1">
      <c r="A93" s="41"/>
      <c r="B93" s="42"/>
      <c r="C93" s="259" t="s">
        <v>186</v>
      </c>
      <c r="D93" s="259" t="s">
        <v>242</v>
      </c>
      <c r="E93" s="260" t="s">
        <v>991</v>
      </c>
      <c r="F93" s="261" t="s">
        <v>992</v>
      </c>
      <c r="G93" s="262" t="s">
        <v>162</v>
      </c>
      <c r="H93" s="263">
        <v>155.25</v>
      </c>
      <c r="I93" s="264"/>
      <c r="J93" s="265">
        <f>ROUND(I93*H93,1)</f>
        <v>0</v>
      </c>
      <c r="K93" s="261" t="s">
        <v>144</v>
      </c>
      <c r="L93" s="266"/>
      <c r="M93" s="267" t="s">
        <v>19</v>
      </c>
      <c r="N93" s="268" t="s">
        <v>43</v>
      </c>
      <c r="O93" s="87"/>
      <c r="P93" s="216">
        <f>O93*H93</f>
        <v>0</v>
      </c>
      <c r="Q93" s="216">
        <v>0.00012</v>
      </c>
      <c r="R93" s="216">
        <f>Q93*H93</f>
        <v>0.018630000000000001</v>
      </c>
      <c r="S93" s="216">
        <v>0</v>
      </c>
      <c r="T93" s="217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18" t="s">
        <v>329</v>
      </c>
      <c r="AT93" s="218" t="s">
        <v>242</v>
      </c>
      <c r="AU93" s="218" t="s">
        <v>82</v>
      </c>
      <c r="AY93" s="20" t="s">
        <v>135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20" t="s">
        <v>80</v>
      </c>
      <c r="BK93" s="219">
        <f>ROUND(I93*H93,1)</f>
        <v>0</v>
      </c>
      <c r="BL93" s="20" t="s">
        <v>246</v>
      </c>
      <c r="BM93" s="218" t="s">
        <v>993</v>
      </c>
    </row>
    <row r="94" s="13" customFormat="1">
      <c r="A94" s="13"/>
      <c r="B94" s="225"/>
      <c r="C94" s="226"/>
      <c r="D94" s="227" t="s">
        <v>149</v>
      </c>
      <c r="E94" s="228" t="s">
        <v>19</v>
      </c>
      <c r="F94" s="229" t="s">
        <v>994</v>
      </c>
      <c r="G94" s="226"/>
      <c r="H94" s="230">
        <v>155.25</v>
      </c>
      <c r="I94" s="231"/>
      <c r="J94" s="226"/>
      <c r="K94" s="226"/>
      <c r="L94" s="232"/>
      <c r="M94" s="233"/>
      <c r="N94" s="234"/>
      <c r="O94" s="234"/>
      <c r="P94" s="234"/>
      <c r="Q94" s="234"/>
      <c r="R94" s="234"/>
      <c r="S94" s="234"/>
      <c r="T94" s="235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T94" s="236" t="s">
        <v>149</v>
      </c>
      <c r="AU94" s="236" t="s">
        <v>82</v>
      </c>
      <c r="AV94" s="13" t="s">
        <v>82</v>
      </c>
      <c r="AW94" s="13" t="s">
        <v>33</v>
      </c>
      <c r="AX94" s="13" t="s">
        <v>80</v>
      </c>
      <c r="AY94" s="236" t="s">
        <v>135</v>
      </c>
    </row>
    <row r="95" s="2" customFormat="1" ht="24.15" customHeight="1">
      <c r="A95" s="41"/>
      <c r="B95" s="42"/>
      <c r="C95" s="207" t="s">
        <v>191</v>
      </c>
      <c r="D95" s="207" t="s">
        <v>140</v>
      </c>
      <c r="E95" s="208" t="s">
        <v>995</v>
      </c>
      <c r="F95" s="209" t="s">
        <v>996</v>
      </c>
      <c r="G95" s="210" t="s">
        <v>162</v>
      </c>
      <c r="H95" s="211">
        <v>180</v>
      </c>
      <c r="I95" s="212"/>
      <c r="J95" s="213">
        <f>ROUND(I95*H95,1)</f>
        <v>0</v>
      </c>
      <c r="K95" s="209" t="s">
        <v>144</v>
      </c>
      <c r="L95" s="47"/>
      <c r="M95" s="214" t="s">
        <v>19</v>
      </c>
      <c r="N95" s="215" t="s">
        <v>43</v>
      </c>
      <c r="O95" s="87"/>
      <c r="P95" s="216">
        <f>O95*H95</f>
        <v>0</v>
      </c>
      <c r="Q95" s="216">
        <v>0</v>
      </c>
      <c r="R95" s="216">
        <f>Q95*H95</f>
        <v>0</v>
      </c>
      <c r="S95" s="216">
        <v>0</v>
      </c>
      <c r="T95" s="217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18" t="s">
        <v>246</v>
      </c>
      <c r="AT95" s="218" t="s">
        <v>140</v>
      </c>
      <c r="AU95" s="218" t="s">
        <v>82</v>
      </c>
      <c r="AY95" s="20" t="s">
        <v>135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20" t="s">
        <v>80</v>
      </c>
      <c r="BK95" s="219">
        <f>ROUND(I95*H95,1)</f>
        <v>0</v>
      </c>
      <c r="BL95" s="20" t="s">
        <v>246</v>
      </c>
      <c r="BM95" s="218" t="s">
        <v>997</v>
      </c>
    </row>
    <row r="96" s="2" customFormat="1">
      <c r="A96" s="41"/>
      <c r="B96" s="42"/>
      <c r="C96" s="43"/>
      <c r="D96" s="220" t="s">
        <v>147</v>
      </c>
      <c r="E96" s="43"/>
      <c r="F96" s="221" t="s">
        <v>998</v>
      </c>
      <c r="G96" s="43"/>
      <c r="H96" s="43"/>
      <c r="I96" s="222"/>
      <c r="J96" s="43"/>
      <c r="K96" s="43"/>
      <c r="L96" s="47"/>
      <c r="M96" s="223"/>
      <c r="N96" s="224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147</v>
      </c>
      <c r="AU96" s="20" t="s">
        <v>82</v>
      </c>
    </row>
    <row r="97" s="2" customFormat="1" ht="16.5" customHeight="1">
      <c r="A97" s="41"/>
      <c r="B97" s="42"/>
      <c r="C97" s="259" t="s">
        <v>197</v>
      </c>
      <c r="D97" s="259" t="s">
        <v>242</v>
      </c>
      <c r="E97" s="260" t="s">
        <v>999</v>
      </c>
      <c r="F97" s="261" t="s">
        <v>1000</v>
      </c>
      <c r="G97" s="262" t="s">
        <v>162</v>
      </c>
      <c r="H97" s="263">
        <v>207</v>
      </c>
      <c r="I97" s="264"/>
      <c r="J97" s="265">
        <f>ROUND(I97*H97,1)</f>
        <v>0</v>
      </c>
      <c r="K97" s="261" t="s">
        <v>144</v>
      </c>
      <c r="L97" s="266"/>
      <c r="M97" s="267" t="s">
        <v>19</v>
      </c>
      <c r="N97" s="268" t="s">
        <v>43</v>
      </c>
      <c r="O97" s="87"/>
      <c r="P97" s="216">
        <f>O97*H97</f>
        <v>0</v>
      </c>
      <c r="Q97" s="216">
        <v>0.00017000000000000001</v>
      </c>
      <c r="R97" s="216">
        <f>Q97*H97</f>
        <v>0.035189999999999999</v>
      </c>
      <c r="S97" s="216">
        <v>0</v>
      </c>
      <c r="T97" s="21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18" t="s">
        <v>329</v>
      </c>
      <c r="AT97" s="218" t="s">
        <v>242</v>
      </c>
      <c r="AU97" s="218" t="s">
        <v>82</v>
      </c>
      <c r="AY97" s="20" t="s">
        <v>135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20" t="s">
        <v>80</v>
      </c>
      <c r="BK97" s="219">
        <f>ROUND(I97*H97,1)</f>
        <v>0</v>
      </c>
      <c r="BL97" s="20" t="s">
        <v>246</v>
      </c>
      <c r="BM97" s="218" t="s">
        <v>1001</v>
      </c>
    </row>
    <row r="98" s="13" customFormat="1">
      <c r="A98" s="13"/>
      <c r="B98" s="225"/>
      <c r="C98" s="226"/>
      <c r="D98" s="227" t="s">
        <v>149</v>
      </c>
      <c r="E98" s="228" t="s">
        <v>19</v>
      </c>
      <c r="F98" s="229" t="s">
        <v>1002</v>
      </c>
      <c r="G98" s="226"/>
      <c r="H98" s="230">
        <v>207</v>
      </c>
      <c r="I98" s="231"/>
      <c r="J98" s="226"/>
      <c r="K98" s="226"/>
      <c r="L98" s="232"/>
      <c r="M98" s="233"/>
      <c r="N98" s="234"/>
      <c r="O98" s="234"/>
      <c r="P98" s="234"/>
      <c r="Q98" s="234"/>
      <c r="R98" s="234"/>
      <c r="S98" s="234"/>
      <c r="T98" s="235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36" t="s">
        <v>149</v>
      </c>
      <c r="AU98" s="236" t="s">
        <v>82</v>
      </c>
      <c r="AV98" s="13" t="s">
        <v>82</v>
      </c>
      <c r="AW98" s="13" t="s">
        <v>33</v>
      </c>
      <c r="AX98" s="13" t="s">
        <v>80</v>
      </c>
      <c r="AY98" s="236" t="s">
        <v>135</v>
      </c>
    </row>
    <row r="99" s="2" customFormat="1" ht="24.15" customHeight="1">
      <c r="A99" s="41"/>
      <c r="B99" s="42"/>
      <c r="C99" s="207" t="s">
        <v>203</v>
      </c>
      <c r="D99" s="207" t="s">
        <v>140</v>
      </c>
      <c r="E99" s="208" t="s">
        <v>1003</v>
      </c>
      <c r="F99" s="209" t="s">
        <v>1004</v>
      </c>
      <c r="G99" s="210" t="s">
        <v>162</v>
      </c>
      <c r="H99" s="211">
        <v>65</v>
      </c>
      <c r="I99" s="212"/>
      <c r="J99" s="213">
        <f>ROUND(I99*H99,1)</f>
        <v>0</v>
      </c>
      <c r="K99" s="209" t="s">
        <v>144</v>
      </c>
      <c r="L99" s="47"/>
      <c r="M99" s="214" t="s">
        <v>19</v>
      </c>
      <c r="N99" s="215" t="s">
        <v>43</v>
      </c>
      <c r="O99" s="87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8" t="s">
        <v>246</v>
      </c>
      <c r="AT99" s="218" t="s">
        <v>140</v>
      </c>
      <c r="AU99" s="218" t="s">
        <v>82</v>
      </c>
      <c r="AY99" s="20" t="s">
        <v>135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20" t="s">
        <v>80</v>
      </c>
      <c r="BK99" s="219">
        <f>ROUND(I99*H99,1)</f>
        <v>0</v>
      </c>
      <c r="BL99" s="20" t="s">
        <v>246</v>
      </c>
      <c r="BM99" s="218" t="s">
        <v>1005</v>
      </c>
    </row>
    <row r="100" s="2" customFormat="1">
      <c r="A100" s="41"/>
      <c r="B100" s="42"/>
      <c r="C100" s="43"/>
      <c r="D100" s="220" t="s">
        <v>147</v>
      </c>
      <c r="E100" s="43"/>
      <c r="F100" s="221" t="s">
        <v>1006</v>
      </c>
      <c r="G100" s="43"/>
      <c r="H100" s="43"/>
      <c r="I100" s="222"/>
      <c r="J100" s="43"/>
      <c r="K100" s="43"/>
      <c r="L100" s="47"/>
      <c r="M100" s="223"/>
      <c r="N100" s="224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147</v>
      </c>
      <c r="AU100" s="20" t="s">
        <v>82</v>
      </c>
    </row>
    <row r="101" s="2" customFormat="1" ht="16.5" customHeight="1">
      <c r="A101" s="41"/>
      <c r="B101" s="42"/>
      <c r="C101" s="259" t="s">
        <v>215</v>
      </c>
      <c r="D101" s="259" t="s">
        <v>242</v>
      </c>
      <c r="E101" s="260" t="s">
        <v>1007</v>
      </c>
      <c r="F101" s="261" t="s">
        <v>1008</v>
      </c>
      <c r="G101" s="262" t="s">
        <v>162</v>
      </c>
      <c r="H101" s="263">
        <v>74.75</v>
      </c>
      <c r="I101" s="264"/>
      <c r="J101" s="265">
        <f>ROUND(I101*H101,1)</f>
        <v>0</v>
      </c>
      <c r="K101" s="261" t="s">
        <v>144</v>
      </c>
      <c r="L101" s="266"/>
      <c r="M101" s="267" t="s">
        <v>19</v>
      </c>
      <c r="N101" s="268" t="s">
        <v>43</v>
      </c>
      <c r="O101" s="87"/>
      <c r="P101" s="216">
        <f>O101*H101</f>
        <v>0</v>
      </c>
      <c r="Q101" s="216">
        <v>6.9999999999999994E-05</v>
      </c>
      <c r="R101" s="216">
        <f>Q101*H101</f>
        <v>0.0052324999999999993</v>
      </c>
      <c r="S101" s="216">
        <v>0</v>
      </c>
      <c r="T101" s="217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18" t="s">
        <v>329</v>
      </c>
      <c r="AT101" s="218" t="s">
        <v>242</v>
      </c>
      <c r="AU101" s="218" t="s">
        <v>82</v>
      </c>
      <c r="AY101" s="20" t="s">
        <v>135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20" t="s">
        <v>80</v>
      </c>
      <c r="BK101" s="219">
        <f>ROUND(I101*H101,1)</f>
        <v>0</v>
      </c>
      <c r="BL101" s="20" t="s">
        <v>246</v>
      </c>
      <c r="BM101" s="218" t="s">
        <v>1009</v>
      </c>
    </row>
    <row r="102" s="13" customFormat="1">
      <c r="A102" s="13"/>
      <c r="B102" s="225"/>
      <c r="C102" s="226"/>
      <c r="D102" s="227" t="s">
        <v>149</v>
      </c>
      <c r="E102" s="228" t="s">
        <v>19</v>
      </c>
      <c r="F102" s="229" t="s">
        <v>1010</v>
      </c>
      <c r="G102" s="226"/>
      <c r="H102" s="230">
        <v>74.75</v>
      </c>
      <c r="I102" s="231"/>
      <c r="J102" s="226"/>
      <c r="K102" s="226"/>
      <c r="L102" s="232"/>
      <c r="M102" s="233"/>
      <c r="N102" s="234"/>
      <c r="O102" s="234"/>
      <c r="P102" s="234"/>
      <c r="Q102" s="234"/>
      <c r="R102" s="234"/>
      <c r="S102" s="234"/>
      <c r="T102" s="235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36" t="s">
        <v>149</v>
      </c>
      <c r="AU102" s="236" t="s">
        <v>82</v>
      </c>
      <c r="AV102" s="13" t="s">
        <v>82</v>
      </c>
      <c r="AW102" s="13" t="s">
        <v>33</v>
      </c>
      <c r="AX102" s="13" t="s">
        <v>80</v>
      </c>
      <c r="AY102" s="236" t="s">
        <v>135</v>
      </c>
    </row>
    <row r="103" s="2" customFormat="1" ht="24.15" customHeight="1">
      <c r="A103" s="41"/>
      <c r="B103" s="42"/>
      <c r="C103" s="207" t="s">
        <v>8</v>
      </c>
      <c r="D103" s="207" t="s">
        <v>140</v>
      </c>
      <c r="E103" s="208" t="s">
        <v>1011</v>
      </c>
      <c r="F103" s="209" t="s">
        <v>1012</v>
      </c>
      <c r="G103" s="210" t="s">
        <v>238</v>
      </c>
      <c r="H103" s="211">
        <v>3</v>
      </c>
      <c r="I103" s="212"/>
      <c r="J103" s="213">
        <f>ROUND(I103*H103,1)</f>
        <v>0</v>
      </c>
      <c r="K103" s="209" t="s">
        <v>144</v>
      </c>
      <c r="L103" s="47"/>
      <c r="M103" s="214" t="s">
        <v>19</v>
      </c>
      <c r="N103" s="215" t="s">
        <v>43</v>
      </c>
      <c r="O103" s="87"/>
      <c r="P103" s="216">
        <f>O103*H103</f>
        <v>0</v>
      </c>
      <c r="Q103" s="216">
        <v>0</v>
      </c>
      <c r="R103" s="216">
        <f>Q103*H103</f>
        <v>0</v>
      </c>
      <c r="S103" s="216">
        <v>0</v>
      </c>
      <c r="T103" s="217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18" t="s">
        <v>246</v>
      </c>
      <c r="AT103" s="218" t="s">
        <v>140</v>
      </c>
      <c r="AU103" s="218" t="s">
        <v>82</v>
      </c>
      <c r="AY103" s="20" t="s">
        <v>135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20" t="s">
        <v>80</v>
      </c>
      <c r="BK103" s="219">
        <f>ROUND(I103*H103,1)</f>
        <v>0</v>
      </c>
      <c r="BL103" s="20" t="s">
        <v>246</v>
      </c>
      <c r="BM103" s="218" t="s">
        <v>1013</v>
      </c>
    </row>
    <row r="104" s="2" customFormat="1">
      <c r="A104" s="41"/>
      <c r="B104" s="42"/>
      <c r="C104" s="43"/>
      <c r="D104" s="220" t="s">
        <v>147</v>
      </c>
      <c r="E104" s="43"/>
      <c r="F104" s="221" t="s">
        <v>1014</v>
      </c>
      <c r="G104" s="43"/>
      <c r="H104" s="43"/>
      <c r="I104" s="222"/>
      <c r="J104" s="43"/>
      <c r="K104" s="43"/>
      <c r="L104" s="47"/>
      <c r="M104" s="223"/>
      <c r="N104" s="224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147</v>
      </c>
      <c r="AU104" s="20" t="s">
        <v>82</v>
      </c>
    </row>
    <row r="105" s="2" customFormat="1" ht="16.5" customHeight="1">
      <c r="A105" s="41"/>
      <c r="B105" s="42"/>
      <c r="C105" s="259" t="s">
        <v>226</v>
      </c>
      <c r="D105" s="259" t="s">
        <v>242</v>
      </c>
      <c r="E105" s="260" t="s">
        <v>1015</v>
      </c>
      <c r="F105" s="261" t="s">
        <v>1016</v>
      </c>
      <c r="G105" s="262" t="s">
        <v>238</v>
      </c>
      <c r="H105" s="263">
        <v>3</v>
      </c>
      <c r="I105" s="264"/>
      <c r="J105" s="265">
        <f>ROUND(I105*H105,1)</f>
        <v>0</v>
      </c>
      <c r="K105" s="261" t="s">
        <v>144</v>
      </c>
      <c r="L105" s="266"/>
      <c r="M105" s="267" t="s">
        <v>19</v>
      </c>
      <c r="N105" s="268" t="s">
        <v>43</v>
      </c>
      <c r="O105" s="87"/>
      <c r="P105" s="216">
        <f>O105*H105</f>
        <v>0</v>
      </c>
      <c r="Q105" s="216">
        <v>0.001</v>
      </c>
      <c r="R105" s="216">
        <f>Q105*H105</f>
        <v>0.0030000000000000001</v>
      </c>
      <c r="S105" s="216">
        <v>0</v>
      </c>
      <c r="T105" s="21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18" t="s">
        <v>329</v>
      </c>
      <c r="AT105" s="218" t="s">
        <v>242</v>
      </c>
      <c r="AU105" s="218" t="s">
        <v>82</v>
      </c>
      <c r="AY105" s="20" t="s">
        <v>135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20" t="s">
        <v>80</v>
      </c>
      <c r="BK105" s="219">
        <f>ROUND(I105*H105,1)</f>
        <v>0</v>
      </c>
      <c r="BL105" s="20" t="s">
        <v>246</v>
      </c>
      <c r="BM105" s="218" t="s">
        <v>1017</v>
      </c>
    </row>
    <row r="106" s="2" customFormat="1" ht="24.15" customHeight="1">
      <c r="A106" s="41"/>
      <c r="B106" s="42"/>
      <c r="C106" s="207" t="s">
        <v>235</v>
      </c>
      <c r="D106" s="207" t="s">
        <v>140</v>
      </c>
      <c r="E106" s="208" t="s">
        <v>1018</v>
      </c>
      <c r="F106" s="209" t="s">
        <v>1019</v>
      </c>
      <c r="G106" s="210" t="s">
        <v>238</v>
      </c>
      <c r="H106" s="211">
        <v>3</v>
      </c>
      <c r="I106" s="212"/>
      <c r="J106" s="213">
        <f>ROUND(I106*H106,1)</f>
        <v>0</v>
      </c>
      <c r="K106" s="209" t="s">
        <v>144</v>
      </c>
      <c r="L106" s="47"/>
      <c r="M106" s="214" t="s">
        <v>19</v>
      </c>
      <c r="N106" s="215" t="s">
        <v>43</v>
      </c>
      <c r="O106" s="87"/>
      <c r="P106" s="216">
        <f>O106*H106</f>
        <v>0</v>
      </c>
      <c r="Q106" s="216">
        <v>0</v>
      </c>
      <c r="R106" s="216">
        <f>Q106*H106</f>
        <v>0</v>
      </c>
      <c r="S106" s="216">
        <v>0</v>
      </c>
      <c r="T106" s="217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18" t="s">
        <v>246</v>
      </c>
      <c r="AT106" s="218" t="s">
        <v>140</v>
      </c>
      <c r="AU106" s="218" t="s">
        <v>82</v>
      </c>
      <c r="AY106" s="20" t="s">
        <v>135</v>
      </c>
      <c r="BE106" s="219">
        <f>IF(N106="základní",J106,0)</f>
        <v>0</v>
      </c>
      <c r="BF106" s="219">
        <f>IF(N106="snížená",J106,0)</f>
        <v>0</v>
      </c>
      <c r="BG106" s="219">
        <f>IF(N106="zákl. přenesená",J106,0)</f>
        <v>0</v>
      </c>
      <c r="BH106" s="219">
        <f>IF(N106="sníž. přenesená",J106,0)</f>
        <v>0</v>
      </c>
      <c r="BI106" s="219">
        <f>IF(N106="nulová",J106,0)</f>
        <v>0</v>
      </c>
      <c r="BJ106" s="20" t="s">
        <v>80</v>
      </c>
      <c r="BK106" s="219">
        <f>ROUND(I106*H106,1)</f>
        <v>0</v>
      </c>
      <c r="BL106" s="20" t="s">
        <v>246</v>
      </c>
      <c r="BM106" s="218" t="s">
        <v>1020</v>
      </c>
    </row>
    <row r="107" s="2" customFormat="1">
      <c r="A107" s="41"/>
      <c r="B107" s="42"/>
      <c r="C107" s="43"/>
      <c r="D107" s="220" t="s">
        <v>147</v>
      </c>
      <c r="E107" s="43"/>
      <c r="F107" s="221" t="s">
        <v>1021</v>
      </c>
      <c r="G107" s="43"/>
      <c r="H107" s="43"/>
      <c r="I107" s="222"/>
      <c r="J107" s="43"/>
      <c r="K107" s="43"/>
      <c r="L107" s="47"/>
      <c r="M107" s="223"/>
      <c r="N107" s="224"/>
      <c r="O107" s="87"/>
      <c r="P107" s="87"/>
      <c r="Q107" s="87"/>
      <c r="R107" s="87"/>
      <c r="S107" s="87"/>
      <c r="T107" s="88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T107" s="20" t="s">
        <v>147</v>
      </c>
      <c r="AU107" s="20" t="s">
        <v>82</v>
      </c>
    </row>
    <row r="108" s="2" customFormat="1" ht="16.5" customHeight="1">
      <c r="A108" s="41"/>
      <c r="B108" s="42"/>
      <c r="C108" s="259" t="s">
        <v>241</v>
      </c>
      <c r="D108" s="259" t="s">
        <v>242</v>
      </c>
      <c r="E108" s="260" t="s">
        <v>1022</v>
      </c>
      <c r="F108" s="261" t="s">
        <v>1023</v>
      </c>
      <c r="G108" s="262" t="s">
        <v>238</v>
      </c>
      <c r="H108" s="263">
        <v>3</v>
      </c>
      <c r="I108" s="264"/>
      <c r="J108" s="265">
        <f>ROUND(I108*H108,1)</f>
        <v>0</v>
      </c>
      <c r="K108" s="261" t="s">
        <v>19</v>
      </c>
      <c r="L108" s="266"/>
      <c r="M108" s="267" t="s">
        <v>19</v>
      </c>
      <c r="N108" s="268" t="s">
        <v>43</v>
      </c>
      <c r="O108" s="87"/>
      <c r="P108" s="216">
        <f>O108*H108</f>
        <v>0</v>
      </c>
      <c r="Q108" s="216">
        <v>0.001</v>
      </c>
      <c r="R108" s="216">
        <f>Q108*H108</f>
        <v>0.0030000000000000001</v>
      </c>
      <c r="S108" s="216">
        <v>0</v>
      </c>
      <c r="T108" s="217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18" t="s">
        <v>329</v>
      </c>
      <c r="AT108" s="218" t="s">
        <v>242</v>
      </c>
      <c r="AU108" s="218" t="s">
        <v>82</v>
      </c>
      <c r="AY108" s="20" t="s">
        <v>135</v>
      </c>
      <c r="BE108" s="219">
        <f>IF(N108="základní",J108,0)</f>
        <v>0</v>
      </c>
      <c r="BF108" s="219">
        <f>IF(N108="snížená",J108,0)</f>
        <v>0</v>
      </c>
      <c r="BG108" s="219">
        <f>IF(N108="zákl. přenesená",J108,0)</f>
        <v>0</v>
      </c>
      <c r="BH108" s="219">
        <f>IF(N108="sníž. přenesená",J108,0)</f>
        <v>0</v>
      </c>
      <c r="BI108" s="219">
        <f>IF(N108="nulová",J108,0)</f>
        <v>0</v>
      </c>
      <c r="BJ108" s="20" t="s">
        <v>80</v>
      </c>
      <c r="BK108" s="219">
        <f>ROUND(I108*H108,1)</f>
        <v>0</v>
      </c>
      <c r="BL108" s="20" t="s">
        <v>246</v>
      </c>
      <c r="BM108" s="218" t="s">
        <v>1024</v>
      </c>
    </row>
    <row r="109" s="2" customFormat="1" ht="24.15" customHeight="1">
      <c r="A109" s="41"/>
      <c r="B109" s="42"/>
      <c r="C109" s="207" t="s">
        <v>246</v>
      </c>
      <c r="D109" s="207" t="s">
        <v>140</v>
      </c>
      <c r="E109" s="208" t="s">
        <v>1025</v>
      </c>
      <c r="F109" s="209" t="s">
        <v>1026</v>
      </c>
      <c r="G109" s="210" t="s">
        <v>238</v>
      </c>
      <c r="H109" s="211">
        <v>3</v>
      </c>
      <c r="I109" s="212"/>
      <c r="J109" s="213">
        <f>ROUND(I109*H109,1)</f>
        <v>0</v>
      </c>
      <c r="K109" s="209" t="s">
        <v>144</v>
      </c>
      <c r="L109" s="47"/>
      <c r="M109" s="214" t="s">
        <v>19</v>
      </c>
      <c r="N109" s="215" t="s">
        <v>43</v>
      </c>
      <c r="O109" s="87"/>
      <c r="P109" s="216">
        <f>O109*H109</f>
        <v>0</v>
      </c>
      <c r="Q109" s="216">
        <v>0</v>
      </c>
      <c r="R109" s="216">
        <f>Q109*H109</f>
        <v>0</v>
      </c>
      <c r="S109" s="216">
        <v>0</v>
      </c>
      <c r="T109" s="217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18" t="s">
        <v>246</v>
      </c>
      <c r="AT109" s="218" t="s">
        <v>140</v>
      </c>
      <c r="AU109" s="218" t="s">
        <v>82</v>
      </c>
      <c r="AY109" s="20" t="s">
        <v>135</v>
      </c>
      <c r="BE109" s="219">
        <f>IF(N109="základní",J109,0)</f>
        <v>0</v>
      </c>
      <c r="BF109" s="219">
        <f>IF(N109="snížená",J109,0)</f>
        <v>0</v>
      </c>
      <c r="BG109" s="219">
        <f>IF(N109="zákl. přenesená",J109,0)</f>
        <v>0</v>
      </c>
      <c r="BH109" s="219">
        <f>IF(N109="sníž. přenesená",J109,0)</f>
        <v>0</v>
      </c>
      <c r="BI109" s="219">
        <f>IF(N109="nulová",J109,0)</f>
        <v>0</v>
      </c>
      <c r="BJ109" s="20" t="s">
        <v>80</v>
      </c>
      <c r="BK109" s="219">
        <f>ROUND(I109*H109,1)</f>
        <v>0</v>
      </c>
      <c r="BL109" s="20" t="s">
        <v>246</v>
      </c>
      <c r="BM109" s="218" t="s">
        <v>1027</v>
      </c>
    </row>
    <row r="110" s="2" customFormat="1">
      <c r="A110" s="41"/>
      <c r="B110" s="42"/>
      <c r="C110" s="43"/>
      <c r="D110" s="220" t="s">
        <v>147</v>
      </c>
      <c r="E110" s="43"/>
      <c r="F110" s="221" t="s">
        <v>1028</v>
      </c>
      <c r="G110" s="43"/>
      <c r="H110" s="43"/>
      <c r="I110" s="222"/>
      <c r="J110" s="43"/>
      <c r="K110" s="43"/>
      <c r="L110" s="47"/>
      <c r="M110" s="223"/>
      <c r="N110" s="224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147</v>
      </c>
      <c r="AU110" s="20" t="s">
        <v>82</v>
      </c>
    </row>
    <row r="111" s="2" customFormat="1" ht="16.5" customHeight="1">
      <c r="A111" s="41"/>
      <c r="B111" s="42"/>
      <c r="C111" s="259" t="s">
        <v>253</v>
      </c>
      <c r="D111" s="259" t="s">
        <v>242</v>
      </c>
      <c r="E111" s="260" t="s">
        <v>1029</v>
      </c>
      <c r="F111" s="261" t="s">
        <v>1030</v>
      </c>
      <c r="G111" s="262" t="s">
        <v>238</v>
      </c>
      <c r="H111" s="263">
        <v>3</v>
      </c>
      <c r="I111" s="264"/>
      <c r="J111" s="265">
        <f>ROUND(I111*H111,1)</f>
        <v>0</v>
      </c>
      <c r="K111" s="261" t="s">
        <v>144</v>
      </c>
      <c r="L111" s="266"/>
      <c r="M111" s="267" t="s">
        <v>19</v>
      </c>
      <c r="N111" s="268" t="s">
        <v>43</v>
      </c>
      <c r="O111" s="87"/>
      <c r="P111" s="216">
        <f>O111*H111</f>
        <v>0</v>
      </c>
      <c r="Q111" s="216">
        <v>5.0000000000000002E-05</v>
      </c>
      <c r="R111" s="216">
        <f>Q111*H111</f>
        <v>0.00015000000000000001</v>
      </c>
      <c r="S111" s="216">
        <v>0</v>
      </c>
      <c r="T111" s="217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18" t="s">
        <v>329</v>
      </c>
      <c r="AT111" s="218" t="s">
        <v>242</v>
      </c>
      <c r="AU111" s="218" t="s">
        <v>82</v>
      </c>
      <c r="AY111" s="20" t="s">
        <v>135</v>
      </c>
      <c r="BE111" s="219">
        <f>IF(N111="základní",J111,0)</f>
        <v>0</v>
      </c>
      <c r="BF111" s="219">
        <f>IF(N111="snížená",J111,0)</f>
        <v>0</v>
      </c>
      <c r="BG111" s="219">
        <f>IF(N111="zákl. přenesená",J111,0)</f>
        <v>0</v>
      </c>
      <c r="BH111" s="219">
        <f>IF(N111="sníž. přenesená",J111,0)</f>
        <v>0</v>
      </c>
      <c r="BI111" s="219">
        <f>IF(N111="nulová",J111,0)</f>
        <v>0</v>
      </c>
      <c r="BJ111" s="20" t="s">
        <v>80</v>
      </c>
      <c r="BK111" s="219">
        <f>ROUND(I111*H111,1)</f>
        <v>0</v>
      </c>
      <c r="BL111" s="20" t="s">
        <v>246</v>
      </c>
      <c r="BM111" s="218" t="s">
        <v>1031</v>
      </c>
    </row>
    <row r="112" s="2" customFormat="1" ht="24.15" customHeight="1">
      <c r="A112" s="41"/>
      <c r="B112" s="42"/>
      <c r="C112" s="207" t="s">
        <v>259</v>
      </c>
      <c r="D112" s="207" t="s">
        <v>140</v>
      </c>
      <c r="E112" s="208" t="s">
        <v>1032</v>
      </c>
      <c r="F112" s="209" t="s">
        <v>1033</v>
      </c>
      <c r="G112" s="210" t="s">
        <v>238</v>
      </c>
      <c r="H112" s="211">
        <v>1</v>
      </c>
      <c r="I112" s="212"/>
      <c r="J112" s="213">
        <f>ROUND(I112*H112,1)</f>
        <v>0</v>
      </c>
      <c r="K112" s="209" t="s">
        <v>144</v>
      </c>
      <c r="L112" s="47"/>
      <c r="M112" s="214" t="s">
        <v>19</v>
      </c>
      <c r="N112" s="215" t="s">
        <v>43</v>
      </c>
      <c r="O112" s="87"/>
      <c r="P112" s="216">
        <f>O112*H112</f>
        <v>0</v>
      </c>
      <c r="Q112" s="216">
        <v>0</v>
      </c>
      <c r="R112" s="216">
        <f>Q112*H112</f>
        <v>0</v>
      </c>
      <c r="S112" s="216">
        <v>0</v>
      </c>
      <c r="T112" s="217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18" t="s">
        <v>246</v>
      </c>
      <c r="AT112" s="218" t="s">
        <v>140</v>
      </c>
      <c r="AU112" s="218" t="s">
        <v>82</v>
      </c>
      <c r="AY112" s="20" t="s">
        <v>135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20" t="s">
        <v>80</v>
      </c>
      <c r="BK112" s="219">
        <f>ROUND(I112*H112,1)</f>
        <v>0</v>
      </c>
      <c r="BL112" s="20" t="s">
        <v>246</v>
      </c>
      <c r="BM112" s="218" t="s">
        <v>1034</v>
      </c>
    </row>
    <row r="113" s="2" customFormat="1">
      <c r="A113" s="41"/>
      <c r="B113" s="42"/>
      <c r="C113" s="43"/>
      <c r="D113" s="220" t="s">
        <v>147</v>
      </c>
      <c r="E113" s="43"/>
      <c r="F113" s="221" t="s">
        <v>1035</v>
      </c>
      <c r="G113" s="43"/>
      <c r="H113" s="43"/>
      <c r="I113" s="222"/>
      <c r="J113" s="43"/>
      <c r="K113" s="43"/>
      <c r="L113" s="47"/>
      <c r="M113" s="223"/>
      <c r="N113" s="224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147</v>
      </c>
      <c r="AU113" s="20" t="s">
        <v>82</v>
      </c>
    </row>
    <row r="114" s="2" customFormat="1" ht="16.5" customHeight="1">
      <c r="A114" s="41"/>
      <c r="B114" s="42"/>
      <c r="C114" s="259" t="s">
        <v>265</v>
      </c>
      <c r="D114" s="259" t="s">
        <v>242</v>
      </c>
      <c r="E114" s="260" t="s">
        <v>1036</v>
      </c>
      <c r="F114" s="261" t="s">
        <v>1037</v>
      </c>
      <c r="G114" s="262" t="s">
        <v>238</v>
      </c>
      <c r="H114" s="263">
        <v>1</v>
      </c>
      <c r="I114" s="264"/>
      <c r="J114" s="265">
        <f>ROUND(I114*H114,1)</f>
        <v>0</v>
      </c>
      <c r="K114" s="261" t="s">
        <v>144</v>
      </c>
      <c r="L114" s="266"/>
      <c r="M114" s="267" t="s">
        <v>19</v>
      </c>
      <c r="N114" s="268" t="s">
        <v>43</v>
      </c>
      <c r="O114" s="87"/>
      <c r="P114" s="216">
        <f>O114*H114</f>
        <v>0</v>
      </c>
      <c r="Q114" s="216">
        <v>6.0000000000000002E-05</v>
      </c>
      <c r="R114" s="216">
        <f>Q114*H114</f>
        <v>6.0000000000000002E-05</v>
      </c>
      <c r="S114" s="216">
        <v>0</v>
      </c>
      <c r="T114" s="217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18" t="s">
        <v>329</v>
      </c>
      <c r="AT114" s="218" t="s">
        <v>242</v>
      </c>
      <c r="AU114" s="218" t="s">
        <v>82</v>
      </c>
      <c r="AY114" s="20" t="s">
        <v>135</v>
      </c>
      <c r="BE114" s="219">
        <f>IF(N114="základní",J114,0)</f>
        <v>0</v>
      </c>
      <c r="BF114" s="219">
        <f>IF(N114="snížená",J114,0)</f>
        <v>0</v>
      </c>
      <c r="BG114" s="219">
        <f>IF(N114="zákl. přenesená",J114,0)</f>
        <v>0</v>
      </c>
      <c r="BH114" s="219">
        <f>IF(N114="sníž. přenesená",J114,0)</f>
        <v>0</v>
      </c>
      <c r="BI114" s="219">
        <f>IF(N114="nulová",J114,0)</f>
        <v>0</v>
      </c>
      <c r="BJ114" s="20" t="s">
        <v>80</v>
      </c>
      <c r="BK114" s="219">
        <f>ROUND(I114*H114,1)</f>
        <v>0</v>
      </c>
      <c r="BL114" s="20" t="s">
        <v>246</v>
      </c>
      <c r="BM114" s="218" t="s">
        <v>1038</v>
      </c>
    </row>
    <row r="115" s="2" customFormat="1" ht="24.15" customHeight="1">
      <c r="A115" s="41"/>
      <c r="B115" s="42"/>
      <c r="C115" s="207" t="s">
        <v>272</v>
      </c>
      <c r="D115" s="207" t="s">
        <v>140</v>
      </c>
      <c r="E115" s="208" t="s">
        <v>1039</v>
      </c>
      <c r="F115" s="209" t="s">
        <v>1040</v>
      </c>
      <c r="G115" s="210" t="s">
        <v>238</v>
      </c>
      <c r="H115" s="211">
        <v>2</v>
      </c>
      <c r="I115" s="212"/>
      <c r="J115" s="213">
        <f>ROUND(I115*H115,1)</f>
        <v>0</v>
      </c>
      <c r="K115" s="209" t="s">
        <v>144</v>
      </c>
      <c r="L115" s="47"/>
      <c r="M115" s="214" t="s">
        <v>19</v>
      </c>
      <c r="N115" s="215" t="s">
        <v>43</v>
      </c>
      <c r="O115" s="87"/>
      <c r="P115" s="216">
        <f>O115*H115</f>
        <v>0</v>
      </c>
      <c r="Q115" s="216">
        <v>0</v>
      </c>
      <c r="R115" s="216">
        <f>Q115*H115</f>
        <v>0</v>
      </c>
      <c r="S115" s="216">
        <v>0</v>
      </c>
      <c r="T115" s="217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18" t="s">
        <v>246</v>
      </c>
      <c r="AT115" s="218" t="s">
        <v>140</v>
      </c>
      <c r="AU115" s="218" t="s">
        <v>82</v>
      </c>
      <c r="AY115" s="20" t="s">
        <v>135</v>
      </c>
      <c r="BE115" s="219">
        <f>IF(N115="základní",J115,0)</f>
        <v>0</v>
      </c>
      <c r="BF115" s="219">
        <f>IF(N115="snížená",J115,0)</f>
        <v>0</v>
      </c>
      <c r="BG115" s="219">
        <f>IF(N115="zákl. přenesená",J115,0)</f>
        <v>0</v>
      </c>
      <c r="BH115" s="219">
        <f>IF(N115="sníž. přenesená",J115,0)</f>
        <v>0</v>
      </c>
      <c r="BI115" s="219">
        <f>IF(N115="nulová",J115,0)</f>
        <v>0</v>
      </c>
      <c r="BJ115" s="20" t="s">
        <v>80</v>
      </c>
      <c r="BK115" s="219">
        <f>ROUND(I115*H115,1)</f>
        <v>0</v>
      </c>
      <c r="BL115" s="20" t="s">
        <v>246</v>
      </c>
      <c r="BM115" s="218" t="s">
        <v>1041</v>
      </c>
    </row>
    <row r="116" s="2" customFormat="1">
      <c r="A116" s="41"/>
      <c r="B116" s="42"/>
      <c r="C116" s="43"/>
      <c r="D116" s="220" t="s">
        <v>147</v>
      </c>
      <c r="E116" s="43"/>
      <c r="F116" s="221" t="s">
        <v>1042</v>
      </c>
      <c r="G116" s="43"/>
      <c r="H116" s="43"/>
      <c r="I116" s="222"/>
      <c r="J116" s="43"/>
      <c r="K116" s="43"/>
      <c r="L116" s="47"/>
      <c r="M116" s="223"/>
      <c r="N116" s="224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20" t="s">
        <v>147</v>
      </c>
      <c r="AU116" s="20" t="s">
        <v>82</v>
      </c>
    </row>
    <row r="117" s="2" customFormat="1" ht="16.5" customHeight="1">
      <c r="A117" s="41"/>
      <c r="B117" s="42"/>
      <c r="C117" s="259" t="s">
        <v>7</v>
      </c>
      <c r="D117" s="259" t="s">
        <v>242</v>
      </c>
      <c r="E117" s="260" t="s">
        <v>1043</v>
      </c>
      <c r="F117" s="261" t="s">
        <v>1044</v>
      </c>
      <c r="G117" s="262" t="s">
        <v>238</v>
      </c>
      <c r="H117" s="263">
        <v>2</v>
      </c>
      <c r="I117" s="264"/>
      <c r="J117" s="265">
        <f>ROUND(I117*H117,1)</f>
        <v>0</v>
      </c>
      <c r="K117" s="261" t="s">
        <v>144</v>
      </c>
      <c r="L117" s="266"/>
      <c r="M117" s="267" t="s">
        <v>19</v>
      </c>
      <c r="N117" s="268" t="s">
        <v>43</v>
      </c>
      <c r="O117" s="87"/>
      <c r="P117" s="216">
        <f>O117*H117</f>
        <v>0</v>
      </c>
      <c r="Q117" s="216">
        <v>4.0000000000000003E-05</v>
      </c>
      <c r="R117" s="216">
        <f>Q117*H117</f>
        <v>8.0000000000000007E-05</v>
      </c>
      <c r="S117" s="216">
        <v>0</v>
      </c>
      <c r="T117" s="217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18" t="s">
        <v>329</v>
      </c>
      <c r="AT117" s="218" t="s">
        <v>242</v>
      </c>
      <c r="AU117" s="218" t="s">
        <v>82</v>
      </c>
      <c r="AY117" s="20" t="s">
        <v>135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20" t="s">
        <v>80</v>
      </c>
      <c r="BK117" s="219">
        <f>ROUND(I117*H117,1)</f>
        <v>0</v>
      </c>
      <c r="BL117" s="20" t="s">
        <v>246</v>
      </c>
      <c r="BM117" s="218" t="s">
        <v>1045</v>
      </c>
    </row>
    <row r="118" s="2" customFormat="1" ht="24.15" customHeight="1">
      <c r="A118" s="41"/>
      <c r="B118" s="42"/>
      <c r="C118" s="207" t="s">
        <v>292</v>
      </c>
      <c r="D118" s="207" t="s">
        <v>140</v>
      </c>
      <c r="E118" s="208" t="s">
        <v>1046</v>
      </c>
      <c r="F118" s="209" t="s">
        <v>1047</v>
      </c>
      <c r="G118" s="210" t="s">
        <v>238</v>
      </c>
      <c r="H118" s="211">
        <v>3</v>
      </c>
      <c r="I118" s="212"/>
      <c r="J118" s="213">
        <f>ROUND(I118*H118,1)</f>
        <v>0</v>
      </c>
      <c r="K118" s="209" t="s">
        <v>144</v>
      </c>
      <c r="L118" s="47"/>
      <c r="M118" s="214" t="s">
        <v>19</v>
      </c>
      <c r="N118" s="215" t="s">
        <v>43</v>
      </c>
      <c r="O118" s="87"/>
      <c r="P118" s="216">
        <f>O118*H118</f>
        <v>0</v>
      </c>
      <c r="Q118" s="216">
        <v>0</v>
      </c>
      <c r="R118" s="216">
        <f>Q118*H118</f>
        <v>0</v>
      </c>
      <c r="S118" s="216">
        <v>0</v>
      </c>
      <c r="T118" s="217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18" t="s">
        <v>246</v>
      </c>
      <c r="AT118" s="218" t="s">
        <v>140</v>
      </c>
      <c r="AU118" s="218" t="s">
        <v>82</v>
      </c>
      <c r="AY118" s="20" t="s">
        <v>135</v>
      </c>
      <c r="BE118" s="219">
        <f>IF(N118="základní",J118,0)</f>
        <v>0</v>
      </c>
      <c r="BF118" s="219">
        <f>IF(N118="snížená",J118,0)</f>
        <v>0</v>
      </c>
      <c r="BG118" s="219">
        <f>IF(N118="zákl. přenesená",J118,0)</f>
        <v>0</v>
      </c>
      <c r="BH118" s="219">
        <f>IF(N118="sníž. přenesená",J118,0)</f>
        <v>0</v>
      </c>
      <c r="BI118" s="219">
        <f>IF(N118="nulová",J118,0)</f>
        <v>0</v>
      </c>
      <c r="BJ118" s="20" t="s">
        <v>80</v>
      </c>
      <c r="BK118" s="219">
        <f>ROUND(I118*H118,1)</f>
        <v>0</v>
      </c>
      <c r="BL118" s="20" t="s">
        <v>246</v>
      </c>
      <c r="BM118" s="218" t="s">
        <v>1048</v>
      </c>
    </row>
    <row r="119" s="2" customFormat="1">
      <c r="A119" s="41"/>
      <c r="B119" s="42"/>
      <c r="C119" s="43"/>
      <c r="D119" s="220" t="s">
        <v>147</v>
      </c>
      <c r="E119" s="43"/>
      <c r="F119" s="221" t="s">
        <v>1049</v>
      </c>
      <c r="G119" s="43"/>
      <c r="H119" s="43"/>
      <c r="I119" s="222"/>
      <c r="J119" s="43"/>
      <c r="K119" s="43"/>
      <c r="L119" s="47"/>
      <c r="M119" s="223"/>
      <c r="N119" s="224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20" t="s">
        <v>147</v>
      </c>
      <c r="AU119" s="20" t="s">
        <v>82</v>
      </c>
    </row>
    <row r="120" s="2" customFormat="1" ht="16.5" customHeight="1">
      <c r="A120" s="41"/>
      <c r="B120" s="42"/>
      <c r="C120" s="259" t="s">
        <v>297</v>
      </c>
      <c r="D120" s="259" t="s">
        <v>242</v>
      </c>
      <c r="E120" s="260" t="s">
        <v>1050</v>
      </c>
      <c r="F120" s="261" t="s">
        <v>1051</v>
      </c>
      <c r="G120" s="262" t="s">
        <v>238</v>
      </c>
      <c r="H120" s="263">
        <v>3</v>
      </c>
      <c r="I120" s="264"/>
      <c r="J120" s="265">
        <f>ROUND(I120*H120,1)</f>
        <v>0</v>
      </c>
      <c r="K120" s="261" t="s">
        <v>144</v>
      </c>
      <c r="L120" s="266"/>
      <c r="M120" s="267" t="s">
        <v>19</v>
      </c>
      <c r="N120" s="268" t="s">
        <v>43</v>
      </c>
      <c r="O120" s="87"/>
      <c r="P120" s="216">
        <f>O120*H120</f>
        <v>0</v>
      </c>
      <c r="Q120" s="216">
        <v>6.9999999999999994E-05</v>
      </c>
      <c r="R120" s="216">
        <f>Q120*H120</f>
        <v>0.00020999999999999998</v>
      </c>
      <c r="S120" s="216">
        <v>0</v>
      </c>
      <c r="T120" s="217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18" t="s">
        <v>329</v>
      </c>
      <c r="AT120" s="218" t="s">
        <v>242</v>
      </c>
      <c r="AU120" s="218" t="s">
        <v>82</v>
      </c>
      <c r="AY120" s="20" t="s">
        <v>135</v>
      </c>
      <c r="BE120" s="219">
        <f>IF(N120="základní",J120,0)</f>
        <v>0</v>
      </c>
      <c r="BF120" s="219">
        <f>IF(N120="snížená",J120,0)</f>
        <v>0</v>
      </c>
      <c r="BG120" s="219">
        <f>IF(N120="zákl. přenesená",J120,0)</f>
        <v>0</v>
      </c>
      <c r="BH120" s="219">
        <f>IF(N120="sníž. přenesená",J120,0)</f>
        <v>0</v>
      </c>
      <c r="BI120" s="219">
        <f>IF(N120="nulová",J120,0)</f>
        <v>0</v>
      </c>
      <c r="BJ120" s="20" t="s">
        <v>80</v>
      </c>
      <c r="BK120" s="219">
        <f>ROUND(I120*H120,1)</f>
        <v>0</v>
      </c>
      <c r="BL120" s="20" t="s">
        <v>246</v>
      </c>
      <c r="BM120" s="218" t="s">
        <v>1052</v>
      </c>
    </row>
    <row r="121" s="2" customFormat="1" ht="24.15" customHeight="1">
      <c r="A121" s="41"/>
      <c r="B121" s="42"/>
      <c r="C121" s="207" t="s">
        <v>302</v>
      </c>
      <c r="D121" s="207" t="s">
        <v>140</v>
      </c>
      <c r="E121" s="208" t="s">
        <v>1053</v>
      </c>
      <c r="F121" s="209" t="s">
        <v>1054</v>
      </c>
      <c r="G121" s="210" t="s">
        <v>238</v>
      </c>
      <c r="H121" s="211">
        <v>8</v>
      </c>
      <c r="I121" s="212"/>
      <c r="J121" s="213">
        <f>ROUND(I121*H121,1)</f>
        <v>0</v>
      </c>
      <c r="K121" s="209" t="s">
        <v>144</v>
      </c>
      <c r="L121" s="47"/>
      <c r="M121" s="214" t="s">
        <v>19</v>
      </c>
      <c r="N121" s="215" t="s">
        <v>43</v>
      </c>
      <c r="O121" s="87"/>
      <c r="P121" s="216">
        <f>O121*H121</f>
        <v>0</v>
      </c>
      <c r="Q121" s="216">
        <v>0</v>
      </c>
      <c r="R121" s="216">
        <f>Q121*H121</f>
        <v>0</v>
      </c>
      <c r="S121" s="216">
        <v>0</v>
      </c>
      <c r="T121" s="217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18" t="s">
        <v>246</v>
      </c>
      <c r="AT121" s="218" t="s">
        <v>140</v>
      </c>
      <c r="AU121" s="218" t="s">
        <v>82</v>
      </c>
      <c r="AY121" s="20" t="s">
        <v>135</v>
      </c>
      <c r="BE121" s="219">
        <f>IF(N121="základní",J121,0)</f>
        <v>0</v>
      </c>
      <c r="BF121" s="219">
        <f>IF(N121="snížená",J121,0)</f>
        <v>0</v>
      </c>
      <c r="BG121" s="219">
        <f>IF(N121="zákl. přenesená",J121,0)</f>
        <v>0</v>
      </c>
      <c r="BH121" s="219">
        <f>IF(N121="sníž. přenesená",J121,0)</f>
        <v>0</v>
      </c>
      <c r="BI121" s="219">
        <f>IF(N121="nulová",J121,0)</f>
        <v>0</v>
      </c>
      <c r="BJ121" s="20" t="s">
        <v>80</v>
      </c>
      <c r="BK121" s="219">
        <f>ROUND(I121*H121,1)</f>
        <v>0</v>
      </c>
      <c r="BL121" s="20" t="s">
        <v>246</v>
      </c>
      <c r="BM121" s="218" t="s">
        <v>1055</v>
      </c>
    </row>
    <row r="122" s="2" customFormat="1">
      <c r="A122" s="41"/>
      <c r="B122" s="42"/>
      <c r="C122" s="43"/>
      <c r="D122" s="220" t="s">
        <v>147</v>
      </c>
      <c r="E122" s="43"/>
      <c r="F122" s="221" t="s">
        <v>1056</v>
      </c>
      <c r="G122" s="43"/>
      <c r="H122" s="43"/>
      <c r="I122" s="222"/>
      <c r="J122" s="43"/>
      <c r="K122" s="43"/>
      <c r="L122" s="47"/>
      <c r="M122" s="223"/>
      <c r="N122" s="224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20" t="s">
        <v>147</v>
      </c>
      <c r="AU122" s="20" t="s">
        <v>82</v>
      </c>
    </row>
    <row r="123" s="2" customFormat="1" ht="16.5" customHeight="1">
      <c r="A123" s="41"/>
      <c r="B123" s="42"/>
      <c r="C123" s="259" t="s">
        <v>310</v>
      </c>
      <c r="D123" s="259" t="s">
        <v>242</v>
      </c>
      <c r="E123" s="260" t="s">
        <v>1057</v>
      </c>
      <c r="F123" s="261" t="s">
        <v>1058</v>
      </c>
      <c r="G123" s="262" t="s">
        <v>238</v>
      </c>
      <c r="H123" s="263">
        <v>8</v>
      </c>
      <c r="I123" s="264"/>
      <c r="J123" s="265">
        <f>ROUND(I123*H123,1)</f>
        <v>0</v>
      </c>
      <c r="K123" s="261" t="s">
        <v>144</v>
      </c>
      <c r="L123" s="266"/>
      <c r="M123" s="267" t="s">
        <v>19</v>
      </c>
      <c r="N123" s="268" t="s">
        <v>43</v>
      </c>
      <c r="O123" s="87"/>
      <c r="P123" s="216">
        <f>O123*H123</f>
        <v>0</v>
      </c>
      <c r="Q123" s="216">
        <v>4.0000000000000003E-05</v>
      </c>
      <c r="R123" s="216">
        <f>Q123*H123</f>
        <v>0.00032000000000000003</v>
      </c>
      <c r="S123" s="216">
        <v>0</v>
      </c>
      <c r="T123" s="217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18" t="s">
        <v>329</v>
      </c>
      <c r="AT123" s="218" t="s">
        <v>242</v>
      </c>
      <c r="AU123" s="218" t="s">
        <v>82</v>
      </c>
      <c r="AY123" s="20" t="s">
        <v>135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20" t="s">
        <v>80</v>
      </c>
      <c r="BK123" s="219">
        <f>ROUND(I123*H123,1)</f>
        <v>0</v>
      </c>
      <c r="BL123" s="20" t="s">
        <v>246</v>
      </c>
      <c r="BM123" s="218" t="s">
        <v>1059</v>
      </c>
    </row>
    <row r="124" s="2" customFormat="1" ht="24.15" customHeight="1">
      <c r="A124" s="41"/>
      <c r="B124" s="42"/>
      <c r="C124" s="207" t="s">
        <v>320</v>
      </c>
      <c r="D124" s="207" t="s">
        <v>140</v>
      </c>
      <c r="E124" s="208" t="s">
        <v>1053</v>
      </c>
      <c r="F124" s="209" t="s">
        <v>1054</v>
      </c>
      <c r="G124" s="210" t="s">
        <v>238</v>
      </c>
      <c r="H124" s="211">
        <v>15</v>
      </c>
      <c r="I124" s="212"/>
      <c r="J124" s="213">
        <f>ROUND(I124*H124,1)</f>
        <v>0</v>
      </c>
      <c r="K124" s="209" t="s">
        <v>144</v>
      </c>
      <c r="L124" s="47"/>
      <c r="M124" s="214" t="s">
        <v>19</v>
      </c>
      <c r="N124" s="215" t="s">
        <v>43</v>
      </c>
      <c r="O124" s="87"/>
      <c r="P124" s="216">
        <f>O124*H124</f>
        <v>0</v>
      </c>
      <c r="Q124" s="216">
        <v>0</v>
      </c>
      <c r="R124" s="216">
        <f>Q124*H124</f>
        <v>0</v>
      </c>
      <c r="S124" s="216">
        <v>0</v>
      </c>
      <c r="T124" s="217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18" t="s">
        <v>246</v>
      </c>
      <c r="AT124" s="218" t="s">
        <v>140</v>
      </c>
      <c r="AU124" s="218" t="s">
        <v>82</v>
      </c>
      <c r="AY124" s="20" t="s">
        <v>135</v>
      </c>
      <c r="BE124" s="219">
        <f>IF(N124="základní",J124,0)</f>
        <v>0</v>
      </c>
      <c r="BF124" s="219">
        <f>IF(N124="snížená",J124,0)</f>
        <v>0</v>
      </c>
      <c r="BG124" s="219">
        <f>IF(N124="zákl. přenesená",J124,0)</f>
        <v>0</v>
      </c>
      <c r="BH124" s="219">
        <f>IF(N124="sníž. přenesená",J124,0)</f>
        <v>0</v>
      </c>
      <c r="BI124" s="219">
        <f>IF(N124="nulová",J124,0)</f>
        <v>0</v>
      </c>
      <c r="BJ124" s="20" t="s">
        <v>80</v>
      </c>
      <c r="BK124" s="219">
        <f>ROUND(I124*H124,1)</f>
        <v>0</v>
      </c>
      <c r="BL124" s="20" t="s">
        <v>246</v>
      </c>
      <c r="BM124" s="218" t="s">
        <v>1060</v>
      </c>
    </row>
    <row r="125" s="2" customFormat="1">
      <c r="A125" s="41"/>
      <c r="B125" s="42"/>
      <c r="C125" s="43"/>
      <c r="D125" s="220" t="s">
        <v>147</v>
      </c>
      <c r="E125" s="43"/>
      <c r="F125" s="221" t="s">
        <v>1056</v>
      </c>
      <c r="G125" s="43"/>
      <c r="H125" s="43"/>
      <c r="I125" s="222"/>
      <c r="J125" s="43"/>
      <c r="K125" s="43"/>
      <c r="L125" s="47"/>
      <c r="M125" s="223"/>
      <c r="N125" s="224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20" t="s">
        <v>147</v>
      </c>
      <c r="AU125" s="20" t="s">
        <v>82</v>
      </c>
    </row>
    <row r="126" s="2" customFormat="1" ht="16.5" customHeight="1">
      <c r="A126" s="41"/>
      <c r="B126" s="42"/>
      <c r="C126" s="259" t="s">
        <v>326</v>
      </c>
      <c r="D126" s="259" t="s">
        <v>242</v>
      </c>
      <c r="E126" s="260" t="s">
        <v>1061</v>
      </c>
      <c r="F126" s="261" t="s">
        <v>1062</v>
      </c>
      <c r="G126" s="262" t="s">
        <v>238</v>
      </c>
      <c r="H126" s="263">
        <v>15</v>
      </c>
      <c r="I126" s="264"/>
      <c r="J126" s="265">
        <f>ROUND(I126*H126,1)</f>
        <v>0</v>
      </c>
      <c r="K126" s="261" t="s">
        <v>144</v>
      </c>
      <c r="L126" s="266"/>
      <c r="M126" s="267" t="s">
        <v>19</v>
      </c>
      <c r="N126" s="268" t="s">
        <v>43</v>
      </c>
      <c r="O126" s="87"/>
      <c r="P126" s="216">
        <f>O126*H126</f>
        <v>0</v>
      </c>
      <c r="Q126" s="216">
        <v>4.0000000000000003E-05</v>
      </c>
      <c r="R126" s="216">
        <f>Q126*H126</f>
        <v>0.00060000000000000006</v>
      </c>
      <c r="S126" s="216">
        <v>0</v>
      </c>
      <c r="T126" s="217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18" t="s">
        <v>329</v>
      </c>
      <c r="AT126" s="218" t="s">
        <v>242</v>
      </c>
      <c r="AU126" s="218" t="s">
        <v>82</v>
      </c>
      <c r="AY126" s="20" t="s">
        <v>135</v>
      </c>
      <c r="BE126" s="219">
        <f>IF(N126="základní",J126,0)</f>
        <v>0</v>
      </c>
      <c r="BF126" s="219">
        <f>IF(N126="snížená",J126,0)</f>
        <v>0</v>
      </c>
      <c r="BG126" s="219">
        <f>IF(N126="zákl. přenesená",J126,0)</f>
        <v>0</v>
      </c>
      <c r="BH126" s="219">
        <f>IF(N126="sníž. přenesená",J126,0)</f>
        <v>0</v>
      </c>
      <c r="BI126" s="219">
        <f>IF(N126="nulová",J126,0)</f>
        <v>0</v>
      </c>
      <c r="BJ126" s="20" t="s">
        <v>80</v>
      </c>
      <c r="BK126" s="219">
        <f>ROUND(I126*H126,1)</f>
        <v>0</v>
      </c>
      <c r="BL126" s="20" t="s">
        <v>246</v>
      </c>
      <c r="BM126" s="218" t="s">
        <v>1063</v>
      </c>
    </row>
    <row r="127" s="2" customFormat="1" ht="16.5" customHeight="1">
      <c r="A127" s="41"/>
      <c r="B127" s="42"/>
      <c r="C127" s="259" t="s">
        <v>332</v>
      </c>
      <c r="D127" s="259" t="s">
        <v>242</v>
      </c>
      <c r="E127" s="260" t="s">
        <v>1064</v>
      </c>
      <c r="F127" s="261" t="s">
        <v>1065</v>
      </c>
      <c r="G127" s="262" t="s">
        <v>238</v>
      </c>
      <c r="H127" s="263">
        <v>15</v>
      </c>
      <c r="I127" s="264"/>
      <c r="J127" s="265">
        <f>ROUND(I127*H127,1)</f>
        <v>0</v>
      </c>
      <c r="K127" s="261" t="s">
        <v>19</v>
      </c>
      <c r="L127" s="266"/>
      <c r="M127" s="267" t="s">
        <v>19</v>
      </c>
      <c r="N127" s="268" t="s">
        <v>43</v>
      </c>
      <c r="O127" s="87"/>
      <c r="P127" s="216">
        <f>O127*H127</f>
        <v>0</v>
      </c>
      <c r="Q127" s="216">
        <v>4.0000000000000003E-05</v>
      </c>
      <c r="R127" s="216">
        <f>Q127*H127</f>
        <v>0.00060000000000000006</v>
      </c>
      <c r="S127" s="216">
        <v>0</v>
      </c>
      <c r="T127" s="217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18" t="s">
        <v>329</v>
      </c>
      <c r="AT127" s="218" t="s">
        <v>242</v>
      </c>
      <c r="AU127" s="218" t="s">
        <v>82</v>
      </c>
      <c r="AY127" s="20" t="s">
        <v>135</v>
      </c>
      <c r="BE127" s="219">
        <f>IF(N127="základní",J127,0)</f>
        <v>0</v>
      </c>
      <c r="BF127" s="219">
        <f>IF(N127="snížená",J127,0)</f>
        <v>0</v>
      </c>
      <c r="BG127" s="219">
        <f>IF(N127="zákl. přenesená",J127,0)</f>
        <v>0</v>
      </c>
      <c r="BH127" s="219">
        <f>IF(N127="sníž. přenesená",J127,0)</f>
        <v>0</v>
      </c>
      <c r="BI127" s="219">
        <f>IF(N127="nulová",J127,0)</f>
        <v>0</v>
      </c>
      <c r="BJ127" s="20" t="s">
        <v>80</v>
      </c>
      <c r="BK127" s="219">
        <f>ROUND(I127*H127,1)</f>
        <v>0</v>
      </c>
      <c r="BL127" s="20" t="s">
        <v>246</v>
      </c>
      <c r="BM127" s="218" t="s">
        <v>1066</v>
      </c>
    </row>
    <row r="128" s="2" customFormat="1" ht="16.5" customHeight="1">
      <c r="A128" s="41"/>
      <c r="B128" s="42"/>
      <c r="C128" s="259" t="s">
        <v>339</v>
      </c>
      <c r="D128" s="259" t="s">
        <v>242</v>
      </c>
      <c r="E128" s="260" t="s">
        <v>1067</v>
      </c>
      <c r="F128" s="261" t="s">
        <v>1068</v>
      </c>
      <c r="G128" s="262" t="s">
        <v>238</v>
      </c>
      <c r="H128" s="263">
        <v>15</v>
      </c>
      <c r="I128" s="264"/>
      <c r="J128" s="265">
        <f>ROUND(I128*H128,1)</f>
        <v>0</v>
      </c>
      <c r="K128" s="261" t="s">
        <v>144</v>
      </c>
      <c r="L128" s="266"/>
      <c r="M128" s="267" t="s">
        <v>19</v>
      </c>
      <c r="N128" s="268" t="s">
        <v>43</v>
      </c>
      <c r="O128" s="87"/>
      <c r="P128" s="216">
        <f>O128*H128</f>
        <v>0</v>
      </c>
      <c r="Q128" s="216">
        <v>1.0000000000000001E-05</v>
      </c>
      <c r="R128" s="216">
        <f>Q128*H128</f>
        <v>0.00015000000000000001</v>
      </c>
      <c r="S128" s="216">
        <v>0</v>
      </c>
      <c r="T128" s="217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18" t="s">
        <v>329</v>
      </c>
      <c r="AT128" s="218" t="s">
        <v>242</v>
      </c>
      <c r="AU128" s="218" t="s">
        <v>82</v>
      </c>
      <c r="AY128" s="20" t="s">
        <v>135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20" t="s">
        <v>80</v>
      </c>
      <c r="BK128" s="219">
        <f>ROUND(I128*H128,1)</f>
        <v>0</v>
      </c>
      <c r="BL128" s="20" t="s">
        <v>246</v>
      </c>
      <c r="BM128" s="218" t="s">
        <v>1069</v>
      </c>
    </row>
    <row r="129" s="2" customFormat="1" ht="24.15" customHeight="1">
      <c r="A129" s="41"/>
      <c r="B129" s="42"/>
      <c r="C129" s="207" t="s">
        <v>346</v>
      </c>
      <c r="D129" s="207" t="s">
        <v>140</v>
      </c>
      <c r="E129" s="208" t="s">
        <v>1070</v>
      </c>
      <c r="F129" s="209" t="s">
        <v>1071</v>
      </c>
      <c r="G129" s="210" t="s">
        <v>162</v>
      </c>
      <c r="H129" s="211">
        <v>24</v>
      </c>
      <c r="I129" s="212"/>
      <c r="J129" s="213">
        <f>ROUND(I129*H129,1)</f>
        <v>0</v>
      </c>
      <c r="K129" s="209" t="s">
        <v>144</v>
      </c>
      <c r="L129" s="47"/>
      <c r="M129" s="214" t="s">
        <v>19</v>
      </c>
      <c r="N129" s="215" t="s">
        <v>43</v>
      </c>
      <c r="O129" s="87"/>
      <c r="P129" s="216">
        <f>O129*H129</f>
        <v>0</v>
      </c>
      <c r="Q129" s="216">
        <v>0</v>
      </c>
      <c r="R129" s="216">
        <f>Q129*H129</f>
        <v>0</v>
      </c>
      <c r="S129" s="216">
        <v>0</v>
      </c>
      <c r="T129" s="217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18" t="s">
        <v>246</v>
      </c>
      <c r="AT129" s="218" t="s">
        <v>140</v>
      </c>
      <c r="AU129" s="218" t="s">
        <v>82</v>
      </c>
      <c r="AY129" s="20" t="s">
        <v>135</v>
      </c>
      <c r="BE129" s="219">
        <f>IF(N129="základní",J129,0)</f>
        <v>0</v>
      </c>
      <c r="BF129" s="219">
        <f>IF(N129="snížená",J129,0)</f>
        <v>0</v>
      </c>
      <c r="BG129" s="219">
        <f>IF(N129="zákl. přenesená",J129,0)</f>
        <v>0</v>
      </c>
      <c r="BH129" s="219">
        <f>IF(N129="sníž. přenesená",J129,0)</f>
        <v>0</v>
      </c>
      <c r="BI129" s="219">
        <f>IF(N129="nulová",J129,0)</f>
        <v>0</v>
      </c>
      <c r="BJ129" s="20" t="s">
        <v>80</v>
      </c>
      <c r="BK129" s="219">
        <f>ROUND(I129*H129,1)</f>
        <v>0</v>
      </c>
      <c r="BL129" s="20" t="s">
        <v>246</v>
      </c>
      <c r="BM129" s="218" t="s">
        <v>1072</v>
      </c>
    </row>
    <row r="130" s="2" customFormat="1">
      <c r="A130" s="41"/>
      <c r="B130" s="42"/>
      <c r="C130" s="43"/>
      <c r="D130" s="220" t="s">
        <v>147</v>
      </c>
      <c r="E130" s="43"/>
      <c r="F130" s="221" t="s">
        <v>1073</v>
      </c>
      <c r="G130" s="43"/>
      <c r="H130" s="43"/>
      <c r="I130" s="222"/>
      <c r="J130" s="43"/>
      <c r="K130" s="43"/>
      <c r="L130" s="47"/>
      <c r="M130" s="223"/>
      <c r="N130" s="224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20" t="s">
        <v>147</v>
      </c>
      <c r="AU130" s="20" t="s">
        <v>82</v>
      </c>
    </row>
    <row r="131" s="2" customFormat="1" ht="16.5" customHeight="1">
      <c r="A131" s="41"/>
      <c r="B131" s="42"/>
      <c r="C131" s="259" t="s">
        <v>351</v>
      </c>
      <c r="D131" s="259" t="s">
        <v>242</v>
      </c>
      <c r="E131" s="260" t="s">
        <v>1074</v>
      </c>
      <c r="F131" s="261" t="s">
        <v>1075</v>
      </c>
      <c r="G131" s="262" t="s">
        <v>162</v>
      </c>
      <c r="H131" s="263">
        <v>25.199999999999999</v>
      </c>
      <c r="I131" s="264"/>
      <c r="J131" s="265">
        <f>ROUND(I131*H131,1)</f>
        <v>0</v>
      </c>
      <c r="K131" s="261" t="s">
        <v>144</v>
      </c>
      <c r="L131" s="266"/>
      <c r="M131" s="267" t="s">
        <v>19</v>
      </c>
      <c r="N131" s="268" t="s">
        <v>43</v>
      </c>
      <c r="O131" s="87"/>
      <c r="P131" s="216">
        <f>O131*H131</f>
        <v>0</v>
      </c>
      <c r="Q131" s="216">
        <v>0.00038999999999999999</v>
      </c>
      <c r="R131" s="216">
        <f>Q131*H131</f>
        <v>0.0098279999999999999</v>
      </c>
      <c r="S131" s="216">
        <v>0</v>
      </c>
      <c r="T131" s="217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18" t="s">
        <v>329</v>
      </c>
      <c r="AT131" s="218" t="s">
        <v>242</v>
      </c>
      <c r="AU131" s="218" t="s">
        <v>82</v>
      </c>
      <c r="AY131" s="20" t="s">
        <v>135</v>
      </c>
      <c r="BE131" s="219">
        <f>IF(N131="základní",J131,0)</f>
        <v>0</v>
      </c>
      <c r="BF131" s="219">
        <f>IF(N131="snížená",J131,0)</f>
        <v>0</v>
      </c>
      <c r="BG131" s="219">
        <f>IF(N131="zákl. přenesená",J131,0)</f>
        <v>0</v>
      </c>
      <c r="BH131" s="219">
        <f>IF(N131="sníž. přenesená",J131,0)</f>
        <v>0</v>
      </c>
      <c r="BI131" s="219">
        <f>IF(N131="nulová",J131,0)</f>
        <v>0</v>
      </c>
      <c r="BJ131" s="20" t="s">
        <v>80</v>
      </c>
      <c r="BK131" s="219">
        <f>ROUND(I131*H131,1)</f>
        <v>0</v>
      </c>
      <c r="BL131" s="20" t="s">
        <v>246</v>
      </c>
      <c r="BM131" s="218" t="s">
        <v>1076</v>
      </c>
    </row>
    <row r="132" s="13" customFormat="1">
      <c r="A132" s="13"/>
      <c r="B132" s="225"/>
      <c r="C132" s="226"/>
      <c r="D132" s="227" t="s">
        <v>149</v>
      </c>
      <c r="E132" s="228" t="s">
        <v>19</v>
      </c>
      <c r="F132" s="229" t="s">
        <v>1077</v>
      </c>
      <c r="G132" s="226"/>
      <c r="H132" s="230">
        <v>25.199999999999999</v>
      </c>
      <c r="I132" s="231"/>
      <c r="J132" s="226"/>
      <c r="K132" s="226"/>
      <c r="L132" s="232"/>
      <c r="M132" s="233"/>
      <c r="N132" s="234"/>
      <c r="O132" s="234"/>
      <c r="P132" s="234"/>
      <c r="Q132" s="234"/>
      <c r="R132" s="234"/>
      <c r="S132" s="234"/>
      <c r="T132" s="235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6" t="s">
        <v>149</v>
      </c>
      <c r="AU132" s="236" t="s">
        <v>82</v>
      </c>
      <c r="AV132" s="13" t="s">
        <v>82</v>
      </c>
      <c r="AW132" s="13" t="s">
        <v>33</v>
      </c>
      <c r="AX132" s="13" t="s">
        <v>80</v>
      </c>
      <c r="AY132" s="236" t="s">
        <v>135</v>
      </c>
    </row>
    <row r="133" s="2" customFormat="1" ht="24.15" customHeight="1">
      <c r="A133" s="41"/>
      <c r="B133" s="42"/>
      <c r="C133" s="259" t="s">
        <v>329</v>
      </c>
      <c r="D133" s="259" t="s">
        <v>242</v>
      </c>
      <c r="E133" s="260" t="s">
        <v>1078</v>
      </c>
      <c r="F133" s="261" t="s">
        <v>1079</v>
      </c>
      <c r="G133" s="262" t="s">
        <v>1080</v>
      </c>
      <c r="H133" s="263">
        <v>0.5</v>
      </c>
      <c r="I133" s="264"/>
      <c r="J133" s="265">
        <f>ROUND(I133*H133,1)</f>
        <v>0</v>
      </c>
      <c r="K133" s="261" t="s">
        <v>144</v>
      </c>
      <c r="L133" s="266"/>
      <c r="M133" s="267" t="s">
        <v>19</v>
      </c>
      <c r="N133" s="268" t="s">
        <v>43</v>
      </c>
      <c r="O133" s="87"/>
      <c r="P133" s="216">
        <f>O133*H133</f>
        <v>0</v>
      </c>
      <c r="Q133" s="216">
        <v>0.00020000000000000001</v>
      </c>
      <c r="R133" s="216">
        <f>Q133*H133</f>
        <v>0.00010000000000000001</v>
      </c>
      <c r="S133" s="216">
        <v>0</v>
      </c>
      <c r="T133" s="21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18" t="s">
        <v>329</v>
      </c>
      <c r="AT133" s="218" t="s">
        <v>242</v>
      </c>
      <c r="AU133" s="218" t="s">
        <v>82</v>
      </c>
      <c r="AY133" s="20" t="s">
        <v>135</v>
      </c>
      <c r="BE133" s="219">
        <f>IF(N133="základní",J133,0)</f>
        <v>0</v>
      </c>
      <c r="BF133" s="219">
        <f>IF(N133="snížená",J133,0)</f>
        <v>0</v>
      </c>
      <c r="BG133" s="219">
        <f>IF(N133="zákl. přenesená",J133,0)</f>
        <v>0</v>
      </c>
      <c r="BH133" s="219">
        <f>IF(N133="sníž. přenesená",J133,0)</f>
        <v>0</v>
      </c>
      <c r="BI133" s="219">
        <f>IF(N133="nulová",J133,0)</f>
        <v>0</v>
      </c>
      <c r="BJ133" s="20" t="s">
        <v>80</v>
      </c>
      <c r="BK133" s="219">
        <f>ROUND(I133*H133,1)</f>
        <v>0</v>
      </c>
      <c r="BL133" s="20" t="s">
        <v>246</v>
      </c>
      <c r="BM133" s="218" t="s">
        <v>1081</v>
      </c>
    </row>
    <row r="134" s="2" customFormat="1" ht="24.15" customHeight="1">
      <c r="A134" s="41"/>
      <c r="B134" s="42"/>
      <c r="C134" s="259" t="s">
        <v>360</v>
      </c>
      <c r="D134" s="259" t="s">
        <v>242</v>
      </c>
      <c r="E134" s="260" t="s">
        <v>1082</v>
      </c>
      <c r="F134" s="261" t="s">
        <v>1083</v>
      </c>
      <c r="G134" s="262" t="s">
        <v>1080</v>
      </c>
      <c r="H134" s="263">
        <v>0.5</v>
      </c>
      <c r="I134" s="264"/>
      <c r="J134" s="265">
        <f>ROUND(I134*H134,1)</f>
        <v>0</v>
      </c>
      <c r="K134" s="261" t="s">
        <v>144</v>
      </c>
      <c r="L134" s="266"/>
      <c r="M134" s="267" t="s">
        <v>19</v>
      </c>
      <c r="N134" s="268" t="s">
        <v>43</v>
      </c>
      <c r="O134" s="87"/>
      <c r="P134" s="216">
        <f>O134*H134</f>
        <v>0</v>
      </c>
      <c r="Q134" s="216">
        <v>0.00021000000000000001</v>
      </c>
      <c r="R134" s="216">
        <f>Q134*H134</f>
        <v>0.000105</v>
      </c>
      <c r="S134" s="216">
        <v>0</v>
      </c>
      <c r="T134" s="217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18" t="s">
        <v>329</v>
      </c>
      <c r="AT134" s="218" t="s">
        <v>242</v>
      </c>
      <c r="AU134" s="218" t="s">
        <v>82</v>
      </c>
      <c r="AY134" s="20" t="s">
        <v>135</v>
      </c>
      <c r="BE134" s="219">
        <f>IF(N134="základní",J134,0)</f>
        <v>0</v>
      </c>
      <c r="BF134" s="219">
        <f>IF(N134="snížená",J134,0)</f>
        <v>0</v>
      </c>
      <c r="BG134" s="219">
        <f>IF(N134="zákl. přenesená",J134,0)</f>
        <v>0</v>
      </c>
      <c r="BH134" s="219">
        <f>IF(N134="sníž. přenesená",J134,0)</f>
        <v>0</v>
      </c>
      <c r="BI134" s="219">
        <f>IF(N134="nulová",J134,0)</f>
        <v>0</v>
      </c>
      <c r="BJ134" s="20" t="s">
        <v>80</v>
      </c>
      <c r="BK134" s="219">
        <f>ROUND(I134*H134,1)</f>
        <v>0</v>
      </c>
      <c r="BL134" s="20" t="s">
        <v>246</v>
      </c>
      <c r="BM134" s="218" t="s">
        <v>1084</v>
      </c>
    </row>
    <row r="135" s="2" customFormat="1" ht="16.5" customHeight="1">
      <c r="A135" s="41"/>
      <c r="B135" s="42"/>
      <c r="C135" s="207" t="s">
        <v>138</v>
      </c>
      <c r="D135" s="207" t="s">
        <v>140</v>
      </c>
      <c r="E135" s="208" t="s">
        <v>1085</v>
      </c>
      <c r="F135" s="209" t="s">
        <v>1086</v>
      </c>
      <c r="G135" s="210" t="s">
        <v>791</v>
      </c>
      <c r="H135" s="211">
        <v>2</v>
      </c>
      <c r="I135" s="212"/>
      <c r="J135" s="213">
        <f>ROUND(I135*H135,1)</f>
        <v>0</v>
      </c>
      <c r="K135" s="209" t="s">
        <v>144</v>
      </c>
      <c r="L135" s="47"/>
      <c r="M135" s="214" t="s">
        <v>19</v>
      </c>
      <c r="N135" s="215" t="s">
        <v>43</v>
      </c>
      <c r="O135" s="87"/>
      <c r="P135" s="216">
        <f>O135*H135</f>
        <v>0</v>
      </c>
      <c r="Q135" s="216">
        <v>0.0040000000000000001</v>
      </c>
      <c r="R135" s="216">
        <f>Q135*H135</f>
        <v>0.0080000000000000002</v>
      </c>
      <c r="S135" s="216">
        <v>0</v>
      </c>
      <c r="T135" s="217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18" t="s">
        <v>246</v>
      </c>
      <c r="AT135" s="218" t="s">
        <v>140</v>
      </c>
      <c r="AU135" s="218" t="s">
        <v>82</v>
      </c>
      <c r="AY135" s="20" t="s">
        <v>135</v>
      </c>
      <c r="BE135" s="219">
        <f>IF(N135="základní",J135,0)</f>
        <v>0</v>
      </c>
      <c r="BF135" s="219">
        <f>IF(N135="snížená",J135,0)</f>
        <v>0</v>
      </c>
      <c r="BG135" s="219">
        <f>IF(N135="zákl. přenesená",J135,0)</f>
        <v>0</v>
      </c>
      <c r="BH135" s="219">
        <f>IF(N135="sníž. přenesená",J135,0)</f>
        <v>0</v>
      </c>
      <c r="BI135" s="219">
        <f>IF(N135="nulová",J135,0)</f>
        <v>0</v>
      </c>
      <c r="BJ135" s="20" t="s">
        <v>80</v>
      </c>
      <c r="BK135" s="219">
        <f>ROUND(I135*H135,1)</f>
        <v>0</v>
      </c>
      <c r="BL135" s="20" t="s">
        <v>246</v>
      </c>
      <c r="BM135" s="218" t="s">
        <v>1087</v>
      </c>
    </row>
    <row r="136" s="2" customFormat="1">
      <c r="A136" s="41"/>
      <c r="B136" s="42"/>
      <c r="C136" s="43"/>
      <c r="D136" s="220" t="s">
        <v>147</v>
      </c>
      <c r="E136" s="43"/>
      <c r="F136" s="221" t="s">
        <v>1088</v>
      </c>
      <c r="G136" s="43"/>
      <c r="H136" s="43"/>
      <c r="I136" s="222"/>
      <c r="J136" s="43"/>
      <c r="K136" s="43"/>
      <c r="L136" s="47"/>
      <c r="M136" s="223"/>
      <c r="N136" s="224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147</v>
      </c>
      <c r="AU136" s="20" t="s">
        <v>82</v>
      </c>
    </row>
    <row r="137" s="2" customFormat="1" ht="16.5" customHeight="1">
      <c r="A137" s="41"/>
      <c r="B137" s="42"/>
      <c r="C137" s="259" t="s">
        <v>369</v>
      </c>
      <c r="D137" s="259" t="s">
        <v>242</v>
      </c>
      <c r="E137" s="260" t="s">
        <v>1089</v>
      </c>
      <c r="F137" s="261" t="s">
        <v>1090</v>
      </c>
      <c r="G137" s="262" t="s">
        <v>238</v>
      </c>
      <c r="H137" s="263">
        <v>2</v>
      </c>
      <c r="I137" s="264"/>
      <c r="J137" s="265">
        <f>ROUND(I137*H137,1)</f>
        <v>0</v>
      </c>
      <c r="K137" s="261" t="s">
        <v>144</v>
      </c>
      <c r="L137" s="266"/>
      <c r="M137" s="267" t="s">
        <v>19</v>
      </c>
      <c r="N137" s="268" t="s">
        <v>43</v>
      </c>
      <c r="O137" s="87"/>
      <c r="P137" s="216">
        <f>O137*H137</f>
        <v>0</v>
      </c>
      <c r="Q137" s="216">
        <v>0.0028999999999999998</v>
      </c>
      <c r="R137" s="216">
        <f>Q137*H137</f>
        <v>0.0057999999999999996</v>
      </c>
      <c r="S137" s="216">
        <v>0</v>
      </c>
      <c r="T137" s="217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18" t="s">
        <v>329</v>
      </c>
      <c r="AT137" s="218" t="s">
        <v>242</v>
      </c>
      <c r="AU137" s="218" t="s">
        <v>82</v>
      </c>
      <c r="AY137" s="20" t="s">
        <v>135</v>
      </c>
      <c r="BE137" s="219">
        <f>IF(N137="základní",J137,0)</f>
        <v>0</v>
      </c>
      <c r="BF137" s="219">
        <f>IF(N137="snížená",J137,0)</f>
        <v>0</v>
      </c>
      <c r="BG137" s="219">
        <f>IF(N137="zákl. přenesená",J137,0)</f>
        <v>0</v>
      </c>
      <c r="BH137" s="219">
        <f>IF(N137="sníž. přenesená",J137,0)</f>
        <v>0</v>
      </c>
      <c r="BI137" s="219">
        <f>IF(N137="nulová",J137,0)</f>
        <v>0</v>
      </c>
      <c r="BJ137" s="20" t="s">
        <v>80</v>
      </c>
      <c r="BK137" s="219">
        <f>ROUND(I137*H137,1)</f>
        <v>0</v>
      </c>
      <c r="BL137" s="20" t="s">
        <v>246</v>
      </c>
      <c r="BM137" s="218" t="s">
        <v>1091</v>
      </c>
    </row>
    <row r="138" s="2" customFormat="1" ht="24.15" customHeight="1">
      <c r="A138" s="41"/>
      <c r="B138" s="42"/>
      <c r="C138" s="207" t="s">
        <v>376</v>
      </c>
      <c r="D138" s="207" t="s">
        <v>140</v>
      </c>
      <c r="E138" s="208" t="s">
        <v>1092</v>
      </c>
      <c r="F138" s="209" t="s">
        <v>1093</v>
      </c>
      <c r="G138" s="210" t="s">
        <v>313</v>
      </c>
      <c r="H138" s="211">
        <v>0.092999999999999999</v>
      </c>
      <c r="I138" s="212"/>
      <c r="J138" s="213">
        <f>ROUND(I138*H138,1)</f>
        <v>0</v>
      </c>
      <c r="K138" s="209" t="s">
        <v>144</v>
      </c>
      <c r="L138" s="47"/>
      <c r="M138" s="214" t="s">
        <v>19</v>
      </c>
      <c r="N138" s="215" t="s">
        <v>43</v>
      </c>
      <c r="O138" s="87"/>
      <c r="P138" s="216">
        <f>O138*H138</f>
        <v>0</v>
      </c>
      <c r="Q138" s="216">
        <v>0</v>
      </c>
      <c r="R138" s="216">
        <f>Q138*H138</f>
        <v>0</v>
      </c>
      <c r="S138" s="216">
        <v>0</v>
      </c>
      <c r="T138" s="21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18" t="s">
        <v>246</v>
      </c>
      <c r="AT138" s="218" t="s">
        <v>140</v>
      </c>
      <c r="AU138" s="218" t="s">
        <v>82</v>
      </c>
      <c r="AY138" s="20" t="s">
        <v>135</v>
      </c>
      <c r="BE138" s="219">
        <f>IF(N138="základní",J138,0)</f>
        <v>0</v>
      </c>
      <c r="BF138" s="219">
        <f>IF(N138="snížená",J138,0)</f>
        <v>0</v>
      </c>
      <c r="BG138" s="219">
        <f>IF(N138="zákl. přenesená",J138,0)</f>
        <v>0</v>
      </c>
      <c r="BH138" s="219">
        <f>IF(N138="sníž. přenesená",J138,0)</f>
        <v>0</v>
      </c>
      <c r="BI138" s="219">
        <f>IF(N138="nulová",J138,0)</f>
        <v>0</v>
      </c>
      <c r="BJ138" s="20" t="s">
        <v>80</v>
      </c>
      <c r="BK138" s="219">
        <f>ROUND(I138*H138,1)</f>
        <v>0</v>
      </c>
      <c r="BL138" s="20" t="s">
        <v>246</v>
      </c>
      <c r="BM138" s="218" t="s">
        <v>1094</v>
      </c>
    </row>
    <row r="139" s="2" customFormat="1">
      <c r="A139" s="41"/>
      <c r="B139" s="42"/>
      <c r="C139" s="43"/>
      <c r="D139" s="220" t="s">
        <v>147</v>
      </c>
      <c r="E139" s="43"/>
      <c r="F139" s="221" t="s">
        <v>1095</v>
      </c>
      <c r="G139" s="43"/>
      <c r="H139" s="43"/>
      <c r="I139" s="222"/>
      <c r="J139" s="43"/>
      <c r="K139" s="43"/>
      <c r="L139" s="47"/>
      <c r="M139" s="223"/>
      <c r="N139" s="224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147</v>
      </c>
      <c r="AU139" s="20" t="s">
        <v>82</v>
      </c>
    </row>
    <row r="140" s="2" customFormat="1" ht="24.15" customHeight="1">
      <c r="A140" s="41"/>
      <c r="B140" s="42"/>
      <c r="C140" s="207" t="s">
        <v>381</v>
      </c>
      <c r="D140" s="207" t="s">
        <v>140</v>
      </c>
      <c r="E140" s="208" t="s">
        <v>1096</v>
      </c>
      <c r="F140" s="209" t="s">
        <v>1097</v>
      </c>
      <c r="G140" s="210" t="s">
        <v>238</v>
      </c>
      <c r="H140" s="211">
        <v>1</v>
      </c>
      <c r="I140" s="212"/>
      <c r="J140" s="213">
        <f>ROUND(I140*H140,1)</f>
        <v>0</v>
      </c>
      <c r="K140" s="209" t="s">
        <v>144</v>
      </c>
      <c r="L140" s="47"/>
      <c r="M140" s="214" t="s">
        <v>19</v>
      </c>
      <c r="N140" s="215" t="s">
        <v>43</v>
      </c>
      <c r="O140" s="87"/>
      <c r="P140" s="216">
        <f>O140*H140</f>
        <v>0</v>
      </c>
      <c r="Q140" s="216">
        <v>0</v>
      </c>
      <c r="R140" s="216">
        <f>Q140*H140</f>
        <v>0</v>
      </c>
      <c r="S140" s="216">
        <v>0</v>
      </c>
      <c r="T140" s="217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18" t="s">
        <v>246</v>
      </c>
      <c r="AT140" s="218" t="s">
        <v>140</v>
      </c>
      <c r="AU140" s="218" t="s">
        <v>82</v>
      </c>
      <c r="AY140" s="20" t="s">
        <v>135</v>
      </c>
      <c r="BE140" s="219">
        <f>IF(N140="základní",J140,0)</f>
        <v>0</v>
      </c>
      <c r="BF140" s="219">
        <f>IF(N140="snížená",J140,0)</f>
        <v>0</v>
      </c>
      <c r="BG140" s="219">
        <f>IF(N140="zákl. přenesená",J140,0)</f>
        <v>0</v>
      </c>
      <c r="BH140" s="219">
        <f>IF(N140="sníž. přenesená",J140,0)</f>
        <v>0</v>
      </c>
      <c r="BI140" s="219">
        <f>IF(N140="nulová",J140,0)</f>
        <v>0</v>
      </c>
      <c r="BJ140" s="20" t="s">
        <v>80</v>
      </c>
      <c r="BK140" s="219">
        <f>ROUND(I140*H140,1)</f>
        <v>0</v>
      </c>
      <c r="BL140" s="20" t="s">
        <v>246</v>
      </c>
      <c r="BM140" s="218" t="s">
        <v>1098</v>
      </c>
    </row>
    <row r="141" s="2" customFormat="1">
      <c r="A141" s="41"/>
      <c r="B141" s="42"/>
      <c r="C141" s="43"/>
      <c r="D141" s="220" t="s">
        <v>147</v>
      </c>
      <c r="E141" s="43"/>
      <c r="F141" s="221" t="s">
        <v>1099</v>
      </c>
      <c r="G141" s="43"/>
      <c r="H141" s="43"/>
      <c r="I141" s="222"/>
      <c r="J141" s="43"/>
      <c r="K141" s="43"/>
      <c r="L141" s="47"/>
      <c r="M141" s="223"/>
      <c r="N141" s="224"/>
      <c r="O141" s="87"/>
      <c r="P141" s="87"/>
      <c r="Q141" s="87"/>
      <c r="R141" s="87"/>
      <c r="S141" s="87"/>
      <c r="T141" s="88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T141" s="20" t="s">
        <v>147</v>
      </c>
      <c r="AU141" s="20" t="s">
        <v>82</v>
      </c>
    </row>
    <row r="142" s="2" customFormat="1" ht="16.5" customHeight="1">
      <c r="A142" s="41"/>
      <c r="B142" s="42"/>
      <c r="C142" s="207" t="s">
        <v>385</v>
      </c>
      <c r="D142" s="207" t="s">
        <v>140</v>
      </c>
      <c r="E142" s="208" t="s">
        <v>1100</v>
      </c>
      <c r="F142" s="209" t="s">
        <v>1101</v>
      </c>
      <c r="G142" s="210" t="s">
        <v>690</v>
      </c>
      <c r="H142" s="282"/>
      <c r="I142" s="212"/>
      <c r="J142" s="213">
        <f>ROUND(I142*H142,1)</f>
        <v>0</v>
      </c>
      <c r="K142" s="209" t="s">
        <v>19</v>
      </c>
      <c r="L142" s="47"/>
      <c r="M142" s="283" t="s">
        <v>19</v>
      </c>
      <c r="N142" s="284" t="s">
        <v>43</v>
      </c>
      <c r="O142" s="285"/>
      <c r="P142" s="286">
        <f>O142*H142</f>
        <v>0</v>
      </c>
      <c r="Q142" s="286">
        <v>0</v>
      </c>
      <c r="R142" s="286">
        <f>Q142*H142</f>
        <v>0</v>
      </c>
      <c r="S142" s="286">
        <v>0</v>
      </c>
      <c r="T142" s="287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18" t="s">
        <v>246</v>
      </c>
      <c r="AT142" s="218" t="s">
        <v>140</v>
      </c>
      <c r="AU142" s="218" t="s">
        <v>82</v>
      </c>
      <c r="AY142" s="20" t="s">
        <v>135</v>
      </c>
      <c r="BE142" s="219">
        <f>IF(N142="základní",J142,0)</f>
        <v>0</v>
      </c>
      <c r="BF142" s="219">
        <f>IF(N142="snížená",J142,0)</f>
        <v>0</v>
      </c>
      <c r="BG142" s="219">
        <f>IF(N142="zákl. přenesená",J142,0)</f>
        <v>0</v>
      </c>
      <c r="BH142" s="219">
        <f>IF(N142="sníž. přenesená",J142,0)</f>
        <v>0</v>
      </c>
      <c r="BI142" s="219">
        <f>IF(N142="nulová",J142,0)</f>
        <v>0</v>
      </c>
      <c r="BJ142" s="20" t="s">
        <v>80</v>
      </c>
      <c r="BK142" s="219">
        <f>ROUND(I142*H142,1)</f>
        <v>0</v>
      </c>
      <c r="BL142" s="20" t="s">
        <v>246</v>
      </c>
      <c r="BM142" s="218" t="s">
        <v>1102</v>
      </c>
    </row>
    <row r="143" s="2" customFormat="1" ht="6.96" customHeight="1">
      <c r="A143" s="41"/>
      <c r="B143" s="62"/>
      <c r="C143" s="63"/>
      <c r="D143" s="63"/>
      <c r="E143" s="63"/>
      <c r="F143" s="63"/>
      <c r="G143" s="63"/>
      <c r="H143" s="63"/>
      <c r="I143" s="63"/>
      <c r="J143" s="63"/>
      <c r="K143" s="63"/>
      <c r="L143" s="47"/>
      <c r="M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</row>
  </sheetData>
  <sheetProtection sheet="1" autoFilter="0" formatColumns="0" formatRows="0" objects="1" scenarios="1" spinCount="100000" saltValue="ixxhQvyycXXyPuwgtLv+xWmFGVWexwaTEkXFJZpO5WAjXLoldJ71QVkC+vYDF7JPCdvKSGZ0QiMzfojQLc2mUw==" hashValue="KxQ6drra57Mf1LmKHJxOYofY2MJfD0XJ2nbZcmGjzvcOkndMr6Gs2RBsEyWXwiOTSUOM/02zmZo3mDESzUIwzQ==" algorithmName="SHA-512" password="DDC5"/>
  <autoFilter ref="C80:K142"/>
  <mergeCells count="9">
    <mergeCell ref="E7:H7"/>
    <mergeCell ref="E9:H9"/>
    <mergeCell ref="E18:H18"/>
    <mergeCell ref="E27:H27"/>
    <mergeCell ref="E48:H48"/>
    <mergeCell ref="E50:H50"/>
    <mergeCell ref="E71:H71"/>
    <mergeCell ref="E73:H73"/>
    <mergeCell ref="L2:V2"/>
  </mergeCells>
  <hyperlinks>
    <hyperlink ref="F85" r:id="rId1" display="https://podminky.urs.cz/item/CS_URS_2026_01/741320105"/>
    <hyperlink ref="F89" r:id="rId2" display="https://podminky.urs.cz/item/CS_URS_2026_01/741321033"/>
    <hyperlink ref="F92" r:id="rId3" display="https://podminky.urs.cz/item/CS_URS_2026_01/741122015"/>
    <hyperlink ref="F96" r:id="rId4" display="https://podminky.urs.cz/item/CS_URS_2026_01/741122016"/>
    <hyperlink ref="F100" r:id="rId5" display="https://podminky.urs.cz/item/CS_URS_2026_01/741120001"/>
    <hyperlink ref="F104" r:id="rId6" display="https://podminky.urs.cz/item/CS_URS_2026_01/741372076"/>
    <hyperlink ref="F107" r:id="rId7" display="https://podminky.urs.cz/item/CS_URS_2026_01/741372021"/>
    <hyperlink ref="F110" r:id="rId8" display="https://podminky.urs.cz/item/CS_URS_2026_01/741310206"/>
    <hyperlink ref="F113" r:id="rId9" display="https://podminky.urs.cz/item/CS_URS_2026_01/741310231"/>
    <hyperlink ref="F116" r:id="rId10" display="https://podminky.urs.cz/item/CS_URS_2026_01/741310233"/>
    <hyperlink ref="F119" r:id="rId11" display="https://podminky.urs.cz/item/CS_URS_2026_01/741313041"/>
    <hyperlink ref="F122" r:id="rId12" display="https://podminky.urs.cz/item/CS_URS_2026_01/741112001"/>
    <hyperlink ref="F125" r:id="rId13" display="https://podminky.urs.cz/item/CS_URS_2026_01/741112001"/>
    <hyperlink ref="F130" r:id="rId14" display="https://podminky.urs.cz/item/CS_URS_2026_01/741110511"/>
    <hyperlink ref="F136" r:id="rId15" display="https://podminky.urs.cz/item/CS_URS_2026_01/735429116"/>
    <hyperlink ref="F139" r:id="rId16" display="https://podminky.urs.cz/item/CS_URS_2026_01/998741121"/>
    <hyperlink ref="F141" r:id="rId17" display="https://podminky.urs.cz/item/CS_URS_2026_01/7418100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8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92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82</v>
      </c>
    </row>
    <row r="4" s="1" customFormat="1" ht="24.96" customHeight="1">
      <c r="B4" s="23"/>
      <c r="D4" s="133" t="s">
        <v>93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VESTAVBA SOCIÁLNÍHO ZAŘÍZENÍ - st.p.č. 14/2 k.ú. MALŠOVICE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1103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12. 2. 2026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">
        <v>19</v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">
        <v>27</v>
      </c>
      <c r="F15" s="41"/>
      <c r="G15" s="41"/>
      <c r="H15" s="41"/>
      <c r="I15" s="135" t="s">
        <v>28</v>
      </c>
      <c r="J15" s="139" t="s">
        <v>19</v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">
        <v>19</v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">
        <v>32</v>
      </c>
      <c r="F21" s="41"/>
      <c r="G21" s="41"/>
      <c r="H21" s="41"/>
      <c r="I21" s="135" t="s">
        <v>28</v>
      </c>
      <c r="J21" s="139" t="s">
        <v>19</v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34</v>
      </c>
      <c r="E23" s="41"/>
      <c r="F23" s="41"/>
      <c r="G23" s="41"/>
      <c r="H23" s="41"/>
      <c r="I23" s="135" t="s">
        <v>26</v>
      </c>
      <c r="J23" s="139" t="s">
        <v>19</v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">
        <v>35</v>
      </c>
      <c r="F24" s="41"/>
      <c r="G24" s="41"/>
      <c r="H24" s="41"/>
      <c r="I24" s="135" t="s">
        <v>28</v>
      </c>
      <c r="J24" s="139" t="s">
        <v>19</v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36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47.25" customHeight="1">
      <c r="A27" s="141"/>
      <c r="B27" s="142"/>
      <c r="C27" s="141"/>
      <c r="D27" s="141"/>
      <c r="E27" s="143" t="s">
        <v>37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38</v>
      </c>
      <c r="E30" s="41"/>
      <c r="F30" s="41"/>
      <c r="G30" s="41"/>
      <c r="H30" s="41"/>
      <c r="I30" s="41"/>
      <c r="J30" s="147">
        <f>ROUND(J81, 1)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40</v>
      </c>
      <c r="G32" s="41"/>
      <c r="H32" s="41"/>
      <c r="I32" s="148" t="s">
        <v>39</v>
      </c>
      <c r="J32" s="148" t="s">
        <v>41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42</v>
      </c>
      <c r="E33" s="135" t="s">
        <v>43</v>
      </c>
      <c r="F33" s="150">
        <f>ROUND((SUM(BE81:BE90)),  1)</f>
        <v>0</v>
      </c>
      <c r="G33" s="41"/>
      <c r="H33" s="41"/>
      <c r="I33" s="151">
        <v>0.20999999999999999</v>
      </c>
      <c r="J33" s="150">
        <f>ROUND(((SUM(BE81:BE90))*I33),  1)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44</v>
      </c>
      <c r="F34" s="150">
        <f>ROUND((SUM(BF81:BF90)),  1)</f>
        <v>0</v>
      </c>
      <c r="G34" s="41"/>
      <c r="H34" s="41"/>
      <c r="I34" s="151">
        <v>0.12</v>
      </c>
      <c r="J34" s="150">
        <f>ROUND(((SUM(BF81:BF90))*I34),  1)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45</v>
      </c>
      <c r="F35" s="150">
        <f>ROUND((SUM(BG81:BG90)),  1)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46</v>
      </c>
      <c r="F36" s="150">
        <f>ROUND((SUM(BH81:BH90)),  1)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47</v>
      </c>
      <c r="F37" s="150">
        <f>ROUND((SUM(BI81:BI90)),  1)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48</v>
      </c>
      <c r="E39" s="154"/>
      <c r="F39" s="154"/>
      <c r="G39" s="155" t="s">
        <v>49</v>
      </c>
      <c r="H39" s="156" t="s">
        <v>50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VESTAVBA SOCIÁLNÍHO ZAŘÍZENÍ - st.p.č. 14/2 k.ú. MALŠOVICE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004 - VEDLEJŠÍ ROZPOČTOVÉ NÁKLADY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MALŠOVICE</v>
      </c>
      <c r="G52" s="43"/>
      <c r="H52" s="43"/>
      <c r="I52" s="35" t="s">
        <v>23</v>
      </c>
      <c r="J52" s="75" t="str">
        <f>IF(J12="","",J12)</f>
        <v>12. 2. 2026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>OBEC MALŠOVICE, Malšovice 6</v>
      </c>
      <c r="G54" s="43"/>
      <c r="H54" s="43"/>
      <c r="I54" s="35" t="s">
        <v>31</v>
      </c>
      <c r="J54" s="39" t="str">
        <f>E21</f>
        <v>Ing. Jiří Demuth Děčín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34</v>
      </c>
      <c r="J55" s="39" t="str">
        <f>E24</f>
        <v xml:space="preserve">Nina Blavková Děčín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97</v>
      </c>
      <c r="D57" s="165"/>
      <c r="E57" s="165"/>
      <c r="F57" s="165"/>
      <c r="G57" s="165"/>
      <c r="H57" s="165"/>
      <c r="I57" s="165"/>
      <c r="J57" s="166" t="s">
        <v>98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70</v>
      </c>
      <c r="D59" s="43"/>
      <c r="E59" s="43"/>
      <c r="F59" s="43"/>
      <c r="G59" s="43"/>
      <c r="H59" s="43"/>
      <c r="I59" s="43"/>
      <c r="J59" s="105">
        <f>J81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99</v>
      </c>
    </row>
    <row r="60" s="9" customFormat="1" ht="24.96" customHeight="1">
      <c r="A60" s="9"/>
      <c r="B60" s="168"/>
      <c r="C60" s="169"/>
      <c r="D60" s="170" t="s">
        <v>1104</v>
      </c>
      <c r="E60" s="171"/>
      <c r="F60" s="171"/>
      <c r="G60" s="171"/>
      <c r="H60" s="171"/>
      <c r="I60" s="171"/>
      <c r="J60" s="172">
        <f>J82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1105</v>
      </c>
      <c r="E61" s="177"/>
      <c r="F61" s="177"/>
      <c r="G61" s="177"/>
      <c r="H61" s="177"/>
      <c r="I61" s="177"/>
      <c r="J61" s="178">
        <f>J83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2" customFormat="1" ht="21.84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3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6.96" customHeight="1">
      <c r="A63" s="41"/>
      <c r="B63" s="62"/>
      <c r="C63" s="63"/>
      <c r="D63" s="63"/>
      <c r="E63" s="63"/>
      <c r="F63" s="63"/>
      <c r="G63" s="63"/>
      <c r="H63" s="63"/>
      <c r="I63" s="63"/>
      <c r="J63" s="63"/>
      <c r="K63" s="63"/>
      <c r="L63" s="13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7" s="2" customFormat="1" ht="6.96" customHeight="1">
      <c r="A67" s="41"/>
      <c r="B67" s="64"/>
      <c r="C67" s="65"/>
      <c r="D67" s="65"/>
      <c r="E67" s="65"/>
      <c r="F67" s="65"/>
      <c r="G67" s="65"/>
      <c r="H67" s="65"/>
      <c r="I67" s="65"/>
      <c r="J67" s="65"/>
      <c r="K67" s="65"/>
      <c r="L67" s="13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24.96" customHeight="1">
      <c r="A68" s="41"/>
      <c r="B68" s="42"/>
      <c r="C68" s="26" t="s">
        <v>120</v>
      </c>
      <c r="D68" s="43"/>
      <c r="E68" s="43"/>
      <c r="F68" s="43"/>
      <c r="G68" s="43"/>
      <c r="H68" s="43"/>
      <c r="I68" s="43"/>
      <c r="J68" s="43"/>
      <c r="K68" s="43"/>
      <c r="L68" s="13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6.96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12" customHeight="1">
      <c r="A70" s="41"/>
      <c r="B70" s="42"/>
      <c r="C70" s="35" t="s">
        <v>16</v>
      </c>
      <c r="D70" s="43"/>
      <c r="E70" s="43"/>
      <c r="F70" s="43"/>
      <c r="G70" s="43"/>
      <c r="H70" s="43"/>
      <c r="I70" s="43"/>
      <c r="J70" s="43"/>
      <c r="K70" s="4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16.5" customHeight="1">
      <c r="A71" s="41"/>
      <c r="B71" s="42"/>
      <c r="C71" s="43"/>
      <c r="D71" s="43"/>
      <c r="E71" s="163" t="str">
        <f>E7</f>
        <v>VESTAVBA SOCIÁLNÍHO ZAŘÍZENÍ - st.p.č. 14/2 k.ú. MALŠOVICE</v>
      </c>
      <c r="F71" s="35"/>
      <c r="G71" s="35"/>
      <c r="H71" s="35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2" customHeight="1">
      <c r="A72" s="41"/>
      <c r="B72" s="42"/>
      <c r="C72" s="35" t="s">
        <v>94</v>
      </c>
      <c r="D72" s="43"/>
      <c r="E72" s="43"/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6.5" customHeight="1">
      <c r="A73" s="41"/>
      <c r="B73" s="42"/>
      <c r="C73" s="43"/>
      <c r="D73" s="43"/>
      <c r="E73" s="72" t="str">
        <f>E9</f>
        <v>004 - VEDLEJŠÍ ROZPOČTOVÉ NÁKLADY</v>
      </c>
      <c r="F73" s="43"/>
      <c r="G73" s="43"/>
      <c r="H73" s="43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6.96" customHeight="1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2" customHeight="1">
      <c r="A75" s="41"/>
      <c r="B75" s="42"/>
      <c r="C75" s="35" t="s">
        <v>21</v>
      </c>
      <c r="D75" s="43"/>
      <c r="E75" s="43"/>
      <c r="F75" s="30" t="str">
        <f>F12</f>
        <v>MALŠOVICE</v>
      </c>
      <c r="G75" s="43"/>
      <c r="H75" s="43"/>
      <c r="I75" s="35" t="s">
        <v>23</v>
      </c>
      <c r="J75" s="75" t="str">
        <f>IF(J12="","",J12)</f>
        <v>12. 2. 2026</v>
      </c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5.15" customHeight="1">
      <c r="A77" s="41"/>
      <c r="B77" s="42"/>
      <c r="C77" s="35" t="s">
        <v>25</v>
      </c>
      <c r="D77" s="43"/>
      <c r="E77" s="43"/>
      <c r="F77" s="30" t="str">
        <f>E15</f>
        <v>OBEC MALŠOVICE, Malšovice 6</v>
      </c>
      <c r="G77" s="43"/>
      <c r="H77" s="43"/>
      <c r="I77" s="35" t="s">
        <v>31</v>
      </c>
      <c r="J77" s="39" t="str">
        <f>E21</f>
        <v>Ing. Jiří Demuth Děčín</v>
      </c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5.15" customHeight="1">
      <c r="A78" s="41"/>
      <c r="B78" s="42"/>
      <c r="C78" s="35" t="s">
        <v>29</v>
      </c>
      <c r="D78" s="43"/>
      <c r="E78" s="43"/>
      <c r="F78" s="30" t="str">
        <f>IF(E18="","",E18)</f>
        <v>Vyplň údaj</v>
      </c>
      <c r="G78" s="43"/>
      <c r="H78" s="43"/>
      <c r="I78" s="35" t="s">
        <v>34</v>
      </c>
      <c r="J78" s="39" t="str">
        <f>E24</f>
        <v xml:space="preserve">Nina Blavková Děčín </v>
      </c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0.32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11" customFormat="1" ht="29.28" customHeight="1">
      <c r="A80" s="180"/>
      <c r="B80" s="181"/>
      <c r="C80" s="182" t="s">
        <v>121</v>
      </c>
      <c r="D80" s="183" t="s">
        <v>57</v>
      </c>
      <c r="E80" s="183" t="s">
        <v>53</v>
      </c>
      <c r="F80" s="183" t="s">
        <v>54</v>
      </c>
      <c r="G80" s="183" t="s">
        <v>122</v>
      </c>
      <c r="H80" s="183" t="s">
        <v>123</v>
      </c>
      <c r="I80" s="183" t="s">
        <v>124</v>
      </c>
      <c r="J80" s="183" t="s">
        <v>98</v>
      </c>
      <c r="K80" s="184" t="s">
        <v>125</v>
      </c>
      <c r="L80" s="185"/>
      <c r="M80" s="95" t="s">
        <v>19</v>
      </c>
      <c r="N80" s="96" t="s">
        <v>42</v>
      </c>
      <c r="O80" s="96" t="s">
        <v>126</v>
      </c>
      <c r="P80" s="96" t="s">
        <v>127</v>
      </c>
      <c r="Q80" s="96" t="s">
        <v>128</v>
      </c>
      <c r="R80" s="96" t="s">
        <v>129</v>
      </c>
      <c r="S80" s="96" t="s">
        <v>130</v>
      </c>
      <c r="T80" s="97" t="s">
        <v>131</v>
      </c>
      <c r="U80" s="180"/>
      <c r="V80" s="180"/>
      <c r="W80" s="180"/>
      <c r="X80" s="180"/>
      <c r="Y80" s="180"/>
      <c r="Z80" s="180"/>
      <c r="AA80" s="180"/>
      <c r="AB80" s="180"/>
      <c r="AC80" s="180"/>
      <c r="AD80" s="180"/>
      <c r="AE80" s="180"/>
    </row>
    <row r="81" s="2" customFormat="1" ht="22.8" customHeight="1">
      <c r="A81" s="41"/>
      <c r="B81" s="42"/>
      <c r="C81" s="102" t="s">
        <v>132</v>
      </c>
      <c r="D81" s="43"/>
      <c r="E81" s="43"/>
      <c r="F81" s="43"/>
      <c r="G81" s="43"/>
      <c r="H81" s="43"/>
      <c r="I81" s="43"/>
      <c r="J81" s="186">
        <f>BK81</f>
        <v>0</v>
      </c>
      <c r="K81" s="43"/>
      <c r="L81" s="47"/>
      <c r="M81" s="98"/>
      <c r="N81" s="187"/>
      <c r="O81" s="99"/>
      <c r="P81" s="188">
        <f>P82</f>
        <v>0</v>
      </c>
      <c r="Q81" s="99"/>
      <c r="R81" s="188">
        <f>R82</f>
        <v>0</v>
      </c>
      <c r="S81" s="99"/>
      <c r="T81" s="189">
        <f>T82</f>
        <v>0</v>
      </c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T81" s="20" t="s">
        <v>71</v>
      </c>
      <c r="AU81" s="20" t="s">
        <v>99</v>
      </c>
      <c r="BK81" s="190">
        <f>BK82</f>
        <v>0</v>
      </c>
    </row>
    <row r="82" s="12" customFormat="1" ht="25.92" customHeight="1">
      <c r="A82" s="12"/>
      <c r="B82" s="191"/>
      <c r="C82" s="192"/>
      <c r="D82" s="193" t="s">
        <v>71</v>
      </c>
      <c r="E82" s="194" t="s">
        <v>1106</v>
      </c>
      <c r="F82" s="194" t="s">
        <v>1107</v>
      </c>
      <c r="G82" s="192"/>
      <c r="H82" s="192"/>
      <c r="I82" s="195"/>
      <c r="J82" s="196">
        <f>BK82</f>
        <v>0</v>
      </c>
      <c r="K82" s="192"/>
      <c r="L82" s="197"/>
      <c r="M82" s="198"/>
      <c r="N82" s="199"/>
      <c r="O82" s="199"/>
      <c r="P82" s="200">
        <f>P83</f>
        <v>0</v>
      </c>
      <c r="Q82" s="199"/>
      <c r="R82" s="200">
        <f>R83</f>
        <v>0</v>
      </c>
      <c r="S82" s="199"/>
      <c r="T82" s="201">
        <f>T83</f>
        <v>0</v>
      </c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R82" s="202" t="s">
        <v>176</v>
      </c>
      <c r="AT82" s="203" t="s">
        <v>71</v>
      </c>
      <c r="AU82" s="203" t="s">
        <v>72</v>
      </c>
      <c r="AY82" s="202" t="s">
        <v>135</v>
      </c>
      <c r="BK82" s="204">
        <f>BK83</f>
        <v>0</v>
      </c>
    </row>
    <row r="83" s="12" customFormat="1" ht="22.8" customHeight="1">
      <c r="A83" s="12"/>
      <c r="B83" s="191"/>
      <c r="C83" s="192"/>
      <c r="D83" s="193" t="s">
        <v>71</v>
      </c>
      <c r="E83" s="205" t="s">
        <v>1108</v>
      </c>
      <c r="F83" s="205" t="s">
        <v>1109</v>
      </c>
      <c r="G83" s="192"/>
      <c r="H83" s="192"/>
      <c r="I83" s="195"/>
      <c r="J83" s="206">
        <f>BK83</f>
        <v>0</v>
      </c>
      <c r="K83" s="192"/>
      <c r="L83" s="197"/>
      <c r="M83" s="198"/>
      <c r="N83" s="199"/>
      <c r="O83" s="199"/>
      <c r="P83" s="200">
        <f>SUM(P84:P90)</f>
        <v>0</v>
      </c>
      <c r="Q83" s="199"/>
      <c r="R83" s="200">
        <f>SUM(R84:R90)</f>
        <v>0</v>
      </c>
      <c r="S83" s="199"/>
      <c r="T83" s="201">
        <f>SUM(T84:T90)</f>
        <v>0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R83" s="202" t="s">
        <v>176</v>
      </c>
      <c r="AT83" s="203" t="s">
        <v>71</v>
      </c>
      <c r="AU83" s="203" t="s">
        <v>80</v>
      </c>
      <c r="AY83" s="202" t="s">
        <v>135</v>
      </c>
      <c r="BK83" s="204">
        <f>SUM(BK84:BK90)</f>
        <v>0</v>
      </c>
    </row>
    <row r="84" s="2" customFormat="1" ht="21.75" customHeight="1">
      <c r="A84" s="41"/>
      <c r="B84" s="42"/>
      <c r="C84" s="207" t="s">
        <v>80</v>
      </c>
      <c r="D84" s="207" t="s">
        <v>140</v>
      </c>
      <c r="E84" s="208" t="s">
        <v>1110</v>
      </c>
      <c r="F84" s="209" t="s">
        <v>1111</v>
      </c>
      <c r="G84" s="210" t="s">
        <v>238</v>
      </c>
      <c r="H84" s="211">
        <v>1</v>
      </c>
      <c r="I84" s="212"/>
      <c r="J84" s="213">
        <f>ROUND(I84*H84,1)</f>
        <v>0</v>
      </c>
      <c r="K84" s="209" t="s">
        <v>19</v>
      </c>
      <c r="L84" s="47"/>
      <c r="M84" s="214" t="s">
        <v>19</v>
      </c>
      <c r="N84" s="215" t="s">
        <v>43</v>
      </c>
      <c r="O84" s="87"/>
      <c r="P84" s="216">
        <f>O84*H84</f>
        <v>0</v>
      </c>
      <c r="Q84" s="216">
        <v>0</v>
      </c>
      <c r="R84" s="216">
        <f>Q84*H84</f>
        <v>0</v>
      </c>
      <c r="S84" s="216">
        <v>0</v>
      </c>
      <c r="T84" s="217">
        <f>S84*H84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R84" s="218" t="s">
        <v>1112</v>
      </c>
      <c r="AT84" s="218" t="s">
        <v>140</v>
      </c>
      <c r="AU84" s="218" t="s">
        <v>82</v>
      </c>
      <c r="AY84" s="20" t="s">
        <v>135</v>
      </c>
      <c r="BE84" s="219">
        <f>IF(N84="základní",J84,0)</f>
        <v>0</v>
      </c>
      <c r="BF84" s="219">
        <f>IF(N84="snížená",J84,0)</f>
        <v>0</v>
      </c>
      <c r="BG84" s="219">
        <f>IF(N84="zákl. přenesená",J84,0)</f>
        <v>0</v>
      </c>
      <c r="BH84" s="219">
        <f>IF(N84="sníž. přenesená",J84,0)</f>
        <v>0</v>
      </c>
      <c r="BI84" s="219">
        <f>IF(N84="nulová",J84,0)</f>
        <v>0</v>
      </c>
      <c r="BJ84" s="20" t="s">
        <v>80</v>
      </c>
      <c r="BK84" s="219">
        <f>ROUND(I84*H84,1)</f>
        <v>0</v>
      </c>
      <c r="BL84" s="20" t="s">
        <v>1112</v>
      </c>
      <c r="BM84" s="218" t="s">
        <v>1113</v>
      </c>
    </row>
    <row r="85" s="2" customFormat="1" ht="16.5" customHeight="1">
      <c r="A85" s="41"/>
      <c r="B85" s="42"/>
      <c r="C85" s="207" t="s">
        <v>82</v>
      </c>
      <c r="D85" s="207" t="s">
        <v>140</v>
      </c>
      <c r="E85" s="208" t="s">
        <v>1114</v>
      </c>
      <c r="F85" s="209" t="s">
        <v>1115</v>
      </c>
      <c r="G85" s="210" t="s">
        <v>1116</v>
      </c>
      <c r="H85" s="211">
        <v>1</v>
      </c>
      <c r="I85" s="212"/>
      <c r="J85" s="213">
        <f>ROUND(I85*H85,1)</f>
        <v>0</v>
      </c>
      <c r="K85" s="209" t="s">
        <v>144</v>
      </c>
      <c r="L85" s="47"/>
      <c r="M85" s="214" t="s">
        <v>19</v>
      </c>
      <c r="N85" s="215" t="s">
        <v>43</v>
      </c>
      <c r="O85" s="87"/>
      <c r="P85" s="216">
        <f>O85*H85</f>
        <v>0</v>
      </c>
      <c r="Q85" s="216">
        <v>0</v>
      </c>
      <c r="R85" s="216">
        <f>Q85*H85</f>
        <v>0</v>
      </c>
      <c r="S85" s="216">
        <v>0</v>
      </c>
      <c r="T85" s="217">
        <f>S85*H85</f>
        <v>0</v>
      </c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R85" s="218" t="s">
        <v>1112</v>
      </c>
      <c r="AT85" s="218" t="s">
        <v>140</v>
      </c>
      <c r="AU85" s="218" t="s">
        <v>82</v>
      </c>
      <c r="AY85" s="20" t="s">
        <v>135</v>
      </c>
      <c r="BE85" s="219">
        <f>IF(N85="základní",J85,0)</f>
        <v>0</v>
      </c>
      <c r="BF85" s="219">
        <f>IF(N85="snížená",J85,0)</f>
        <v>0</v>
      </c>
      <c r="BG85" s="219">
        <f>IF(N85="zákl. přenesená",J85,0)</f>
        <v>0</v>
      </c>
      <c r="BH85" s="219">
        <f>IF(N85="sníž. přenesená",J85,0)</f>
        <v>0</v>
      </c>
      <c r="BI85" s="219">
        <f>IF(N85="nulová",J85,0)</f>
        <v>0</v>
      </c>
      <c r="BJ85" s="20" t="s">
        <v>80</v>
      </c>
      <c r="BK85" s="219">
        <f>ROUND(I85*H85,1)</f>
        <v>0</v>
      </c>
      <c r="BL85" s="20" t="s">
        <v>1112</v>
      </c>
      <c r="BM85" s="218" t="s">
        <v>1117</v>
      </c>
    </row>
    <row r="86" s="2" customFormat="1">
      <c r="A86" s="41"/>
      <c r="B86" s="42"/>
      <c r="C86" s="43"/>
      <c r="D86" s="220" t="s">
        <v>147</v>
      </c>
      <c r="E86" s="43"/>
      <c r="F86" s="221" t="s">
        <v>1118</v>
      </c>
      <c r="G86" s="43"/>
      <c r="H86" s="43"/>
      <c r="I86" s="222"/>
      <c r="J86" s="43"/>
      <c r="K86" s="43"/>
      <c r="L86" s="47"/>
      <c r="M86" s="223"/>
      <c r="N86" s="224"/>
      <c r="O86" s="87"/>
      <c r="P86" s="87"/>
      <c r="Q86" s="87"/>
      <c r="R86" s="87"/>
      <c r="S86" s="87"/>
      <c r="T86" s="88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T86" s="20" t="s">
        <v>147</v>
      </c>
      <c r="AU86" s="20" t="s">
        <v>82</v>
      </c>
    </row>
    <row r="87" s="2" customFormat="1" ht="16.5" customHeight="1">
      <c r="A87" s="41"/>
      <c r="B87" s="42"/>
      <c r="C87" s="207" t="s">
        <v>136</v>
      </c>
      <c r="D87" s="207" t="s">
        <v>140</v>
      </c>
      <c r="E87" s="208" t="s">
        <v>1119</v>
      </c>
      <c r="F87" s="209" t="s">
        <v>1120</v>
      </c>
      <c r="G87" s="210" t="s">
        <v>238</v>
      </c>
      <c r="H87" s="211">
        <v>1</v>
      </c>
      <c r="I87" s="212"/>
      <c r="J87" s="213">
        <f>ROUND(I87*H87,1)</f>
        <v>0</v>
      </c>
      <c r="K87" s="209" t="s">
        <v>144</v>
      </c>
      <c r="L87" s="47"/>
      <c r="M87" s="214" t="s">
        <v>19</v>
      </c>
      <c r="N87" s="215" t="s">
        <v>43</v>
      </c>
      <c r="O87" s="87"/>
      <c r="P87" s="216">
        <f>O87*H87</f>
        <v>0</v>
      </c>
      <c r="Q87" s="216">
        <v>0</v>
      </c>
      <c r="R87" s="216">
        <f>Q87*H87</f>
        <v>0</v>
      </c>
      <c r="S87" s="216">
        <v>0</v>
      </c>
      <c r="T87" s="217">
        <f>S87*H87</f>
        <v>0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R87" s="218" t="s">
        <v>1112</v>
      </c>
      <c r="AT87" s="218" t="s">
        <v>140</v>
      </c>
      <c r="AU87" s="218" t="s">
        <v>82</v>
      </c>
      <c r="AY87" s="20" t="s">
        <v>135</v>
      </c>
      <c r="BE87" s="219">
        <f>IF(N87="základní",J87,0)</f>
        <v>0</v>
      </c>
      <c r="BF87" s="219">
        <f>IF(N87="snížená",J87,0)</f>
        <v>0</v>
      </c>
      <c r="BG87" s="219">
        <f>IF(N87="zákl. přenesená",J87,0)</f>
        <v>0</v>
      </c>
      <c r="BH87" s="219">
        <f>IF(N87="sníž. přenesená",J87,0)</f>
        <v>0</v>
      </c>
      <c r="BI87" s="219">
        <f>IF(N87="nulová",J87,0)</f>
        <v>0</v>
      </c>
      <c r="BJ87" s="20" t="s">
        <v>80</v>
      </c>
      <c r="BK87" s="219">
        <f>ROUND(I87*H87,1)</f>
        <v>0</v>
      </c>
      <c r="BL87" s="20" t="s">
        <v>1112</v>
      </c>
      <c r="BM87" s="218" t="s">
        <v>1121</v>
      </c>
    </row>
    <row r="88" s="2" customFormat="1">
      <c r="A88" s="41"/>
      <c r="B88" s="42"/>
      <c r="C88" s="43"/>
      <c r="D88" s="220" t="s">
        <v>147</v>
      </c>
      <c r="E88" s="43"/>
      <c r="F88" s="221" t="s">
        <v>1122</v>
      </c>
      <c r="G88" s="43"/>
      <c r="H88" s="43"/>
      <c r="I88" s="222"/>
      <c r="J88" s="43"/>
      <c r="K88" s="43"/>
      <c r="L88" s="47"/>
      <c r="M88" s="223"/>
      <c r="N88" s="224"/>
      <c r="O88" s="87"/>
      <c r="P88" s="87"/>
      <c r="Q88" s="87"/>
      <c r="R88" s="87"/>
      <c r="S88" s="87"/>
      <c r="T88" s="88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T88" s="20" t="s">
        <v>147</v>
      </c>
      <c r="AU88" s="20" t="s">
        <v>82</v>
      </c>
    </row>
    <row r="89" s="2" customFormat="1" ht="16.5" customHeight="1">
      <c r="A89" s="41"/>
      <c r="B89" s="42"/>
      <c r="C89" s="207" t="s">
        <v>145</v>
      </c>
      <c r="D89" s="207" t="s">
        <v>140</v>
      </c>
      <c r="E89" s="208" t="s">
        <v>1123</v>
      </c>
      <c r="F89" s="209" t="s">
        <v>1124</v>
      </c>
      <c r="G89" s="210" t="s">
        <v>1116</v>
      </c>
      <c r="H89" s="211">
        <v>1</v>
      </c>
      <c r="I89" s="212"/>
      <c r="J89" s="213">
        <f>ROUND(I89*H89,1)</f>
        <v>0</v>
      </c>
      <c r="K89" s="209" t="s">
        <v>144</v>
      </c>
      <c r="L89" s="47"/>
      <c r="M89" s="214" t="s">
        <v>19</v>
      </c>
      <c r="N89" s="215" t="s">
        <v>43</v>
      </c>
      <c r="O89" s="87"/>
      <c r="P89" s="216">
        <f>O89*H89</f>
        <v>0</v>
      </c>
      <c r="Q89" s="216">
        <v>0</v>
      </c>
      <c r="R89" s="216">
        <f>Q89*H89</f>
        <v>0</v>
      </c>
      <c r="S89" s="216">
        <v>0</v>
      </c>
      <c r="T89" s="217">
        <f>S89*H89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R89" s="218" t="s">
        <v>1112</v>
      </c>
      <c r="AT89" s="218" t="s">
        <v>140</v>
      </c>
      <c r="AU89" s="218" t="s">
        <v>82</v>
      </c>
      <c r="AY89" s="20" t="s">
        <v>135</v>
      </c>
      <c r="BE89" s="219">
        <f>IF(N89="základní",J89,0)</f>
        <v>0</v>
      </c>
      <c r="BF89" s="219">
        <f>IF(N89="snížená",J89,0)</f>
        <v>0</v>
      </c>
      <c r="BG89" s="219">
        <f>IF(N89="zákl. přenesená",J89,0)</f>
        <v>0</v>
      </c>
      <c r="BH89" s="219">
        <f>IF(N89="sníž. přenesená",J89,0)</f>
        <v>0</v>
      </c>
      <c r="BI89" s="219">
        <f>IF(N89="nulová",J89,0)</f>
        <v>0</v>
      </c>
      <c r="BJ89" s="20" t="s">
        <v>80</v>
      </c>
      <c r="BK89" s="219">
        <f>ROUND(I89*H89,1)</f>
        <v>0</v>
      </c>
      <c r="BL89" s="20" t="s">
        <v>1112</v>
      </c>
      <c r="BM89" s="218" t="s">
        <v>1125</v>
      </c>
    </row>
    <row r="90" s="2" customFormat="1">
      <c r="A90" s="41"/>
      <c r="B90" s="42"/>
      <c r="C90" s="43"/>
      <c r="D90" s="220" t="s">
        <v>147</v>
      </c>
      <c r="E90" s="43"/>
      <c r="F90" s="221" t="s">
        <v>1126</v>
      </c>
      <c r="G90" s="43"/>
      <c r="H90" s="43"/>
      <c r="I90" s="222"/>
      <c r="J90" s="43"/>
      <c r="K90" s="43"/>
      <c r="L90" s="47"/>
      <c r="M90" s="288"/>
      <c r="N90" s="289"/>
      <c r="O90" s="285"/>
      <c r="P90" s="285"/>
      <c r="Q90" s="285"/>
      <c r="R90" s="285"/>
      <c r="S90" s="285"/>
      <c r="T90" s="290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20" t="s">
        <v>147</v>
      </c>
      <c r="AU90" s="20" t="s">
        <v>82</v>
      </c>
    </row>
    <row r="91" s="2" customFormat="1" ht="6.96" customHeight="1">
      <c r="A91" s="41"/>
      <c r="B91" s="62"/>
      <c r="C91" s="63"/>
      <c r="D91" s="63"/>
      <c r="E91" s="63"/>
      <c r="F91" s="63"/>
      <c r="G91" s="63"/>
      <c r="H91" s="63"/>
      <c r="I91" s="63"/>
      <c r="J91" s="63"/>
      <c r="K91" s="63"/>
      <c r="L91" s="47"/>
      <c r="M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</sheetData>
  <sheetProtection sheet="1" autoFilter="0" formatColumns="0" formatRows="0" objects="1" scenarios="1" spinCount="100000" saltValue="agSuqjIqDfDsVwdxvdfRtwgQgOMfbk8Dp7o+BZkWwqxlGoB+JZL1+SWSrfEQCmuC0/k0Y7m44IwRmO/JBlr/yQ==" hashValue="YCjjfU2WSfi5QKg51BgtzsfYcZfV71J+nfuKqwztvBsNpLfNq8OxSGC4V1rE/qT+ThiT76fYk57vs5TVc7BtPA==" algorithmName="SHA-512" password="DDC5"/>
  <autoFilter ref="C80:K90"/>
  <mergeCells count="9">
    <mergeCell ref="E7:H7"/>
    <mergeCell ref="E9:H9"/>
    <mergeCell ref="E18:H18"/>
    <mergeCell ref="E27:H27"/>
    <mergeCell ref="E48:H48"/>
    <mergeCell ref="E50:H50"/>
    <mergeCell ref="E71:H71"/>
    <mergeCell ref="E73:H73"/>
    <mergeCell ref="L2:V2"/>
  </mergeCells>
  <hyperlinks>
    <hyperlink ref="F86" r:id="rId1" display="https://podminky.urs.cz/item/CS_URS_2026_01/032803000"/>
    <hyperlink ref="F88" r:id="rId2" display="https://podminky.urs.cz/item/CS_URS_2026_01/034503000"/>
    <hyperlink ref="F90" r:id="rId3" display="https://podminky.urs.cz/item/CS_URS_2026_01/03910300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91" customWidth="1"/>
    <col min="2" max="2" width="1.667969" style="291" customWidth="1"/>
    <col min="3" max="4" width="5" style="291" customWidth="1"/>
    <col min="5" max="5" width="11.66016" style="291" customWidth="1"/>
    <col min="6" max="6" width="9.160156" style="291" customWidth="1"/>
    <col min="7" max="7" width="5" style="291" customWidth="1"/>
    <col min="8" max="8" width="77.83203" style="291" customWidth="1"/>
    <col min="9" max="10" width="20" style="291" customWidth="1"/>
    <col min="11" max="11" width="1.667969" style="291" customWidth="1"/>
  </cols>
  <sheetData>
    <row r="1" s="1" customFormat="1" ht="37.5" customHeight="1"/>
    <row r="2" s="1" customFormat="1" ht="7.5" customHeight="1">
      <c r="B2" s="292"/>
      <c r="C2" s="293"/>
      <c r="D2" s="293"/>
      <c r="E2" s="293"/>
      <c r="F2" s="293"/>
      <c r="G2" s="293"/>
      <c r="H2" s="293"/>
      <c r="I2" s="293"/>
      <c r="J2" s="293"/>
      <c r="K2" s="294"/>
    </row>
    <row r="3" s="17" customFormat="1" ht="45" customHeight="1">
      <c r="B3" s="295"/>
      <c r="C3" s="296" t="s">
        <v>1127</v>
      </c>
      <c r="D3" s="296"/>
      <c r="E3" s="296"/>
      <c r="F3" s="296"/>
      <c r="G3" s="296"/>
      <c r="H3" s="296"/>
      <c r="I3" s="296"/>
      <c r="J3" s="296"/>
      <c r="K3" s="297"/>
    </row>
    <row r="4" s="1" customFormat="1" ht="25.5" customHeight="1">
      <c r="B4" s="298"/>
      <c r="C4" s="299" t="s">
        <v>1128</v>
      </c>
      <c r="D4" s="299"/>
      <c r="E4" s="299"/>
      <c r="F4" s="299"/>
      <c r="G4" s="299"/>
      <c r="H4" s="299"/>
      <c r="I4" s="299"/>
      <c r="J4" s="299"/>
      <c r="K4" s="300"/>
    </row>
    <row r="5" s="1" customFormat="1" ht="5.25" customHeight="1">
      <c r="B5" s="298"/>
      <c r="C5" s="301"/>
      <c r="D5" s="301"/>
      <c r="E5" s="301"/>
      <c r="F5" s="301"/>
      <c r="G5" s="301"/>
      <c r="H5" s="301"/>
      <c r="I5" s="301"/>
      <c r="J5" s="301"/>
      <c r="K5" s="300"/>
    </row>
    <row r="6" s="1" customFormat="1" ht="15" customHeight="1">
      <c r="B6" s="298"/>
      <c r="C6" s="302" t="s">
        <v>1129</v>
      </c>
      <c r="D6" s="302"/>
      <c r="E6" s="302"/>
      <c r="F6" s="302"/>
      <c r="G6" s="302"/>
      <c r="H6" s="302"/>
      <c r="I6" s="302"/>
      <c r="J6" s="302"/>
      <c r="K6" s="300"/>
    </row>
    <row r="7" s="1" customFormat="1" ht="15" customHeight="1">
      <c r="B7" s="303"/>
      <c r="C7" s="302" t="s">
        <v>1130</v>
      </c>
      <c r="D7" s="302"/>
      <c r="E7" s="302"/>
      <c r="F7" s="302"/>
      <c r="G7" s="302"/>
      <c r="H7" s="302"/>
      <c r="I7" s="302"/>
      <c r="J7" s="302"/>
      <c r="K7" s="300"/>
    </row>
    <row r="8" s="1" customFormat="1" ht="12.75" customHeight="1">
      <c r="B8" s="303"/>
      <c r="C8" s="302"/>
      <c r="D8" s="302"/>
      <c r="E8" s="302"/>
      <c r="F8" s="302"/>
      <c r="G8" s="302"/>
      <c r="H8" s="302"/>
      <c r="I8" s="302"/>
      <c r="J8" s="302"/>
      <c r="K8" s="300"/>
    </row>
    <row r="9" s="1" customFormat="1" ht="15" customHeight="1">
      <c r="B9" s="303"/>
      <c r="C9" s="302" t="s">
        <v>1131</v>
      </c>
      <c r="D9" s="302"/>
      <c r="E9" s="302"/>
      <c r="F9" s="302"/>
      <c r="G9" s="302"/>
      <c r="H9" s="302"/>
      <c r="I9" s="302"/>
      <c r="J9" s="302"/>
      <c r="K9" s="300"/>
    </row>
    <row r="10" s="1" customFormat="1" ht="15" customHeight="1">
      <c r="B10" s="303"/>
      <c r="C10" s="302"/>
      <c r="D10" s="302" t="s">
        <v>1132</v>
      </c>
      <c r="E10" s="302"/>
      <c r="F10" s="302"/>
      <c r="G10" s="302"/>
      <c r="H10" s="302"/>
      <c r="I10" s="302"/>
      <c r="J10" s="302"/>
      <c r="K10" s="300"/>
    </row>
    <row r="11" s="1" customFormat="1" ht="15" customHeight="1">
      <c r="B11" s="303"/>
      <c r="C11" s="304"/>
      <c r="D11" s="302" t="s">
        <v>1133</v>
      </c>
      <c r="E11" s="302"/>
      <c r="F11" s="302"/>
      <c r="G11" s="302"/>
      <c r="H11" s="302"/>
      <c r="I11" s="302"/>
      <c r="J11" s="302"/>
      <c r="K11" s="300"/>
    </row>
    <row r="12" s="1" customFormat="1" ht="15" customHeight="1">
      <c r="B12" s="303"/>
      <c r="C12" s="304"/>
      <c r="D12" s="302"/>
      <c r="E12" s="302"/>
      <c r="F12" s="302"/>
      <c r="G12" s="302"/>
      <c r="H12" s="302"/>
      <c r="I12" s="302"/>
      <c r="J12" s="302"/>
      <c r="K12" s="300"/>
    </row>
    <row r="13" s="1" customFormat="1" ht="15" customHeight="1">
      <c r="B13" s="303"/>
      <c r="C13" s="304"/>
      <c r="D13" s="305" t="s">
        <v>1134</v>
      </c>
      <c r="E13" s="302"/>
      <c r="F13" s="302"/>
      <c r="G13" s="302"/>
      <c r="H13" s="302"/>
      <c r="I13" s="302"/>
      <c r="J13" s="302"/>
      <c r="K13" s="300"/>
    </row>
    <row r="14" s="1" customFormat="1" ht="12.75" customHeight="1">
      <c r="B14" s="303"/>
      <c r="C14" s="304"/>
      <c r="D14" s="304"/>
      <c r="E14" s="304"/>
      <c r="F14" s="304"/>
      <c r="G14" s="304"/>
      <c r="H14" s="304"/>
      <c r="I14" s="304"/>
      <c r="J14" s="304"/>
      <c r="K14" s="300"/>
    </row>
    <row r="15" s="1" customFormat="1" ht="15" customHeight="1">
      <c r="B15" s="303"/>
      <c r="C15" s="304"/>
      <c r="D15" s="302" t="s">
        <v>1135</v>
      </c>
      <c r="E15" s="302"/>
      <c r="F15" s="302"/>
      <c r="G15" s="302"/>
      <c r="H15" s="302"/>
      <c r="I15" s="302"/>
      <c r="J15" s="302"/>
      <c r="K15" s="300"/>
    </row>
    <row r="16" s="1" customFormat="1" ht="15" customHeight="1">
      <c r="B16" s="303"/>
      <c r="C16" s="304"/>
      <c r="D16" s="302" t="s">
        <v>1136</v>
      </c>
      <c r="E16" s="302"/>
      <c r="F16" s="302"/>
      <c r="G16" s="302"/>
      <c r="H16" s="302"/>
      <c r="I16" s="302"/>
      <c r="J16" s="302"/>
      <c r="K16" s="300"/>
    </row>
    <row r="17" s="1" customFormat="1" ht="15" customHeight="1">
      <c r="B17" s="303"/>
      <c r="C17" s="304"/>
      <c r="D17" s="302" t="s">
        <v>1137</v>
      </c>
      <c r="E17" s="302"/>
      <c r="F17" s="302"/>
      <c r="G17" s="302"/>
      <c r="H17" s="302"/>
      <c r="I17" s="302"/>
      <c r="J17" s="302"/>
      <c r="K17" s="300"/>
    </row>
    <row r="18" s="1" customFormat="1" ht="15" customHeight="1">
      <c r="B18" s="303"/>
      <c r="C18" s="304"/>
      <c r="D18" s="304"/>
      <c r="E18" s="306" t="s">
        <v>79</v>
      </c>
      <c r="F18" s="302" t="s">
        <v>1138</v>
      </c>
      <c r="G18" s="302"/>
      <c r="H18" s="302"/>
      <c r="I18" s="302"/>
      <c r="J18" s="302"/>
      <c r="K18" s="300"/>
    </row>
    <row r="19" s="1" customFormat="1" ht="15" customHeight="1">
      <c r="B19" s="303"/>
      <c r="C19" s="304"/>
      <c r="D19" s="304"/>
      <c r="E19" s="306" t="s">
        <v>1139</v>
      </c>
      <c r="F19" s="302" t="s">
        <v>1140</v>
      </c>
      <c r="G19" s="302"/>
      <c r="H19" s="302"/>
      <c r="I19" s="302"/>
      <c r="J19" s="302"/>
      <c r="K19" s="300"/>
    </row>
    <row r="20" s="1" customFormat="1" ht="15" customHeight="1">
      <c r="B20" s="303"/>
      <c r="C20" s="304"/>
      <c r="D20" s="304"/>
      <c r="E20" s="306" t="s">
        <v>1141</v>
      </c>
      <c r="F20" s="302" t="s">
        <v>1142</v>
      </c>
      <c r="G20" s="302"/>
      <c r="H20" s="302"/>
      <c r="I20" s="302"/>
      <c r="J20" s="302"/>
      <c r="K20" s="300"/>
    </row>
    <row r="21" s="1" customFormat="1" ht="15" customHeight="1">
      <c r="B21" s="303"/>
      <c r="C21" s="304"/>
      <c r="D21" s="304"/>
      <c r="E21" s="306" t="s">
        <v>91</v>
      </c>
      <c r="F21" s="302" t="s">
        <v>1143</v>
      </c>
      <c r="G21" s="302"/>
      <c r="H21" s="302"/>
      <c r="I21" s="302"/>
      <c r="J21" s="302"/>
      <c r="K21" s="300"/>
    </row>
    <row r="22" s="1" customFormat="1" ht="15" customHeight="1">
      <c r="B22" s="303"/>
      <c r="C22" s="304"/>
      <c r="D22" s="304"/>
      <c r="E22" s="306" t="s">
        <v>1144</v>
      </c>
      <c r="F22" s="302" t="s">
        <v>1145</v>
      </c>
      <c r="G22" s="302"/>
      <c r="H22" s="302"/>
      <c r="I22" s="302"/>
      <c r="J22" s="302"/>
      <c r="K22" s="300"/>
    </row>
    <row r="23" s="1" customFormat="1" ht="15" customHeight="1">
      <c r="B23" s="303"/>
      <c r="C23" s="304"/>
      <c r="D23" s="304"/>
      <c r="E23" s="306" t="s">
        <v>1146</v>
      </c>
      <c r="F23" s="302" t="s">
        <v>1147</v>
      </c>
      <c r="G23" s="302"/>
      <c r="H23" s="302"/>
      <c r="I23" s="302"/>
      <c r="J23" s="302"/>
      <c r="K23" s="300"/>
    </row>
    <row r="24" s="1" customFormat="1" ht="12.75" customHeight="1">
      <c r="B24" s="303"/>
      <c r="C24" s="304"/>
      <c r="D24" s="304"/>
      <c r="E24" s="304"/>
      <c r="F24" s="304"/>
      <c r="G24" s="304"/>
      <c r="H24" s="304"/>
      <c r="I24" s="304"/>
      <c r="J24" s="304"/>
      <c r="K24" s="300"/>
    </row>
    <row r="25" s="1" customFormat="1" ht="15" customHeight="1">
      <c r="B25" s="303"/>
      <c r="C25" s="302" t="s">
        <v>1148</v>
      </c>
      <c r="D25" s="302"/>
      <c r="E25" s="302"/>
      <c r="F25" s="302"/>
      <c r="G25" s="302"/>
      <c r="H25" s="302"/>
      <c r="I25" s="302"/>
      <c r="J25" s="302"/>
      <c r="K25" s="300"/>
    </row>
    <row r="26" s="1" customFormat="1" ht="15" customHeight="1">
      <c r="B26" s="303"/>
      <c r="C26" s="302" t="s">
        <v>1149</v>
      </c>
      <c r="D26" s="302"/>
      <c r="E26" s="302"/>
      <c r="F26" s="302"/>
      <c r="G26" s="302"/>
      <c r="H26" s="302"/>
      <c r="I26" s="302"/>
      <c r="J26" s="302"/>
      <c r="K26" s="300"/>
    </row>
    <row r="27" s="1" customFormat="1" ht="15" customHeight="1">
      <c r="B27" s="303"/>
      <c r="C27" s="302"/>
      <c r="D27" s="302" t="s">
        <v>1150</v>
      </c>
      <c r="E27" s="302"/>
      <c r="F27" s="302"/>
      <c r="G27" s="302"/>
      <c r="H27" s="302"/>
      <c r="I27" s="302"/>
      <c r="J27" s="302"/>
      <c r="K27" s="300"/>
    </row>
    <row r="28" s="1" customFormat="1" ht="15" customHeight="1">
      <c r="B28" s="303"/>
      <c r="C28" s="304"/>
      <c r="D28" s="302" t="s">
        <v>1151</v>
      </c>
      <c r="E28" s="302"/>
      <c r="F28" s="302"/>
      <c r="G28" s="302"/>
      <c r="H28" s="302"/>
      <c r="I28" s="302"/>
      <c r="J28" s="302"/>
      <c r="K28" s="300"/>
    </row>
    <row r="29" s="1" customFormat="1" ht="12.75" customHeight="1">
      <c r="B29" s="303"/>
      <c r="C29" s="304"/>
      <c r="D29" s="304"/>
      <c r="E29" s="304"/>
      <c r="F29" s="304"/>
      <c r="G29" s="304"/>
      <c r="H29" s="304"/>
      <c r="I29" s="304"/>
      <c r="J29" s="304"/>
      <c r="K29" s="300"/>
    </row>
    <row r="30" s="1" customFormat="1" ht="15" customHeight="1">
      <c r="B30" s="303"/>
      <c r="C30" s="304"/>
      <c r="D30" s="302" t="s">
        <v>1152</v>
      </c>
      <c r="E30" s="302"/>
      <c r="F30" s="302"/>
      <c r="G30" s="302"/>
      <c r="H30" s="302"/>
      <c r="I30" s="302"/>
      <c r="J30" s="302"/>
      <c r="K30" s="300"/>
    </row>
    <row r="31" s="1" customFormat="1" ht="15" customHeight="1">
      <c r="B31" s="303"/>
      <c r="C31" s="304"/>
      <c r="D31" s="302" t="s">
        <v>1153</v>
      </c>
      <c r="E31" s="302"/>
      <c r="F31" s="302"/>
      <c r="G31" s="302"/>
      <c r="H31" s="302"/>
      <c r="I31" s="302"/>
      <c r="J31" s="302"/>
      <c r="K31" s="300"/>
    </row>
    <row r="32" s="1" customFormat="1" ht="12.75" customHeight="1">
      <c r="B32" s="303"/>
      <c r="C32" s="304"/>
      <c r="D32" s="304"/>
      <c r="E32" s="304"/>
      <c r="F32" s="304"/>
      <c r="G32" s="304"/>
      <c r="H32" s="304"/>
      <c r="I32" s="304"/>
      <c r="J32" s="304"/>
      <c r="K32" s="300"/>
    </row>
    <row r="33" s="1" customFormat="1" ht="15" customHeight="1">
      <c r="B33" s="303"/>
      <c r="C33" s="304"/>
      <c r="D33" s="302" t="s">
        <v>1154</v>
      </c>
      <c r="E33" s="302"/>
      <c r="F33" s="302"/>
      <c r="G33" s="302"/>
      <c r="H33" s="302"/>
      <c r="I33" s="302"/>
      <c r="J33" s="302"/>
      <c r="K33" s="300"/>
    </row>
    <row r="34" s="1" customFormat="1" ht="15" customHeight="1">
      <c r="B34" s="303"/>
      <c r="C34" s="304"/>
      <c r="D34" s="302" t="s">
        <v>1155</v>
      </c>
      <c r="E34" s="302"/>
      <c r="F34" s="302"/>
      <c r="G34" s="302"/>
      <c r="H34" s="302"/>
      <c r="I34" s="302"/>
      <c r="J34" s="302"/>
      <c r="K34" s="300"/>
    </row>
    <row r="35" s="1" customFormat="1" ht="15" customHeight="1">
      <c r="B35" s="303"/>
      <c r="C35" s="304"/>
      <c r="D35" s="302" t="s">
        <v>1156</v>
      </c>
      <c r="E35" s="302"/>
      <c r="F35" s="302"/>
      <c r="G35" s="302"/>
      <c r="H35" s="302"/>
      <c r="I35" s="302"/>
      <c r="J35" s="302"/>
      <c r="K35" s="300"/>
    </row>
    <row r="36" s="1" customFormat="1" ht="15" customHeight="1">
      <c r="B36" s="303"/>
      <c r="C36" s="304"/>
      <c r="D36" s="302"/>
      <c r="E36" s="305" t="s">
        <v>121</v>
      </c>
      <c r="F36" s="302"/>
      <c r="G36" s="302" t="s">
        <v>1157</v>
      </c>
      <c r="H36" s="302"/>
      <c r="I36" s="302"/>
      <c r="J36" s="302"/>
      <c r="K36" s="300"/>
    </row>
    <row r="37" s="1" customFormat="1" ht="30.75" customHeight="1">
      <c r="B37" s="303"/>
      <c r="C37" s="304"/>
      <c r="D37" s="302"/>
      <c r="E37" s="305" t="s">
        <v>1158</v>
      </c>
      <c r="F37" s="302"/>
      <c r="G37" s="302" t="s">
        <v>1159</v>
      </c>
      <c r="H37" s="302"/>
      <c r="I37" s="302"/>
      <c r="J37" s="302"/>
      <c r="K37" s="300"/>
    </row>
    <row r="38" s="1" customFormat="1" ht="15" customHeight="1">
      <c r="B38" s="303"/>
      <c r="C38" s="304"/>
      <c r="D38" s="302"/>
      <c r="E38" s="305" t="s">
        <v>53</v>
      </c>
      <c r="F38" s="302"/>
      <c r="G38" s="302" t="s">
        <v>1160</v>
      </c>
      <c r="H38" s="302"/>
      <c r="I38" s="302"/>
      <c r="J38" s="302"/>
      <c r="K38" s="300"/>
    </row>
    <row r="39" s="1" customFormat="1" ht="15" customHeight="1">
      <c r="B39" s="303"/>
      <c r="C39" s="304"/>
      <c r="D39" s="302"/>
      <c r="E39" s="305" t="s">
        <v>54</v>
      </c>
      <c r="F39" s="302"/>
      <c r="G39" s="302" t="s">
        <v>1161</v>
      </c>
      <c r="H39" s="302"/>
      <c r="I39" s="302"/>
      <c r="J39" s="302"/>
      <c r="K39" s="300"/>
    </row>
    <row r="40" s="1" customFormat="1" ht="15" customHeight="1">
      <c r="B40" s="303"/>
      <c r="C40" s="304"/>
      <c r="D40" s="302"/>
      <c r="E40" s="305" t="s">
        <v>122</v>
      </c>
      <c r="F40" s="302"/>
      <c r="G40" s="302" t="s">
        <v>1162</v>
      </c>
      <c r="H40" s="302"/>
      <c r="I40" s="302"/>
      <c r="J40" s="302"/>
      <c r="K40" s="300"/>
    </row>
    <row r="41" s="1" customFormat="1" ht="15" customHeight="1">
      <c r="B41" s="303"/>
      <c r="C41" s="304"/>
      <c r="D41" s="302"/>
      <c r="E41" s="305" t="s">
        <v>123</v>
      </c>
      <c r="F41" s="302"/>
      <c r="G41" s="302" t="s">
        <v>1163</v>
      </c>
      <c r="H41" s="302"/>
      <c r="I41" s="302"/>
      <c r="J41" s="302"/>
      <c r="K41" s="300"/>
    </row>
    <row r="42" s="1" customFormat="1" ht="15" customHeight="1">
      <c r="B42" s="303"/>
      <c r="C42" s="304"/>
      <c r="D42" s="302"/>
      <c r="E42" s="305" t="s">
        <v>1164</v>
      </c>
      <c r="F42" s="302"/>
      <c r="G42" s="302" t="s">
        <v>1165</v>
      </c>
      <c r="H42" s="302"/>
      <c r="I42" s="302"/>
      <c r="J42" s="302"/>
      <c r="K42" s="300"/>
    </row>
    <row r="43" s="1" customFormat="1" ht="15" customHeight="1">
      <c r="B43" s="303"/>
      <c r="C43" s="304"/>
      <c r="D43" s="302"/>
      <c r="E43" s="305"/>
      <c r="F43" s="302"/>
      <c r="G43" s="302" t="s">
        <v>1166</v>
      </c>
      <c r="H43" s="302"/>
      <c r="I43" s="302"/>
      <c r="J43" s="302"/>
      <c r="K43" s="300"/>
    </row>
    <row r="44" s="1" customFormat="1" ht="15" customHeight="1">
      <c r="B44" s="303"/>
      <c r="C44" s="304"/>
      <c r="D44" s="302"/>
      <c r="E44" s="305" t="s">
        <v>1167</v>
      </c>
      <c r="F44" s="302"/>
      <c r="G44" s="302" t="s">
        <v>1168</v>
      </c>
      <c r="H44" s="302"/>
      <c r="I44" s="302"/>
      <c r="J44" s="302"/>
      <c r="K44" s="300"/>
    </row>
    <row r="45" s="1" customFormat="1" ht="15" customHeight="1">
      <c r="B45" s="303"/>
      <c r="C45" s="304"/>
      <c r="D45" s="302"/>
      <c r="E45" s="305" t="s">
        <v>125</v>
      </c>
      <c r="F45" s="302"/>
      <c r="G45" s="302" t="s">
        <v>1169</v>
      </c>
      <c r="H45" s="302"/>
      <c r="I45" s="302"/>
      <c r="J45" s="302"/>
      <c r="K45" s="300"/>
    </row>
    <row r="46" s="1" customFormat="1" ht="12.75" customHeight="1">
      <c r="B46" s="303"/>
      <c r="C46" s="304"/>
      <c r="D46" s="302"/>
      <c r="E46" s="302"/>
      <c r="F46" s="302"/>
      <c r="G46" s="302"/>
      <c r="H46" s="302"/>
      <c r="I46" s="302"/>
      <c r="J46" s="302"/>
      <c r="K46" s="300"/>
    </row>
    <row r="47" s="1" customFormat="1" ht="15" customHeight="1">
      <c r="B47" s="303"/>
      <c r="C47" s="304"/>
      <c r="D47" s="302" t="s">
        <v>1170</v>
      </c>
      <c r="E47" s="302"/>
      <c r="F47" s="302"/>
      <c r="G47" s="302"/>
      <c r="H47" s="302"/>
      <c r="I47" s="302"/>
      <c r="J47" s="302"/>
      <c r="K47" s="300"/>
    </row>
    <row r="48" s="1" customFormat="1" ht="15" customHeight="1">
      <c r="B48" s="303"/>
      <c r="C48" s="304"/>
      <c r="D48" s="304"/>
      <c r="E48" s="302" t="s">
        <v>1171</v>
      </c>
      <c r="F48" s="302"/>
      <c r="G48" s="302"/>
      <c r="H48" s="302"/>
      <c r="I48" s="302"/>
      <c r="J48" s="302"/>
      <c r="K48" s="300"/>
    </row>
    <row r="49" s="1" customFormat="1" ht="15" customHeight="1">
      <c r="B49" s="303"/>
      <c r="C49" s="304"/>
      <c r="D49" s="304"/>
      <c r="E49" s="302" t="s">
        <v>1172</v>
      </c>
      <c r="F49" s="302"/>
      <c r="G49" s="302"/>
      <c r="H49" s="302"/>
      <c r="I49" s="302"/>
      <c r="J49" s="302"/>
      <c r="K49" s="300"/>
    </row>
    <row r="50" s="1" customFormat="1" ht="15" customHeight="1">
      <c r="B50" s="303"/>
      <c r="C50" s="304"/>
      <c r="D50" s="304"/>
      <c r="E50" s="302" t="s">
        <v>1173</v>
      </c>
      <c r="F50" s="302"/>
      <c r="G50" s="302"/>
      <c r="H50" s="302"/>
      <c r="I50" s="302"/>
      <c r="J50" s="302"/>
      <c r="K50" s="300"/>
    </row>
    <row r="51" s="1" customFormat="1" ht="15" customHeight="1">
      <c r="B51" s="303"/>
      <c r="C51" s="304"/>
      <c r="D51" s="302" t="s">
        <v>1174</v>
      </c>
      <c r="E51" s="302"/>
      <c r="F51" s="302"/>
      <c r="G51" s="302"/>
      <c r="H51" s="302"/>
      <c r="I51" s="302"/>
      <c r="J51" s="302"/>
      <c r="K51" s="300"/>
    </row>
    <row r="52" s="1" customFormat="1" ht="25.5" customHeight="1">
      <c r="B52" s="298"/>
      <c r="C52" s="299" t="s">
        <v>1175</v>
      </c>
      <c r="D52" s="299"/>
      <c r="E52" s="299"/>
      <c r="F52" s="299"/>
      <c r="G52" s="299"/>
      <c r="H52" s="299"/>
      <c r="I52" s="299"/>
      <c r="J52" s="299"/>
      <c r="K52" s="300"/>
    </row>
    <row r="53" s="1" customFormat="1" ht="5.25" customHeight="1">
      <c r="B53" s="298"/>
      <c r="C53" s="301"/>
      <c r="D53" s="301"/>
      <c r="E53" s="301"/>
      <c r="F53" s="301"/>
      <c r="G53" s="301"/>
      <c r="H53" s="301"/>
      <c r="I53" s="301"/>
      <c r="J53" s="301"/>
      <c r="K53" s="300"/>
    </row>
    <row r="54" s="1" customFormat="1" ht="15" customHeight="1">
      <c r="B54" s="298"/>
      <c r="C54" s="302" t="s">
        <v>1176</v>
      </c>
      <c r="D54" s="302"/>
      <c r="E54" s="302"/>
      <c r="F54" s="302"/>
      <c r="G54" s="302"/>
      <c r="H54" s="302"/>
      <c r="I54" s="302"/>
      <c r="J54" s="302"/>
      <c r="K54" s="300"/>
    </row>
    <row r="55" s="1" customFormat="1" ht="15" customHeight="1">
      <c r="B55" s="298"/>
      <c r="C55" s="302" t="s">
        <v>1177</v>
      </c>
      <c r="D55" s="302"/>
      <c r="E55" s="302"/>
      <c r="F55" s="302"/>
      <c r="G55" s="302"/>
      <c r="H55" s="302"/>
      <c r="I55" s="302"/>
      <c r="J55" s="302"/>
      <c r="K55" s="300"/>
    </row>
    <row r="56" s="1" customFormat="1" ht="12.75" customHeight="1">
      <c r="B56" s="298"/>
      <c r="C56" s="302"/>
      <c r="D56" s="302"/>
      <c r="E56" s="302"/>
      <c r="F56" s="302"/>
      <c r="G56" s="302"/>
      <c r="H56" s="302"/>
      <c r="I56" s="302"/>
      <c r="J56" s="302"/>
      <c r="K56" s="300"/>
    </row>
    <row r="57" s="1" customFormat="1" ht="15" customHeight="1">
      <c r="B57" s="298"/>
      <c r="C57" s="302" t="s">
        <v>1178</v>
      </c>
      <c r="D57" s="302"/>
      <c r="E57" s="302"/>
      <c r="F57" s="302"/>
      <c r="G57" s="302"/>
      <c r="H57" s="302"/>
      <c r="I57" s="302"/>
      <c r="J57" s="302"/>
      <c r="K57" s="300"/>
    </row>
    <row r="58" s="1" customFormat="1" ht="15" customHeight="1">
      <c r="B58" s="298"/>
      <c r="C58" s="304"/>
      <c r="D58" s="302" t="s">
        <v>1179</v>
      </c>
      <c r="E58" s="302"/>
      <c r="F58" s="302"/>
      <c r="G58" s="302"/>
      <c r="H58" s="302"/>
      <c r="I58" s="302"/>
      <c r="J58" s="302"/>
      <c r="K58" s="300"/>
    </row>
    <row r="59" s="1" customFormat="1" ht="15" customHeight="1">
      <c r="B59" s="298"/>
      <c r="C59" s="304"/>
      <c r="D59" s="302" t="s">
        <v>1180</v>
      </c>
      <c r="E59" s="302"/>
      <c r="F59" s="302"/>
      <c r="G59" s="302"/>
      <c r="H59" s="302"/>
      <c r="I59" s="302"/>
      <c r="J59" s="302"/>
      <c r="K59" s="300"/>
    </row>
    <row r="60" s="1" customFormat="1" ht="15" customHeight="1">
      <c r="B60" s="298"/>
      <c r="C60" s="304"/>
      <c r="D60" s="302" t="s">
        <v>1181</v>
      </c>
      <c r="E60" s="302"/>
      <c r="F60" s="302"/>
      <c r="G60" s="302"/>
      <c r="H60" s="302"/>
      <c r="I60" s="302"/>
      <c r="J60" s="302"/>
      <c r="K60" s="300"/>
    </row>
    <row r="61" s="1" customFormat="1" ht="15" customHeight="1">
      <c r="B61" s="298"/>
      <c r="C61" s="304"/>
      <c r="D61" s="302" t="s">
        <v>1182</v>
      </c>
      <c r="E61" s="302"/>
      <c r="F61" s="302"/>
      <c r="G61" s="302"/>
      <c r="H61" s="302"/>
      <c r="I61" s="302"/>
      <c r="J61" s="302"/>
      <c r="K61" s="300"/>
    </row>
    <row r="62" s="1" customFormat="1" ht="15" customHeight="1">
      <c r="B62" s="298"/>
      <c r="C62" s="304"/>
      <c r="D62" s="307" t="s">
        <v>1183</v>
      </c>
      <c r="E62" s="307"/>
      <c r="F62" s="307"/>
      <c r="G62" s="307"/>
      <c r="H62" s="307"/>
      <c r="I62" s="307"/>
      <c r="J62" s="307"/>
      <c r="K62" s="300"/>
    </row>
    <row r="63" s="1" customFormat="1" ht="15" customHeight="1">
      <c r="B63" s="298"/>
      <c r="C63" s="304"/>
      <c r="D63" s="302" t="s">
        <v>1184</v>
      </c>
      <c r="E63" s="302"/>
      <c r="F63" s="302"/>
      <c r="G63" s="302"/>
      <c r="H63" s="302"/>
      <c r="I63" s="302"/>
      <c r="J63" s="302"/>
      <c r="K63" s="300"/>
    </row>
    <row r="64" s="1" customFormat="1" ht="12.75" customHeight="1">
      <c r="B64" s="298"/>
      <c r="C64" s="304"/>
      <c r="D64" s="304"/>
      <c r="E64" s="308"/>
      <c r="F64" s="304"/>
      <c r="G64" s="304"/>
      <c r="H64" s="304"/>
      <c r="I64" s="304"/>
      <c r="J64" s="304"/>
      <c r="K64" s="300"/>
    </row>
    <row r="65" s="1" customFormat="1" ht="15" customHeight="1">
      <c r="B65" s="298"/>
      <c r="C65" s="304"/>
      <c r="D65" s="302" t="s">
        <v>1185</v>
      </c>
      <c r="E65" s="302"/>
      <c r="F65" s="302"/>
      <c r="G65" s="302"/>
      <c r="H65" s="302"/>
      <c r="I65" s="302"/>
      <c r="J65" s="302"/>
      <c r="K65" s="300"/>
    </row>
    <row r="66" s="1" customFormat="1" ht="15" customHeight="1">
      <c r="B66" s="298"/>
      <c r="C66" s="304"/>
      <c r="D66" s="307" t="s">
        <v>1186</v>
      </c>
      <c r="E66" s="307"/>
      <c r="F66" s="307"/>
      <c r="G66" s="307"/>
      <c r="H66" s="307"/>
      <c r="I66" s="307"/>
      <c r="J66" s="307"/>
      <c r="K66" s="300"/>
    </row>
    <row r="67" s="1" customFormat="1" ht="15" customHeight="1">
      <c r="B67" s="298"/>
      <c r="C67" s="304"/>
      <c r="D67" s="302" t="s">
        <v>1187</v>
      </c>
      <c r="E67" s="302"/>
      <c r="F67" s="302"/>
      <c r="G67" s="302"/>
      <c r="H67" s="302"/>
      <c r="I67" s="302"/>
      <c r="J67" s="302"/>
      <c r="K67" s="300"/>
    </row>
    <row r="68" s="1" customFormat="1" ht="15" customHeight="1">
      <c r="B68" s="298"/>
      <c r="C68" s="304"/>
      <c r="D68" s="302" t="s">
        <v>1188</v>
      </c>
      <c r="E68" s="302"/>
      <c r="F68" s="302"/>
      <c r="G68" s="302"/>
      <c r="H68" s="302"/>
      <c r="I68" s="302"/>
      <c r="J68" s="302"/>
      <c r="K68" s="300"/>
    </row>
    <row r="69" s="1" customFormat="1" ht="15" customHeight="1">
      <c r="B69" s="298"/>
      <c r="C69" s="304"/>
      <c r="D69" s="302" t="s">
        <v>1189</v>
      </c>
      <c r="E69" s="302"/>
      <c r="F69" s="302"/>
      <c r="G69" s="302"/>
      <c r="H69" s="302"/>
      <c r="I69" s="302"/>
      <c r="J69" s="302"/>
      <c r="K69" s="300"/>
    </row>
    <row r="70" s="1" customFormat="1" ht="15" customHeight="1">
      <c r="B70" s="298"/>
      <c r="C70" s="304"/>
      <c r="D70" s="302" t="s">
        <v>1190</v>
      </c>
      <c r="E70" s="302"/>
      <c r="F70" s="302"/>
      <c r="G70" s="302"/>
      <c r="H70" s="302"/>
      <c r="I70" s="302"/>
      <c r="J70" s="302"/>
      <c r="K70" s="300"/>
    </row>
    <row r="71" s="1" customFormat="1" ht="12.75" customHeight="1">
      <c r="B71" s="309"/>
      <c r="C71" s="310"/>
      <c r="D71" s="310"/>
      <c r="E71" s="310"/>
      <c r="F71" s="310"/>
      <c r="G71" s="310"/>
      <c r="H71" s="310"/>
      <c r="I71" s="310"/>
      <c r="J71" s="310"/>
      <c r="K71" s="311"/>
    </row>
    <row r="72" s="1" customFormat="1" ht="18.75" customHeight="1">
      <c r="B72" s="312"/>
      <c r="C72" s="312"/>
      <c r="D72" s="312"/>
      <c r="E72" s="312"/>
      <c r="F72" s="312"/>
      <c r="G72" s="312"/>
      <c r="H72" s="312"/>
      <c r="I72" s="312"/>
      <c r="J72" s="312"/>
      <c r="K72" s="313"/>
    </row>
    <row r="73" s="1" customFormat="1" ht="18.75" customHeight="1">
      <c r="B73" s="313"/>
      <c r="C73" s="313"/>
      <c r="D73" s="313"/>
      <c r="E73" s="313"/>
      <c r="F73" s="313"/>
      <c r="G73" s="313"/>
      <c r="H73" s="313"/>
      <c r="I73" s="313"/>
      <c r="J73" s="313"/>
      <c r="K73" s="313"/>
    </row>
    <row r="74" s="1" customFormat="1" ht="7.5" customHeight="1">
      <c r="B74" s="314"/>
      <c r="C74" s="315"/>
      <c r="D74" s="315"/>
      <c r="E74" s="315"/>
      <c r="F74" s="315"/>
      <c r="G74" s="315"/>
      <c r="H74" s="315"/>
      <c r="I74" s="315"/>
      <c r="J74" s="315"/>
      <c r="K74" s="316"/>
    </row>
    <row r="75" s="1" customFormat="1" ht="45" customHeight="1">
      <c r="B75" s="317"/>
      <c r="C75" s="318" t="s">
        <v>1191</v>
      </c>
      <c r="D75" s="318"/>
      <c r="E75" s="318"/>
      <c r="F75" s="318"/>
      <c r="G75" s="318"/>
      <c r="H75" s="318"/>
      <c r="I75" s="318"/>
      <c r="J75" s="318"/>
      <c r="K75" s="319"/>
    </row>
    <row r="76" s="1" customFormat="1" ht="17.25" customHeight="1">
      <c r="B76" s="317"/>
      <c r="C76" s="320" t="s">
        <v>1192</v>
      </c>
      <c r="D76" s="320"/>
      <c r="E76" s="320"/>
      <c r="F76" s="320" t="s">
        <v>1193</v>
      </c>
      <c r="G76" s="321"/>
      <c r="H76" s="320" t="s">
        <v>54</v>
      </c>
      <c r="I76" s="320" t="s">
        <v>57</v>
      </c>
      <c r="J76" s="320" t="s">
        <v>1194</v>
      </c>
      <c r="K76" s="319"/>
    </row>
    <row r="77" s="1" customFormat="1" ht="17.25" customHeight="1">
      <c r="B77" s="317"/>
      <c r="C77" s="322" t="s">
        <v>1195</v>
      </c>
      <c r="D77" s="322"/>
      <c r="E77" s="322"/>
      <c r="F77" s="323" t="s">
        <v>1196</v>
      </c>
      <c r="G77" s="324"/>
      <c r="H77" s="322"/>
      <c r="I77" s="322"/>
      <c r="J77" s="322" t="s">
        <v>1197</v>
      </c>
      <c r="K77" s="319"/>
    </row>
    <row r="78" s="1" customFormat="1" ht="5.25" customHeight="1">
      <c r="B78" s="317"/>
      <c r="C78" s="325"/>
      <c r="D78" s="325"/>
      <c r="E78" s="325"/>
      <c r="F78" s="325"/>
      <c r="G78" s="326"/>
      <c r="H78" s="325"/>
      <c r="I78" s="325"/>
      <c r="J78" s="325"/>
      <c r="K78" s="319"/>
    </row>
    <row r="79" s="1" customFormat="1" ht="15" customHeight="1">
      <c r="B79" s="317"/>
      <c r="C79" s="305" t="s">
        <v>53</v>
      </c>
      <c r="D79" s="327"/>
      <c r="E79" s="327"/>
      <c r="F79" s="328" t="s">
        <v>1198</v>
      </c>
      <c r="G79" s="329"/>
      <c r="H79" s="305" t="s">
        <v>1199</v>
      </c>
      <c r="I79" s="305" t="s">
        <v>1200</v>
      </c>
      <c r="J79" s="305">
        <v>20</v>
      </c>
      <c r="K79" s="319"/>
    </row>
    <row r="80" s="1" customFormat="1" ht="15" customHeight="1">
      <c r="B80" s="317"/>
      <c r="C80" s="305" t="s">
        <v>1201</v>
      </c>
      <c r="D80" s="305"/>
      <c r="E80" s="305"/>
      <c r="F80" s="328" t="s">
        <v>1198</v>
      </c>
      <c r="G80" s="329"/>
      <c r="H80" s="305" t="s">
        <v>1202</v>
      </c>
      <c r="I80" s="305" t="s">
        <v>1200</v>
      </c>
      <c r="J80" s="305">
        <v>120</v>
      </c>
      <c r="K80" s="319"/>
    </row>
    <row r="81" s="1" customFormat="1" ht="15" customHeight="1">
      <c r="B81" s="330"/>
      <c r="C81" s="305" t="s">
        <v>1203</v>
      </c>
      <c r="D81" s="305"/>
      <c r="E81" s="305"/>
      <c r="F81" s="328" t="s">
        <v>1204</v>
      </c>
      <c r="G81" s="329"/>
      <c r="H81" s="305" t="s">
        <v>1205</v>
      </c>
      <c r="I81" s="305" t="s">
        <v>1200</v>
      </c>
      <c r="J81" s="305">
        <v>50</v>
      </c>
      <c r="K81" s="319"/>
    </row>
    <row r="82" s="1" customFormat="1" ht="15" customHeight="1">
      <c r="B82" s="330"/>
      <c r="C82" s="305" t="s">
        <v>1206</v>
      </c>
      <c r="D82" s="305"/>
      <c r="E82" s="305"/>
      <c r="F82" s="328" t="s">
        <v>1198</v>
      </c>
      <c r="G82" s="329"/>
      <c r="H82" s="305" t="s">
        <v>1207</v>
      </c>
      <c r="I82" s="305" t="s">
        <v>1208</v>
      </c>
      <c r="J82" s="305"/>
      <c r="K82" s="319"/>
    </row>
    <row r="83" s="1" customFormat="1" ht="15" customHeight="1">
      <c r="B83" s="330"/>
      <c r="C83" s="331" t="s">
        <v>1209</v>
      </c>
      <c r="D83" s="331"/>
      <c r="E83" s="331"/>
      <c r="F83" s="332" t="s">
        <v>1204</v>
      </c>
      <c r="G83" s="331"/>
      <c r="H83" s="331" t="s">
        <v>1210</v>
      </c>
      <c r="I83" s="331" t="s">
        <v>1200</v>
      </c>
      <c r="J83" s="331">
        <v>15</v>
      </c>
      <c r="K83" s="319"/>
    </row>
    <row r="84" s="1" customFormat="1" ht="15" customHeight="1">
      <c r="B84" s="330"/>
      <c r="C84" s="331" t="s">
        <v>1211</v>
      </c>
      <c r="D84" s="331"/>
      <c r="E84" s="331"/>
      <c r="F84" s="332" t="s">
        <v>1204</v>
      </c>
      <c r="G84" s="331"/>
      <c r="H84" s="331" t="s">
        <v>1212</v>
      </c>
      <c r="I84" s="331" t="s">
        <v>1200</v>
      </c>
      <c r="J84" s="331">
        <v>15</v>
      </c>
      <c r="K84" s="319"/>
    </row>
    <row r="85" s="1" customFormat="1" ht="15" customHeight="1">
      <c r="B85" s="330"/>
      <c r="C85" s="331" t="s">
        <v>1213</v>
      </c>
      <c r="D85" s="331"/>
      <c r="E85" s="331"/>
      <c r="F85" s="332" t="s">
        <v>1204</v>
      </c>
      <c r="G85" s="331"/>
      <c r="H85" s="331" t="s">
        <v>1214</v>
      </c>
      <c r="I85" s="331" t="s">
        <v>1200</v>
      </c>
      <c r="J85" s="331">
        <v>20</v>
      </c>
      <c r="K85" s="319"/>
    </row>
    <row r="86" s="1" customFormat="1" ht="15" customHeight="1">
      <c r="B86" s="330"/>
      <c r="C86" s="331" t="s">
        <v>1215</v>
      </c>
      <c r="D86" s="331"/>
      <c r="E86" s="331"/>
      <c r="F86" s="332" t="s">
        <v>1204</v>
      </c>
      <c r="G86" s="331"/>
      <c r="H86" s="331" t="s">
        <v>1216</v>
      </c>
      <c r="I86" s="331" t="s">
        <v>1200</v>
      </c>
      <c r="J86" s="331">
        <v>20</v>
      </c>
      <c r="K86" s="319"/>
    </row>
    <row r="87" s="1" customFormat="1" ht="15" customHeight="1">
      <c r="B87" s="330"/>
      <c r="C87" s="305" t="s">
        <v>1217</v>
      </c>
      <c r="D87" s="305"/>
      <c r="E87" s="305"/>
      <c r="F87" s="328" t="s">
        <v>1204</v>
      </c>
      <c r="G87" s="329"/>
      <c r="H87" s="305" t="s">
        <v>1218</v>
      </c>
      <c r="I87" s="305" t="s">
        <v>1200</v>
      </c>
      <c r="J87" s="305">
        <v>50</v>
      </c>
      <c r="K87" s="319"/>
    </row>
    <row r="88" s="1" customFormat="1" ht="15" customHeight="1">
      <c r="B88" s="330"/>
      <c r="C88" s="305" t="s">
        <v>1219</v>
      </c>
      <c r="D88" s="305"/>
      <c r="E88" s="305"/>
      <c r="F88" s="328" t="s">
        <v>1204</v>
      </c>
      <c r="G88" s="329"/>
      <c r="H88" s="305" t="s">
        <v>1220</v>
      </c>
      <c r="I88" s="305" t="s">
        <v>1200</v>
      </c>
      <c r="J88" s="305">
        <v>20</v>
      </c>
      <c r="K88" s="319"/>
    </row>
    <row r="89" s="1" customFormat="1" ht="15" customHeight="1">
      <c r="B89" s="330"/>
      <c r="C89" s="305" t="s">
        <v>1221</v>
      </c>
      <c r="D89" s="305"/>
      <c r="E89" s="305"/>
      <c r="F89" s="328" t="s">
        <v>1204</v>
      </c>
      <c r="G89" s="329"/>
      <c r="H89" s="305" t="s">
        <v>1222</v>
      </c>
      <c r="I89" s="305" t="s">
        <v>1200</v>
      </c>
      <c r="J89" s="305">
        <v>20</v>
      </c>
      <c r="K89" s="319"/>
    </row>
    <row r="90" s="1" customFormat="1" ht="15" customHeight="1">
      <c r="B90" s="330"/>
      <c r="C90" s="305" t="s">
        <v>1223</v>
      </c>
      <c r="D90" s="305"/>
      <c r="E90" s="305"/>
      <c r="F90" s="328" t="s">
        <v>1204</v>
      </c>
      <c r="G90" s="329"/>
      <c r="H90" s="305" t="s">
        <v>1224</v>
      </c>
      <c r="I90" s="305" t="s">
        <v>1200</v>
      </c>
      <c r="J90" s="305">
        <v>50</v>
      </c>
      <c r="K90" s="319"/>
    </row>
    <row r="91" s="1" customFormat="1" ht="15" customHeight="1">
      <c r="B91" s="330"/>
      <c r="C91" s="305" t="s">
        <v>1225</v>
      </c>
      <c r="D91" s="305"/>
      <c r="E91" s="305"/>
      <c r="F91" s="328" t="s">
        <v>1204</v>
      </c>
      <c r="G91" s="329"/>
      <c r="H91" s="305" t="s">
        <v>1225</v>
      </c>
      <c r="I91" s="305" t="s">
        <v>1200</v>
      </c>
      <c r="J91" s="305">
        <v>50</v>
      </c>
      <c r="K91" s="319"/>
    </row>
    <row r="92" s="1" customFormat="1" ht="15" customHeight="1">
      <c r="B92" s="330"/>
      <c r="C92" s="305" t="s">
        <v>1226</v>
      </c>
      <c r="D92" s="305"/>
      <c r="E92" s="305"/>
      <c r="F92" s="328" t="s">
        <v>1204</v>
      </c>
      <c r="G92" s="329"/>
      <c r="H92" s="305" t="s">
        <v>1227</v>
      </c>
      <c r="I92" s="305" t="s">
        <v>1200</v>
      </c>
      <c r="J92" s="305">
        <v>255</v>
      </c>
      <c r="K92" s="319"/>
    </row>
    <row r="93" s="1" customFormat="1" ht="15" customHeight="1">
      <c r="B93" s="330"/>
      <c r="C93" s="305" t="s">
        <v>1228</v>
      </c>
      <c r="D93" s="305"/>
      <c r="E93" s="305"/>
      <c r="F93" s="328" t="s">
        <v>1198</v>
      </c>
      <c r="G93" s="329"/>
      <c r="H93" s="305" t="s">
        <v>1229</v>
      </c>
      <c r="I93" s="305" t="s">
        <v>1230</v>
      </c>
      <c r="J93" s="305"/>
      <c r="K93" s="319"/>
    </row>
    <row r="94" s="1" customFormat="1" ht="15" customHeight="1">
      <c r="B94" s="330"/>
      <c r="C94" s="305" t="s">
        <v>1231</v>
      </c>
      <c r="D94" s="305"/>
      <c r="E94" s="305"/>
      <c r="F94" s="328" t="s">
        <v>1198</v>
      </c>
      <c r="G94" s="329"/>
      <c r="H94" s="305" t="s">
        <v>1232</v>
      </c>
      <c r="I94" s="305" t="s">
        <v>1233</v>
      </c>
      <c r="J94" s="305"/>
      <c r="K94" s="319"/>
    </row>
    <row r="95" s="1" customFormat="1" ht="15" customHeight="1">
      <c r="B95" s="330"/>
      <c r="C95" s="305" t="s">
        <v>1234</v>
      </c>
      <c r="D95" s="305"/>
      <c r="E95" s="305"/>
      <c r="F95" s="328" t="s">
        <v>1198</v>
      </c>
      <c r="G95" s="329"/>
      <c r="H95" s="305" t="s">
        <v>1234</v>
      </c>
      <c r="I95" s="305" t="s">
        <v>1233</v>
      </c>
      <c r="J95" s="305"/>
      <c r="K95" s="319"/>
    </row>
    <row r="96" s="1" customFormat="1" ht="15" customHeight="1">
      <c r="B96" s="330"/>
      <c r="C96" s="305" t="s">
        <v>38</v>
      </c>
      <c r="D96" s="305"/>
      <c r="E96" s="305"/>
      <c r="F96" s="328" t="s">
        <v>1198</v>
      </c>
      <c r="G96" s="329"/>
      <c r="H96" s="305" t="s">
        <v>1235</v>
      </c>
      <c r="I96" s="305" t="s">
        <v>1233</v>
      </c>
      <c r="J96" s="305"/>
      <c r="K96" s="319"/>
    </row>
    <row r="97" s="1" customFormat="1" ht="15" customHeight="1">
      <c r="B97" s="330"/>
      <c r="C97" s="305" t="s">
        <v>48</v>
      </c>
      <c r="D97" s="305"/>
      <c r="E97" s="305"/>
      <c r="F97" s="328" t="s">
        <v>1198</v>
      </c>
      <c r="G97" s="329"/>
      <c r="H97" s="305" t="s">
        <v>1236</v>
      </c>
      <c r="I97" s="305" t="s">
        <v>1233</v>
      </c>
      <c r="J97" s="305"/>
      <c r="K97" s="319"/>
    </row>
    <row r="98" s="1" customFormat="1" ht="15" customHeight="1">
      <c r="B98" s="333"/>
      <c r="C98" s="334"/>
      <c r="D98" s="334"/>
      <c r="E98" s="334"/>
      <c r="F98" s="334"/>
      <c r="G98" s="334"/>
      <c r="H98" s="334"/>
      <c r="I98" s="334"/>
      <c r="J98" s="334"/>
      <c r="K98" s="335"/>
    </row>
    <row r="99" s="1" customFormat="1" ht="18.75" customHeight="1">
      <c r="B99" s="336"/>
      <c r="C99" s="337"/>
      <c r="D99" s="337"/>
      <c r="E99" s="337"/>
      <c r="F99" s="337"/>
      <c r="G99" s="337"/>
      <c r="H99" s="337"/>
      <c r="I99" s="337"/>
      <c r="J99" s="337"/>
      <c r="K99" s="336"/>
    </row>
    <row r="100" s="1" customFormat="1" ht="18.75" customHeight="1">
      <c r="B100" s="313"/>
      <c r="C100" s="313"/>
      <c r="D100" s="313"/>
      <c r="E100" s="313"/>
      <c r="F100" s="313"/>
      <c r="G100" s="313"/>
      <c r="H100" s="313"/>
      <c r="I100" s="313"/>
      <c r="J100" s="313"/>
      <c r="K100" s="313"/>
    </row>
    <row r="101" s="1" customFormat="1" ht="7.5" customHeight="1">
      <c r="B101" s="314"/>
      <c r="C101" s="315"/>
      <c r="D101" s="315"/>
      <c r="E101" s="315"/>
      <c r="F101" s="315"/>
      <c r="G101" s="315"/>
      <c r="H101" s="315"/>
      <c r="I101" s="315"/>
      <c r="J101" s="315"/>
      <c r="K101" s="316"/>
    </row>
    <row r="102" s="1" customFormat="1" ht="45" customHeight="1">
      <c r="B102" s="317"/>
      <c r="C102" s="318" t="s">
        <v>1237</v>
      </c>
      <c r="D102" s="318"/>
      <c r="E102" s="318"/>
      <c r="F102" s="318"/>
      <c r="G102" s="318"/>
      <c r="H102" s="318"/>
      <c r="I102" s="318"/>
      <c r="J102" s="318"/>
      <c r="K102" s="319"/>
    </row>
    <row r="103" s="1" customFormat="1" ht="17.25" customHeight="1">
      <c r="B103" s="317"/>
      <c r="C103" s="320" t="s">
        <v>1192</v>
      </c>
      <c r="D103" s="320"/>
      <c r="E103" s="320"/>
      <c r="F103" s="320" t="s">
        <v>1193</v>
      </c>
      <c r="G103" s="321"/>
      <c r="H103" s="320" t="s">
        <v>54</v>
      </c>
      <c r="I103" s="320" t="s">
        <v>57</v>
      </c>
      <c r="J103" s="320" t="s">
        <v>1194</v>
      </c>
      <c r="K103" s="319"/>
    </row>
    <row r="104" s="1" customFormat="1" ht="17.25" customHeight="1">
      <c r="B104" s="317"/>
      <c r="C104" s="322" t="s">
        <v>1195</v>
      </c>
      <c r="D104" s="322"/>
      <c r="E104" s="322"/>
      <c r="F104" s="323" t="s">
        <v>1196</v>
      </c>
      <c r="G104" s="324"/>
      <c r="H104" s="322"/>
      <c r="I104" s="322"/>
      <c r="J104" s="322" t="s">
        <v>1197</v>
      </c>
      <c r="K104" s="319"/>
    </row>
    <row r="105" s="1" customFormat="1" ht="5.25" customHeight="1">
      <c r="B105" s="317"/>
      <c r="C105" s="320"/>
      <c r="D105" s="320"/>
      <c r="E105" s="320"/>
      <c r="F105" s="320"/>
      <c r="G105" s="338"/>
      <c r="H105" s="320"/>
      <c r="I105" s="320"/>
      <c r="J105" s="320"/>
      <c r="K105" s="319"/>
    </row>
    <row r="106" s="1" customFormat="1" ht="15" customHeight="1">
      <c r="B106" s="317"/>
      <c r="C106" s="305" t="s">
        <v>53</v>
      </c>
      <c r="D106" s="327"/>
      <c r="E106" s="327"/>
      <c r="F106" s="328" t="s">
        <v>1198</v>
      </c>
      <c r="G106" s="305"/>
      <c r="H106" s="305" t="s">
        <v>1238</v>
      </c>
      <c r="I106" s="305" t="s">
        <v>1200</v>
      </c>
      <c r="J106" s="305">
        <v>20</v>
      </c>
      <c r="K106" s="319"/>
    </row>
    <row r="107" s="1" customFormat="1" ht="15" customHeight="1">
      <c r="B107" s="317"/>
      <c r="C107" s="305" t="s">
        <v>1201</v>
      </c>
      <c r="D107" s="305"/>
      <c r="E107" s="305"/>
      <c r="F107" s="328" t="s">
        <v>1198</v>
      </c>
      <c r="G107" s="305"/>
      <c r="H107" s="305" t="s">
        <v>1238</v>
      </c>
      <c r="I107" s="305" t="s">
        <v>1200</v>
      </c>
      <c r="J107" s="305">
        <v>120</v>
      </c>
      <c r="K107" s="319"/>
    </row>
    <row r="108" s="1" customFormat="1" ht="15" customHeight="1">
      <c r="B108" s="330"/>
      <c r="C108" s="305" t="s">
        <v>1203</v>
      </c>
      <c r="D108" s="305"/>
      <c r="E108" s="305"/>
      <c r="F108" s="328" t="s">
        <v>1204</v>
      </c>
      <c r="G108" s="305"/>
      <c r="H108" s="305" t="s">
        <v>1238</v>
      </c>
      <c r="I108" s="305" t="s">
        <v>1200</v>
      </c>
      <c r="J108" s="305">
        <v>50</v>
      </c>
      <c r="K108" s="319"/>
    </row>
    <row r="109" s="1" customFormat="1" ht="15" customHeight="1">
      <c r="B109" s="330"/>
      <c r="C109" s="305" t="s">
        <v>1206</v>
      </c>
      <c r="D109" s="305"/>
      <c r="E109" s="305"/>
      <c r="F109" s="328" t="s">
        <v>1198</v>
      </c>
      <c r="G109" s="305"/>
      <c r="H109" s="305" t="s">
        <v>1238</v>
      </c>
      <c r="I109" s="305" t="s">
        <v>1208</v>
      </c>
      <c r="J109" s="305"/>
      <c r="K109" s="319"/>
    </row>
    <row r="110" s="1" customFormat="1" ht="15" customHeight="1">
      <c r="B110" s="330"/>
      <c r="C110" s="305" t="s">
        <v>1217</v>
      </c>
      <c r="D110" s="305"/>
      <c r="E110" s="305"/>
      <c r="F110" s="328" t="s">
        <v>1204</v>
      </c>
      <c r="G110" s="305"/>
      <c r="H110" s="305" t="s">
        <v>1238</v>
      </c>
      <c r="I110" s="305" t="s">
        <v>1200</v>
      </c>
      <c r="J110" s="305">
        <v>50</v>
      </c>
      <c r="K110" s="319"/>
    </row>
    <row r="111" s="1" customFormat="1" ht="15" customHeight="1">
      <c r="B111" s="330"/>
      <c r="C111" s="305" t="s">
        <v>1225</v>
      </c>
      <c r="D111" s="305"/>
      <c r="E111" s="305"/>
      <c r="F111" s="328" t="s">
        <v>1204</v>
      </c>
      <c r="G111" s="305"/>
      <c r="H111" s="305" t="s">
        <v>1238</v>
      </c>
      <c r="I111" s="305" t="s">
        <v>1200</v>
      </c>
      <c r="J111" s="305">
        <v>50</v>
      </c>
      <c r="K111" s="319"/>
    </row>
    <row r="112" s="1" customFormat="1" ht="15" customHeight="1">
      <c r="B112" s="330"/>
      <c r="C112" s="305" t="s">
        <v>1223</v>
      </c>
      <c r="D112" s="305"/>
      <c r="E112" s="305"/>
      <c r="F112" s="328" t="s">
        <v>1204</v>
      </c>
      <c r="G112" s="305"/>
      <c r="H112" s="305" t="s">
        <v>1238</v>
      </c>
      <c r="I112" s="305" t="s">
        <v>1200</v>
      </c>
      <c r="J112" s="305">
        <v>50</v>
      </c>
      <c r="K112" s="319"/>
    </row>
    <row r="113" s="1" customFormat="1" ht="15" customHeight="1">
      <c r="B113" s="330"/>
      <c r="C113" s="305" t="s">
        <v>53</v>
      </c>
      <c r="D113" s="305"/>
      <c r="E113" s="305"/>
      <c r="F113" s="328" t="s">
        <v>1198</v>
      </c>
      <c r="G113" s="305"/>
      <c r="H113" s="305" t="s">
        <v>1239</v>
      </c>
      <c r="I113" s="305" t="s">
        <v>1200</v>
      </c>
      <c r="J113" s="305">
        <v>20</v>
      </c>
      <c r="K113" s="319"/>
    </row>
    <row r="114" s="1" customFormat="1" ht="15" customHeight="1">
      <c r="B114" s="330"/>
      <c r="C114" s="305" t="s">
        <v>1240</v>
      </c>
      <c r="D114" s="305"/>
      <c r="E114" s="305"/>
      <c r="F114" s="328" t="s">
        <v>1198</v>
      </c>
      <c r="G114" s="305"/>
      <c r="H114" s="305" t="s">
        <v>1241</v>
      </c>
      <c r="I114" s="305" t="s">
        <v>1200</v>
      </c>
      <c r="J114" s="305">
        <v>120</v>
      </c>
      <c r="K114" s="319"/>
    </row>
    <row r="115" s="1" customFormat="1" ht="15" customHeight="1">
      <c r="B115" s="330"/>
      <c r="C115" s="305" t="s">
        <v>38</v>
      </c>
      <c r="D115" s="305"/>
      <c r="E115" s="305"/>
      <c r="F115" s="328" t="s">
        <v>1198</v>
      </c>
      <c r="G115" s="305"/>
      <c r="H115" s="305" t="s">
        <v>1242</v>
      </c>
      <c r="I115" s="305" t="s">
        <v>1233</v>
      </c>
      <c r="J115" s="305"/>
      <c r="K115" s="319"/>
    </row>
    <row r="116" s="1" customFormat="1" ht="15" customHeight="1">
      <c r="B116" s="330"/>
      <c r="C116" s="305" t="s">
        <v>48</v>
      </c>
      <c r="D116" s="305"/>
      <c r="E116" s="305"/>
      <c r="F116" s="328" t="s">
        <v>1198</v>
      </c>
      <c r="G116" s="305"/>
      <c r="H116" s="305" t="s">
        <v>1243</v>
      </c>
      <c r="I116" s="305" t="s">
        <v>1233</v>
      </c>
      <c r="J116" s="305"/>
      <c r="K116" s="319"/>
    </row>
    <row r="117" s="1" customFormat="1" ht="15" customHeight="1">
      <c r="B117" s="330"/>
      <c r="C117" s="305" t="s">
        <v>57</v>
      </c>
      <c r="D117" s="305"/>
      <c r="E117" s="305"/>
      <c r="F117" s="328" t="s">
        <v>1198</v>
      </c>
      <c r="G117" s="305"/>
      <c r="H117" s="305" t="s">
        <v>1244</v>
      </c>
      <c r="I117" s="305" t="s">
        <v>1245</v>
      </c>
      <c r="J117" s="305"/>
      <c r="K117" s="319"/>
    </row>
    <row r="118" s="1" customFormat="1" ht="15" customHeight="1">
      <c r="B118" s="333"/>
      <c r="C118" s="339"/>
      <c r="D118" s="339"/>
      <c r="E118" s="339"/>
      <c r="F118" s="339"/>
      <c r="G118" s="339"/>
      <c r="H118" s="339"/>
      <c r="I118" s="339"/>
      <c r="J118" s="339"/>
      <c r="K118" s="335"/>
    </row>
    <row r="119" s="1" customFormat="1" ht="18.75" customHeight="1">
      <c r="B119" s="340"/>
      <c r="C119" s="341"/>
      <c r="D119" s="341"/>
      <c r="E119" s="341"/>
      <c r="F119" s="342"/>
      <c r="G119" s="341"/>
      <c r="H119" s="341"/>
      <c r="I119" s="341"/>
      <c r="J119" s="341"/>
      <c r="K119" s="340"/>
    </row>
    <row r="120" s="1" customFormat="1" ht="18.75" customHeight="1">
      <c r="B120" s="313"/>
      <c r="C120" s="313"/>
      <c r="D120" s="313"/>
      <c r="E120" s="313"/>
      <c r="F120" s="313"/>
      <c r="G120" s="313"/>
      <c r="H120" s="313"/>
      <c r="I120" s="313"/>
      <c r="J120" s="313"/>
      <c r="K120" s="313"/>
    </row>
    <row r="121" s="1" customFormat="1" ht="7.5" customHeight="1">
      <c r="B121" s="343"/>
      <c r="C121" s="344"/>
      <c r="D121" s="344"/>
      <c r="E121" s="344"/>
      <c r="F121" s="344"/>
      <c r="G121" s="344"/>
      <c r="H121" s="344"/>
      <c r="I121" s="344"/>
      <c r="J121" s="344"/>
      <c r="K121" s="345"/>
    </row>
    <row r="122" s="1" customFormat="1" ht="45" customHeight="1">
      <c r="B122" s="346"/>
      <c r="C122" s="296" t="s">
        <v>1246</v>
      </c>
      <c r="D122" s="296"/>
      <c r="E122" s="296"/>
      <c r="F122" s="296"/>
      <c r="G122" s="296"/>
      <c r="H122" s="296"/>
      <c r="I122" s="296"/>
      <c r="J122" s="296"/>
      <c r="K122" s="347"/>
    </row>
    <row r="123" s="1" customFormat="1" ht="17.25" customHeight="1">
      <c r="B123" s="348"/>
      <c r="C123" s="320" t="s">
        <v>1192</v>
      </c>
      <c r="D123" s="320"/>
      <c r="E123" s="320"/>
      <c r="F123" s="320" t="s">
        <v>1193</v>
      </c>
      <c r="G123" s="321"/>
      <c r="H123" s="320" t="s">
        <v>54</v>
      </c>
      <c r="I123" s="320" t="s">
        <v>57</v>
      </c>
      <c r="J123" s="320" t="s">
        <v>1194</v>
      </c>
      <c r="K123" s="349"/>
    </row>
    <row r="124" s="1" customFormat="1" ht="17.25" customHeight="1">
      <c r="B124" s="348"/>
      <c r="C124" s="322" t="s">
        <v>1195</v>
      </c>
      <c r="D124" s="322"/>
      <c r="E124" s="322"/>
      <c r="F124" s="323" t="s">
        <v>1196</v>
      </c>
      <c r="G124" s="324"/>
      <c r="H124" s="322"/>
      <c r="I124" s="322"/>
      <c r="J124" s="322" t="s">
        <v>1197</v>
      </c>
      <c r="K124" s="349"/>
    </row>
    <row r="125" s="1" customFormat="1" ht="5.25" customHeight="1">
      <c r="B125" s="350"/>
      <c r="C125" s="325"/>
      <c r="D125" s="325"/>
      <c r="E125" s="325"/>
      <c r="F125" s="325"/>
      <c r="G125" s="351"/>
      <c r="H125" s="325"/>
      <c r="I125" s="325"/>
      <c r="J125" s="325"/>
      <c r="K125" s="352"/>
    </row>
    <row r="126" s="1" customFormat="1" ht="15" customHeight="1">
      <c r="B126" s="350"/>
      <c r="C126" s="305" t="s">
        <v>1201</v>
      </c>
      <c r="D126" s="327"/>
      <c r="E126" s="327"/>
      <c r="F126" s="328" t="s">
        <v>1198</v>
      </c>
      <c r="G126" s="305"/>
      <c r="H126" s="305" t="s">
        <v>1238</v>
      </c>
      <c r="I126" s="305" t="s">
        <v>1200</v>
      </c>
      <c r="J126" s="305">
        <v>120</v>
      </c>
      <c r="K126" s="353"/>
    </row>
    <row r="127" s="1" customFormat="1" ht="15" customHeight="1">
      <c r="B127" s="350"/>
      <c r="C127" s="305" t="s">
        <v>1247</v>
      </c>
      <c r="D127" s="305"/>
      <c r="E127" s="305"/>
      <c r="F127" s="328" t="s">
        <v>1198</v>
      </c>
      <c r="G127" s="305"/>
      <c r="H127" s="305" t="s">
        <v>1248</v>
      </c>
      <c r="I127" s="305" t="s">
        <v>1200</v>
      </c>
      <c r="J127" s="305" t="s">
        <v>1249</v>
      </c>
      <c r="K127" s="353"/>
    </row>
    <row r="128" s="1" customFormat="1" ht="15" customHeight="1">
      <c r="B128" s="350"/>
      <c r="C128" s="305" t="s">
        <v>1146</v>
      </c>
      <c r="D128" s="305"/>
      <c r="E128" s="305"/>
      <c r="F128" s="328" t="s">
        <v>1198</v>
      </c>
      <c r="G128" s="305"/>
      <c r="H128" s="305" t="s">
        <v>1250</v>
      </c>
      <c r="I128" s="305" t="s">
        <v>1200</v>
      </c>
      <c r="J128" s="305" t="s">
        <v>1249</v>
      </c>
      <c r="K128" s="353"/>
    </row>
    <row r="129" s="1" customFormat="1" ht="15" customHeight="1">
      <c r="B129" s="350"/>
      <c r="C129" s="305" t="s">
        <v>1209</v>
      </c>
      <c r="D129" s="305"/>
      <c r="E129" s="305"/>
      <c r="F129" s="328" t="s">
        <v>1204</v>
      </c>
      <c r="G129" s="305"/>
      <c r="H129" s="305" t="s">
        <v>1210</v>
      </c>
      <c r="I129" s="305" t="s">
        <v>1200</v>
      </c>
      <c r="J129" s="305">
        <v>15</v>
      </c>
      <c r="K129" s="353"/>
    </row>
    <row r="130" s="1" customFormat="1" ht="15" customHeight="1">
      <c r="B130" s="350"/>
      <c r="C130" s="331" t="s">
        <v>1211</v>
      </c>
      <c r="D130" s="331"/>
      <c r="E130" s="331"/>
      <c r="F130" s="332" t="s">
        <v>1204</v>
      </c>
      <c r="G130" s="331"/>
      <c r="H130" s="331" t="s">
        <v>1212</v>
      </c>
      <c r="I130" s="331" t="s">
        <v>1200</v>
      </c>
      <c r="J130" s="331">
        <v>15</v>
      </c>
      <c r="K130" s="353"/>
    </row>
    <row r="131" s="1" customFormat="1" ht="15" customHeight="1">
      <c r="B131" s="350"/>
      <c r="C131" s="331" t="s">
        <v>1213</v>
      </c>
      <c r="D131" s="331"/>
      <c r="E131" s="331"/>
      <c r="F131" s="332" t="s">
        <v>1204</v>
      </c>
      <c r="G131" s="331"/>
      <c r="H131" s="331" t="s">
        <v>1214</v>
      </c>
      <c r="I131" s="331" t="s">
        <v>1200</v>
      </c>
      <c r="J131" s="331">
        <v>20</v>
      </c>
      <c r="K131" s="353"/>
    </row>
    <row r="132" s="1" customFormat="1" ht="15" customHeight="1">
      <c r="B132" s="350"/>
      <c r="C132" s="331" t="s">
        <v>1215</v>
      </c>
      <c r="D132" s="331"/>
      <c r="E132" s="331"/>
      <c r="F132" s="332" t="s">
        <v>1204</v>
      </c>
      <c r="G132" s="331"/>
      <c r="H132" s="331" t="s">
        <v>1216</v>
      </c>
      <c r="I132" s="331" t="s">
        <v>1200</v>
      </c>
      <c r="J132" s="331">
        <v>20</v>
      </c>
      <c r="K132" s="353"/>
    </row>
    <row r="133" s="1" customFormat="1" ht="15" customHeight="1">
      <c r="B133" s="350"/>
      <c r="C133" s="305" t="s">
        <v>1203</v>
      </c>
      <c r="D133" s="305"/>
      <c r="E133" s="305"/>
      <c r="F133" s="328" t="s">
        <v>1204</v>
      </c>
      <c r="G133" s="305"/>
      <c r="H133" s="305" t="s">
        <v>1238</v>
      </c>
      <c r="I133" s="305" t="s">
        <v>1200</v>
      </c>
      <c r="J133" s="305">
        <v>50</v>
      </c>
      <c r="K133" s="353"/>
    </row>
    <row r="134" s="1" customFormat="1" ht="15" customHeight="1">
      <c r="B134" s="350"/>
      <c r="C134" s="305" t="s">
        <v>1217</v>
      </c>
      <c r="D134" s="305"/>
      <c r="E134" s="305"/>
      <c r="F134" s="328" t="s">
        <v>1204</v>
      </c>
      <c r="G134" s="305"/>
      <c r="H134" s="305" t="s">
        <v>1238</v>
      </c>
      <c r="I134" s="305" t="s">
        <v>1200</v>
      </c>
      <c r="J134" s="305">
        <v>50</v>
      </c>
      <c r="K134" s="353"/>
    </row>
    <row r="135" s="1" customFormat="1" ht="15" customHeight="1">
      <c r="B135" s="350"/>
      <c r="C135" s="305" t="s">
        <v>1223</v>
      </c>
      <c r="D135" s="305"/>
      <c r="E135" s="305"/>
      <c r="F135" s="328" t="s">
        <v>1204</v>
      </c>
      <c r="G135" s="305"/>
      <c r="H135" s="305" t="s">
        <v>1238</v>
      </c>
      <c r="I135" s="305" t="s">
        <v>1200</v>
      </c>
      <c r="J135" s="305">
        <v>50</v>
      </c>
      <c r="K135" s="353"/>
    </row>
    <row r="136" s="1" customFormat="1" ht="15" customHeight="1">
      <c r="B136" s="350"/>
      <c r="C136" s="305" t="s">
        <v>1225</v>
      </c>
      <c r="D136" s="305"/>
      <c r="E136" s="305"/>
      <c r="F136" s="328" t="s">
        <v>1204</v>
      </c>
      <c r="G136" s="305"/>
      <c r="H136" s="305" t="s">
        <v>1238</v>
      </c>
      <c r="I136" s="305" t="s">
        <v>1200</v>
      </c>
      <c r="J136" s="305">
        <v>50</v>
      </c>
      <c r="K136" s="353"/>
    </row>
    <row r="137" s="1" customFormat="1" ht="15" customHeight="1">
      <c r="B137" s="350"/>
      <c r="C137" s="305" t="s">
        <v>1226</v>
      </c>
      <c r="D137" s="305"/>
      <c r="E137" s="305"/>
      <c r="F137" s="328" t="s">
        <v>1204</v>
      </c>
      <c r="G137" s="305"/>
      <c r="H137" s="305" t="s">
        <v>1251</v>
      </c>
      <c r="I137" s="305" t="s">
        <v>1200</v>
      </c>
      <c r="J137" s="305">
        <v>255</v>
      </c>
      <c r="K137" s="353"/>
    </row>
    <row r="138" s="1" customFormat="1" ht="15" customHeight="1">
      <c r="B138" s="350"/>
      <c r="C138" s="305" t="s">
        <v>1228</v>
      </c>
      <c r="D138" s="305"/>
      <c r="E138" s="305"/>
      <c r="F138" s="328" t="s">
        <v>1198</v>
      </c>
      <c r="G138" s="305"/>
      <c r="H138" s="305" t="s">
        <v>1252</v>
      </c>
      <c r="I138" s="305" t="s">
        <v>1230</v>
      </c>
      <c r="J138" s="305"/>
      <c r="K138" s="353"/>
    </row>
    <row r="139" s="1" customFormat="1" ht="15" customHeight="1">
      <c r="B139" s="350"/>
      <c r="C139" s="305" t="s">
        <v>1231</v>
      </c>
      <c r="D139" s="305"/>
      <c r="E139" s="305"/>
      <c r="F139" s="328" t="s">
        <v>1198</v>
      </c>
      <c r="G139" s="305"/>
      <c r="H139" s="305" t="s">
        <v>1253</v>
      </c>
      <c r="I139" s="305" t="s">
        <v>1233</v>
      </c>
      <c r="J139" s="305"/>
      <c r="K139" s="353"/>
    </row>
    <row r="140" s="1" customFormat="1" ht="15" customHeight="1">
      <c r="B140" s="350"/>
      <c r="C140" s="305" t="s">
        <v>1234</v>
      </c>
      <c r="D140" s="305"/>
      <c r="E140" s="305"/>
      <c r="F140" s="328" t="s">
        <v>1198</v>
      </c>
      <c r="G140" s="305"/>
      <c r="H140" s="305" t="s">
        <v>1234</v>
      </c>
      <c r="I140" s="305" t="s">
        <v>1233</v>
      </c>
      <c r="J140" s="305"/>
      <c r="K140" s="353"/>
    </row>
    <row r="141" s="1" customFormat="1" ht="15" customHeight="1">
      <c r="B141" s="350"/>
      <c r="C141" s="305" t="s">
        <v>38</v>
      </c>
      <c r="D141" s="305"/>
      <c r="E141" s="305"/>
      <c r="F141" s="328" t="s">
        <v>1198</v>
      </c>
      <c r="G141" s="305"/>
      <c r="H141" s="305" t="s">
        <v>1254</v>
      </c>
      <c r="I141" s="305" t="s">
        <v>1233</v>
      </c>
      <c r="J141" s="305"/>
      <c r="K141" s="353"/>
    </row>
    <row r="142" s="1" customFormat="1" ht="15" customHeight="1">
      <c r="B142" s="350"/>
      <c r="C142" s="305" t="s">
        <v>1255</v>
      </c>
      <c r="D142" s="305"/>
      <c r="E142" s="305"/>
      <c r="F142" s="328" t="s">
        <v>1198</v>
      </c>
      <c r="G142" s="305"/>
      <c r="H142" s="305" t="s">
        <v>1256</v>
      </c>
      <c r="I142" s="305" t="s">
        <v>1233</v>
      </c>
      <c r="J142" s="305"/>
      <c r="K142" s="353"/>
    </row>
    <row r="143" s="1" customFormat="1" ht="15" customHeight="1">
      <c r="B143" s="354"/>
      <c r="C143" s="355"/>
      <c r="D143" s="355"/>
      <c r="E143" s="355"/>
      <c r="F143" s="355"/>
      <c r="G143" s="355"/>
      <c r="H143" s="355"/>
      <c r="I143" s="355"/>
      <c r="J143" s="355"/>
      <c r="K143" s="356"/>
    </row>
    <row r="144" s="1" customFormat="1" ht="18.75" customHeight="1">
      <c r="B144" s="341"/>
      <c r="C144" s="341"/>
      <c r="D144" s="341"/>
      <c r="E144" s="341"/>
      <c r="F144" s="342"/>
      <c r="G144" s="341"/>
      <c r="H144" s="341"/>
      <c r="I144" s="341"/>
      <c r="J144" s="341"/>
      <c r="K144" s="341"/>
    </row>
    <row r="145" s="1" customFormat="1" ht="18.75" customHeight="1">
      <c r="B145" s="313"/>
      <c r="C145" s="313"/>
      <c r="D145" s="313"/>
      <c r="E145" s="313"/>
      <c r="F145" s="313"/>
      <c r="G145" s="313"/>
      <c r="H145" s="313"/>
      <c r="I145" s="313"/>
      <c r="J145" s="313"/>
      <c r="K145" s="313"/>
    </row>
    <row r="146" s="1" customFormat="1" ht="7.5" customHeight="1">
      <c r="B146" s="314"/>
      <c r="C146" s="315"/>
      <c r="D146" s="315"/>
      <c r="E146" s="315"/>
      <c r="F146" s="315"/>
      <c r="G146" s="315"/>
      <c r="H146" s="315"/>
      <c r="I146" s="315"/>
      <c r="J146" s="315"/>
      <c r="K146" s="316"/>
    </row>
    <row r="147" s="1" customFormat="1" ht="45" customHeight="1">
      <c r="B147" s="317"/>
      <c r="C147" s="318" t="s">
        <v>1257</v>
      </c>
      <c r="D147" s="318"/>
      <c r="E147" s="318"/>
      <c r="F147" s="318"/>
      <c r="G147" s="318"/>
      <c r="H147" s="318"/>
      <c r="I147" s="318"/>
      <c r="J147" s="318"/>
      <c r="K147" s="319"/>
    </row>
    <row r="148" s="1" customFormat="1" ht="17.25" customHeight="1">
      <c r="B148" s="317"/>
      <c r="C148" s="320" t="s">
        <v>1192</v>
      </c>
      <c r="D148" s="320"/>
      <c r="E148" s="320"/>
      <c r="F148" s="320" t="s">
        <v>1193</v>
      </c>
      <c r="G148" s="321"/>
      <c r="H148" s="320" t="s">
        <v>54</v>
      </c>
      <c r="I148" s="320" t="s">
        <v>57</v>
      </c>
      <c r="J148" s="320" t="s">
        <v>1194</v>
      </c>
      <c r="K148" s="319"/>
    </row>
    <row r="149" s="1" customFormat="1" ht="17.25" customHeight="1">
      <c r="B149" s="317"/>
      <c r="C149" s="322" t="s">
        <v>1195</v>
      </c>
      <c r="D149" s="322"/>
      <c r="E149" s="322"/>
      <c r="F149" s="323" t="s">
        <v>1196</v>
      </c>
      <c r="G149" s="324"/>
      <c r="H149" s="322"/>
      <c r="I149" s="322"/>
      <c r="J149" s="322" t="s">
        <v>1197</v>
      </c>
      <c r="K149" s="319"/>
    </row>
    <row r="150" s="1" customFormat="1" ht="5.25" customHeight="1">
      <c r="B150" s="330"/>
      <c r="C150" s="325"/>
      <c r="D150" s="325"/>
      <c r="E150" s="325"/>
      <c r="F150" s="325"/>
      <c r="G150" s="326"/>
      <c r="H150" s="325"/>
      <c r="I150" s="325"/>
      <c r="J150" s="325"/>
      <c r="K150" s="353"/>
    </row>
    <row r="151" s="1" customFormat="1" ht="15" customHeight="1">
      <c r="B151" s="330"/>
      <c r="C151" s="357" t="s">
        <v>1201</v>
      </c>
      <c r="D151" s="305"/>
      <c r="E151" s="305"/>
      <c r="F151" s="358" t="s">
        <v>1198</v>
      </c>
      <c r="G151" s="305"/>
      <c r="H151" s="357" t="s">
        <v>1238</v>
      </c>
      <c r="I151" s="357" t="s">
        <v>1200</v>
      </c>
      <c r="J151" s="357">
        <v>120</v>
      </c>
      <c r="K151" s="353"/>
    </row>
    <row r="152" s="1" customFormat="1" ht="15" customHeight="1">
      <c r="B152" s="330"/>
      <c r="C152" s="357" t="s">
        <v>1247</v>
      </c>
      <c r="D152" s="305"/>
      <c r="E152" s="305"/>
      <c r="F152" s="358" t="s">
        <v>1198</v>
      </c>
      <c r="G152" s="305"/>
      <c r="H152" s="357" t="s">
        <v>1258</v>
      </c>
      <c r="I152" s="357" t="s">
        <v>1200</v>
      </c>
      <c r="J152" s="357" t="s">
        <v>1249</v>
      </c>
      <c r="K152" s="353"/>
    </row>
    <row r="153" s="1" customFormat="1" ht="15" customHeight="1">
      <c r="B153" s="330"/>
      <c r="C153" s="357" t="s">
        <v>1146</v>
      </c>
      <c r="D153" s="305"/>
      <c r="E153" s="305"/>
      <c r="F153" s="358" t="s">
        <v>1198</v>
      </c>
      <c r="G153" s="305"/>
      <c r="H153" s="357" t="s">
        <v>1259</v>
      </c>
      <c r="I153" s="357" t="s">
        <v>1200</v>
      </c>
      <c r="J153" s="357" t="s">
        <v>1249</v>
      </c>
      <c r="K153" s="353"/>
    </row>
    <row r="154" s="1" customFormat="1" ht="15" customHeight="1">
      <c r="B154" s="330"/>
      <c r="C154" s="357" t="s">
        <v>1203</v>
      </c>
      <c r="D154" s="305"/>
      <c r="E154" s="305"/>
      <c r="F154" s="358" t="s">
        <v>1204</v>
      </c>
      <c r="G154" s="305"/>
      <c r="H154" s="357" t="s">
        <v>1238</v>
      </c>
      <c r="I154" s="357" t="s">
        <v>1200</v>
      </c>
      <c r="J154" s="357">
        <v>50</v>
      </c>
      <c r="K154" s="353"/>
    </row>
    <row r="155" s="1" customFormat="1" ht="15" customHeight="1">
      <c r="B155" s="330"/>
      <c r="C155" s="357" t="s">
        <v>1206</v>
      </c>
      <c r="D155" s="305"/>
      <c r="E155" s="305"/>
      <c r="F155" s="358" t="s">
        <v>1198</v>
      </c>
      <c r="G155" s="305"/>
      <c r="H155" s="357" t="s">
        <v>1238</v>
      </c>
      <c r="I155" s="357" t="s">
        <v>1208</v>
      </c>
      <c r="J155" s="357"/>
      <c r="K155" s="353"/>
    </row>
    <row r="156" s="1" customFormat="1" ht="15" customHeight="1">
      <c r="B156" s="330"/>
      <c r="C156" s="357" t="s">
        <v>1217</v>
      </c>
      <c r="D156" s="305"/>
      <c r="E156" s="305"/>
      <c r="F156" s="358" t="s">
        <v>1204</v>
      </c>
      <c r="G156" s="305"/>
      <c r="H156" s="357" t="s">
        <v>1238</v>
      </c>
      <c r="I156" s="357" t="s">
        <v>1200</v>
      </c>
      <c r="J156" s="357">
        <v>50</v>
      </c>
      <c r="K156" s="353"/>
    </row>
    <row r="157" s="1" customFormat="1" ht="15" customHeight="1">
      <c r="B157" s="330"/>
      <c r="C157" s="357" t="s">
        <v>1225</v>
      </c>
      <c r="D157" s="305"/>
      <c r="E157" s="305"/>
      <c r="F157" s="358" t="s">
        <v>1204</v>
      </c>
      <c r="G157" s="305"/>
      <c r="H157" s="357" t="s">
        <v>1238</v>
      </c>
      <c r="I157" s="357" t="s">
        <v>1200</v>
      </c>
      <c r="J157" s="357">
        <v>50</v>
      </c>
      <c r="K157" s="353"/>
    </row>
    <row r="158" s="1" customFormat="1" ht="15" customHeight="1">
      <c r="B158" s="330"/>
      <c r="C158" s="357" t="s">
        <v>1223</v>
      </c>
      <c r="D158" s="305"/>
      <c r="E158" s="305"/>
      <c r="F158" s="358" t="s">
        <v>1204</v>
      </c>
      <c r="G158" s="305"/>
      <c r="H158" s="357" t="s">
        <v>1238</v>
      </c>
      <c r="I158" s="357" t="s">
        <v>1200</v>
      </c>
      <c r="J158" s="357">
        <v>50</v>
      </c>
      <c r="K158" s="353"/>
    </row>
    <row r="159" s="1" customFormat="1" ht="15" customHeight="1">
      <c r="B159" s="330"/>
      <c r="C159" s="357" t="s">
        <v>97</v>
      </c>
      <c r="D159" s="305"/>
      <c r="E159" s="305"/>
      <c r="F159" s="358" t="s">
        <v>1198</v>
      </c>
      <c r="G159" s="305"/>
      <c r="H159" s="357" t="s">
        <v>1260</v>
      </c>
      <c r="I159" s="357" t="s">
        <v>1200</v>
      </c>
      <c r="J159" s="357" t="s">
        <v>1261</v>
      </c>
      <c r="K159" s="353"/>
    </row>
    <row r="160" s="1" customFormat="1" ht="15" customHeight="1">
      <c r="B160" s="330"/>
      <c r="C160" s="357" t="s">
        <v>1262</v>
      </c>
      <c r="D160" s="305"/>
      <c r="E160" s="305"/>
      <c r="F160" s="358" t="s">
        <v>1198</v>
      </c>
      <c r="G160" s="305"/>
      <c r="H160" s="357" t="s">
        <v>1263</v>
      </c>
      <c r="I160" s="357" t="s">
        <v>1233</v>
      </c>
      <c r="J160" s="357"/>
      <c r="K160" s="353"/>
    </row>
    <row r="161" s="1" customFormat="1" ht="15" customHeight="1">
      <c r="B161" s="359"/>
      <c r="C161" s="339"/>
      <c r="D161" s="339"/>
      <c r="E161" s="339"/>
      <c r="F161" s="339"/>
      <c r="G161" s="339"/>
      <c r="H161" s="339"/>
      <c r="I161" s="339"/>
      <c r="J161" s="339"/>
      <c r="K161" s="360"/>
    </row>
    <row r="162" s="1" customFormat="1" ht="18.75" customHeight="1">
      <c r="B162" s="341"/>
      <c r="C162" s="351"/>
      <c r="D162" s="351"/>
      <c r="E162" s="351"/>
      <c r="F162" s="361"/>
      <c r="G162" s="351"/>
      <c r="H162" s="351"/>
      <c r="I162" s="351"/>
      <c r="J162" s="351"/>
      <c r="K162" s="341"/>
    </row>
    <row r="163" s="1" customFormat="1" ht="18.75" customHeight="1">
      <c r="B163" s="313"/>
      <c r="C163" s="313"/>
      <c r="D163" s="313"/>
      <c r="E163" s="313"/>
      <c r="F163" s="313"/>
      <c r="G163" s="313"/>
      <c r="H163" s="313"/>
      <c r="I163" s="313"/>
      <c r="J163" s="313"/>
      <c r="K163" s="313"/>
    </row>
    <row r="164" s="1" customFormat="1" ht="7.5" customHeight="1">
      <c r="B164" s="292"/>
      <c r="C164" s="293"/>
      <c r="D164" s="293"/>
      <c r="E164" s="293"/>
      <c r="F164" s="293"/>
      <c r="G164" s="293"/>
      <c r="H164" s="293"/>
      <c r="I164" s="293"/>
      <c r="J164" s="293"/>
      <c r="K164" s="294"/>
    </row>
    <row r="165" s="1" customFormat="1" ht="45" customHeight="1">
      <c r="B165" s="295"/>
      <c r="C165" s="296" t="s">
        <v>1264</v>
      </c>
      <c r="D165" s="296"/>
      <c r="E165" s="296"/>
      <c r="F165" s="296"/>
      <c r="G165" s="296"/>
      <c r="H165" s="296"/>
      <c r="I165" s="296"/>
      <c r="J165" s="296"/>
      <c r="K165" s="297"/>
    </row>
    <row r="166" s="1" customFormat="1" ht="17.25" customHeight="1">
      <c r="B166" s="295"/>
      <c r="C166" s="320" t="s">
        <v>1192</v>
      </c>
      <c r="D166" s="320"/>
      <c r="E166" s="320"/>
      <c r="F166" s="320" t="s">
        <v>1193</v>
      </c>
      <c r="G166" s="362"/>
      <c r="H166" s="363" t="s">
        <v>54</v>
      </c>
      <c r="I166" s="363" t="s">
        <v>57</v>
      </c>
      <c r="J166" s="320" t="s">
        <v>1194</v>
      </c>
      <c r="K166" s="297"/>
    </row>
    <row r="167" s="1" customFormat="1" ht="17.25" customHeight="1">
      <c r="B167" s="298"/>
      <c r="C167" s="322" t="s">
        <v>1195</v>
      </c>
      <c r="D167" s="322"/>
      <c r="E167" s="322"/>
      <c r="F167" s="323" t="s">
        <v>1196</v>
      </c>
      <c r="G167" s="364"/>
      <c r="H167" s="365"/>
      <c r="I167" s="365"/>
      <c r="J167" s="322" t="s">
        <v>1197</v>
      </c>
      <c r="K167" s="300"/>
    </row>
    <row r="168" s="1" customFormat="1" ht="5.25" customHeight="1">
      <c r="B168" s="330"/>
      <c r="C168" s="325"/>
      <c r="D168" s="325"/>
      <c r="E168" s="325"/>
      <c r="F168" s="325"/>
      <c r="G168" s="326"/>
      <c r="H168" s="325"/>
      <c r="I168" s="325"/>
      <c r="J168" s="325"/>
      <c r="K168" s="353"/>
    </row>
    <row r="169" s="1" customFormat="1" ht="15" customHeight="1">
      <c r="B169" s="330"/>
      <c r="C169" s="305" t="s">
        <v>1201</v>
      </c>
      <c r="D169" s="305"/>
      <c r="E169" s="305"/>
      <c r="F169" s="328" t="s">
        <v>1198</v>
      </c>
      <c r="G169" s="305"/>
      <c r="H169" s="305" t="s">
        <v>1238</v>
      </c>
      <c r="I169" s="305" t="s">
        <v>1200</v>
      </c>
      <c r="J169" s="305">
        <v>120</v>
      </c>
      <c r="K169" s="353"/>
    </row>
    <row r="170" s="1" customFormat="1" ht="15" customHeight="1">
      <c r="B170" s="330"/>
      <c r="C170" s="305" t="s">
        <v>1247</v>
      </c>
      <c r="D170" s="305"/>
      <c r="E170" s="305"/>
      <c r="F170" s="328" t="s">
        <v>1198</v>
      </c>
      <c r="G170" s="305"/>
      <c r="H170" s="305" t="s">
        <v>1248</v>
      </c>
      <c r="I170" s="305" t="s">
        <v>1200</v>
      </c>
      <c r="J170" s="305" t="s">
        <v>1249</v>
      </c>
      <c r="K170" s="353"/>
    </row>
    <row r="171" s="1" customFormat="1" ht="15" customHeight="1">
      <c r="B171" s="330"/>
      <c r="C171" s="305" t="s">
        <v>1146</v>
      </c>
      <c r="D171" s="305"/>
      <c r="E171" s="305"/>
      <c r="F171" s="328" t="s">
        <v>1198</v>
      </c>
      <c r="G171" s="305"/>
      <c r="H171" s="305" t="s">
        <v>1265</v>
      </c>
      <c r="I171" s="305" t="s">
        <v>1200</v>
      </c>
      <c r="J171" s="305" t="s">
        <v>1249</v>
      </c>
      <c r="K171" s="353"/>
    </row>
    <row r="172" s="1" customFormat="1" ht="15" customHeight="1">
      <c r="B172" s="330"/>
      <c r="C172" s="305" t="s">
        <v>1203</v>
      </c>
      <c r="D172" s="305"/>
      <c r="E172" s="305"/>
      <c r="F172" s="328" t="s">
        <v>1204</v>
      </c>
      <c r="G172" s="305"/>
      <c r="H172" s="305" t="s">
        <v>1265</v>
      </c>
      <c r="I172" s="305" t="s">
        <v>1200</v>
      </c>
      <c r="J172" s="305">
        <v>50</v>
      </c>
      <c r="K172" s="353"/>
    </row>
    <row r="173" s="1" customFormat="1" ht="15" customHeight="1">
      <c r="B173" s="330"/>
      <c r="C173" s="305" t="s">
        <v>1206</v>
      </c>
      <c r="D173" s="305"/>
      <c r="E173" s="305"/>
      <c r="F173" s="328" t="s">
        <v>1198</v>
      </c>
      <c r="G173" s="305"/>
      <c r="H173" s="305" t="s">
        <v>1265</v>
      </c>
      <c r="I173" s="305" t="s">
        <v>1208</v>
      </c>
      <c r="J173" s="305"/>
      <c r="K173" s="353"/>
    </row>
    <row r="174" s="1" customFormat="1" ht="15" customHeight="1">
      <c r="B174" s="330"/>
      <c r="C174" s="305" t="s">
        <v>1217</v>
      </c>
      <c r="D174" s="305"/>
      <c r="E174" s="305"/>
      <c r="F174" s="328" t="s">
        <v>1204</v>
      </c>
      <c r="G174" s="305"/>
      <c r="H174" s="305" t="s">
        <v>1265</v>
      </c>
      <c r="I174" s="305" t="s">
        <v>1200</v>
      </c>
      <c r="J174" s="305">
        <v>50</v>
      </c>
      <c r="K174" s="353"/>
    </row>
    <row r="175" s="1" customFormat="1" ht="15" customHeight="1">
      <c r="B175" s="330"/>
      <c r="C175" s="305" t="s">
        <v>1225</v>
      </c>
      <c r="D175" s="305"/>
      <c r="E175" s="305"/>
      <c r="F175" s="328" t="s">
        <v>1204</v>
      </c>
      <c r="G175" s="305"/>
      <c r="H175" s="305" t="s">
        <v>1265</v>
      </c>
      <c r="I175" s="305" t="s">
        <v>1200</v>
      </c>
      <c r="J175" s="305">
        <v>50</v>
      </c>
      <c r="K175" s="353"/>
    </row>
    <row r="176" s="1" customFormat="1" ht="15" customHeight="1">
      <c r="B176" s="330"/>
      <c r="C176" s="305" t="s">
        <v>1223</v>
      </c>
      <c r="D176" s="305"/>
      <c r="E176" s="305"/>
      <c r="F176" s="328" t="s">
        <v>1204</v>
      </c>
      <c r="G176" s="305"/>
      <c r="H176" s="305" t="s">
        <v>1265</v>
      </c>
      <c r="I176" s="305" t="s">
        <v>1200</v>
      </c>
      <c r="J176" s="305">
        <v>50</v>
      </c>
      <c r="K176" s="353"/>
    </row>
    <row r="177" s="1" customFormat="1" ht="15" customHeight="1">
      <c r="B177" s="330"/>
      <c r="C177" s="305" t="s">
        <v>121</v>
      </c>
      <c r="D177" s="305"/>
      <c r="E177" s="305"/>
      <c r="F177" s="328" t="s">
        <v>1198</v>
      </c>
      <c r="G177" s="305"/>
      <c r="H177" s="305" t="s">
        <v>1266</v>
      </c>
      <c r="I177" s="305" t="s">
        <v>1267</v>
      </c>
      <c r="J177" s="305"/>
      <c r="K177" s="353"/>
    </row>
    <row r="178" s="1" customFormat="1" ht="15" customHeight="1">
      <c r="B178" s="330"/>
      <c r="C178" s="305" t="s">
        <v>57</v>
      </c>
      <c r="D178" s="305"/>
      <c r="E178" s="305"/>
      <c r="F178" s="328" t="s">
        <v>1198</v>
      </c>
      <c r="G178" s="305"/>
      <c r="H178" s="305" t="s">
        <v>1268</v>
      </c>
      <c r="I178" s="305" t="s">
        <v>1269</v>
      </c>
      <c r="J178" s="305">
        <v>1</v>
      </c>
      <c r="K178" s="353"/>
    </row>
    <row r="179" s="1" customFormat="1" ht="15" customHeight="1">
      <c r="B179" s="330"/>
      <c r="C179" s="305" t="s">
        <v>53</v>
      </c>
      <c r="D179" s="305"/>
      <c r="E179" s="305"/>
      <c r="F179" s="328" t="s">
        <v>1198</v>
      </c>
      <c r="G179" s="305"/>
      <c r="H179" s="305" t="s">
        <v>1270</v>
      </c>
      <c r="I179" s="305" t="s">
        <v>1200</v>
      </c>
      <c r="J179" s="305">
        <v>20</v>
      </c>
      <c r="K179" s="353"/>
    </row>
    <row r="180" s="1" customFormat="1" ht="15" customHeight="1">
      <c r="B180" s="330"/>
      <c r="C180" s="305" t="s">
        <v>54</v>
      </c>
      <c r="D180" s="305"/>
      <c r="E180" s="305"/>
      <c r="F180" s="328" t="s">
        <v>1198</v>
      </c>
      <c r="G180" s="305"/>
      <c r="H180" s="305" t="s">
        <v>1271</v>
      </c>
      <c r="I180" s="305" t="s">
        <v>1200</v>
      </c>
      <c r="J180" s="305">
        <v>255</v>
      </c>
      <c r="K180" s="353"/>
    </row>
    <row r="181" s="1" customFormat="1" ht="15" customHeight="1">
      <c r="B181" s="330"/>
      <c r="C181" s="305" t="s">
        <v>122</v>
      </c>
      <c r="D181" s="305"/>
      <c r="E181" s="305"/>
      <c r="F181" s="328" t="s">
        <v>1198</v>
      </c>
      <c r="G181" s="305"/>
      <c r="H181" s="305" t="s">
        <v>1162</v>
      </c>
      <c r="I181" s="305" t="s">
        <v>1200</v>
      </c>
      <c r="J181" s="305">
        <v>10</v>
      </c>
      <c r="K181" s="353"/>
    </row>
    <row r="182" s="1" customFormat="1" ht="15" customHeight="1">
      <c r="B182" s="330"/>
      <c r="C182" s="305" t="s">
        <v>123</v>
      </c>
      <c r="D182" s="305"/>
      <c r="E182" s="305"/>
      <c r="F182" s="328" t="s">
        <v>1198</v>
      </c>
      <c r="G182" s="305"/>
      <c r="H182" s="305" t="s">
        <v>1272</v>
      </c>
      <c r="I182" s="305" t="s">
        <v>1233</v>
      </c>
      <c r="J182" s="305"/>
      <c r="K182" s="353"/>
    </row>
    <row r="183" s="1" customFormat="1" ht="15" customHeight="1">
      <c r="B183" s="330"/>
      <c r="C183" s="305" t="s">
        <v>1273</v>
      </c>
      <c r="D183" s="305"/>
      <c r="E183" s="305"/>
      <c r="F183" s="328" t="s">
        <v>1198</v>
      </c>
      <c r="G183" s="305"/>
      <c r="H183" s="305" t="s">
        <v>1274</v>
      </c>
      <c r="I183" s="305" t="s">
        <v>1233</v>
      </c>
      <c r="J183" s="305"/>
      <c r="K183" s="353"/>
    </row>
    <row r="184" s="1" customFormat="1" ht="15" customHeight="1">
      <c r="B184" s="330"/>
      <c r="C184" s="305" t="s">
        <v>1262</v>
      </c>
      <c r="D184" s="305"/>
      <c r="E184" s="305"/>
      <c r="F184" s="328" t="s">
        <v>1198</v>
      </c>
      <c r="G184" s="305"/>
      <c r="H184" s="305" t="s">
        <v>1275</v>
      </c>
      <c r="I184" s="305" t="s">
        <v>1233</v>
      </c>
      <c r="J184" s="305"/>
      <c r="K184" s="353"/>
    </row>
    <row r="185" s="1" customFormat="1" ht="15" customHeight="1">
      <c r="B185" s="330"/>
      <c r="C185" s="305" t="s">
        <v>125</v>
      </c>
      <c r="D185" s="305"/>
      <c r="E185" s="305"/>
      <c r="F185" s="328" t="s">
        <v>1204</v>
      </c>
      <c r="G185" s="305"/>
      <c r="H185" s="305" t="s">
        <v>1276</v>
      </c>
      <c r="I185" s="305" t="s">
        <v>1200</v>
      </c>
      <c r="J185" s="305">
        <v>50</v>
      </c>
      <c r="K185" s="353"/>
    </row>
    <row r="186" s="1" customFormat="1" ht="15" customHeight="1">
      <c r="B186" s="330"/>
      <c r="C186" s="305" t="s">
        <v>1277</v>
      </c>
      <c r="D186" s="305"/>
      <c r="E186" s="305"/>
      <c r="F186" s="328" t="s">
        <v>1204</v>
      </c>
      <c r="G186" s="305"/>
      <c r="H186" s="305" t="s">
        <v>1278</v>
      </c>
      <c r="I186" s="305" t="s">
        <v>1279</v>
      </c>
      <c r="J186" s="305"/>
      <c r="K186" s="353"/>
    </row>
    <row r="187" s="1" customFormat="1" ht="15" customHeight="1">
      <c r="B187" s="330"/>
      <c r="C187" s="305" t="s">
        <v>1280</v>
      </c>
      <c r="D187" s="305"/>
      <c r="E187" s="305"/>
      <c r="F187" s="328" t="s">
        <v>1204</v>
      </c>
      <c r="G187" s="305"/>
      <c r="H187" s="305" t="s">
        <v>1281</v>
      </c>
      <c r="I187" s="305" t="s">
        <v>1279</v>
      </c>
      <c r="J187" s="305"/>
      <c r="K187" s="353"/>
    </row>
    <row r="188" s="1" customFormat="1" ht="15" customHeight="1">
      <c r="B188" s="330"/>
      <c r="C188" s="305" t="s">
        <v>1282</v>
      </c>
      <c r="D188" s="305"/>
      <c r="E188" s="305"/>
      <c r="F188" s="328" t="s">
        <v>1204</v>
      </c>
      <c r="G188" s="305"/>
      <c r="H188" s="305" t="s">
        <v>1283</v>
      </c>
      <c r="I188" s="305" t="s">
        <v>1279</v>
      </c>
      <c r="J188" s="305"/>
      <c r="K188" s="353"/>
    </row>
    <row r="189" s="1" customFormat="1" ht="15" customHeight="1">
      <c r="B189" s="330"/>
      <c r="C189" s="366" t="s">
        <v>1284</v>
      </c>
      <c r="D189" s="305"/>
      <c r="E189" s="305"/>
      <c r="F189" s="328" t="s">
        <v>1204</v>
      </c>
      <c r="G189" s="305"/>
      <c r="H189" s="305" t="s">
        <v>1285</v>
      </c>
      <c r="I189" s="305" t="s">
        <v>1286</v>
      </c>
      <c r="J189" s="367" t="s">
        <v>1287</v>
      </c>
      <c r="K189" s="353"/>
    </row>
    <row r="190" s="18" customFormat="1" ht="15" customHeight="1">
      <c r="B190" s="368"/>
      <c r="C190" s="369" t="s">
        <v>1288</v>
      </c>
      <c r="D190" s="370"/>
      <c r="E190" s="370"/>
      <c r="F190" s="371" t="s">
        <v>1204</v>
      </c>
      <c r="G190" s="370"/>
      <c r="H190" s="370" t="s">
        <v>1289</v>
      </c>
      <c r="I190" s="370" t="s">
        <v>1286</v>
      </c>
      <c r="J190" s="372" t="s">
        <v>1287</v>
      </c>
      <c r="K190" s="373"/>
    </row>
    <row r="191" s="1" customFormat="1" ht="15" customHeight="1">
      <c r="B191" s="330"/>
      <c r="C191" s="366" t="s">
        <v>42</v>
      </c>
      <c r="D191" s="305"/>
      <c r="E191" s="305"/>
      <c r="F191" s="328" t="s">
        <v>1198</v>
      </c>
      <c r="G191" s="305"/>
      <c r="H191" s="302" t="s">
        <v>1290</v>
      </c>
      <c r="I191" s="305" t="s">
        <v>1291</v>
      </c>
      <c r="J191" s="305"/>
      <c r="K191" s="353"/>
    </row>
    <row r="192" s="1" customFormat="1" ht="15" customHeight="1">
      <c r="B192" s="330"/>
      <c r="C192" s="366" t="s">
        <v>1292</v>
      </c>
      <c r="D192" s="305"/>
      <c r="E192" s="305"/>
      <c r="F192" s="328" t="s">
        <v>1198</v>
      </c>
      <c r="G192" s="305"/>
      <c r="H192" s="305" t="s">
        <v>1293</v>
      </c>
      <c r="I192" s="305" t="s">
        <v>1233</v>
      </c>
      <c r="J192" s="305"/>
      <c r="K192" s="353"/>
    </row>
    <row r="193" s="1" customFormat="1" ht="15" customHeight="1">
      <c r="B193" s="330"/>
      <c r="C193" s="366" t="s">
        <v>1294</v>
      </c>
      <c r="D193" s="305"/>
      <c r="E193" s="305"/>
      <c r="F193" s="328" t="s">
        <v>1198</v>
      </c>
      <c r="G193" s="305"/>
      <c r="H193" s="305" t="s">
        <v>1295</v>
      </c>
      <c r="I193" s="305" t="s">
        <v>1233</v>
      </c>
      <c r="J193" s="305"/>
      <c r="K193" s="353"/>
    </row>
    <row r="194" s="1" customFormat="1" ht="15" customHeight="1">
      <c r="B194" s="330"/>
      <c r="C194" s="366" t="s">
        <v>1296</v>
      </c>
      <c r="D194" s="305"/>
      <c r="E194" s="305"/>
      <c r="F194" s="328" t="s">
        <v>1204</v>
      </c>
      <c r="G194" s="305"/>
      <c r="H194" s="305" t="s">
        <v>1297</v>
      </c>
      <c r="I194" s="305" t="s">
        <v>1233</v>
      </c>
      <c r="J194" s="305"/>
      <c r="K194" s="353"/>
    </row>
    <row r="195" s="1" customFormat="1" ht="15" customHeight="1">
      <c r="B195" s="359"/>
      <c r="C195" s="374"/>
      <c r="D195" s="339"/>
      <c r="E195" s="339"/>
      <c r="F195" s="339"/>
      <c r="G195" s="339"/>
      <c r="H195" s="339"/>
      <c r="I195" s="339"/>
      <c r="J195" s="339"/>
      <c r="K195" s="360"/>
    </row>
    <row r="196" s="1" customFormat="1" ht="18.75" customHeight="1">
      <c r="B196" s="341"/>
      <c r="C196" s="351"/>
      <c r="D196" s="351"/>
      <c r="E196" s="351"/>
      <c r="F196" s="361"/>
      <c r="G196" s="351"/>
      <c r="H196" s="351"/>
      <c r="I196" s="351"/>
      <c r="J196" s="351"/>
      <c r="K196" s="341"/>
    </row>
    <row r="197" s="1" customFormat="1" ht="18.75" customHeight="1">
      <c r="B197" s="341"/>
      <c r="C197" s="351"/>
      <c r="D197" s="351"/>
      <c r="E197" s="351"/>
      <c r="F197" s="361"/>
      <c r="G197" s="351"/>
      <c r="H197" s="351"/>
      <c r="I197" s="351"/>
      <c r="J197" s="351"/>
      <c r="K197" s="341"/>
    </row>
    <row r="198" s="1" customFormat="1" ht="18.75" customHeight="1">
      <c r="B198" s="313"/>
      <c r="C198" s="313"/>
      <c r="D198" s="313"/>
      <c r="E198" s="313"/>
      <c r="F198" s="313"/>
      <c r="G198" s="313"/>
      <c r="H198" s="313"/>
      <c r="I198" s="313"/>
      <c r="J198" s="313"/>
      <c r="K198" s="313"/>
    </row>
    <row r="199" s="1" customFormat="1" ht="13.5">
      <c r="B199" s="292"/>
      <c r="C199" s="293"/>
      <c r="D199" s="293"/>
      <c r="E199" s="293"/>
      <c r="F199" s="293"/>
      <c r="G199" s="293"/>
      <c r="H199" s="293"/>
      <c r="I199" s="293"/>
      <c r="J199" s="293"/>
      <c r="K199" s="294"/>
    </row>
    <row r="200" s="1" customFormat="1" ht="21">
      <c r="B200" s="295"/>
      <c r="C200" s="296" t="s">
        <v>1298</v>
      </c>
      <c r="D200" s="296"/>
      <c r="E200" s="296"/>
      <c r="F200" s="296"/>
      <c r="G200" s="296"/>
      <c r="H200" s="296"/>
      <c r="I200" s="296"/>
      <c r="J200" s="296"/>
      <c r="K200" s="297"/>
    </row>
    <row r="201" s="1" customFormat="1" ht="25.5" customHeight="1">
      <c r="B201" s="295"/>
      <c r="C201" s="375" t="s">
        <v>1299</v>
      </c>
      <c r="D201" s="375"/>
      <c r="E201" s="375"/>
      <c r="F201" s="375" t="s">
        <v>1300</v>
      </c>
      <c r="G201" s="376"/>
      <c r="H201" s="375" t="s">
        <v>1301</v>
      </c>
      <c r="I201" s="375"/>
      <c r="J201" s="375"/>
      <c r="K201" s="297"/>
    </row>
    <row r="202" s="1" customFormat="1" ht="5.25" customHeight="1">
      <c r="B202" s="330"/>
      <c r="C202" s="325"/>
      <c r="D202" s="325"/>
      <c r="E202" s="325"/>
      <c r="F202" s="325"/>
      <c r="G202" s="351"/>
      <c r="H202" s="325"/>
      <c r="I202" s="325"/>
      <c r="J202" s="325"/>
      <c r="K202" s="353"/>
    </row>
    <row r="203" s="1" customFormat="1" ht="15" customHeight="1">
      <c r="B203" s="330"/>
      <c r="C203" s="305" t="s">
        <v>1291</v>
      </c>
      <c r="D203" s="305"/>
      <c r="E203" s="305"/>
      <c r="F203" s="328" t="s">
        <v>43</v>
      </c>
      <c r="G203" s="305"/>
      <c r="H203" s="305" t="s">
        <v>1302</v>
      </c>
      <c r="I203" s="305"/>
      <c r="J203" s="305"/>
      <c r="K203" s="353"/>
    </row>
    <row r="204" s="1" customFormat="1" ht="15" customHeight="1">
      <c r="B204" s="330"/>
      <c r="C204" s="305"/>
      <c r="D204" s="305"/>
      <c r="E204" s="305"/>
      <c r="F204" s="328" t="s">
        <v>44</v>
      </c>
      <c r="G204" s="305"/>
      <c r="H204" s="305" t="s">
        <v>1303</v>
      </c>
      <c r="I204" s="305"/>
      <c r="J204" s="305"/>
      <c r="K204" s="353"/>
    </row>
    <row r="205" s="1" customFormat="1" ht="15" customHeight="1">
      <c r="B205" s="330"/>
      <c r="C205" s="305"/>
      <c r="D205" s="305"/>
      <c r="E205" s="305"/>
      <c r="F205" s="328" t="s">
        <v>47</v>
      </c>
      <c r="G205" s="305"/>
      <c r="H205" s="305" t="s">
        <v>1304</v>
      </c>
      <c r="I205" s="305"/>
      <c r="J205" s="305"/>
      <c r="K205" s="353"/>
    </row>
    <row r="206" s="1" customFormat="1" ht="15" customHeight="1">
      <c r="B206" s="330"/>
      <c r="C206" s="305"/>
      <c r="D206" s="305"/>
      <c r="E206" s="305"/>
      <c r="F206" s="328" t="s">
        <v>45</v>
      </c>
      <c r="G206" s="305"/>
      <c r="H206" s="305" t="s">
        <v>1305</v>
      </c>
      <c r="I206" s="305"/>
      <c r="J206" s="305"/>
      <c r="K206" s="353"/>
    </row>
    <row r="207" s="1" customFormat="1" ht="15" customHeight="1">
      <c r="B207" s="330"/>
      <c r="C207" s="305"/>
      <c r="D207" s="305"/>
      <c r="E207" s="305"/>
      <c r="F207" s="328" t="s">
        <v>46</v>
      </c>
      <c r="G207" s="305"/>
      <c r="H207" s="305" t="s">
        <v>1306</v>
      </c>
      <c r="I207" s="305"/>
      <c r="J207" s="305"/>
      <c r="K207" s="353"/>
    </row>
    <row r="208" s="1" customFormat="1" ht="15" customHeight="1">
      <c r="B208" s="330"/>
      <c r="C208" s="305"/>
      <c r="D208" s="305"/>
      <c r="E208" s="305"/>
      <c r="F208" s="328"/>
      <c r="G208" s="305"/>
      <c r="H208" s="305"/>
      <c r="I208" s="305"/>
      <c r="J208" s="305"/>
      <c r="K208" s="353"/>
    </row>
    <row r="209" s="1" customFormat="1" ht="15" customHeight="1">
      <c r="B209" s="330"/>
      <c r="C209" s="305" t="s">
        <v>1245</v>
      </c>
      <c r="D209" s="305"/>
      <c r="E209" s="305"/>
      <c r="F209" s="328" t="s">
        <v>79</v>
      </c>
      <c r="G209" s="305"/>
      <c r="H209" s="305" t="s">
        <v>1307</v>
      </c>
      <c r="I209" s="305"/>
      <c r="J209" s="305"/>
      <c r="K209" s="353"/>
    </row>
    <row r="210" s="1" customFormat="1" ht="15" customHeight="1">
      <c r="B210" s="330"/>
      <c r="C210" s="305"/>
      <c r="D210" s="305"/>
      <c r="E210" s="305"/>
      <c r="F210" s="328" t="s">
        <v>1141</v>
      </c>
      <c r="G210" s="305"/>
      <c r="H210" s="305" t="s">
        <v>1142</v>
      </c>
      <c r="I210" s="305"/>
      <c r="J210" s="305"/>
      <c r="K210" s="353"/>
    </row>
    <row r="211" s="1" customFormat="1" ht="15" customHeight="1">
      <c r="B211" s="330"/>
      <c r="C211" s="305"/>
      <c r="D211" s="305"/>
      <c r="E211" s="305"/>
      <c r="F211" s="328" t="s">
        <v>1139</v>
      </c>
      <c r="G211" s="305"/>
      <c r="H211" s="305" t="s">
        <v>1308</v>
      </c>
      <c r="I211" s="305"/>
      <c r="J211" s="305"/>
      <c r="K211" s="353"/>
    </row>
    <row r="212" s="1" customFormat="1" ht="15" customHeight="1">
      <c r="B212" s="377"/>
      <c r="C212" s="305"/>
      <c r="D212" s="305"/>
      <c r="E212" s="305"/>
      <c r="F212" s="328" t="s">
        <v>91</v>
      </c>
      <c r="G212" s="366"/>
      <c r="H212" s="357" t="s">
        <v>1143</v>
      </c>
      <c r="I212" s="357"/>
      <c r="J212" s="357"/>
      <c r="K212" s="378"/>
    </row>
    <row r="213" s="1" customFormat="1" ht="15" customHeight="1">
      <c r="B213" s="377"/>
      <c r="C213" s="305"/>
      <c r="D213" s="305"/>
      <c r="E213" s="305"/>
      <c r="F213" s="328" t="s">
        <v>1144</v>
      </c>
      <c r="G213" s="366"/>
      <c r="H213" s="357" t="s">
        <v>1309</v>
      </c>
      <c r="I213" s="357"/>
      <c r="J213" s="357"/>
      <c r="K213" s="378"/>
    </row>
    <row r="214" s="1" customFormat="1" ht="15" customHeight="1">
      <c r="B214" s="377"/>
      <c r="C214" s="305"/>
      <c r="D214" s="305"/>
      <c r="E214" s="305"/>
      <c r="F214" s="328"/>
      <c r="G214" s="366"/>
      <c r="H214" s="357"/>
      <c r="I214" s="357"/>
      <c r="J214" s="357"/>
      <c r="K214" s="378"/>
    </row>
    <row r="215" s="1" customFormat="1" ht="15" customHeight="1">
      <c r="B215" s="377"/>
      <c r="C215" s="305" t="s">
        <v>1269</v>
      </c>
      <c r="D215" s="305"/>
      <c r="E215" s="305"/>
      <c r="F215" s="328">
        <v>1</v>
      </c>
      <c r="G215" s="366"/>
      <c r="H215" s="357" t="s">
        <v>1310</v>
      </c>
      <c r="I215" s="357"/>
      <c r="J215" s="357"/>
      <c r="K215" s="378"/>
    </row>
    <row r="216" s="1" customFormat="1" ht="15" customHeight="1">
      <c r="B216" s="377"/>
      <c r="C216" s="305"/>
      <c r="D216" s="305"/>
      <c r="E216" s="305"/>
      <c r="F216" s="328">
        <v>2</v>
      </c>
      <c r="G216" s="366"/>
      <c r="H216" s="357" t="s">
        <v>1311</v>
      </c>
      <c r="I216" s="357"/>
      <c r="J216" s="357"/>
      <c r="K216" s="378"/>
    </row>
    <row r="217" s="1" customFormat="1" ht="15" customHeight="1">
      <c r="B217" s="377"/>
      <c r="C217" s="305"/>
      <c r="D217" s="305"/>
      <c r="E217" s="305"/>
      <c r="F217" s="328">
        <v>3</v>
      </c>
      <c r="G217" s="366"/>
      <c r="H217" s="357" t="s">
        <v>1312</v>
      </c>
      <c r="I217" s="357"/>
      <c r="J217" s="357"/>
      <c r="K217" s="378"/>
    </row>
    <row r="218" s="1" customFormat="1" ht="15" customHeight="1">
      <c r="B218" s="377"/>
      <c r="C218" s="305"/>
      <c r="D218" s="305"/>
      <c r="E218" s="305"/>
      <c r="F218" s="328">
        <v>4</v>
      </c>
      <c r="G218" s="366"/>
      <c r="H218" s="357" t="s">
        <v>1313</v>
      </c>
      <c r="I218" s="357"/>
      <c r="J218" s="357"/>
      <c r="K218" s="378"/>
    </row>
    <row r="219" s="1" customFormat="1" ht="12.75" customHeight="1">
      <c r="B219" s="379"/>
      <c r="C219" s="380"/>
      <c r="D219" s="380"/>
      <c r="E219" s="380"/>
      <c r="F219" s="380"/>
      <c r="G219" s="380"/>
      <c r="H219" s="380"/>
      <c r="I219" s="380"/>
      <c r="J219" s="380"/>
      <c r="K219" s="381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Nina Blavková</dc:creator>
  <cp:lastModifiedBy>Nina Blavková</cp:lastModifiedBy>
  <dcterms:created xsi:type="dcterms:W3CDTF">2026-02-20T11:25:04Z</dcterms:created>
  <dcterms:modified xsi:type="dcterms:W3CDTF">2026-02-20T11:25:07Z</dcterms:modified>
</cp:coreProperties>
</file>