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ltoLuc\OneDrive\Dokumenty\ZASTUPITELSTVO\Školka\Školka II\"/>
    </mc:Choice>
  </mc:AlternateContent>
  <xr:revisionPtr revIDLastSave="0" documentId="13_ncr:1_{7098BFA0-DA44-9549-8A78-FE005EE66804}" xr6:coauthVersionLast="36" xr6:coauthVersionMax="45" xr10:uidLastSave="{00000000-0000-0000-0000-000000000000}"/>
  <bookViews>
    <workbookView xWindow="12435" yWindow="465" windowWidth="16365" windowHeight="16140" firstSheet="2" activeTab="4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Projekce" sheetId="12" r:id="rId4"/>
    <sheet name="Zemní_práce" sheetId="13" r:id="rId5"/>
    <sheet name="Moduly" sheetId="15" r:id="rId6"/>
    <sheet name="Střecha" sheetId="14" r:id="rId7"/>
    <sheet name="ZTI" sheetId="16" r:id="rId8"/>
    <sheet name="Vytápění" sheetId="17" r:id="rId9"/>
    <sheet name="Elektro_silnoproud" sheetId="18" r:id="rId10"/>
    <sheet name="Elektro_slaboproud" sheetId="19" r:id="rId11"/>
    <sheet name="Elektro_vide_zabezp" sheetId="20" r:id="rId12"/>
    <sheet name="Montáž" sheetId="21" r:id="rId13"/>
    <sheet name="VRN" sheetId="22" r:id="rId14"/>
  </sheets>
  <externalReferences>
    <externalReference r:id="rId15"/>
  </externalReferences>
  <definedNames>
    <definedName name="CelkemDPHVypocet" localSheetId="1">Stavba!$H$53</definedName>
    <definedName name="CenaCelkem">Stavba!$G$29</definedName>
    <definedName name="CenaCelkemBezDPH">Stavba!$G$28</definedName>
    <definedName name="CenaCelkemVypocet" localSheetId="1">Stavba!$I$53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9">Elektro_silnoproud!$1:$7</definedName>
    <definedName name="_xlnm.Print_Titles" localSheetId="10">Elektro_slaboproud!$1:$7</definedName>
    <definedName name="_xlnm.Print_Titles" localSheetId="11">Elektro_vide_zabezp!$1:$7</definedName>
    <definedName name="_xlnm.Print_Titles" localSheetId="5">Moduly!$1:$7</definedName>
    <definedName name="_xlnm.Print_Titles" localSheetId="12">Montáž!$1:$7</definedName>
    <definedName name="_xlnm.Print_Titles" localSheetId="3">Projekce!$1:$7</definedName>
    <definedName name="_xlnm.Print_Titles" localSheetId="6">Střecha!$1:$7</definedName>
    <definedName name="_xlnm.Print_Titles" localSheetId="13">VRN!$1:$7</definedName>
    <definedName name="_xlnm.Print_Titles" localSheetId="8">Vytápění!$1:$7</definedName>
    <definedName name="_xlnm.Print_Titles" localSheetId="4">Zemní_práce!$1:$7</definedName>
    <definedName name="_xlnm.Print_Titles" localSheetId="7">ZTI!$1:$7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9">Elektro_silnoproud!$A$1:$X$99</definedName>
    <definedName name="_xlnm.Print_Area" localSheetId="10">Elektro_slaboproud!$A$1:$X$17</definedName>
    <definedName name="_xlnm.Print_Area" localSheetId="11">Elektro_vide_zabezp!$A$1:$X$23</definedName>
    <definedName name="_xlnm.Print_Area" localSheetId="5">Moduly!$A$1:$X$83</definedName>
    <definedName name="_xlnm.Print_Area" localSheetId="12">Montáž!$A$1:$X$35</definedName>
    <definedName name="_xlnm.Print_Area" localSheetId="3">Projekce!$A$1:$X$14</definedName>
    <definedName name="_xlnm.Print_Area" localSheetId="1">Stavba!$A$1:$J$108</definedName>
    <definedName name="_xlnm.Print_Area" localSheetId="6">Střecha!$A$1:$X$35</definedName>
    <definedName name="_xlnm.Print_Area" localSheetId="13">VRN!$A$1:$X$25</definedName>
    <definedName name="_xlnm.Print_Area" localSheetId="8">Vytápění!$A$1:$X$65</definedName>
    <definedName name="_xlnm.Print_Area" localSheetId="4">Zemní_práce!$A$1:$X$61</definedName>
    <definedName name="_xlnm.Print_Area" localSheetId="7">ZTI!$A$1:$X$88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Stavba!$F$53</definedName>
    <definedName name="ZakladDPHZakl">Stavba!$G$25</definedName>
    <definedName name="ZakladDPHZaklVypocet" localSheetId="1">Stavba!$G$53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22" l="1"/>
  <c r="I9" i="22"/>
  <c r="K9" i="22"/>
  <c r="O9" i="22"/>
  <c r="Q9" i="22"/>
  <c r="V9" i="22"/>
  <c r="G10" i="22"/>
  <c r="I10" i="22"/>
  <c r="K10" i="22"/>
  <c r="M10" i="22"/>
  <c r="O10" i="22"/>
  <c r="Q10" i="22"/>
  <c r="Q8" i="22" s="1"/>
  <c r="V10" i="22"/>
  <c r="G11" i="22"/>
  <c r="M11" i="22" s="1"/>
  <c r="I11" i="22"/>
  <c r="K11" i="22"/>
  <c r="O11" i="22"/>
  <c r="Q11" i="22"/>
  <c r="V11" i="22"/>
  <c r="G12" i="22"/>
  <c r="AF24" i="22" s="1"/>
  <c r="G52" i="1" s="1"/>
  <c r="I12" i="22"/>
  <c r="K12" i="22"/>
  <c r="O12" i="22"/>
  <c r="Q12" i="22"/>
  <c r="V12" i="22"/>
  <c r="G14" i="22"/>
  <c r="G13" i="22" s="1"/>
  <c r="I98" i="1" s="1"/>
  <c r="I14" i="22"/>
  <c r="K14" i="22"/>
  <c r="O14" i="22"/>
  <c r="O13" i="22" s="1"/>
  <c r="Q14" i="22"/>
  <c r="V14" i="22"/>
  <c r="G15" i="22"/>
  <c r="M15" i="22" s="1"/>
  <c r="I15" i="22"/>
  <c r="K15" i="22"/>
  <c r="O15" i="22"/>
  <c r="Q15" i="22"/>
  <c r="V15" i="22"/>
  <c r="G16" i="22"/>
  <c r="M16" i="22" s="1"/>
  <c r="I16" i="22"/>
  <c r="K16" i="22"/>
  <c r="O16" i="22"/>
  <c r="Q16" i="22"/>
  <c r="V16" i="22"/>
  <c r="G17" i="22"/>
  <c r="I17" i="22"/>
  <c r="K17" i="22"/>
  <c r="M17" i="22"/>
  <c r="O17" i="22"/>
  <c r="Q17" i="22"/>
  <c r="V17" i="22"/>
  <c r="G18" i="22"/>
  <c r="M18" i="22" s="1"/>
  <c r="I18" i="22"/>
  <c r="K18" i="22"/>
  <c r="O18" i="22"/>
  <c r="Q18" i="22"/>
  <c r="V18" i="22"/>
  <c r="G20" i="22"/>
  <c r="M20" i="22" s="1"/>
  <c r="I20" i="22"/>
  <c r="K20" i="22"/>
  <c r="O20" i="22"/>
  <c r="Q20" i="22"/>
  <c r="Q19" i="22" s="1"/>
  <c r="V20" i="22"/>
  <c r="G21" i="22"/>
  <c r="I21" i="22"/>
  <c r="K21" i="22"/>
  <c r="K19" i="22" s="1"/>
  <c r="O21" i="22"/>
  <c r="O19" i="22" s="1"/>
  <c r="Q21" i="22"/>
  <c r="V21" i="22"/>
  <c r="V19" i="22" s="1"/>
  <c r="G22" i="22"/>
  <c r="I22" i="22"/>
  <c r="K22" i="22"/>
  <c r="M22" i="22"/>
  <c r="O22" i="22"/>
  <c r="Q22" i="22"/>
  <c r="V22" i="22"/>
  <c r="AE24" i="22"/>
  <c r="F52" i="1" s="1"/>
  <c r="G9" i="21"/>
  <c r="I9" i="21"/>
  <c r="K9" i="21"/>
  <c r="M9" i="21"/>
  <c r="O9" i="21"/>
  <c r="Q9" i="21"/>
  <c r="V9" i="21"/>
  <c r="G10" i="21"/>
  <c r="I10" i="21"/>
  <c r="K10" i="21"/>
  <c r="M10" i="21"/>
  <c r="O10" i="21"/>
  <c r="Q10" i="21"/>
  <c r="V10" i="21"/>
  <c r="G11" i="21"/>
  <c r="M11" i="21" s="1"/>
  <c r="I11" i="21"/>
  <c r="K11" i="21"/>
  <c r="O11" i="21"/>
  <c r="Q11" i="21"/>
  <c r="V11" i="21"/>
  <c r="G12" i="21"/>
  <c r="M12" i="21" s="1"/>
  <c r="I12" i="21"/>
  <c r="K12" i="21"/>
  <c r="O12" i="21"/>
  <c r="Q12" i="21"/>
  <c r="V12" i="21"/>
  <c r="G13" i="21"/>
  <c r="M13" i="21" s="1"/>
  <c r="I13" i="21"/>
  <c r="K13" i="21"/>
  <c r="O13" i="21"/>
  <c r="Q13" i="21"/>
  <c r="V13" i="21"/>
  <c r="G14" i="21"/>
  <c r="M14" i="21" s="1"/>
  <c r="I14" i="21"/>
  <c r="K14" i="21"/>
  <c r="O14" i="21"/>
  <c r="Q14" i="21"/>
  <c r="V14" i="21"/>
  <c r="G15" i="21"/>
  <c r="M15" i="21" s="1"/>
  <c r="I15" i="21"/>
  <c r="K15" i="21"/>
  <c r="O15" i="21"/>
  <c r="Q15" i="21"/>
  <c r="V15" i="21"/>
  <c r="G16" i="21"/>
  <c r="I16" i="21"/>
  <c r="K16" i="21"/>
  <c r="M16" i="21"/>
  <c r="O16" i="21"/>
  <c r="Q16" i="21"/>
  <c r="V16" i="21"/>
  <c r="G17" i="21"/>
  <c r="I17" i="21"/>
  <c r="K17" i="21"/>
  <c r="M17" i="21"/>
  <c r="O17" i="21"/>
  <c r="Q17" i="21"/>
  <c r="V17" i="21"/>
  <c r="G18" i="21"/>
  <c r="M18" i="21" s="1"/>
  <c r="I18" i="21"/>
  <c r="K18" i="21"/>
  <c r="O18" i="21"/>
  <c r="Q18" i="21"/>
  <c r="V18" i="21"/>
  <c r="G19" i="21"/>
  <c r="I19" i="21"/>
  <c r="K19" i="21"/>
  <c r="M19" i="21"/>
  <c r="O19" i="21"/>
  <c r="Q19" i="21"/>
  <c r="V19" i="21"/>
  <c r="G20" i="21"/>
  <c r="M20" i="21" s="1"/>
  <c r="I20" i="21"/>
  <c r="K20" i="21"/>
  <c r="O20" i="21"/>
  <c r="Q20" i="21"/>
  <c r="V20" i="21"/>
  <c r="G22" i="21"/>
  <c r="M22" i="21" s="1"/>
  <c r="I22" i="21"/>
  <c r="K22" i="21"/>
  <c r="O22" i="21"/>
  <c r="Q22" i="21"/>
  <c r="V22" i="21"/>
  <c r="G23" i="21"/>
  <c r="M23" i="21" s="1"/>
  <c r="I23" i="21"/>
  <c r="K23" i="21"/>
  <c r="O23" i="21"/>
  <c r="Q23" i="21"/>
  <c r="V23" i="21"/>
  <c r="G24" i="21"/>
  <c r="I24" i="21"/>
  <c r="K24" i="21"/>
  <c r="M24" i="21"/>
  <c r="O24" i="21"/>
  <c r="Q24" i="21"/>
  <c r="V24" i="21"/>
  <c r="G25" i="21"/>
  <c r="M25" i="21" s="1"/>
  <c r="I25" i="21"/>
  <c r="K25" i="21"/>
  <c r="O25" i="21"/>
  <c r="Q25" i="21"/>
  <c r="V25" i="21"/>
  <c r="G26" i="21"/>
  <c r="I26" i="21"/>
  <c r="K26" i="21"/>
  <c r="M26" i="21"/>
  <c r="O26" i="21"/>
  <c r="Q26" i="21"/>
  <c r="V26" i="21"/>
  <c r="G27" i="21"/>
  <c r="I27" i="21"/>
  <c r="K27" i="21"/>
  <c r="M27" i="21"/>
  <c r="O27" i="21"/>
  <c r="Q27" i="21"/>
  <c r="V27" i="21"/>
  <c r="G28" i="21"/>
  <c r="M28" i="21" s="1"/>
  <c r="I28" i="21"/>
  <c r="K28" i="21"/>
  <c r="O28" i="21"/>
  <c r="Q28" i="21"/>
  <c r="V28" i="21"/>
  <c r="G29" i="21"/>
  <c r="M29" i="21" s="1"/>
  <c r="I29" i="21"/>
  <c r="K29" i="21"/>
  <c r="O29" i="21"/>
  <c r="Q29" i="21"/>
  <c r="V29" i="21"/>
  <c r="G31" i="21"/>
  <c r="I31" i="21"/>
  <c r="K31" i="21"/>
  <c r="O31" i="21"/>
  <c r="O30" i="21" s="1"/>
  <c r="Q31" i="21"/>
  <c r="V31" i="21"/>
  <c r="G32" i="21"/>
  <c r="M32" i="21" s="1"/>
  <c r="I32" i="21"/>
  <c r="I30" i="21" s="1"/>
  <c r="K32" i="21"/>
  <c r="O32" i="21"/>
  <c r="Q32" i="21"/>
  <c r="V32" i="21"/>
  <c r="AE34" i="21"/>
  <c r="F51" i="1" s="1"/>
  <c r="G9" i="20"/>
  <c r="I9" i="20"/>
  <c r="K9" i="20"/>
  <c r="O9" i="20"/>
  <c r="Q9" i="20"/>
  <c r="V9" i="20"/>
  <c r="G11" i="20"/>
  <c r="I11" i="20"/>
  <c r="K11" i="20"/>
  <c r="M11" i="20"/>
  <c r="O11" i="20"/>
  <c r="Q11" i="20"/>
  <c r="V11" i="20"/>
  <c r="V8" i="20" s="1"/>
  <c r="G12" i="20"/>
  <c r="M12" i="20" s="1"/>
  <c r="I12" i="20"/>
  <c r="K12" i="20"/>
  <c r="O12" i="20"/>
  <c r="Q12" i="20"/>
  <c r="V12" i="20"/>
  <c r="G13" i="20"/>
  <c r="M13" i="20" s="1"/>
  <c r="I13" i="20"/>
  <c r="K13" i="20"/>
  <c r="O13" i="20"/>
  <c r="Q13" i="20"/>
  <c r="V13" i="20"/>
  <c r="G14" i="20"/>
  <c r="M14" i="20" s="1"/>
  <c r="I14" i="20"/>
  <c r="K14" i="20"/>
  <c r="O14" i="20"/>
  <c r="Q14" i="20"/>
  <c r="V14" i="20"/>
  <c r="G15" i="20"/>
  <c r="M15" i="20" s="1"/>
  <c r="I15" i="20"/>
  <c r="K15" i="20"/>
  <c r="O15" i="20"/>
  <c r="Q15" i="20"/>
  <c r="V15" i="20"/>
  <c r="G17" i="20"/>
  <c r="I17" i="20"/>
  <c r="I16" i="20" s="1"/>
  <c r="K17" i="20"/>
  <c r="O17" i="20"/>
  <c r="Q17" i="20"/>
  <c r="V17" i="20"/>
  <c r="G18" i="20"/>
  <c r="I18" i="20"/>
  <c r="K18" i="20"/>
  <c r="M18" i="20"/>
  <c r="O18" i="20"/>
  <c r="Q18" i="20"/>
  <c r="V18" i="20"/>
  <c r="V16" i="20" s="1"/>
  <c r="G19" i="20"/>
  <c r="M19" i="20" s="1"/>
  <c r="I19" i="20"/>
  <c r="K19" i="20"/>
  <c r="O19" i="20"/>
  <c r="Q19" i="20"/>
  <c r="V19" i="20"/>
  <c r="G20" i="20"/>
  <c r="M20" i="20" s="1"/>
  <c r="I20" i="20"/>
  <c r="K20" i="20"/>
  <c r="O20" i="20"/>
  <c r="Q20" i="20"/>
  <c r="V20" i="20"/>
  <c r="AE22" i="20"/>
  <c r="F50" i="1" s="1"/>
  <c r="Q8" i="19"/>
  <c r="G9" i="19"/>
  <c r="G8" i="19" s="1"/>
  <c r="I89" i="1" s="1"/>
  <c r="I9" i="19"/>
  <c r="I8" i="19" s="1"/>
  <c r="K9" i="19"/>
  <c r="K8" i="19" s="1"/>
  <c r="M9" i="19"/>
  <c r="M8" i="19" s="1"/>
  <c r="O9" i="19"/>
  <c r="O8" i="19" s="1"/>
  <c r="Q9" i="19"/>
  <c r="V9" i="19"/>
  <c r="V8" i="19" s="1"/>
  <c r="G11" i="19"/>
  <c r="M11" i="19" s="1"/>
  <c r="I11" i="19"/>
  <c r="K11" i="19"/>
  <c r="O11" i="19"/>
  <c r="Q11" i="19"/>
  <c r="V11" i="19"/>
  <c r="G12" i="19"/>
  <c r="M12" i="19" s="1"/>
  <c r="I12" i="19"/>
  <c r="K12" i="19"/>
  <c r="O12" i="19"/>
  <c r="Q12" i="19"/>
  <c r="Q10" i="19" s="1"/>
  <c r="V12" i="19"/>
  <c r="G13" i="19"/>
  <c r="M13" i="19" s="1"/>
  <c r="I13" i="19"/>
  <c r="K13" i="19"/>
  <c r="O13" i="19"/>
  <c r="Q13" i="19"/>
  <c r="V13" i="19"/>
  <c r="G14" i="19"/>
  <c r="M14" i="19" s="1"/>
  <c r="I14" i="19"/>
  <c r="K14" i="19"/>
  <c r="O14" i="19"/>
  <c r="Q14" i="19"/>
  <c r="V14" i="19"/>
  <c r="AE16" i="19"/>
  <c r="F49" i="1" s="1"/>
  <c r="G9" i="18"/>
  <c r="I9" i="18"/>
  <c r="K9" i="18"/>
  <c r="M9" i="18"/>
  <c r="O9" i="18"/>
  <c r="Q9" i="18"/>
  <c r="V9" i="18"/>
  <c r="G10" i="18"/>
  <c r="M10" i="18" s="1"/>
  <c r="I10" i="18"/>
  <c r="K10" i="18"/>
  <c r="O10" i="18"/>
  <c r="Q10" i="18"/>
  <c r="V10" i="18"/>
  <c r="G11" i="18"/>
  <c r="M11" i="18" s="1"/>
  <c r="I11" i="18"/>
  <c r="K11" i="18"/>
  <c r="O11" i="18"/>
  <c r="Q11" i="18"/>
  <c r="V11" i="18"/>
  <c r="G12" i="18"/>
  <c r="M12" i="18" s="1"/>
  <c r="I12" i="18"/>
  <c r="K12" i="18"/>
  <c r="O12" i="18"/>
  <c r="Q12" i="18"/>
  <c r="V12" i="18"/>
  <c r="G13" i="18"/>
  <c r="M13" i="18" s="1"/>
  <c r="I13" i="18"/>
  <c r="K13" i="18"/>
  <c r="O13" i="18"/>
  <c r="Q13" i="18"/>
  <c r="V13" i="18"/>
  <c r="G14" i="18"/>
  <c r="I14" i="18"/>
  <c r="K14" i="18"/>
  <c r="M14" i="18"/>
  <c r="O14" i="18"/>
  <c r="Q14" i="18"/>
  <c r="V14" i="18"/>
  <c r="G15" i="18"/>
  <c r="M15" i="18" s="1"/>
  <c r="I15" i="18"/>
  <c r="K15" i="18"/>
  <c r="O15" i="18"/>
  <c r="Q15" i="18"/>
  <c r="V15" i="18"/>
  <c r="G16" i="18"/>
  <c r="M16" i="18" s="1"/>
  <c r="I16" i="18"/>
  <c r="K16" i="18"/>
  <c r="O16" i="18"/>
  <c r="Q16" i="18"/>
  <c r="V16" i="18"/>
  <c r="G17" i="18"/>
  <c r="M17" i="18" s="1"/>
  <c r="I17" i="18"/>
  <c r="K17" i="18"/>
  <c r="O17" i="18"/>
  <c r="Q17" i="18"/>
  <c r="V17" i="18"/>
  <c r="G18" i="18"/>
  <c r="M18" i="18" s="1"/>
  <c r="I18" i="18"/>
  <c r="K18" i="18"/>
  <c r="O18" i="18"/>
  <c r="Q18" i="18"/>
  <c r="V18" i="18"/>
  <c r="G19" i="18"/>
  <c r="M19" i="18" s="1"/>
  <c r="I19" i="18"/>
  <c r="K19" i="18"/>
  <c r="O19" i="18"/>
  <c r="Q19" i="18"/>
  <c r="V19" i="18"/>
  <c r="G20" i="18"/>
  <c r="M20" i="18" s="1"/>
  <c r="I20" i="18"/>
  <c r="K20" i="18"/>
  <c r="O20" i="18"/>
  <c r="Q20" i="18"/>
  <c r="V20" i="18"/>
  <c r="G21" i="18"/>
  <c r="I21" i="18"/>
  <c r="K21" i="18"/>
  <c r="M21" i="18"/>
  <c r="O21" i="18"/>
  <c r="Q21" i="18"/>
  <c r="V21" i="18"/>
  <c r="G22" i="18"/>
  <c r="M22" i="18" s="1"/>
  <c r="I22" i="18"/>
  <c r="K22" i="18"/>
  <c r="O22" i="18"/>
  <c r="Q22" i="18"/>
  <c r="V22" i="18"/>
  <c r="G23" i="18"/>
  <c r="M23" i="18" s="1"/>
  <c r="I23" i="18"/>
  <c r="K23" i="18"/>
  <c r="O23" i="18"/>
  <c r="Q23" i="18"/>
  <c r="V23" i="18"/>
  <c r="G24" i="18"/>
  <c r="M24" i="18" s="1"/>
  <c r="I24" i="18"/>
  <c r="K24" i="18"/>
  <c r="O24" i="18"/>
  <c r="Q24" i="18"/>
  <c r="V24" i="18"/>
  <c r="G25" i="18"/>
  <c r="M25" i="18" s="1"/>
  <c r="I25" i="18"/>
  <c r="K25" i="18"/>
  <c r="O25" i="18"/>
  <c r="Q25" i="18"/>
  <c r="V25" i="18"/>
  <c r="G26" i="18"/>
  <c r="I26" i="18"/>
  <c r="K26" i="18"/>
  <c r="M26" i="18"/>
  <c r="O26" i="18"/>
  <c r="Q26" i="18"/>
  <c r="V26" i="18"/>
  <c r="G27" i="18"/>
  <c r="M27" i="18" s="1"/>
  <c r="I27" i="18"/>
  <c r="K27" i="18"/>
  <c r="O27" i="18"/>
  <c r="Q27" i="18"/>
  <c r="V27" i="18"/>
  <c r="G28" i="18"/>
  <c r="M28" i="18" s="1"/>
  <c r="I28" i="18"/>
  <c r="K28" i="18"/>
  <c r="O28" i="18"/>
  <c r="Q28" i="18"/>
  <c r="V28" i="18"/>
  <c r="G29" i="18"/>
  <c r="M29" i="18" s="1"/>
  <c r="I29" i="18"/>
  <c r="K29" i="18"/>
  <c r="O29" i="18"/>
  <c r="Q29" i="18"/>
  <c r="V29" i="18"/>
  <c r="G30" i="18"/>
  <c r="M30" i="18" s="1"/>
  <c r="I30" i="18"/>
  <c r="K30" i="18"/>
  <c r="O30" i="18"/>
  <c r="Q30" i="18"/>
  <c r="V30" i="18"/>
  <c r="G31" i="18"/>
  <c r="M31" i="18" s="1"/>
  <c r="I31" i="18"/>
  <c r="K31" i="18"/>
  <c r="O31" i="18"/>
  <c r="Q31" i="18"/>
  <c r="V31" i="18"/>
  <c r="G32" i="18"/>
  <c r="M32" i="18" s="1"/>
  <c r="I32" i="18"/>
  <c r="K32" i="18"/>
  <c r="O32" i="18"/>
  <c r="Q32" i="18"/>
  <c r="V32" i="18"/>
  <c r="G33" i="18"/>
  <c r="I33" i="18"/>
  <c r="K33" i="18"/>
  <c r="M33" i="18"/>
  <c r="O33" i="18"/>
  <c r="Q33" i="18"/>
  <c r="V33" i="18"/>
  <c r="G34" i="18"/>
  <c r="M34" i="18" s="1"/>
  <c r="I34" i="18"/>
  <c r="K34" i="18"/>
  <c r="O34" i="18"/>
  <c r="Q34" i="18"/>
  <c r="V34" i="18"/>
  <c r="G35" i="18"/>
  <c r="M35" i="18" s="1"/>
  <c r="I35" i="18"/>
  <c r="K35" i="18"/>
  <c r="O35" i="18"/>
  <c r="Q35" i="18"/>
  <c r="V35" i="18"/>
  <c r="G36" i="18"/>
  <c r="M36" i="18" s="1"/>
  <c r="I36" i="18"/>
  <c r="K36" i="18"/>
  <c r="O36" i="18"/>
  <c r="Q36" i="18"/>
  <c r="V36" i="18"/>
  <c r="G37" i="18"/>
  <c r="M37" i="18" s="1"/>
  <c r="I37" i="18"/>
  <c r="K37" i="18"/>
  <c r="O37" i="18"/>
  <c r="Q37" i="18"/>
  <c r="V37" i="18"/>
  <c r="G38" i="18"/>
  <c r="I38" i="18"/>
  <c r="K38" i="18"/>
  <c r="M38" i="18"/>
  <c r="O38" i="18"/>
  <c r="Q38" i="18"/>
  <c r="V38" i="18"/>
  <c r="G39" i="18"/>
  <c r="M39" i="18" s="1"/>
  <c r="I39" i="18"/>
  <c r="K39" i="18"/>
  <c r="O39" i="18"/>
  <c r="Q39" i="18"/>
  <c r="V39" i="18"/>
  <c r="G40" i="18"/>
  <c r="M40" i="18" s="1"/>
  <c r="I40" i="18"/>
  <c r="K40" i="18"/>
  <c r="O40" i="18"/>
  <c r="Q40" i="18"/>
  <c r="V40" i="18"/>
  <c r="G41" i="18"/>
  <c r="M41" i="18" s="1"/>
  <c r="I41" i="18"/>
  <c r="K41" i="18"/>
  <c r="O41" i="18"/>
  <c r="Q41" i="18"/>
  <c r="V41" i="18"/>
  <c r="G42" i="18"/>
  <c r="M42" i="18" s="1"/>
  <c r="I42" i="18"/>
  <c r="K42" i="18"/>
  <c r="O42" i="18"/>
  <c r="Q42" i="18"/>
  <c r="V42" i="18"/>
  <c r="G43" i="18"/>
  <c r="M43" i="18" s="1"/>
  <c r="I43" i="18"/>
  <c r="K43" i="18"/>
  <c r="O43" i="18"/>
  <c r="Q43" i="18"/>
  <c r="V43" i="18"/>
  <c r="G44" i="18"/>
  <c r="M44" i="18" s="1"/>
  <c r="I44" i="18"/>
  <c r="K44" i="18"/>
  <c r="O44" i="18"/>
  <c r="Q44" i="18"/>
  <c r="V44" i="18"/>
  <c r="G45" i="18"/>
  <c r="I45" i="18"/>
  <c r="K45" i="18"/>
  <c r="M45" i="18"/>
  <c r="O45" i="18"/>
  <c r="Q45" i="18"/>
  <c r="V45" i="18"/>
  <c r="G46" i="18"/>
  <c r="M46" i="18" s="1"/>
  <c r="I46" i="18"/>
  <c r="K46" i="18"/>
  <c r="O46" i="18"/>
  <c r="Q46" i="18"/>
  <c r="V46" i="18"/>
  <c r="G47" i="18"/>
  <c r="M47" i="18" s="1"/>
  <c r="I47" i="18"/>
  <c r="K47" i="18"/>
  <c r="O47" i="18"/>
  <c r="Q47" i="18"/>
  <c r="V47" i="18"/>
  <c r="G48" i="18"/>
  <c r="M48" i="18" s="1"/>
  <c r="I48" i="18"/>
  <c r="K48" i="18"/>
  <c r="O48" i="18"/>
  <c r="Q48" i="18"/>
  <c r="V48" i="18"/>
  <c r="G49" i="18"/>
  <c r="M49" i="18" s="1"/>
  <c r="I49" i="18"/>
  <c r="K49" i="18"/>
  <c r="O49" i="18"/>
  <c r="Q49" i="18"/>
  <c r="V49" i="18"/>
  <c r="G50" i="18"/>
  <c r="I50" i="18"/>
  <c r="K50" i="18"/>
  <c r="M50" i="18"/>
  <c r="O50" i="18"/>
  <c r="Q50" i="18"/>
  <c r="V50" i="18"/>
  <c r="G51" i="18"/>
  <c r="M51" i="18" s="1"/>
  <c r="I51" i="18"/>
  <c r="K51" i="18"/>
  <c r="O51" i="18"/>
  <c r="Q51" i="18"/>
  <c r="V51" i="18"/>
  <c r="G52" i="18"/>
  <c r="M52" i="18" s="1"/>
  <c r="I52" i="18"/>
  <c r="K52" i="18"/>
  <c r="O52" i="18"/>
  <c r="Q52" i="18"/>
  <c r="V52" i="18"/>
  <c r="G53" i="18"/>
  <c r="M53" i="18" s="1"/>
  <c r="I53" i="18"/>
  <c r="K53" i="18"/>
  <c r="O53" i="18"/>
  <c r="Q53" i="18"/>
  <c r="V53" i="18"/>
  <c r="G54" i="18"/>
  <c r="M54" i="18" s="1"/>
  <c r="I54" i="18"/>
  <c r="K54" i="18"/>
  <c r="O54" i="18"/>
  <c r="Q54" i="18"/>
  <c r="V54" i="18"/>
  <c r="G55" i="18"/>
  <c r="M55" i="18" s="1"/>
  <c r="I55" i="18"/>
  <c r="K55" i="18"/>
  <c r="O55" i="18"/>
  <c r="Q55" i="18"/>
  <c r="V55" i="18"/>
  <c r="G56" i="18"/>
  <c r="M56" i="18" s="1"/>
  <c r="I56" i="18"/>
  <c r="K56" i="18"/>
  <c r="O56" i="18"/>
  <c r="Q56" i="18"/>
  <c r="V56" i="18"/>
  <c r="G57" i="18"/>
  <c r="I57" i="18"/>
  <c r="K57" i="18"/>
  <c r="M57" i="18"/>
  <c r="O57" i="18"/>
  <c r="Q57" i="18"/>
  <c r="V57" i="18"/>
  <c r="G58" i="18"/>
  <c r="M58" i="18" s="1"/>
  <c r="I58" i="18"/>
  <c r="K58" i="18"/>
  <c r="O58" i="18"/>
  <c r="Q58" i="18"/>
  <c r="V58" i="18"/>
  <c r="G59" i="18"/>
  <c r="M59" i="18" s="1"/>
  <c r="I59" i="18"/>
  <c r="K59" i="18"/>
  <c r="O59" i="18"/>
  <c r="Q59" i="18"/>
  <c r="V59" i="18"/>
  <c r="G60" i="18"/>
  <c r="M60" i="18" s="1"/>
  <c r="I60" i="18"/>
  <c r="K60" i="18"/>
  <c r="O60" i="18"/>
  <c r="Q60" i="18"/>
  <c r="V60" i="18"/>
  <c r="G61" i="18"/>
  <c r="M61" i="18" s="1"/>
  <c r="I61" i="18"/>
  <c r="K61" i="18"/>
  <c r="O61" i="18"/>
  <c r="Q61" i="18"/>
  <c r="V61" i="18"/>
  <c r="G62" i="18"/>
  <c r="I62" i="18"/>
  <c r="K62" i="18"/>
  <c r="M62" i="18"/>
  <c r="O62" i="18"/>
  <c r="Q62" i="18"/>
  <c r="V62" i="18"/>
  <c r="G63" i="18"/>
  <c r="M63" i="18" s="1"/>
  <c r="I63" i="18"/>
  <c r="K63" i="18"/>
  <c r="O63" i="18"/>
  <c r="Q63" i="18"/>
  <c r="V63" i="18"/>
  <c r="G64" i="18"/>
  <c r="M64" i="18" s="1"/>
  <c r="I64" i="18"/>
  <c r="K64" i="18"/>
  <c r="O64" i="18"/>
  <c r="Q64" i="18"/>
  <c r="V64" i="18"/>
  <c r="G65" i="18"/>
  <c r="M65" i="18" s="1"/>
  <c r="I65" i="18"/>
  <c r="K65" i="18"/>
  <c r="O65" i="18"/>
  <c r="Q65" i="18"/>
  <c r="V65" i="18"/>
  <c r="G66" i="18"/>
  <c r="M66" i="18" s="1"/>
  <c r="I66" i="18"/>
  <c r="K66" i="18"/>
  <c r="O66" i="18"/>
  <c r="Q66" i="18"/>
  <c r="V66" i="18"/>
  <c r="G67" i="18"/>
  <c r="M67" i="18" s="1"/>
  <c r="I67" i="18"/>
  <c r="K67" i="18"/>
  <c r="O67" i="18"/>
  <c r="Q67" i="18"/>
  <c r="V67" i="18"/>
  <c r="G68" i="18"/>
  <c r="M68" i="18" s="1"/>
  <c r="I68" i="18"/>
  <c r="K68" i="18"/>
  <c r="O68" i="18"/>
  <c r="Q68" i="18"/>
  <c r="V68" i="18"/>
  <c r="G69" i="18"/>
  <c r="I69" i="18"/>
  <c r="K69" i="18"/>
  <c r="M69" i="18"/>
  <c r="O69" i="18"/>
  <c r="Q69" i="18"/>
  <c r="V69" i="18"/>
  <c r="G70" i="18"/>
  <c r="M70" i="18" s="1"/>
  <c r="I70" i="18"/>
  <c r="K70" i="18"/>
  <c r="O70" i="18"/>
  <c r="Q70" i="18"/>
  <c r="V70" i="18"/>
  <c r="G71" i="18"/>
  <c r="M71" i="18" s="1"/>
  <c r="I71" i="18"/>
  <c r="K71" i="18"/>
  <c r="O71" i="18"/>
  <c r="Q71" i="18"/>
  <c r="V71" i="18"/>
  <c r="G72" i="18"/>
  <c r="M72" i="18" s="1"/>
  <c r="I72" i="18"/>
  <c r="K72" i="18"/>
  <c r="O72" i="18"/>
  <c r="Q72" i="18"/>
  <c r="V72" i="18"/>
  <c r="G73" i="18"/>
  <c r="M73" i="18" s="1"/>
  <c r="I73" i="18"/>
  <c r="K73" i="18"/>
  <c r="O73" i="18"/>
  <c r="Q73" i="18"/>
  <c r="V73" i="18"/>
  <c r="G74" i="18"/>
  <c r="I74" i="18"/>
  <c r="K74" i="18"/>
  <c r="M74" i="18"/>
  <c r="O74" i="18"/>
  <c r="Q74" i="18"/>
  <c r="V74" i="18"/>
  <c r="G75" i="18"/>
  <c r="M75" i="18" s="1"/>
  <c r="I75" i="18"/>
  <c r="K75" i="18"/>
  <c r="O75" i="18"/>
  <c r="Q75" i="18"/>
  <c r="V75" i="18"/>
  <c r="G76" i="18"/>
  <c r="M76" i="18" s="1"/>
  <c r="I76" i="18"/>
  <c r="K76" i="18"/>
  <c r="O76" i="18"/>
  <c r="Q76" i="18"/>
  <c r="V76" i="18"/>
  <c r="G77" i="18"/>
  <c r="M77" i="18" s="1"/>
  <c r="I77" i="18"/>
  <c r="K77" i="18"/>
  <c r="O77" i="18"/>
  <c r="Q77" i="18"/>
  <c r="V77" i="18"/>
  <c r="G78" i="18"/>
  <c r="M78" i="18" s="1"/>
  <c r="I78" i="18"/>
  <c r="K78" i="18"/>
  <c r="O78" i="18"/>
  <c r="Q78" i="18"/>
  <c r="V78" i="18"/>
  <c r="G79" i="18"/>
  <c r="M79" i="18" s="1"/>
  <c r="I79" i="18"/>
  <c r="K79" i="18"/>
  <c r="O79" i="18"/>
  <c r="Q79" i="18"/>
  <c r="V79" i="18"/>
  <c r="G80" i="18"/>
  <c r="M80" i="18" s="1"/>
  <c r="I80" i="18"/>
  <c r="K80" i="18"/>
  <c r="O80" i="18"/>
  <c r="Q80" i="18"/>
  <c r="V80" i="18"/>
  <c r="G81" i="18"/>
  <c r="I81" i="18"/>
  <c r="K81" i="18"/>
  <c r="M81" i="18"/>
  <c r="O81" i="18"/>
  <c r="Q81" i="18"/>
  <c r="V81" i="18"/>
  <c r="G82" i="18"/>
  <c r="M82" i="18" s="1"/>
  <c r="I82" i="18"/>
  <c r="K82" i="18"/>
  <c r="O82" i="18"/>
  <c r="Q82" i="18"/>
  <c r="V82" i="18"/>
  <c r="G83" i="18"/>
  <c r="M83" i="18" s="1"/>
  <c r="I83" i="18"/>
  <c r="K83" i="18"/>
  <c r="O83" i="18"/>
  <c r="Q83" i="18"/>
  <c r="V83" i="18"/>
  <c r="G84" i="18"/>
  <c r="I84" i="18"/>
  <c r="K84" i="18"/>
  <c r="M84" i="18"/>
  <c r="O84" i="18"/>
  <c r="Q84" i="18"/>
  <c r="V84" i="18"/>
  <c r="G85" i="18"/>
  <c r="M85" i="18" s="1"/>
  <c r="I85" i="18"/>
  <c r="K85" i="18"/>
  <c r="O85" i="18"/>
  <c r="Q85" i="18"/>
  <c r="V85" i="18"/>
  <c r="G86" i="18"/>
  <c r="M86" i="18" s="1"/>
  <c r="I86" i="18"/>
  <c r="K86" i="18"/>
  <c r="O86" i="18"/>
  <c r="Q86" i="18"/>
  <c r="V86" i="18"/>
  <c r="G87" i="18"/>
  <c r="I87" i="18"/>
  <c r="K87" i="18"/>
  <c r="M87" i="18"/>
  <c r="O87" i="18"/>
  <c r="Q87" i="18"/>
  <c r="V87" i="18"/>
  <c r="G88" i="18"/>
  <c r="M88" i="18" s="1"/>
  <c r="I88" i="18"/>
  <c r="K88" i="18"/>
  <c r="O88" i="18"/>
  <c r="Q88" i="18"/>
  <c r="V88" i="18"/>
  <c r="G89" i="18"/>
  <c r="M89" i="18" s="1"/>
  <c r="I89" i="18"/>
  <c r="K89" i="18"/>
  <c r="O89" i="18"/>
  <c r="Q89" i="18"/>
  <c r="V89" i="18"/>
  <c r="I90" i="18"/>
  <c r="G91" i="18"/>
  <c r="G90" i="18" s="1"/>
  <c r="I88" i="1" s="1"/>
  <c r="I91" i="18"/>
  <c r="K91" i="18"/>
  <c r="K90" i="18" s="1"/>
  <c r="M91" i="18"/>
  <c r="M90" i="18" s="1"/>
  <c r="O91" i="18"/>
  <c r="O90" i="18" s="1"/>
  <c r="Q91" i="18"/>
  <c r="Q90" i="18" s="1"/>
  <c r="V91" i="18"/>
  <c r="V90" i="18" s="1"/>
  <c r="Q92" i="18"/>
  <c r="G93" i="18"/>
  <c r="G92" i="18" s="1"/>
  <c r="I90" i="1" s="1"/>
  <c r="I93" i="18"/>
  <c r="I92" i="18" s="1"/>
  <c r="K93" i="18"/>
  <c r="K92" i="18" s="1"/>
  <c r="M93" i="18"/>
  <c r="M92" i="18" s="1"/>
  <c r="O93" i="18"/>
  <c r="O92" i="18" s="1"/>
  <c r="Q93" i="18"/>
  <c r="V93" i="18"/>
  <c r="V92" i="18" s="1"/>
  <c r="G95" i="18"/>
  <c r="M95" i="18" s="1"/>
  <c r="I95" i="18"/>
  <c r="K95" i="18"/>
  <c r="O95" i="18"/>
  <c r="Q95" i="18"/>
  <c r="V95" i="18"/>
  <c r="G96" i="18"/>
  <c r="M96" i="18" s="1"/>
  <c r="I96" i="18"/>
  <c r="K96" i="18"/>
  <c r="O96" i="18"/>
  <c r="Q96" i="18"/>
  <c r="Q94" i="18" s="1"/>
  <c r="V96" i="18"/>
  <c r="V94" i="18" s="1"/>
  <c r="AE98" i="18"/>
  <c r="F48" i="1" s="1"/>
  <c r="G9" i="17"/>
  <c r="I9" i="17"/>
  <c r="K9" i="17"/>
  <c r="O9" i="17"/>
  <c r="Q9" i="17"/>
  <c r="V9" i="17"/>
  <c r="G10" i="17"/>
  <c r="M10" i="17" s="1"/>
  <c r="I10" i="17"/>
  <c r="K10" i="17"/>
  <c r="O10" i="17"/>
  <c r="Q10" i="17"/>
  <c r="V10" i="17"/>
  <c r="G11" i="17"/>
  <c r="M11" i="17" s="1"/>
  <c r="I11" i="17"/>
  <c r="K11" i="17"/>
  <c r="O11" i="17"/>
  <c r="Q11" i="17"/>
  <c r="V11" i="17"/>
  <c r="G12" i="17"/>
  <c r="M12" i="17" s="1"/>
  <c r="I12" i="17"/>
  <c r="K12" i="17"/>
  <c r="O12" i="17"/>
  <c r="Q12" i="17"/>
  <c r="V12" i="17"/>
  <c r="G13" i="17"/>
  <c r="M13" i="17" s="1"/>
  <c r="I13" i="17"/>
  <c r="K13" i="17"/>
  <c r="O13" i="17"/>
  <c r="Q13" i="17"/>
  <c r="V13" i="17"/>
  <c r="G14" i="17"/>
  <c r="M14" i="17" s="1"/>
  <c r="I14" i="17"/>
  <c r="K14" i="17"/>
  <c r="O14" i="17"/>
  <c r="Q14" i="17"/>
  <c r="V14" i="17"/>
  <c r="G15" i="17"/>
  <c r="M15" i="17" s="1"/>
  <c r="I15" i="17"/>
  <c r="K15" i="17"/>
  <c r="O15" i="17"/>
  <c r="Q15" i="17"/>
  <c r="V15" i="17"/>
  <c r="G16" i="17"/>
  <c r="M16" i="17" s="1"/>
  <c r="I16" i="17"/>
  <c r="K16" i="17"/>
  <c r="O16" i="17"/>
  <c r="Q16" i="17"/>
  <c r="V16" i="17"/>
  <c r="G17" i="17"/>
  <c r="I17" i="17"/>
  <c r="K17" i="17"/>
  <c r="M17" i="17"/>
  <c r="O17" i="17"/>
  <c r="Q17" i="17"/>
  <c r="V17" i="17"/>
  <c r="G18" i="17"/>
  <c r="M18" i="17" s="1"/>
  <c r="I18" i="17"/>
  <c r="K18" i="17"/>
  <c r="O18" i="17"/>
  <c r="Q18" i="17"/>
  <c r="V18" i="17"/>
  <c r="G19" i="17"/>
  <c r="M19" i="17" s="1"/>
  <c r="I19" i="17"/>
  <c r="K19" i="17"/>
  <c r="O19" i="17"/>
  <c r="Q19" i="17"/>
  <c r="V19" i="17"/>
  <c r="G20" i="17"/>
  <c r="M20" i="17" s="1"/>
  <c r="I20" i="17"/>
  <c r="K20" i="17"/>
  <c r="O20" i="17"/>
  <c r="Q20" i="17"/>
  <c r="V20" i="17"/>
  <c r="G21" i="17"/>
  <c r="M21" i="17" s="1"/>
  <c r="I21" i="17"/>
  <c r="K21" i="17"/>
  <c r="O21" i="17"/>
  <c r="Q21" i="17"/>
  <c r="V21" i="17"/>
  <c r="G22" i="17"/>
  <c r="M22" i="17" s="1"/>
  <c r="I22" i="17"/>
  <c r="K22" i="17"/>
  <c r="O22" i="17"/>
  <c r="Q22" i="17"/>
  <c r="V22" i="17"/>
  <c r="G23" i="17"/>
  <c r="M23" i="17" s="1"/>
  <c r="I23" i="17"/>
  <c r="K23" i="17"/>
  <c r="O23" i="17"/>
  <c r="Q23" i="17"/>
  <c r="V23" i="17"/>
  <c r="G24" i="17"/>
  <c r="M24" i="17" s="1"/>
  <c r="I24" i="17"/>
  <c r="K24" i="17"/>
  <c r="O24" i="17"/>
  <c r="Q24" i="17"/>
  <c r="V24" i="17"/>
  <c r="G25" i="17"/>
  <c r="M25" i="17" s="1"/>
  <c r="I25" i="17"/>
  <c r="K25" i="17"/>
  <c r="O25" i="17"/>
  <c r="Q25" i="17"/>
  <c r="V25" i="17"/>
  <c r="G26" i="17"/>
  <c r="I26" i="17"/>
  <c r="K26" i="17"/>
  <c r="M26" i="17"/>
  <c r="O26" i="17"/>
  <c r="Q26" i="17"/>
  <c r="V26" i="17"/>
  <c r="G27" i="17"/>
  <c r="M27" i="17" s="1"/>
  <c r="I27" i="17"/>
  <c r="K27" i="17"/>
  <c r="O27" i="17"/>
  <c r="Q27" i="17"/>
  <c r="V27" i="17"/>
  <c r="G28" i="17"/>
  <c r="M28" i="17" s="1"/>
  <c r="I28" i="17"/>
  <c r="K28" i="17"/>
  <c r="O28" i="17"/>
  <c r="Q28" i="17"/>
  <c r="V28" i="17"/>
  <c r="G29" i="17"/>
  <c r="I29" i="17"/>
  <c r="K29" i="17"/>
  <c r="M29" i="17"/>
  <c r="O29" i="17"/>
  <c r="Q29" i="17"/>
  <c r="V29" i="17"/>
  <c r="G31" i="17"/>
  <c r="M31" i="17" s="1"/>
  <c r="I31" i="17"/>
  <c r="K31" i="17"/>
  <c r="O31" i="17"/>
  <c r="Q31" i="17"/>
  <c r="V31" i="17"/>
  <c r="G32" i="17"/>
  <c r="M32" i="17" s="1"/>
  <c r="I32" i="17"/>
  <c r="K32" i="17"/>
  <c r="O32" i="17"/>
  <c r="Q32" i="17"/>
  <c r="V32" i="17"/>
  <c r="G33" i="17"/>
  <c r="I33" i="17"/>
  <c r="K33" i="17"/>
  <c r="M33" i="17"/>
  <c r="O33" i="17"/>
  <c r="Q33" i="17"/>
  <c r="V33" i="17"/>
  <c r="G34" i="17"/>
  <c r="M34" i="17" s="1"/>
  <c r="I34" i="17"/>
  <c r="K34" i="17"/>
  <c r="O34" i="17"/>
  <c r="Q34" i="17"/>
  <c r="V34" i="17"/>
  <c r="G35" i="17"/>
  <c r="M35" i="17" s="1"/>
  <c r="I35" i="17"/>
  <c r="K35" i="17"/>
  <c r="O35" i="17"/>
  <c r="Q35" i="17"/>
  <c r="V35" i="17"/>
  <c r="G36" i="17"/>
  <c r="I36" i="17"/>
  <c r="K36" i="17"/>
  <c r="M36" i="17"/>
  <c r="O36" i="17"/>
  <c r="Q36" i="17"/>
  <c r="V36" i="17"/>
  <c r="G37" i="17"/>
  <c r="G30" i="17" s="1"/>
  <c r="I100" i="1" s="1"/>
  <c r="I37" i="17"/>
  <c r="K37" i="17"/>
  <c r="O37" i="17"/>
  <c r="Q37" i="17"/>
  <c r="V37" i="17"/>
  <c r="G38" i="17"/>
  <c r="M38" i="17" s="1"/>
  <c r="I38" i="17"/>
  <c r="K38" i="17"/>
  <c r="O38" i="17"/>
  <c r="Q38" i="17"/>
  <c r="V38" i="17"/>
  <c r="G39" i="17"/>
  <c r="I39" i="17"/>
  <c r="K39" i="17"/>
  <c r="M39" i="17"/>
  <c r="O39" i="17"/>
  <c r="Q39" i="17"/>
  <c r="V39" i="17"/>
  <c r="G40" i="17"/>
  <c r="M40" i="17" s="1"/>
  <c r="I40" i="17"/>
  <c r="K40" i="17"/>
  <c r="O40" i="17"/>
  <c r="Q40" i="17"/>
  <c r="V40" i="17"/>
  <c r="G41" i="17"/>
  <c r="M41" i="17" s="1"/>
  <c r="I41" i="17"/>
  <c r="K41" i="17"/>
  <c r="O41" i="17"/>
  <c r="Q41" i="17"/>
  <c r="V41" i="17"/>
  <c r="G42" i="17"/>
  <c r="M42" i="17" s="1"/>
  <c r="I42" i="17"/>
  <c r="K42" i="17"/>
  <c r="O42" i="17"/>
  <c r="Q42" i="17"/>
  <c r="V42" i="17"/>
  <c r="G43" i="17"/>
  <c r="I43" i="17"/>
  <c r="K43" i="17"/>
  <c r="M43" i="17"/>
  <c r="O43" i="17"/>
  <c r="Q43" i="17"/>
  <c r="V43" i="17"/>
  <c r="G44" i="17"/>
  <c r="M44" i="17" s="1"/>
  <c r="I44" i="17"/>
  <c r="K44" i="17"/>
  <c r="O44" i="17"/>
  <c r="Q44" i="17"/>
  <c r="V44" i="17"/>
  <c r="G45" i="17"/>
  <c r="I45" i="17"/>
  <c r="K45" i="17"/>
  <c r="M45" i="17"/>
  <c r="O45" i="17"/>
  <c r="Q45" i="17"/>
  <c r="V45" i="17"/>
  <c r="G46" i="17"/>
  <c r="I46" i="17"/>
  <c r="K46" i="17"/>
  <c r="M46" i="17"/>
  <c r="O46" i="17"/>
  <c r="Q46" i="17"/>
  <c r="V46" i="17"/>
  <c r="G48" i="17"/>
  <c r="M48" i="17" s="1"/>
  <c r="I48" i="17"/>
  <c r="K48" i="17"/>
  <c r="O48" i="17"/>
  <c r="Q48" i="17"/>
  <c r="V48" i="17"/>
  <c r="G49" i="17"/>
  <c r="M49" i="17" s="1"/>
  <c r="I49" i="17"/>
  <c r="K49" i="17"/>
  <c r="O49" i="17"/>
  <c r="Q49" i="17"/>
  <c r="V49" i="17"/>
  <c r="G50" i="17"/>
  <c r="I50" i="17"/>
  <c r="K50" i="17"/>
  <c r="M50" i="17"/>
  <c r="O50" i="17"/>
  <c r="Q50" i="17"/>
  <c r="V50" i="17"/>
  <c r="G51" i="17"/>
  <c r="M51" i="17" s="1"/>
  <c r="I51" i="17"/>
  <c r="K51" i="17"/>
  <c r="O51" i="17"/>
  <c r="Q51" i="17"/>
  <c r="V51" i="17"/>
  <c r="G52" i="17"/>
  <c r="I52" i="17"/>
  <c r="K52" i="17"/>
  <c r="M52" i="17"/>
  <c r="O52" i="17"/>
  <c r="Q52" i="17"/>
  <c r="V52" i="17"/>
  <c r="G53" i="17"/>
  <c r="I53" i="17"/>
  <c r="K53" i="17"/>
  <c r="M53" i="17"/>
  <c r="O53" i="17"/>
  <c r="Q53" i="17"/>
  <c r="V53" i="17"/>
  <c r="G54" i="17"/>
  <c r="M54" i="17" s="1"/>
  <c r="I54" i="17"/>
  <c r="K54" i="17"/>
  <c r="O54" i="17"/>
  <c r="Q54" i="17"/>
  <c r="V54" i="17"/>
  <c r="G55" i="17"/>
  <c r="I55" i="17"/>
  <c r="K55" i="17"/>
  <c r="M55" i="17"/>
  <c r="O55" i="17"/>
  <c r="Q55" i="17"/>
  <c r="V55" i="17"/>
  <c r="G56" i="17"/>
  <c r="M56" i="17" s="1"/>
  <c r="I56" i="17"/>
  <c r="K56" i="17"/>
  <c r="O56" i="17"/>
  <c r="Q56" i="17"/>
  <c r="V56" i="17"/>
  <c r="G57" i="17"/>
  <c r="M57" i="17" s="1"/>
  <c r="I57" i="17"/>
  <c r="K57" i="17"/>
  <c r="O57" i="17"/>
  <c r="Q57" i="17"/>
  <c r="V57" i="17"/>
  <c r="G58" i="17"/>
  <c r="I58" i="17"/>
  <c r="K58" i="17"/>
  <c r="M58" i="17"/>
  <c r="O58" i="17"/>
  <c r="Q58" i="17"/>
  <c r="V58" i="17"/>
  <c r="G59" i="17"/>
  <c r="M59" i="17" s="1"/>
  <c r="I59" i="17"/>
  <c r="K59" i="17"/>
  <c r="O59" i="17"/>
  <c r="Q59" i="17"/>
  <c r="V59" i="17"/>
  <c r="G61" i="17"/>
  <c r="M61" i="17" s="1"/>
  <c r="I61" i="17"/>
  <c r="K61" i="17"/>
  <c r="O61" i="17"/>
  <c r="Q61" i="17"/>
  <c r="V61" i="17"/>
  <c r="V60" i="17" s="1"/>
  <c r="G62" i="17"/>
  <c r="I62" i="17"/>
  <c r="K62" i="17"/>
  <c r="K60" i="17" s="1"/>
  <c r="M62" i="17"/>
  <c r="O62" i="17"/>
  <c r="Q62" i="17"/>
  <c r="V62" i="17"/>
  <c r="AE64" i="17"/>
  <c r="F47" i="1" s="1"/>
  <c r="G9" i="16"/>
  <c r="I9" i="16"/>
  <c r="K9" i="16"/>
  <c r="O9" i="16"/>
  <c r="Q9" i="16"/>
  <c r="V9" i="16"/>
  <c r="G10" i="16"/>
  <c r="M10" i="16" s="1"/>
  <c r="I10" i="16"/>
  <c r="K10" i="16"/>
  <c r="O10" i="16"/>
  <c r="Q10" i="16"/>
  <c r="V10" i="16"/>
  <c r="G11" i="16"/>
  <c r="M11" i="16" s="1"/>
  <c r="I11" i="16"/>
  <c r="K11" i="16"/>
  <c r="O11" i="16"/>
  <c r="Q11" i="16"/>
  <c r="V11" i="16"/>
  <c r="G12" i="16"/>
  <c r="I12" i="16"/>
  <c r="K12" i="16"/>
  <c r="M12" i="16"/>
  <c r="O12" i="16"/>
  <c r="Q12" i="16"/>
  <c r="V12" i="16"/>
  <c r="G13" i="16"/>
  <c r="M13" i="16" s="1"/>
  <c r="I13" i="16"/>
  <c r="K13" i="16"/>
  <c r="O13" i="16"/>
  <c r="Q13" i="16"/>
  <c r="V13" i="16"/>
  <c r="G14" i="16"/>
  <c r="M14" i="16" s="1"/>
  <c r="I14" i="16"/>
  <c r="K14" i="16"/>
  <c r="O14" i="16"/>
  <c r="Q14" i="16"/>
  <c r="V14" i="16"/>
  <c r="G15" i="16"/>
  <c r="M15" i="16" s="1"/>
  <c r="I15" i="16"/>
  <c r="K15" i="16"/>
  <c r="O15" i="16"/>
  <c r="Q15" i="16"/>
  <c r="V15" i="16"/>
  <c r="G16" i="16"/>
  <c r="M16" i="16" s="1"/>
  <c r="I16" i="16"/>
  <c r="K16" i="16"/>
  <c r="O16" i="16"/>
  <c r="Q16" i="16"/>
  <c r="V16" i="16"/>
  <c r="G17" i="16"/>
  <c r="M17" i="16" s="1"/>
  <c r="I17" i="16"/>
  <c r="K17" i="16"/>
  <c r="O17" i="16"/>
  <c r="Q17" i="16"/>
  <c r="V17" i="16"/>
  <c r="G18" i="16"/>
  <c r="M18" i="16" s="1"/>
  <c r="I18" i="16"/>
  <c r="K18" i="16"/>
  <c r="O18" i="16"/>
  <c r="Q18" i="16"/>
  <c r="V18" i="16"/>
  <c r="G19" i="16"/>
  <c r="M19" i="16" s="1"/>
  <c r="I19" i="16"/>
  <c r="K19" i="16"/>
  <c r="O19" i="16"/>
  <c r="Q19" i="16"/>
  <c r="V19" i="16"/>
  <c r="G20" i="16"/>
  <c r="I20" i="16"/>
  <c r="K20" i="16"/>
  <c r="M20" i="16"/>
  <c r="O20" i="16"/>
  <c r="Q20" i="16"/>
  <c r="V20" i="16"/>
  <c r="G21" i="16"/>
  <c r="M21" i="16" s="1"/>
  <c r="I21" i="16"/>
  <c r="K21" i="16"/>
  <c r="O21" i="16"/>
  <c r="Q21" i="16"/>
  <c r="V21" i="16"/>
  <c r="G22" i="16"/>
  <c r="M22" i="16" s="1"/>
  <c r="I22" i="16"/>
  <c r="K22" i="16"/>
  <c r="O22" i="16"/>
  <c r="Q22" i="16"/>
  <c r="V22" i="16"/>
  <c r="G23" i="16"/>
  <c r="M23" i="16" s="1"/>
  <c r="I23" i="16"/>
  <c r="K23" i="16"/>
  <c r="O23" i="16"/>
  <c r="Q23" i="16"/>
  <c r="V23" i="16"/>
  <c r="G24" i="16"/>
  <c r="M24" i="16" s="1"/>
  <c r="I24" i="16"/>
  <c r="K24" i="16"/>
  <c r="O24" i="16"/>
  <c r="Q24" i="16"/>
  <c r="V24" i="16"/>
  <c r="G25" i="16"/>
  <c r="M25" i="16" s="1"/>
  <c r="I25" i="16"/>
  <c r="K25" i="16"/>
  <c r="O25" i="16"/>
  <c r="Q25" i="16"/>
  <c r="V25" i="16"/>
  <c r="G26" i="16"/>
  <c r="M26" i="16" s="1"/>
  <c r="I26" i="16"/>
  <c r="K26" i="16"/>
  <c r="O26" i="16"/>
  <c r="Q26" i="16"/>
  <c r="V26" i="16"/>
  <c r="G27" i="16"/>
  <c r="M27" i="16" s="1"/>
  <c r="I27" i="16"/>
  <c r="K27" i="16"/>
  <c r="O27" i="16"/>
  <c r="Q27" i="16"/>
  <c r="V27" i="16"/>
  <c r="G28" i="16"/>
  <c r="I28" i="16"/>
  <c r="K28" i="16"/>
  <c r="M28" i="16"/>
  <c r="O28" i="16"/>
  <c r="Q28" i="16"/>
  <c r="V28" i="16"/>
  <c r="G29" i="16"/>
  <c r="M29" i="16" s="1"/>
  <c r="I29" i="16"/>
  <c r="K29" i="16"/>
  <c r="O29" i="16"/>
  <c r="Q29" i="16"/>
  <c r="V29" i="16"/>
  <c r="G30" i="16"/>
  <c r="M30" i="16" s="1"/>
  <c r="I30" i="16"/>
  <c r="K30" i="16"/>
  <c r="O30" i="16"/>
  <c r="Q30" i="16"/>
  <c r="V30" i="16"/>
  <c r="G31" i="16"/>
  <c r="M31" i="16" s="1"/>
  <c r="I31" i="16"/>
  <c r="K31" i="16"/>
  <c r="O31" i="16"/>
  <c r="Q31" i="16"/>
  <c r="V31" i="16"/>
  <c r="G32" i="16"/>
  <c r="M32" i="16" s="1"/>
  <c r="I32" i="16"/>
  <c r="K32" i="16"/>
  <c r="O32" i="16"/>
  <c r="Q32" i="16"/>
  <c r="V32" i="16"/>
  <c r="G33" i="16"/>
  <c r="I33" i="16"/>
  <c r="K33" i="16"/>
  <c r="M33" i="16"/>
  <c r="O33" i="16"/>
  <c r="Q33" i="16"/>
  <c r="V33" i="16"/>
  <c r="G34" i="16"/>
  <c r="M34" i="16" s="1"/>
  <c r="I34" i="16"/>
  <c r="K34" i="16"/>
  <c r="O34" i="16"/>
  <c r="Q34" i="16"/>
  <c r="V34" i="16"/>
  <c r="G35" i="16"/>
  <c r="M35" i="16" s="1"/>
  <c r="I35" i="16"/>
  <c r="K35" i="16"/>
  <c r="O35" i="16"/>
  <c r="Q35" i="16"/>
  <c r="V35" i="16"/>
  <c r="G36" i="16"/>
  <c r="I36" i="16"/>
  <c r="K36" i="16"/>
  <c r="M36" i="16"/>
  <c r="O36" i="16"/>
  <c r="Q36" i="16"/>
  <c r="V36" i="16"/>
  <c r="G38" i="16"/>
  <c r="I38" i="16"/>
  <c r="K38" i="16"/>
  <c r="M38" i="16"/>
  <c r="O38" i="16"/>
  <c r="Q38" i="16"/>
  <c r="V38" i="16"/>
  <c r="G39" i="16"/>
  <c r="M39" i="16" s="1"/>
  <c r="I39" i="16"/>
  <c r="K39" i="16"/>
  <c r="O39" i="16"/>
  <c r="Q39" i="16"/>
  <c r="V39" i="16"/>
  <c r="G40" i="16"/>
  <c r="I40" i="16"/>
  <c r="K40" i="16"/>
  <c r="M40" i="16"/>
  <c r="O40" i="16"/>
  <c r="Q40" i="16"/>
  <c r="V40" i="16"/>
  <c r="G41" i="16"/>
  <c r="M41" i="16" s="1"/>
  <c r="I41" i="16"/>
  <c r="K41" i="16"/>
  <c r="O41" i="16"/>
  <c r="Q41" i="16"/>
  <c r="V41" i="16"/>
  <c r="G42" i="16"/>
  <c r="M42" i="16" s="1"/>
  <c r="I42" i="16"/>
  <c r="K42" i="16"/>
  <c r="O42" i="16"/>
  <c r="Q42" i="16"/>
  <c r="V42" i="16"/>
  <c r="G43" i="16"/>
  <c r="I43" i="16"/>
  <c r="K43" i="16"/>
  <c r="M43" i="16"/>
  <c r="O43" i="16"/>
  <c r="Q43" i="16"/>
  <c r="V43" i="16"/>
  <c r="G44" i="16"/>
  <c r="M44" i="16" s="1"/>
  <c r="I44" i="16"/>
  <c r="K44" i="16"/>
  <c r="O44" i="16"/>
  <c r="Q44" i="16"/>
  <c r="V44" i="16"/>
  <c r="G45" i="16"/>
  <c r="M45" i="16" s="1"/>
  <c r="I45" i="16"/>
  <c r="K45" i="16"/>
  <c r="O45" i="16"/>
  <c r="Q45" i="16"/>
  <c r="V45" i="16"/>
  <c r="G46" i="16"/>
  <c r="M46" i="16" s="1"/>
  <c r="I46" i="16"/>
  <c r="K46" i="16"/>
  <c r="O46" i="16"/>
  <c r="Q46" i="16"/>
  <c r="V46" i="16"/>
  <c r="G47" i="16"/>
  <c r="M47" i="16" s="1"/>
  <c r="I47" i="16"/>
  <c r="K47" i="16"/>
  <c r="O47" i="16"/>
  <c r="Q47" i="16"/>
  <c r="V47" i="16"/>
  <c r="G48" i="16"/>
  <c r="I48" i="16"/>
  <c r="K48" i="16"/>
  <c r="M48" i="16"/>
  <c r="O48" i="16"/>
  <c r="Q48" i="16"/>
  <c r="V48" i="16"/>
  <c r="G49" i="16"/>
  <c r="M49" i="16" s="1"/>
  <c r="I49" i="16"/>
  <c r="K49" i="16"/>
  <c r="O49" i="16"/>
  <c r="Q49" i="16"/>
  <c r="V49" i="16"/>
  <c r="G50" i="16"/>
  <c r="M50" i="16" s="1"/>
  <c r="I50" i="16"/>
  <c r="K50" i="16"/>
  <c r="O50" i="16"/>
  <c r="Q50" i="16"/>
  <c r="V50" i="16"/>
  <c r="G51" i="16"/>
  <c r="M51" i="16" s="1"/>
  <c r="I51" i="16"/>
  <c r="K51" i="16"/>
  <c r="O51" i="16"/>
  <c r="Q51" i="16"/>
  <c r="V51" i="16"/>
  <c r="G52" i="16"/>
  <c r="M52" i="16" s="1"/>
  <c r="I52" i="16"/>
  <c r="K52" i="16"/>
  <c r="O52" i="16"/>
  <c r="Q52" i="16"/>
  <c r="V52" i="16"/>
  <c r="G53" i="16"/>
  <c r="M53" i="16" s="1"/>
  <c r="I53" i="16"/>
  <c r="K53" i="16"/>
  <c r="O53" i="16"/>
  <c r="Q53" i="16"/>
  <c r="V53" i="16"/>
  <c r="G54" i="16"/>
  <c r="M54" i="16" s="1"/>
  <c r="I54" i="16"/>
  <c r="K54" i="16"/>
  <c r="O54" i="16"/>
  <c r="Q54" i="16"/>
  <c r="V54" i="16"/>
  <c r="G56" i="16"/>
  <c r="M56" i="16" s="1"/>
  <c r="I56" i="16"/>
  <c r="K56" i="16"/>
  <c r="O56" i="16"/>
  <c r="Q56" i="16"/>
  <c r="V56" i="16"/>
  <c r="G57" i="16"/>
  <c r="I57" i="16"/>
  <c r="K57" i="16"/>
  <c r="M57" i="16"/>
  <c r="O57" i="16"/>
  <c r="Q57" i="16"/>
  <c r="V57" i="16"/>
  <c r="G58" i="16"/>
  <c r="M58" i="16" s="1"/>
  <c r="I58" i="16"/>
  <c r="K58" i="16"/>
  <c r="O58" i="16"/>
  <c r="Q58" i="16"/>
  <c r="V58" i="16"/>
  <c r="G59" i="16"/>
  <c r="M59" i="16" s="1"/>
  <c r="I59" i="16"/>
  <c r="K59" i="16"/>
  <c r="O59" i="16"/>
  <c r="Q59" i="16"/>
  <c r="V59" i="16"/>
  <c r="G60" i="16"/>
  <c r="I60" i="16"/>
  <c r="K60" i="16"/>
  <c r="M60" i="16"/>
  <c r="O60" i="16"/>
  <c r="Q60" i="16"/>
  <c r="V60" i="16"/>
  <c r="G61" i="16"/>
  <c r="M61" i="16" s="1"/>
  <c r="I61" i="16"/>
  <c r="K61" i="16"/>
  <c r="O61" i="16"/>
  <c r="Q61" i="16"/>
  <c r="V61" i="16"/>
  <c r="G62" i="16"/>
  <c r="M62" i="16" s="1"/>
  <c r="I62" i="16"/>
  <c r="K62" i="16"/>
  <c r="O62" i="16"/>
  <c r="Q62" i="16"/>
  <c r="V62" i="16"/>
  <c r="G63" i="16"/>
  <c r="M63" i="16" s="1"/>
  <c r="I63" i="16"/>
  <c r="K63" i="16"/>
  <c r="O63" i="16"/>
  <c r="Q63" i="16"/>
  <c r="V63" i="16"/>
  <c r="G64" i="16"/>
  <c r="I64" i="16"/>
  <c r="K64" i="16"/>
  <c r="M64" i="16"/>
  <c r="O64" i="16"/>
  <c r="Q64" i="16"/>
  <c r="V64" i="16"/>
  <c r="G65" i="16"/>
  <c r="M65" i="16" s="1"/>
  <c r="I65" i="16"/>
  <c r="K65" i="16"/>
  <c r="O65" i="16"/>
  <c r="Q65" i="16"/>
  <c r="V65" i="16"/>
  <c r="G66" i="16"/>
  <c r="M66" i="16" s="1"/>
  <c r="I66" i="16"/>
  <c r="K66" i="16"/>
  <c r="O66" i="16"/>
  <c r="Q66" i="16"/>
  <c r="V66" i="16"/>
  <c r="G67" i="16"/>
  <c r="M67" i="16" s="1"/>
  <c r="I67" i="16"/>
  <c r="K67" i="16"/>
  <c r="O67" i="16"/>
  <c r="Q67" i="16"/>
  <c r="V67" i="16"/>
  <c r="V55" i="16" s="1"/>
  <c r="G68" i="16"/>
  <c r="I68" i="16"/>
  <c r="K68" i="16"/>
  <c r="M68" i="16"/>
  <c r="O68" i="16"/>
  <c r="Q68" i="16"/>
  <c r="V68" i="16"/>
  <c r="G69" i="16"/>
  <c r="M69" i="16" s="1"/>
  <c r="I69" i="16"/>
  <c r="K69" i="16"/>
  <c r="O69" i="16"/>
  <c r="Q69" i="16"/>
  <c r="V69" i="16"/>
  <c r="G71" i="16"/>
  <c r="M71" i="16" s="1"/>
  <c r="I71" i="16"/>
  <c r="I70" i="16" s="1"/>
  <c r="K71" i="16"/>
  <c r="O71" i="16"/>
  <c r="Q71" i="16"/>
  <c r="V71" i="16"/>
  <c r="G72" i="16"/>
  <c r="M72" i="16" s="1"/>
  <c r="I72" i="16"/>
  <c r="K72" i="16"/>
  <c r="O72" i="16"/>
  <c r="Q72" i="16"/>
  <c r="V72" i="16"/>
  <c r="G73" i="16"/>
  <c r="M73" i="16" s="1"/>
  <c r="I73" i="16"/>
  <c r="K73" i="16"/>
  <c r="O73" i="16"/>
  <c r="Q73" i="16"/>
  <c r="V73" i="16"/>
  <c r="G74" i="16"/>
  <c r="I74" i="16"/>
  <c r="K74" i="16"/>
  <c r="M74" i="16"/>
  <c r="O74" i="16"/>
  <c r="Q74" i="16"/>
  <c r="V74" i="16"/>
  <c r="G76" i="16"/>
  <c r="I76" i="16"/>
  <c r="K76" i="16"/>
  <c r="O76" i="16"/>
  <c r="Q76" i="16"/>
  <c r="V76" i="16"/>
  <c r="G77" i="16"/>
  <c r="M77" i="16" s="1"/>
  <c r="I77" i="16"/>
  <c r="K77" i="16"/>
  <c r="O77" i="16"/>
  <c r="Q77" i="16"/>
  <c r="V77" i="16"/>
  <c r="G78" i="16"/>
  <c r="M78" i="16" s="1"/>
  <c r="I78" i="16"/>
  <c r="K78" i="16"/>
  <c r="O78" i="16"/>
  <c r="Q78" i="16"/>
  <c r="V78" i="16"/>
  <c r="G79" i="16"/>
  <c r="I79" i="16"/>
  <c r="K79" i="16"/>
  <c r="M79" i="16"/>
  <c r="O79" i="16"/>
  <c r="Q79" i="16"/>
  <c r="V79" i="16"/>
  <c r="G80" i="16"/>
  <c r="M80" i="16" s="1"/>
  <c r="I80" i="16"/>
  <c r="K80" i="16"/>
  <c r="O80" i="16"/>
  <c r="Q80" i="16"/>
  <c r="V80" i="16"/>
  <c r="G81" i="16"/>
  <c r="I81" i="16"/>
  <c r="K81" i="16"/>
  <c r="M81" i="16"/>
  <c r="O81" i="16"/>
  <c r="Q81" i="16"/>
  <c r="V81" i="16"/>
  <c r="G82" i="16"/>
  <c r="M82" i="16" s="1"/>
  <c r="I82" i="16"/>
  <c r="K82" i="16"/>
  <c r="O82" i="16"/>
  <c r="Q82" i="16"/>
  <c r="V82" i="16"/>
  <c r="G83" i="16"/>
  <c r="M83" i="16" s="1"/>
  <c r="I83" i="16"/>
  <c r="K83" i="16"/>
  <c r="O83" i="16"/>
  <c r="Q83" i="16"/>
  <c r="V83" i="16"/>
  <c r="G85" i="16"/>
  <c r="M85" i="16" s="1"/>
  <c r="M84" i="16" s="1"/>
  <c r="I85" i="16"/>
  <c r="I84" i="16" s="1"/>
  <c r="K85" i="16"/>
  <c r="K84" i="16" s="1"/>
  <c r="O85" i="16"/>
  <c r="O84" i="16" s="1"/>
  <c r="Q85" i="16"/>
  <c r="Q84" i="16" s="1"/>
  <c r="V85" i="16"/>
  <c r="V84" i="16" s="1"/>
  <c r="AE87" i="16"/>
  <c r="F46" i="1" s="1"/>
  <c r="G9" i="15"/>
  <c r="I9" i="15"/>
  <c r="K9" i="15"/>
  <c r="O9" i="15"/>
  <c r="Q9" i="15"/>
  <c r="V9" i="15"/>
  <c r="G10" i="15"/>
  <c r="I10" i="15"/>
  <c r="K10" i="15"/>
  <c r="M10" i="15"/>
  <c r="O10" i="15"/>
  <c r="Q10" i="15"/>
  <c r="Q8" i="15" s="1"/>
  <c r="V10" i="15"/>
  <c r="G11" i="15"/>
  <c r="M11" i="15" s="1"/>
  <c r="I11" i="15"/>
  <c r="K11" i="15"/>
  <c r="O11" i="15"/>
  <c r="Q11" i="15"/>
  <c r="V11" i="15"/>
  <c r="G12" i="15"/>
  <c r="M12" i="15" s="1"/>
  <c r="I12" i="15"/>
  <c r="K12" i="15"/>
  <c r="O12" i="15"/>
  <c r="Q12" i="15"/>
  <c r="V12" i="15"/>
  <c r="G14" i="15"/>
  <c r="G13" i="15" s="1"/>
  <c r="I80" i="1" s="1"/>
  <c r="I14" i="15"/>
  <c r="K14" i="15"/>
  <c r="O14" i="15"/>
  <c r="Q14" i="15"/>
  <c r="V14" i="15"/>
  <c r="G15" i="15"/>
  <c r="I15" i="15"/>
  <c r="K15" i="15"/>
  <c r="M15" i="15"/>
  <c r="O15" i="15"/>
  <c r="Q15" i="15"/>
  <c r="V15" i="15"/>
  <c r="G16" i="15"/>
  <c r="M16" i="15" s="1"/>
  <c r="I16" i="15"/>
  <c r="K16" i="15"/>
  <c r="O16" i="15"/>
  <c r="Q16" i="15"/>
  <c r="V16" i="15"/>
  <c r="G17" i="15"/>
  <c r="I17" i="15"/>
  <c r="K17" i="15"/>
  <c r="M17" i="15"/>
  <c r="O17" i="15"/>
  <c r="Q17" i="15"/>
  <c r="V17" i="15"/>
  <c r="G18" i="15"/>
  <c r="M18" i="15" s="1"/>
  <c r="I18" i="15"/>
  <c r="K18" i="15"/>
  <c r="O18" i="15"/>
  <c r="Q18" i="15"/>
  <c r="V18" i="15"/>
  <c r="G19" i="15"/>
  <c r="M19" i="15" s="1"/>
  <c r="I19" i="15"/>
  <c r="K19" i="15"/>
  <c r="O19" i="15"/>
  <c r="Q19" i="15"/>
  <c r="V19" i="15"/>
  <c r="G20" i="15"/>
  <c r="M20" i="15" s="1"/>
  <c r="I20" i="15"/>
  <c r="K20" i="15"/>
  <c r="O20" i="15"/>
  <c r="Q20" i="15"/>
  <c r="V20" i="15"/>
  <c r="G21" i="15"/>
  <c r="I21" i="15"/>
  <c r="K21" i="15"/>
  <c r="M21" i="15"/>
  <c r="O21" i="15"/>
  <c r="Q21" i="15"/>
  <c r="V21" i="15"/>
  <c r="G22" i="15"/>
  <c r="M22" i="15" s="1"/>
  <c r="I22" i="15"/>
  <c r="K22" i="15"/>
  <c r="O22" i="15"/>
  <c r="Q22" i="15"/>
  <c r="V22" i="15"/>
  <c r="G23" i="15"/>
  <c r="M23" i="15" s="1"/>
  <c r="I23" i="15"/>
  <c r="K23" i="15"/>
  <c r="O23" i="15"/>
  <c r="Q23" i="15"/>
  <c r="V23" i="15"/>
  <c r="G25" i="15"/>
  <c r="M25" i="15" s="1"/>
  <c r="I25" i="15"/>
  <c r="K25" i="15"/>
  <c r="O25" i="15"/>
  <c r="Q25" i="15"/>
  <c r="V25" i="15"/>
  <c r="G26" i="15"/>
  <c r="M26" i="15" s="1"/>
  <c r="I26" i="15"/>
  <c r="K26" i="15"/>
  <c r="K24" i="15" s="1"/>
  <c r="O26" i="15"/>
  <c r="O24" i="15" s="1"/>
  <c r="Q26" i="15"/>
  <c r="V26" i="15"/>
  <c r="V24" i="15" s="1"/>
  <c r="G27" i="15"/>
  <c r="I27" i="15"/>
  <c r="K27" i="15"/>
  <c r="M27" i="15"/>
  <c r="O27" i="15"/>
  <c r="Q27" i="15"/>
  <c r="V27" i="15"/>
  <c r="G29" i="15"/>
  <c r="I29" i="15"/>
  <c r="K29" i="15"/>
  <c r="M29" i="15"/>
  <c r="O29" i="15"/>
  <c r="Q29" i="15"/>
  <c r="V29" i="15"/>
  <c r="G30" i="15"/>
  <c r="M30" i="15" s="1"/>
  <c r="I30" i="15"/>
  <c r="K30" i="15"/>
  <c r="O30" i="15"/>
  <c r="Q30" i="15"/>
  <c r="V30" i="15"/>
  <c r="G31" i="15"/>
  <c r="M31" i="15" s="1"/>
  <c r="I31" i="15"/>
  <c r="K31" i="15"/>
  <c r="K28" i="15" s="1"/>
  <c r="O31" i="15"/>
  <c r="Q31" i="15"/>
  <c r="V31" i="15"/>
  <c r="G32" i="15"/>
  <c r="M32" i="15" s="1"/>
  <c r="I32" i="15"/>
  <c r="K32" i="15"/>
  <c r="O32" i="15"/>
  <c r="Q32" i="15"/>
  <c r="V32" i="15"/>
  <c r="G33" i="15"/>
  <c r="I33" i="15"/>
  <c r="K33" i="15"/>
  <c r="M33" i="15"/>
  <c r="O33" i="15"/>
  <c r="Q33" i="15"/>
  <c r="V33" i="15"/>
  <c r="G34" i="15"/>
  <c r="M34" i="15" s="1"/>
  <c r="I34" i="15"/>
  <c r="K34" i="15"/>
  <c r="O34" i="15"/>
  <c r="Q34" i="15"/>
  <c r="V34" i="15"/>
  <c r="G36" i="15"/>
  <c r="I36" i="15"/>
  <c r="K36" i="15"/>
  <c r="M36" i="15"/>
  <c r="O36" i="15"/>
  <c r="Q36" i="15"/>
  <c r="V36" i="15"/>
  <c r="G37" i="15"/>
  <c r="M37" i="15" s="1"/>
  <c r="I37" i="15"/>
  <c r="K37" i="15"/>
  <c r="O37" i="15"/>
  <c r="Q37" i="15"/>
  <c r="V37" i="15"/>
  <c r="G38" i="15"/>
  <c r="M38" i="15" s="1"/>
  <c r="I38" i="15"/>
  <c r="K38" i="15"/>
  <c r="O38" i="15"/>
  <c r="Q38" i="15"/>
  <c r="V38" i="15"/>
  <c r="G39" i="15"/>
  <c r="I39" i="15"/>
  <c r="K39" i="15"/>
  <c r="M39" i="15"/>
  <c r="O39" i="15"/>
  <c r="Q39" i="15"/>
  <c r="V39" i="15"/>
  <c r="G40" i="15"/>
  <c r="M40" i="15" s="1"/>
  <c r="I40" i="15"/>
  <c r="K40" i="15"/>
  <c r="O40" i="15"/>
  <c r="Q40" i="15"/>
  <c r="V40" i="15"/>
  <c r="G41" i="15"/>
  <c r="I41" i="15"/>
  <c r="K41" i="15"/>
  <c r="M41" i="15"/>
  <c r="O41" i="15"/>
  <c r="Q41" i="15"/>
  <c r="V41" i="15"/>
  <c r="G42" i="15"/>
  <c r="M42" i="15" s="1"/>
  <c r="I42" i="15"/>
  <c r="K42" i="15"/>
  <c r="O42" i="15"/>
  <c r="Q42" i="15"/>
  <c r="V42" i="15"/>
  <c r="G43" i="15"/>
  <c r="M43" i="15" s="1"/>
  <c r="I43" i="15"/>
  <c r="K43" i="15"/>
  <c r="O43" i="15"/>
  <c r="Q43" i="15"/>
  <c r="V43" i="15"/>
  <c r="G44" i="15"/>
  <c r="M44" i="15" s="1"/>
  <c r="I44" i="15"/>
  <c r="K44" i="15"/>
  <c r="O44" i="15"/>
  <c r="Q44" i="15"/>
  <c r="V44" i="15"/>
  <c r="G45" i="15"/>
  <c r="I45" i="15"/>
  <c r="K45" i="15"/>
  <c r="M45" i="15"/>
  <c r="O45" i="15"/>
  <c r="Q45" i="15"/>
  <c r="V45" i="15"/>
  <c r="G46" i="15"/>
  <c r="M46" i="15" s="1"/>
  <c r="I46" i="15"/>
  <c r="K46" i="15"/>
  <c r="O46" i="15"/>
  <c r="Q46" i="15"/>
  <c r="V46" i="15"/>
  <c r="G47" i="15"/>
  <c r="M47" i="15" s="1"/>
  <c r="I47" i="15"/>
  <c r="K47" i="15"/>
  <c r="O47" i="15"/>
  <c r="Q47" i="15"/>
  <c r="V47" i="15"/>
  <c r="G49" i="15"/>
  <c r="I49" i="15"/>
  <c r="K49" i="15"/>
  <c r="O49" i="15"/>
  <c r="Q49" i="15"/>
  <c r="V49" i="15"/>
  <c r="G50" i="15"/>
  <c r="I50" i="15"/>
  <c r="K50" i="15"/>
  <c r="M50" i="15"/>
  <c r="O50" i="15"/>
  <c r="Q50" i="15"/>
  <c r="V50" i="15"/>
  <c r="G51" i="15"/>
  <c r="M51" i="15" s="1"/>
  <c r="I51" i="15"/>
  <c r="K51" i="15"/>
  <c r="O51" i="15"/>
  <c r="Q51" i="15"/>
  <c r="V51" i="15"/>
  <c r="G52" i="15"/>
  <c r="I52" i="15"/>
  <c r="K52" i="15"/>
  <c r="M52" i="15"/>
  <c r="O52" i="15"/>
  <c r="Q52" i="15"/>
  <c r="V52" i="15"/>
  <c r="G53" i="15"/>
  <c r="M53" i="15" s="1"/>
  <c r="I53" i="15"/>
  <c r="K53" i="15"/>
  <c r="O53" i="15"/>
  <c r="Q53" i="15"/>
  <c r="V53" i="15"/>
  <c r="G54" i="15"/>
  <c r="M54" i="15" s="1"/>
  <c r="I54" i="15"/>
  <c r="K54" i="15"/>
  <c r="O54" i="15"/>
  <c r="Q54" i="15"/>
  <c r="V54" i="15"/>
  <c r="G55" i="15"/>
  <c r="I55" i="15"/>
  <c r="K55" i="15"/>
  <c r="M55" i="15"/>
  <c r="O55" i="15"/>
  <c r="Q55" i="15"/>
  <c r="V55" i="15"/>
  <c r="G56" i="15"/>
  <c r="M56" i="15" s="1"/>
  <c r="I56" i="15"/>
  <c r="K56" i="15"/>
  <c r="O56" i="15"/>
  <c r="Q56" i="15"/>
  <c r="V56" i="15"/>
  <c r="G57" i="15"/>
  <c r="M57" i="15" s="1"/>
  <c r="I57" i="15"/>
  <c r="K57" i="15"/>
  <c r="O57" i="15"/>
  <c r="Q57" i="15"/>
  <c r="V57" i="15"/>
  <c r="G58" i="15"/>
  <c r="I58" i="15"/>
  <c r="K58" i="15"/>
  <c r="M58" i="15"/>
  <c r="O58" i="15"/>
  <c r="Q58" i="15"/>
  <c r="V58" i="15"/>
  <c r="G59" i="15"/>
  <c r="M59" i="15" s="1"/>
  <c r="I59" i="15"/>
  <c r="K59" i="15"/>
  <c r="O59" i="15"/>
  <c r="Q59" i="15"/>
  <c r="V59" i="15"/>
  <c r="G60" i="15"/>
  <c r="M60" i="15" s="1"/>
  <c r="I60" i="15"/>
  <c r="K60" i="15"/>
  <c r="O60" i="15"/>
  <c r="Q60" i="15"/>
  <c r="V60" i="15"/>
  <c r="G61" i="15"/>
  <c r="M61" i="15" s="1"/>
  <c r="I61" i="15"/>
  <c r="K61" i="15"/>
  <c r="O61" i="15"/>
  <c r="Q61" i="15"/>
  <c r="V61" i="15"/>
  <c r="G62" i="15"/>
  <c r="I62" i="15"/>
  <c r="K62" i="15"/>
  <c r="M62" i="15"/>
  <c r="O62" i="15"/>
  <c r="Q62" i="15"/>
  <c r="V62" i="15"/>
  <c r="G63" i="15"/>
  <c r="M63" i="15" s="1"/>
  <c r="I63" i="15"/>
  <c r="K63" i="15"/>
  <c r="O63" i="15"/>
  <c r="Q63" i="15"/>
  <c r="V63" i="15"/>
  <c r="G64" i="15"/>
  <c r="I64" i="15"/>
  <c r="K64" i="15"/>
  <c r="M64" i="15"/>
  <c r="O64" i="15"/>
  <c r="Q64" i="15"/>
  <c r="V64" i="15"/>
  <c r="G65" i="15"/>
  <c r="M65" i="15" s="1"/>
  <c r="I65" i="15"/>
  <c r="K65" i="15"/>
  <c r="O65" i="15"/>
  <c r="Q65" i="15"/>
  <c r="V65" i="15"/>
  <c r="G66" i="15"/>
  <c r="M66" i="15" s="1"/>
  <c r="I66" i="15"/>
  <c r="K66" i="15"/>
  <c r="O66" i="15"/>
  <c r="Q66" i="15"/>
  <c r="V66" i="15"/>
  <c r="G67" i="15"/>
  <c r="I67" i="15"/>
  <c r="K67" i="15"/>
  <c r="M67" i="15"/>
  <c r="O67" i="15"/>
  <c r="Q67" i="15"/>
  <c r="V67" i="15"/>
  <c r="G68" i="15"/>
  <c r="M68" i="15" s="1"/>
  <c r="I68" i="15"/>
  <c r="K68" i="15"/>
  <c r="O68" i="15"/>
  <c r="Q68" i="15"/>
  <c r="V68" i="15"/>
  <c r="G69" i="15"/>
  <c r="M69" i="15" s="1"/>
  <c r="I69" i="15"/>
  <c r="K69" i="15"/>
  <c r="O69" i="15"/>
  <c r="Q69" i="15"/>
  <c r="V69" i="15"/>
  <c r="G70" i="15"/>
  <c r="I70" i="15"/>
  <c r="K70" i="15"/>
  <c r="M70" i="15"/>
  <c r="O70" i="15"/>
  <c r="Q70" i="15"/>
  <c r="V70" i="15"/>
  <c r="G71" i="15"/>
  <c r="M71" i="15" s="1"/>
  <c r="I71" i="15"/>
  <c r="K71" i="15"/>
  <c r="O71" i="15"/>
  <c r="Q71" i="15"/>
  <c r="V71" i="15"/>
  <c r="G72" i="15"/>
  <c r="M72" i="15" s="1"/>
  <c r="I72" i="15"/>
  <c r="K72" i="15"/>
  <c r="O72" i="15"/>
  <c r="Q72" i="15"/>
  <c r="V72" i="15"/>
  <c r="G74" i="15"/>
  <c r="G73" i="15" s="1"/>
  <c r="I85" i="1" s="1"/>
  <c r="I74" i="15"/>
  <c r="K74" i="15"/>
  <c r="K73" i="15" s="1"/>
  <c r="O74" i="15"/>
  <c r="O73" i="15" s="1"/>
  <c r="Q74" i="15"/>
  <c r="V74" i="15"/>
  <c r="G75" i="15"/>
  <c r="I75" i="15"/>
  <c r="K75" i="15"/>
  <c r="M75" i="15"/>
  <c r="O75" i="15"/>
  <c r="Q75" i="15"/>
  <c r="V75" i="15"/>
  <c r="G77" i="15"/>
  <c r="I77" i="15"/>
  <c r="K77" i="15"/>
  <c r="M77" i="15"/>
  <c r="O77" i="15"/>
  <c r="Q77" i="15"/>
  <c r="V77" i="15"/>
  <c r="G78" i="15"/>
  <c r="M78" i="15" s="1"/>
  <c r="I78" i="15"/>
  <c r="K78" i="15"/>
  <c r="O78" i="15"/>
  <c r="Q78" i="15"/>
  <c r="V78" i="15"/>
  <c r="G79" i="15"/>
  <c r="M79" i="15" s="1"/>
  <c r="I79" i="15"/>
  <c r="K79" i="15"/>
  <c r="K76" i="15" s="1"/>
  <c r="O79" i="15"/>
  <c r="Q79" i="15"/>
  <c r="V79" i="15"/>
  <c r="G80" i="15"/>
  <c r="M80" i="15" s="1"/>
  <c r="I80" i="15"/>
  <c r="K80" i="15"/>
  <c r="O80" i="15"/>
  <c r="Q80" i="15"/>
  <c r="V80" i="15"/>
  <c r="AE82" i="15"/>
  <c r="F45" i="1" s="1"/>
  <c r="G9" i="14"/>
  <c r="I9" i="14"/>
  <c r="K9" i="14"/>
  <c r="M9" i="14"/>
  <c r="O9" i="14"/>
  <c r="Q9" i="14"/>
  <c r="V9" i="14"/>
  <c r="G10" i="14"/>
  <c r="M10" i="14" s="1"/>
  <c r="I10" i="14"/>
  <c r="K10" i="14"/>
  <c r="O10" i="14"/>
  <c r="Q10" i="14"/>
  <c r="V10" i="14"/>
  <c r="G11" i="14"/>
  <c r="M11" i="14" s="1"/>
  <c r="I11" i="14"/>
  <c r="K11" i="14"/>
  <c r="O11" i="14"/>
  <c r="Q11" i="14"/>
  <c r="V11" i="14"/>
  <c r="G12" i="14"/>
  <c r="M12" i="14" s="1"/>
  <c r="I12" i="14"/>
  <c r="K12" i="14"/>
  <c r="O12" i="14"/>
  <c r="Q12" i="14"/>
  <c r="V12" i="14"/>
  <c r="G13" i="14"/>
  <c r="M13" i="14" s="1"/>
  <c r="I13" i="14"/>
  <c r="K13" i="14"/>
  <c r="O13" i="14"/>
  <c r="Q13" i="14"/>
  <c r="V13" i="14"/>
  <c r="G14" i="14"/>
  <c r="I14" i="14"/>
  <c r="K14" i="14"/>
  <c r="M14" i="14"/>
  <c r="O14" i="14"/>
  <c r="Q14" i="14"/>
  <c r="V14" i="14"/>
  <c r="G15" i="14"/>
  <c r="M15" i="14" s="1"/>
  <c r="I15" i="14"/>
  <c r="K15" i="14"/>
  <c r="O15" i="14"/>
  <c r="Q15" i="14"/>
  <c r="V15" i="14"/>
  <c r="G16" i="14"/>
  <c r="I16" i="14"/>
  <c r="K16" i="14"/>
  <c r="M16" i="14"/>
  <c r="O16" i="14"/>
  <c r="Q16" i="14"/>
  <c r="V16" i="14"/>
  <c r="G17" i="14"/>
  <c r="M17" i="14" s="1"/>
  <c r="I17" i="14"/>
  <c r="K17" i="14"/>
  <c r="O17" i="14"/>
  <c r="Q17" i="14"/>
  <c r="V17" i="14"/>
  <c r="G18" i="14"/>
  <c r="M18" i="14" s="1"/>
  <c r="I18" i="14"/>
  <c r="K18" i="14"/>
  <c r="O18" i="14"/>
  <c r="Q18" i="14"/>
  <c r="V18" i="14"/>
  <c r="G19" i="14"/>
  <c r="M19" i="14" s="1"/>
  <c r="I19" i="14"/>
  <c r="K19" i="14"/>
  <c r="O19" i="14"/>
  <c r="Q19" i="14"/>
  <c r="V19" i="14"/>
  <c r="G20" i="14"/>
  <c r="I20" i="14"/>
  <c r="K20" i="14"/>
  <c r="M20" i="14"/>
  <c r="O20" i="14"/>
  <c r="Q20" i="14"/>
  <c r="V20" i="14"/>
  <c r="G21" i="14"/>
  <c r="M21" i="14" s="1"/>
  <c r="I21" i="14"/>
  <c r="K21" i="14"/>
  <c r="O21" i="14"/>
  <c r="Q21" i="14"/>
  <c r="V21" i="14"/>
  <c r="G22" i="14"/>
  <c r="M22" i="14" s="1"/>
  <c r="I22" i="14"/>
  <c r="K22" i="14"/>
  <c r="O22" i="14"/>
  <c r="Q22" i="14"/>
  <c r="V22" i="14"/>
  <c r="G23" i="14"/>
  <c r="M23" i="14" s="1"/>
  <c r="I23" i="14"/>
  <c r="K23" i="14"/>
  <c r="O23" i="14"/>
  <c r="Q23" i="14"/>
  <c r="V23" i="14"/>
  <c r="G24" i="14"/>
  <c r="I24" i="14"/>
  <c r="K24" i="14"/>
  <c r="M24" i="14"/>
  <c r="O24" i="14"/>
  <c r="Q24" i="14"/>
  <c r="V24" i="14"/>
  <c r="G25" i="14"/>
  <c r="M25" i="14" s="1"/>
  <c r="I25" i="14"/>
  <c r="K25" i="14"/>
  <c r="O25" i="14"/>
  <c r="Q25" i="14"/>
  <c r="V25" i="14"/>
  <c r="G26" i="14"/>
  <c r="M26" i="14" s="1"/>
  <c r="I26" i="14"/>
  <c r="K26" i="14"/>
  <c r="O26" i="14"/>
  <c r="Q26" i="14"/>
  <c r="V26" i="14"/>
  <c r="G27" i="14"/>
  <c r="I27" i="14"/>
  <c r="K27" i="14"/>
  <c r="M27" i="14"/>
  <c r="O27" i="14"/>
  <c r="Q27" i="14"/>
  <c r="V27" i="14"/>
  <c r="G28" i="14"/>
  <c r="M28" i="14" s="1"/>
  <c r="I28" i="14"/>
  <c r="K28" i="14"/>
  <c r="O28" i="14"/>
  <c r="Q28" i="14"/>
  <c r="V28" i="14"/>
  <c r="G29" i="14"/>
  <c r="M29" i="14" s="1"/>
  <c r="I29" i="14"/>
  <c r="K29" i="14"/>
  <c r="O29" i="14"/>
  <c r="Q29" i="14"/>
  <c r="V29" i="14"/>
  <c r="G30" i="14"/>
  <c r="M30" i="14" s="1"/>
  <c r="I30" i="14"/>
  <c r="K30" i="14"/>
  <c r="O30" i="14"/>
  <c r="Q30" i="14"/>
  <c r="V30" i="14"/>
  <c r="G31" i="14"/>
  <c r="I31" i="14"/>
  <c r="K31" i="14"/>
  <c r="M31" i="14"/>
  <c r="O31" i="14"/>
  <c r="Q31" i="14"/>
  <c r="V31" i="14"/>
  <c r="G32" i="14"/>
  <c r="M32" i="14" s="1"/>
  <c r="I32" i="14"/>
  <c r="K32" i="14"/>
  <c r="O32" i="14"/>
  <c r="Q32" i="14"/>
  <c r="V32" i="14"/>
  <c r="AE34" i="14"/>
  <c r="F44" i="1" s="1"/>
  <c r="G9" i="13"/>
  <c r="G8" i="13" s="1"/>
  <c r="I61" i="1" s="1"/>
  <c r="I9" i="13"/>
  <c r="I8" i="13" s="1"/>
  <c r="K9" i="13"/>
  <c r="K8" i="13" s="1"/>
  <c r="O9" i="13"/>
  <c r="O8" i="13" s="1"/>
  <c r="Q9" i="13"/>
  <c r="Q8" i="13" s="1"/>
  <c r="V9" i="13"/>
  <c r="V8" i="13" s="1"/>
  <c r="V10" i="13"/>
  <c r="G11" i="13"/>
  <c r="M11" i="13" s="1"/>
  <c r="M10" i="13" s="1"/>
  <c r="I11" i="13"/>
  <c r="I10" i="13" s="1"/>
  <c r="K11" i="13"/>
  <c r="K10" i="13" s="1"/>
  <c r="O11" i="13"/>
  <c r="O10" i="13" s="1"/>
  <c r="Q11" i="13"/>
  <c r="Q10" i="13" s="1"/>
  <c r="V11" i="13"/>
  <c r="G13" i="13"/>
  <c r="M13" i="13" s="1"/>
  <c r="I13" i="13"/>
  <c r="I12" i="13" s="1"/>
  <c r="K13" i="13"/>
  <c r="O13" i="13"/>
  <c r="Q13" i="13"/>
  <c r="V13" i="13"/>
  <c r="V12" i="13" s="1"/>
  <c r="G14" i="13"/>
  <c r="I14" i="13"/>
  <c r="K14" i="13"/>
  <c r="M14" i="13"/>
  <c r="O14" i="13"/>
  <c r="Q14" i="13"/>
  <c r="Q12" i="13" s="1"/>
  <c r="V14" i="13"/>
  <c r="G15" i="13"/>
  <c r="M15" i="13" s="1"/>
  <c r="I15" i="13"/>
  <c r="K15" i="13"/>
  <c r="O15" i="13"/>
  <c r="Q15" i="13"/>
  <c r="V15" i="13"/>
  <c r="I16" i="13"/>
  <c r="G17" i="13"/>
  <c r="M17" i="13" s="1"/>
  <c r="M16" i="13" s="1"/>
  <c r="I17" i="13"/>
  <c r="K17" i="13"/>
  <c r="K16" i="13" s="1"/>
  <c r="O17" i="13"/>
  <c r="O16" i="13" s="1"/>
  <c r="Q17" i="13"/>
  <c r="Q16" i="13" s="1"/>
  <c r="V17" i="13"/>
  <c r="V16" i="13" s="1"/>
  <c r="G18" i="13"/>
  <c r="G19" i="13"/>
  <c r="M19" i="13" s="1"/>
  <c r="M18" i="13" s="1"/>
  <c r="I19" i="13"/>
  <c r="I18" i="13" s="1"/>
  <c r="K19" i="13"/>
  <c r="K18" i="13" s="1"/>
  <c r="O19" i="13"/>
  <c r="O18" i="13" s="1"/>
  <c r="Q19" i="13"/>
  <c r="Q18" i="13" s="1"/>
  <c r="V19" i="13"/>
  <c r="V18" i="13" s="1"/>
  <c r="G21" i="13"/>
  <c r="G20" i="13" s="1"/>
  <c r="I70" i="1" s="1"/>
  <c r="I21" i="13"/>
  <c r="I20" i="13" s="1"/>
  <c r="K21" i="13"/>
  <c r="K20" i="13" s="1"/>
  <c r="O21" i="13"/>
  <c r="O20" i="13" s="1"/>
  <c r="Q21" i="13"/>
  <c r="Q20" i="13" s="1"/>
  <c r="V21" i="13"/>
  <c r="V20" i="13" s="1"/>
  <c r="V22" i="13"/>
  <c r="G23" i="13"/>
  <c r="M23" i="13" s="1"/>
  <c r="M22" i="13" s="1"/>
  <c r="I23" i="13"/>
  <c r="I22" i="13" s="1"/>
  <c r="K23" i="13"/>
  <c r="K22" i="13" s="1"/>
  <c r="O23" i="13"/>
  <c r="O22" i="13" s="1"/>
  <c r="Q23" i="13"/>
  <c r="Q22" i="13" s="1"/>
  <c r="V23" i="13"/>
  <c r="O24" i="13"/>
  <c r="Q24" i="13"/>
  <c r="G25" i="13"/>
  <c r="M25" i="13" s="1"/>
  <c r="M24" i="13" s="1"/>
  <c r="I25" i="13"/>
  <c r="I24" i="13" s="1"/>
  <c r="K25" i="13"/>
  <c r="K24" i="13" s="1"/>
  <c r="O25" i="13"/>
  <c r="Q25" i="13"/>
  <c r="V25" i="13"/>
  <c r="V24" i="13" s="1"/>
  <c r="O26" i="13"/>
  <c r="G27" i="13"/>
  <c r="M27" i="13" s="1"/>
  <c r="I27" i="13"/>
  <c r="K27" i="13"/>
  <c r="O27" i="13"/>
  <c r="Q27" i="13"/>
  <c r="Q26" i="13" s="1"/>
  <c r="V27" i="13"/>
  <c r="V26" i="13" s="1"/>
  <c r="G28" i="13"/>
  <c r="I28" i="13"/>
  <c r="I26" i="13" s="1"/>
  <c r="K28" i="13"/>
  <c r="M28" i="13"/>
  <c r="O28" i="13"/>
  <c r="Q28" i="13"/>
  <c r="V28" i="13"/>
  <c r="G29" i="13"/>
  <c r="M29" i="13" s="1"/>
  <c r="I29" i="13"/>
  <c r="K29" i="13"/>
  <c r="O29" i="13"/>
  <c r="Q29" i="13"/>
  <c r="V29" i="13"/>
  <c r="I30" i="13"/>
  <c r="G31" i="13"/>
  <c r="M31" i="13" s="1"/>
  <c r="M30" i="13" s="1"/>
  <c r="I31" i="13"/>
  <c r="K31" i="13"/>
  <c r="K30" i="13" s="1"/>
  <c r="O31" i="13"/>
  <c r="O30" i="13" s="1"/>
  <c r="Q31" i="13"/>
  <c r="Q30" i="13" s="1"/>
  <c r="V31" i="13"/>
  <c r="V30" i="13" s="1"/>
  <c r="G33" i="13"/>
  <c r="G32" i="13" s="1"/>
  <c r="I64" i="1" s="1"/>
  <c r="I33" i="13"/>
  <c r="I32" i="13" s="1"/>
  <c r="K33" i="13"/>
  <c r="K32" i="13" s="1"/>
  <c r="O33" i="13"/>
  <c r="O32" i="13" s="1"/>
  <c r="Q33" i="13"/>
  <c r="Q32" i="13" s="1"/>
  <c r="V33" i="13"/>
  <c r="V32" i="13" s="1"/>
  <c r="G35" i="13"/>
  <c r="M35" i="13" s="1"/>
  <c r="I35" i="13"/>
  <c r="I34" i="13" s="1"/>
  <c r="K35" i="13"/>
  <c r="O35" i="13"/>
  <c r="Q35" i="13"/>
  <c r="V35" i="13"/>
  <c r="G36" i="13"/>
  <c r="M36" i="13" s="1"/>
  <c r="I36" i="13"/>
  <c r="K36" i="13"/>
  <c r="O36" i="13"/>
  <c r="O34" i="13" s="1"/>
  <c r="Q36" i="13"/>
  <c r="V36" i="13"/>
  <c r="G38" i="13"/>
  <c r="G37" i="13" s="1"/>
  <c r="I38" i="13"/>
  <c r="I37" i="13" s="1"/>
  <c r="K38" i="13"/>
  <c r="K37" i="13" s="1"/>
  <c r="O38" i="13"/>
  <c r="O37" i="13" s="1"/>
  <c r="Q38" i="13"/>
  <c r="Q37" i="13" s="1"/>
  <c r="V38" i="13"/>
  <c r="V37" i="13" s="1"/>
  <c r="G40" i="13"/>
  <c r="I40" i="13"/>
  <c r="I39" i="13" s="1"/>
  <c r="K40" i="13"/>
  <c r="M40" i="13"/>
  <c r="O40" i="13"/>
  <c r="O39" i="13" s="1"/>
  <c r="Q40" i="13"/>
  <c r="V40" i="13"/>
  <c r="G41" i="13"/>
  <c r="M41" i="13" s="1"/>
  <c r="I41" i="13"/>
  <c r="K41" i="13"/>
  <c r="O41" i="13"/>
  <c r="Q41" i="13"/>
  <c r="V41" i="13"/>
  <c r="V39" i="13" s="1"/>
  <c r="G43" i="13"/>
  <c r="M43" i="13" s="1"/>
  <c r="I43" i="13"/>
  <c r="I42" i="13" s="1"/>
  <c r="K43" i="13"/>
  <c r="K42" i="13" s="1"/>
  <c r="O43" i="13"/>
  <c r="Q43" i="13"/>
  <c r="V43" i="13"/>
  <c r="G44" i="13"/>
  <c r="I44" i="13"/>
  <c r="K44" i="13"/>
  <c r="M44" i="13"/>
  <c r="O44" i="13"/>
  <c r="Q44" i="13"/>
  <c r="V44" i="13"/>
  <c r="G45" i="13"/>
  <c r="M45" i="13" s="1"/>
  <c r="I45" i="13"/>
  <c r="K45" i="13"/>
  <c r="O45" i="13"/>
  <c r="Q45" i="13"/>
  <c r="V45" i="13"/>
  <c r="G46" i="13"/>
  <c r="M46" i="13" s="1"/>
  <c r="I46" i="13"/>
  <c r="K46" i="13"/>
  <c r="O46" i="13"/>
  <c r="Q46" i="13"/>
  <c r="V46" i="13"/>
  <c r="G47" i="13"/>
  <c r="M47" i="13" s="1"/>
  <c r="I47" i="13"/>
  <c r="K47" i="13"/>
  <c r="O47" i="13"/>
  <c r="Q47" i="13"/>
  <c r="V47" i="13"/>
  <c r="G48" i="13"/>
  <c r="M48" i="13" s="1"/>
  <c r="I48" i="13"/>
  <c r="K48" i="13"/>
  <c r="O48" i="13"/>
  <c r="Q48" i="13"/>
  <c r="V48" i="13"/>
  <c r="G50" i="13"/>
  <c r="G49" i="13" s="1"/>
  <c r="I74" i="1" s="1"/>
  <c r="I50" i="13"/>
  <c r="I49" i="13" s="1"/>
  <c r="K50" i="13"/>
  <c r="K49" i="13" s="1"/>
  <c r="O50" i="13"/>
  <c r="O49" i="13" s="1"/>
  <c r="Q50" i="13"/>
  <c r="Q49" i="13" s="1"/>
  <c r="V50" i="13"/>
  <c r="V49" i="13" s="1"/>
  <c r="G52" i="13"/>
  <c r="I52" i="13"/>
  <c r="I51" i="13" s="1"/>
  <c r="K52" i="13"/>
  <c r="M52" i="13"/>
  <c r="O52" i="13"/>
  <c r="Q52" i="13"/>
  <c r="V52" i="13"/>
  <c r="G53" i="13"/>
  <c r="M53" i="13" s="1"/>
  <c r="I53" i="13"/>
  <c r="K53" i="13"/>
  <c r="O53" i="13"/>
  <c r="Q53" i="13"/>
  <c r="Q51" i="13" s="1"/>
  <c r="V53" i="13"/>
  <c r="G55" i="13"/>
  <c r="I55" i="13"/>
  <c r="K55" i="13"/>
  <c r="O55" i="13"/>
  <c r="Q55" i="13"/>
  <c r="V55" i="13"/>
  <c r="G56" i="13"/>
  <c r="I56" i="13"/>
  <c r="I54" i="13" s="1"/>
  <c r="K56" i="13"/>
  <c r="M56" i="13"/>
  <c r="O56" i="13"/>
  <c r="Q56" i="13"/>
  <c r="V56" i="13"/>
  <c r="G57" i="13"/>
  <c r="M57" i="13" s="1"/>
  <c r="I57" i="13"/>
  <c r="K57" i="13"/>
  <c r="O57" i="13"/>
  <c r="Q57" i="13"/>
  <c r="V57" i="13"/>
  <c r="G58" i="13"/>
  <c r="M58" i="13" s="1"/>
  <c r="I58" i="13"/>
  <c r="K58" i="13"/>
  <c r="O58" i="13"/>
  <c r="Q58" i="13"/>
  <c r="V58" i="13"/>
  <c r="AF60" i="13"/>
  <c r="G43" i="1" s="1"/>
  <c r="G9" i="12"/>
  <c r="M9" i="12" s="1"/>
  <c r="I9" i="12"/>
  <c r="I8" i="12" s="1"/>
  <c r="K9" i="12"/>
  <c r="O9" i="12"/>
  <c r="Q9" i="12"/>
  <c r="V9" i="12"/>
  <c r="G10" i="12"/>
  <c r="M10" i="12" s="1"/>
  <c r="I10" i="12"/>
  <c r="K10" i="12"/>
  <c r="O10" i="12"/>
  <c r="Q10" i="12"/>
  <c r="V10" i="12"/>
  <c r="G11" i="12"/>
  <c r="M11" i="12" s="1"/>
  <c r="I11" i="12"/>
  <c r="K11" i="12"/>
  <c r="O11" i="12"/>
  <c r="Q11" i="12"/>
  <c r="V11" i="12"/>
  <c r="AE13" i="12"/>
  <c r="I20" i="1"/>
  <c r="I18" i="1"/>
  <c r="I17" i="1"/>
  <c r="H53" i="1"/>
  <c r="I52" i="1"/>
  <c r="M55" i="13" l="1"/>
  <c r="M54" i="13" s="1"/>
  <c r="G54" i="13"/>
  <c r="I77" i="1" s="1"/>
  <c r="M8" i="12"/>
  <c r="O54" i="13"/>
  <c r="Q8" i="12"/>
  <c r="V54" i="13"/>
  <c r="K54" i="13"/>
  <c r="O42" i="13"/>
  <c r="Q39" i="13"/>
  <c r="V34" i="13"/>
  <c r="G30" i="13"/>
  <c r="Q8" i="14"/>
  <c r="I8" i="14"/>
  <c r="Q76" i="15"/>
  <c r="Q35" i="15"/>
  <c r="Q28" i="15"/>
  <c r="K13" i="15"/>
  <c r="K8" i="15"/>
  <c r="G75" i="16"/>
  <c r="I106" i="1" s="1"/>
  <c r="K70" i="16"/>
  <c r="Q55" i="16"/>
  <c r="O55" i="16"/>
  <c r="G55" i="16"/>
  <c r="I104" i="1" s="1"/>
  <c r="Q37" i="16"/>
  <c r="I37" i="16"/>
  <c r="V8" i="16"/>
  <c r="I8" i="16"/>
  <c r="Q60" i="17"/>
  <c r="I60" i="17"/>
  <c r="K47" i="17"/>
  <c r="G8" i="17"/>
  <c r="M9" i="17"/>
  <c r="M8" i="17" s="1"/>
  <c r="F42" i="1"/>
  <c r="V8" i="12"/>
  <c r="O8" i="12"/>
  <c r="G8" i="12"/>
  <c r="Q54" i="13"/>
  <c r="V51" i="13"/>
  <c r="O51" i="13"/>
  <c r="G51" i="13"/>
  <c r="I75" i="1" s="1"/>
  <c r="M50" i="13"/>
  <c r="M49" i="13" s="1"/>
  <c r="K39" i="13"/>
  <c r="Q34" i="13"/>
  <c r="K34" i="13"/>
  <c r="G26" i="13"/>
  <c r="I72" i="1" s="1"/>
  <c r="M21" i="13"/>
  <c r="M20" i="13" s="1"/>
  <c r="O12" i="13"/>
  <c r="M9" i="13"/>
  <c r="M8" i="13" s="1"/>
  <c r="V8" i="14"/>
  <c r="O8" i="14"/>
  <c r="G8" i="14"/>
  <c r="I76" i="15"/>
  <c r="O76" i="15"/>
  <c r="M74" i="15"/>
  <c r="M73" i="15" s="1"/>
  <c r="K48" i="15"/>
  <c r="G48" i="15"/>
  <c r="I84" i="1" s="1"/>
  <c r="K35" i="15"/>
  <c r="O35" i="15"/>
  <c r="I28" i="15"/>
  <c r="O28" i="15"/>
  <c r="V13" i="15"/>
  <c r="Q13" i="15"/>
  <c r="I13" i="15"/>
  <c r="V8" i="15"/>
  <c r="I8" i="15"/>
  <c r="K75" i="16"/>
  <c r="M76" i="16"/>
  <c r="V70" i="16"/>
  <c r="K55" i="16"/>
  <c r="O37" i="16"/>
  <c r="Q8" i="16"/>
  <c r="G8" i="16"/>
  <c r="M9" i="16"/>
  <c r="Q47" i="17"/>
  <c r="M47" i="17"/>
  <c r="I30" i="17"/>
  <c r="V8" i="17"/>
  <c r="O8" i="17"/>
  <c r="M94" i="18"/>
  <c r="O8" i="18"/>
  <c r="I8" i="20"/>
  <c r="V42" i="13"/>
  <c r="G42" i="13"/>
  <c r="I71" i="1" s="1"/>
  <c r="M26" i="13"/>
  <c r="I66" i="1"/>
  <c r="M76" i="15"/>
  <c r="Q48" i="15"/>
  <c r="I48" i="15"/>
  <c r="M24" i="15"/>
  <c r="O13" i="15"/>
  <c r="O8" i="15"/>
  <c r="G8" i="15"/>
  <c r="O75" i="16"/>
  <c r="V75" i="16"/>
  <c r="Q70" i="16"/>
  <c r="I55" i="16"/>
  <c r="G37" i="16"/>
  <c r="I103" i="1" s="1"/>
  <c r="O8" i="16"/>
  <c r="O47" i="17"/>
  <c r="O30" i="17"/>
  <c r="Q8" i="17"/>
  <c r="Q8" i="18"/>
  <c r="K8" i="12"/>
  <c r="K51" i="13"/>
  <c r="Q42" i="13"/>
  <c r="G39" i="13"/>
  <c r="I67" i="1" s="1"/>
  <c r="M38" i="13"/>
  <c r="M37" i="13" s="1"/>
  <c r="M33" i="13"/>
  <c r="M32" i="13" s="1"/>
  <c r="K26" i="13"/>
  <c r="G16" i="13"/>
  <c r="I60" i="1" s="1"/>
  <c r="K12" i="13"/>
  <c r="M12" i="13"/>
  <c r="K8" i="14"/>
  <c r="V76" i="15"/>
  <c r="V73" i="15"/>
  <c r="Q73" i="15"/>
  <c r="I73" i="15"/>
  <c r="V48" i="15"/>
  <c r="O48" i="15"/>
  <c r="I35" i="15"/>
  <c r="V35" i="15"/>
  <c r="V28" i="15"/>
  <c r="Q24" i="15"/>
  <c r="I24" i="15"/>
  <c r="M14" i="15"/>
  <c r="M9" i="15"/>
  <c r="M8" i="15" s="1"/>
  <c r="Q75" i="16"/>
  <c r="I75" i="16"/>
  <c r="O70" i="16"/>
  <c r="V37" i="16"/>
  <c r="K37" i="16"/>
  <c r="K8" i="16"/>
  <c r="M60" i="17"/>
  <c r="I8" i="17"/>
  <c r="G30" i="21"/>
  <c r="I96" i="1" s="1"/>
  <c r="M31" i="21"/>
  <c r="M30" i="21" s="1"/>
  <c r="I21" i="21"/>
  <c r="O21" i="21"/>
  <c r="V8" i="21"/>
  <c r="I8" i="21"/>
  <c r="O8" i="22"/>
  <c r="G8" i="22"/>
  <c r="O60" i="17"/>
  <c r="V30" i="17"/>
  <c r="K30" i="17"/>
  <c r="O94" i="18"/>
  <c r="K94" i="18"/>
  <c r="K8" i="18"/>
  <c r="O10" i="19"/>
  <c r="K10" i="19"/>
  <c r="Q16" i="20"/>
  <c r="G16" i="20"/>
  <c r="I91" i="1" s="1"/>
  <c r="Q8" i="20"/>
  <c r="O8" i="20"/>
  <c r="G8" i="20"/>
  <c r="Q8" i="21"/>
  <c r="O8" i="21"/>
  <c r="G8" i="21"/>
  <c r="I19" i="22"/>
  <c r="M14" i="22"/>
  <c r="M13" i="22" s="1"/>
  <c r="M12" i="22"/>
  <c r="M9" i="22"/>
  <c r="I47" i="17"/>
  <c r="V47" i="17"/>
  <c r="Q30" i="17"/>
  <c r="K8" i="17"/>
  <c r="I94" i="18"/>
  <c r="V8" i="18"/>
  <c r="I8" i="18"/>
  <c r="I10" i="19"/>
  <c r="O16" i="20"/>
  <c r="M17" i="20"/>
  <c r="M16" i="20" s="1"/>
  <c r="M9" i="20"/>
  <c r="V30" i="21"/>
  <c r="K30" i="21"/>
  <c r="V21" i="21"/>
  <c r="G19" i="22"/>
  <c r="K13" i="22"/>
  <c r="K8" i="22"/>
  <c r="G8" i="18"/>
  <c r="V10" i="19"/>
  <c r="K16" i="20"/>
  <c r="K8" i="20"/>
  <c r="Q30" i="21"/>
  <c r="K21" i="21"/>
  <c r="Q21" i="21"/>
  <c r="K8" i="21"/>
  <c r="M21" i="22"/>
  <c r="M19" i="22" s="1"/>
  <c r="V13" i="22"/>
  <c r="Q13" i="22"/>
  <c r="I13" i="22"/>
  <c r="V8" i="22"/>
  <c r="I8" i="22"/>
  <c r="M8" i="22"/>
  <c r="M8" i="21"/>
  <c r="M21" i="21"/>
  <c r="G21" i="21"/>
  <c r="I95" i="1" s="1"/>
  <c r="AF34" i="21"/>
  <c r="G51" i="1" s="1"/>
  <c r="I51" i="1" s="1"/>
  <c r="M8" i="20"/>
  <c r="AF22" i="20"/>
  <c r="G50" i="1" s="1"/>
  <c r="I50" i="1" s="1"/>
  <c r="M10" i="19"/>
  <c r="AF16" i="19"/>
  <c r="G49" i="1" s="1"/>
  <c r="I49" i="1" s="1"/>
  <c r="G10" i="19"/>
  <c r="M8" i="18"/>
  <c r="G94" i="18"/>
  <c r="I97" i="1" s="1"/>
  <c r="AF98" i="18"/>
  <c r="G48" i="1" s="1"/>
  <c r="I48" i="1" s="1"/>
  <c r="G47" i="17"/>
  <c r="I101" i="1" s="1"/>
  <c r="G60" i="17"/>
  <c r="AF64" i="17"/>
  <c r="G47" i="1" s="1"/>
  <c r="I47" i="1" s="1"/>
  <c r="M37" i="17"/>
  <c r="M30" i="17" s="1"/>
  <c r="M55" i="16"/>
  <c r="M75" i="16"/>
  <c r="M8" i="16"/>
  <c r="M37" i="16"/>
  <c r="M70" i="16"/>
  <c r="AF87" i="16"/>
  <c r="G46" i="1" s="1"/>
  <c r="I46" i="1" s="1"/>
  <c r="G84" i="16"/>
  <c r="I107" i="1" s="1"/>
  <c r="I19" i="1" s="1"/>
  <c r="G70" i="16"/>
  <c r="I105" i="1" s="1"/>
  <c r="M28" i="15"/>
  <c r="M35" i="15"/>
  <c r="M13" i="15"/>
  <c r="AF82" i="15"/>
  <c r="G45" i="1" s="1"/>
  <c r="I45" i="1" s="1"/>
  <c r="G35" i="15"/>
  <c r="I83" i="1" s="1"/>
  <c r="G24" i="15"/>
  <c r="I81" i="1" s="1"/>
  <c r="M49" i="15"/>
  <c r="M48" i="15" s="1"/>
  <c r="G76" i="15"/>
  <c r="I93" i="1" s="1"/>
  <c r="G28" i="15"/>
  <c r="I82" i="1" s="1"/>
  <c r="M8" i="14"/>
  <c r="AF34" i="14"/>
  <c r="G44" i="1" s="1"/>
  <c r="I44" i="1" s="1"/>
  <c r="M42" i="13"/>
  <c r="M34" i="13"/>
  <c r="M39" i="13"/>
  <c r="M51" i="13"/>
  <c r="AE60" i="13"/>
  <c r="F43" i="1" s="1"/>
  <c r="I43" i="1" s="1"/>
  <c r="G24" i="13"/>
  <c r="I78" i="1" s="1"/>
  <c r="G12" i="13"/>
  <c r="I63" i="1" s="1"/>
  <c r="G34" i="13"/>
  <c r="I65" i="1" s="1"/>
  <c r="G22" i="13"/>
  <c r="I73" i="1" s="1"/>
  <c r="G10" i="13"/>
  <c r="AF13" i="12"/>
  <c r="J28" i="1"/>
  <c r="J26" i="1"/>
  <c r="G38" i="1"/>
  <c r="F38" i="1"/>
  <c r="J23" i="1"/>
  <c r="J24" i="1"/>
  <c r="J25" i="1"/>
  <c r="J27" i="1"/>
  <c r="E24" i="1"/>
  <c r="G24" i="1"/>
  <c r="E26" i="1"/>
  <c r="G26" i="1"/>
  <c r="I16" i="1" l="1"/>
  <c r="I21" i="1" s="1"/>
  <c r="I62" i="1"/>
  <c r="G60" i="13"/>
  <c r="I86" i="1"/>
  <c r="G98" i="18"/>
  <c r="I87" i="1"/>
  <c r="G16" i="19"/>
  <c r="G22" i="20"/>
  <c r="I92" i="1"/>
  <c r="F41" i="1"/>
  <c r="I99" i="1"/>
  <c r="G64" i="17"/>
  <c r="I94" i="1"/>
  <c r="G34" i="21"/>
  <c r="G24" i="22"/>
  <c r="I76" i="1"/>
  <c r="I79" i="1"/>
  <c r="G82" i="15"/>
  <c r="I102" i="1"/>
  <c r="G87" i="16"/>
  <c r="I69" i="1"/>
  <c r="G13" i="12"/>
  <c r="F39" i="1"/>
  <c r="G42" i="1"/>
  <c r="I42" i="1" s="1"/>
  <c r="G39" i="1"/>
  <c r="G53" i="1" s="1"/>
  <c r="G25" i="1" s="1"/>
  <c r="G41" i="1"/>
  <c r="I68" i="1"/>
  <c r="G34" i="14"/>
  <c r="F53" i="1" l="1"/>
  <c r="G23" i="1" s="1"/>
  <c r="A27" i="1" s="1"/>
  <c r="I39" i="1"/>
  <c r="I53" i="1" s="1"/>
  <c r="I41" i="1"/>
  <c r="I108" i="1"/>
  <c r="J107" i="1" l="1"/>
  <c r="J106" i="1"/>
  <c r="J75" i="1"/>
  <c r="J103" i="1"/>
  <c r="J85" i="1"/>
  <c r="J97" i="1"/>
  <c r="J84" i="1"/>
  <c r="J76" i="1"/>
  <c r="J92" i="1"/>
  <c r="J99" i="1"/>
  <c r="J105" i="1"/>
  <c r="J82" i="1"/>
  <c r="J90" i="1"/>
  <c r="J70" i="1"/>
  <c r="J91" i="1"/>
  <c r="J64" i="1"/>
  <c r="J63" i="1"/>
  <c r="J79" i="1"/>
  <c r="J93" i="1"/>
  <c r="J66" i="1"/>
  <c r="J78" i="1"/>
  <c r="J87" i="1"/>
  <c r="J101" i="1"/>
  <c r="J95" i="1"/>
  <c r="J89" i="1"/>
  <c r="J83" i="1"/>
  <c r="J77" i="1"/>
  <c r="J71" i="1"/>
  <c r="J65" i="1"/>
  <c r="J100" i="1"/>
  <c r="J68" i="1"/>
  <c r="J94" i="1"/>
  <c r="J102" i="1"/>
  <c r="J81" i="1"/>
  <c r="J104" i="1"/>
  <c r="J96" i="1"/>
  <c r="J69" i="1"/>
  <c r="J98" i="1"/>
  <c r="J60" i="1"/>
  <c r="J67" i="1"/>
  <c r="J88" i="1"/>
  <c r="J61" i="1"/>
  <c r="J73" i="1"/>
  <c r="J74" i="1"/>
  <c r="J80" i="1"/>
  <c r="J72" i="1"/>
  <c r="J86" i="1"/>
  <c r="J62" i="1"/>
  <c r="J41" i="1"/>
  <c r="J51" i="1"/>
  <c r="J49" i="1"/>
  <c r="J48" i="1"/>
  <c r="J52" i="1"/>
  <c r="J45" i="1"/>
  <c r="J43" i="1"/>
  <c r="J42" i="1"/>
  <c r="J46" i="1"/>
  <c r="J50" i="1"/>
  <c r="J47" i="1"/>
  <c r="J39" i="1"/>
  <c r="J53" i="1" s="1"/>
  <c r="J44" i="1"/>
  <c r="G28" i="1"/>
  <c r="G27" i="1" s="1"/>
  <c r="G29" i="1" s="1"/>
  <c r="A28" i="1"/>
  <c r="J10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Jiřina Svatušková</author>
  </authors>
  <commentList>
    <comment ref="S6" authorId="0" shapeId="0" xr:uid="{A0579879-523F-44DC-88D6-94683DDB121C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F5ECE8ED-47D4-4D2F-91EE-619465DCC30D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Jiřina Svatušková</author>
  </authors>
  <commentList>
    <comment ref="S6" authorId="0" shapeId="0" xr:uid="{2472A176-B58B-4701-B1BE-7DFAD0620ACF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CD7437BA-6431-4CDD-9A6A-6316732B8B66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Jiřina Svatušková</author>
  </authors>
  <commentList>
    <comment ref="S6" authorId="0" shapeId="0" xr:uid="{C2EDC06D-FDBC-49B5-99F0-57D3832E6344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546F021B-137B-44DD-B2C3-94D9BDBCDA1E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Jiřina Svatušková</author>
  </authors>
  <commentList>
    <comment ref="S6" authorId="0" shapeId="0" xr:uid="{3E793390-B867-4B4C-8CF1-60E1B15D559F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DBBB71E-975C-42DB-8EC6-88847ECCD275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Jiřina Svatušková</author>
  </authors>
  <commentList>
    <comment ref="S6" authorId="0" shapeId="0" xr:uid="{A51F86CE-DAB3-407E-913F-7380F7BAE41B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8B432AFA-50B2-4642-A14A-6D2682C1C55C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Jiřina Svatušková</author>
  </authors>
  <commentList>
    <comment ref="S6" authorId="0" shapeId="0" xr:uid="{43EED252-16AD-48C5-AF2D-8B87C362ADDC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E5848165-3CC8-4A69-A9F9-7F3A127F542E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Jiřina Svatušková</author>
  </authors>
  <commentList>
    <comment ref="S6" authorId="0" shapeId="0" xr:uid="{145EC896-DB77-4389-8505-40EF6EDD02A4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91132746-A8BC-4CA0-8FBB-C821E8BB3CF9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Jiřina Svatušková</author>
  </authors>
  <commentList>
    <comment ref="S6" authorId="0" shapeId="0" xr:uid="{9F53679D-AB72-4D04-9089-CA7892E504FB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4F520E11-8F20-4C8E-B4A7-FBBD9F9EA8DE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Jiřina Svatušková</author>
  </authors>
  <commentList>
    <comment ref="S6" authorId="0" shapeId="0" xr:uid="{B4BC0260-3D95-4450-9C75-7985A9E11E4B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81AA9BEA-3BB4-43D9-A918-B75DA037096F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Jiřina Svatušková</author>
  </authors>
  <commentList>
    <comment ref="S6" authorId="0" shapeId="0" xr:uid="{E409295A-5084-4E73-A833-FBC75E72C581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260286D9-A364-4CC2-9FD1-F4F0C557F579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Jiřina Svatušková</author>
  </authors>
  <commentList>
    <comment ref="S6" authorId="0" shapeId="0" xr:uid="{F1851899-A5BF-4876-AB17-1202C8AF827A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1BD6AE47-21B7-451E-9625-09829D93E046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<sst xmlns="http://schemas.openxmlformats.org/spreadsheetml/2006/main" count="3593" uniqueCount="877">
  <si>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</si>
  <si>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</si>
  <si>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</si>
  <si>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</si>
  <si>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</si>
  <si>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</si>
  <si>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</si>
  <si>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</si>
  <si>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</si>
  <si>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</si>
  <si>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</si>
  <si>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</si>
  <si>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</si>
  <si>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</si>
  <si>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</si>
  <si>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</si>
  <si>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</si>
  <si>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</si>
  <si>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</si>
  <si>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</si>
  <si>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</si>
  <si>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</si>
  <si>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</si>
  <si>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</si>
  <si>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</si>
  <si>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</si>
  <si>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</si>
  <si>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</si>
  <si>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</si>
  <si>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</si>
  <si>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</si>
  <si>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</si>
  <si>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</si>
  <si>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</si>
  <si>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</si>
  <si>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</si>
  <si>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</si>
  <si>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</si>
  <si>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</si>
  <si>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</si>
  <si>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</si>
  <si>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</si>
  <si>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</si>
  <si>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20-216</t>
  </si>
  <si>
    <t>MŠ Bášť</t>
  </si>
  <si>
    <t>Stavba</t>
  </si>
  <si>
    <t>Stavební objekt</t>
  </si>
  <si>
    <t>01</t>
  </si>
  <si>
    <t>Projekce</t>
  </si>
  <si>
    <t>02</t>
  </si>
  <si>
    <t>Zemní práce</t>
  </si>
  <si>
    <t>03</t>
  </si>
  <si>
    <t>Střecha</t>
  </si>
  <si>
    <t>04</t>
  </si>
  <si>
    <t>Výroba modulů</t>
  </si>
  <si>
    <t>05</t>
  </si>
  <si>
    <t>Zdravotechnické instalace</t>
  </si>
  <si>
    <t>06</t>
  </si>
  <si>
    <t>Vytápění</t>
  </si>
  <si>
    <t>07a</t>
  </si>
  <si>
    <t>Elektro silnoproud</t>
  </si>
  <si>
    <t>07b</t>
  </si>
  <si>
    <t>Elektro slaboproud</t>
  </si>
  <si>
    <t>07c</t>
  </si>
  <si>
    <t>Elektro Zabezpečení + Videotelefon</t>
  </si>
  <si>
    <t>08</t>
  </si>
  <si>
    <t>Montáž a doprava modulů</t>
  </si>
  <si>
    <t>09</t>
  </si>
  <si>
    <t>Celkem za stavbu</t>
  </si>
  <si>
    <t>CZK</t>
  </si>
  <si>
    <t>Rekapitulace dílů</t>
  </si>
  <si>
    <t>Typ dílu</t>
  </si>
  <si>
    <t>1</t>
  </si>
  <si>
    <t>11</t>
  </si>
  <si>
    <t>Přípravné a přidružené práce</t>
  </si>
  <si>
    <t>12</t>
  </si>
  <si>
    <t>Odkopávky a prokopávky</t>
  </si>
  <si>
    <t>13</t>
  </si>
  <si>
    <t>Hloubené vykopávky</t>
  </si>
  <si>
    <t>16</t>
  </si>
  <si>
    <t>Přemístění výkopku</t>
  </si>
  <si>
    <t>17</t>
  </si>
  <si>
    <t>Konstrukce ze zemin</t>
  </si>
  <si>
    <t>18</t>
  </si>
  <si>
    <t>Povrchové úpravy terénu</t>
  </si>
  <si>
    <t>19</t>
  </si>
  <si>
    <t>Hloubení pro podz.stěny a doly</t>
  </si>
  <si>
    <t>1S</t>
  </si>
  <si>
    <t>Foliová střecha</t>
  </si>
  <si>
    <t>MŠ Bášť (Moduly+Projekce)</t>
  </si>
  <si>
    <t>21</t>
  </si>
  <si>
    <t>Úprava podloží a základ.spáry</t>
  </si>
  <si>
    <t>27</t>
  </si>
  <si>
    <t>Základy</t>
  </si>
  <si>
    <t>38</t>
  </si>
  <si>
    <t>Kompletní konstrukce</t>
  </si>
  <si>
    <t>56</t>
  </si>
  <si>
    <t>Podklad.vrstvy komunikací a zp</t>
  </si>
  <si>
    <t>59</t>
  </si>
  <si>
    <t>Dlažby a předlažby komunikací</t>
  </si>
  <si>
    <t>89</t>
  </si>
  <si>
    <t>Ostatní konstrukce na trub.ved</t>
  </si>
  <si>
    <t>94</t>
  </si>
  <si>
    <t>Lešení a stavební výtahy</t>
  </si>
  <si>
    <t>97</t>
  </si>
  <si>
    <t>Prorážení otvorů</t>
  </si>
  <si>
    <t>99</t>
  </si>
  <si>
    <t>Staveništní přesun hmot</t>
  </si>
  <si>
    <t>CS04</t>
  </si>
  <si>
    <t>Ocelové konstrukce</t>
  </si>
  <si>
    <t>CS05</t>
  </si>
  <si>
    <t>Skladby</t>
  </si>
  <si>
    <t>CS06</t>
  </si>
  <si>
    <t>Vnitřní opláštění</t>
  </si>
  <si>
    <t>CS07</t>
  </si>
  <si>
    <t>Fasáda</t>
  </si>
  <si>
    <t>CS09</t>
  </si>
  <si>
    <t>Vnitřní povrchy</t>
  </si>
  <si>
    <t>CS10</t>
  </si>
  <si>
    <t>Výplně otvorů</t>
  </si>
  <si>
    <t>CS11</t>
  </si>
  <si>
    <t>TZB</t>
  </si>
  <si>
    <t>CS13</t>
  </si>
  <si>
    <t>Elektroinstalace - materiál</t>
  </si>
  <si>
    <t>Elektroinstalace - materiál slaboproud</t>
  </si>
  <si>
    <t>CS13B</t>
  </si>
  <si>
    <t>Elektroinstalace - montáž</t>
  </si>
  <si>
    <t>Elektroinstalace - montáž slaboproud</t>
  </si>
  <si>
    <t>CS13c</t>
  </si>
  <si>
    <t>Hromosvod</t>
  </si>
  <si>
    <t>CS13V</t>
  </si>
  <si>
    <t>Videotelefon IP</t>
  </si>
  <si>
    <t>CS13Z</t>
  </si>
  <si>
    <t>Zabezpečovací systém Jablotron</t>
  </si>
  <si>
    <t>CS15</t>
  </si>
  <si>
    <t>Ostatní</t>
  </si>
  <si>
    <t>CS16</t>
  </si>
  <si>
    <t>Montáže</t>
  </si>
  <si>
    <t>CS17</t>
  </si>
  <si>
    <t>Montážní materiál</t>
  </si>
  <si>
    <t>CS20</t>
  </si>
  <si>
    <t>Doprava</t>
  </si>
  <si>
    <t>díl</t>
  </si>
  <si>
    <t>F2040</t>
  </si>
  <si>
    <t>Zařízení staveniště</t>
  </si>
  <si>
    <t>T1</t>
  </si>
  <si>
    <t>Kotelna</t>
  </si>
  <si>
    <t>T2</t>
  </si>
  <si>
    <t>Podlahové vytápění</t>
  </si>
  <si>
    <t>T3</t>
  </si>
  <si>
    <t>Ústřední vytápění - tělesa, rozvody</t>
  </si>
  <si>
    <t>V1</t>
  </si>
  <si>
    <t>Materiál pro rozvody vody a kanalizace, připojení</t>
  </si>
  <si>
    <t>V2</t>
  </si>
  <si>
    <t>Montáž rozvodů vody a kanalizace</t>
  </si>
  <si>
    <t>V3</t>
  </si>
  <si>
    <t>Zařizovací předměty</t>
  </si>
  <si>
    <t>V4</t>
  </si>
  <si>
    <t>Materiál pro připojení zařizovacích předmětů</t>
  </si>
  <si>
    <t>V5</t>
  </si>
  <si>
    <t>Montáž zařizovacích předmětů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</si>
  <si>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</si>
  <si>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</si>
  <si>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</si>
  <si>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</si>
  <si>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</si>
  <si>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</si>
  <si>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</si>
  <si>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</si>
  <si>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</si>
  <si>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</si>
  <si>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</si>
  <si>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</si>
  <si>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</si>
  <si>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</si>
  <si>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</si>
  <si>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</si>
  <si>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</si>
  <si>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</si>
  <si>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</si>
  <si>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</si>
  <si>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</si>
  <si>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</si>
  <si>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</si>
  <si>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</si>
  <si>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</si>
  <si>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</si>
  <si>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</si>
  <si>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</si>
  <si>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</si>
  <si>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</si>
  <si>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CS010000001</t>
  </si>
  <si>
    <t>Dokumentace pro stavební povolení</t>
  </si>
  <si>
    <t>kpl</t>
  </si>
  <si>
    <t>Vlastní</t>
  </si>
  <si>
    <t>Kalkul</t>
  </si>
  <si>
    <t>Práce</t>
  </si>
  <si>
    <t>POL1_</t>
  </si>
  <si>
    <t>CS010000002</t>
  </si>
  <si>
    <t>Realizační dokumentace</t>
  </si>
  <si>
    <t>Specifikace</t>
  </si>
  <si>
    <t>POL3_0</t>
  </si>
  <si>
    <t>CS010000003</t>
  </si>
  <si>
    <t>Inženýrská činnost</t>
  </si>
  <si>
    <t>SUM</t>
  </si>
  <si>
    <t>END</t>
  </si>
  <si>
    <t>111201101R00</t>
  </si>
  <si>
    <t xml:space="preserve">Odstranění křovin i s kořeny na ploše </t>
  </si>
  <si>
    <t>m2</t>
  </si>
  <si>
    <t>POL1_0</t>
  </si>
  <si>
    <t>121101102R00</t>
  </si>
  <si>
    <t>Sejmutí ornice s přemístěním přes 50 do 100 m</t>
  </si>
  <si>
    <t>m3</t>
  </si>
  <si>
    <t>132201112R00</t>
  </si>
  <si>
    <t>Hloubení rýh š.do 60 cm v hor.3 nad 100 m3,STROJNĚ</t>
  </si>
  <si>
    <t>131201112R00</t>
  </si>
  <si>
    <t>Hloubení nezapaž. jam hor.3 do 1000 m3, STROJNĚ</t>
  </si>
  <si>
    <t>POL1_1</t>
  </si>
  <si>
    <t>131201119R00</t>
  </si>
  <si>
    <t>Příplatek za lepivost - hloubení nezap.jam v hor.3</t>
  </si>
  <si>
    <t>162701105R00</t>
  </si>
  <si>
    <t>z horniny 1 až 4, na vzdálenost přes 9 000  do 10 000 m</t>
  </si>
  <si>
    <t>RTS 20/ II</t>
  </si>
  <si>
    <t>182001111R00</t>
  </si>
  <si>
    <t>Plošná úprava terénu, nerovnosti do 10 cm v rovině</t>
  </si>
  <si>
    <t>211971110R00</t>
  </si>
  <si>
    <t>Opláštění  z geotextilie o sklonu do 1 : 2,5</t>
  </si>
  <si>
    <t>564861111RT2</t>
  </si>
  <si>
    <t>Podklad ze štěrkodrti po zhutnění tloušťky 20 cm, štěrkodrť frakce 0-32 mm</t>
  </si>
  <si>
    <t>998011031R00</t>
  </si>
  <si>
    <t>Přesun hmot pro budovy z bloků výšky do 6 m</t>
  </si>
  <si>
    <t>t</t>
  </si>
  <si>
    <t>388129210R00</t>
  </si>
  <si>
    <t>Dodávka dílců prefa. kanálů ze ŽB O</t>
  </si>
  <si>
    <t>kus</t>
  </si>
  <si>
    <t>388129423R00</t>
  </si>
  <si>
    <t>Dodávka prefa.kanálů ze ŽB,tvar des.ukončení</t>
  </si>
  <si>
    <t>388129720R00</t>
  </si>
  <si>
    <t>Dodávka prefa.kanálů ze ŽB, nástavec</t>
  </si>
  <si>
    <t>132201119R00</t>
  </si>
  <si>
    <t>Přípl.za lepivost,hloubení rýh 60 cm,hor.3,STROJNĚ</t>
  </si>
  <si>
    <t>167101101R00</t>
  </si>
  <si>
    <t xml:space="preserve">Nakládání výkopku z hor.1-4 v množství </t>
  </si>
  <si>
    <t>174101101R00</t>
  </si>
  <si>
    <t>Zásyp jam, rýh, šachet se zhutněním</t>
  </si>
  <si>
    <t>175101101RT2</t>
  </si>
  <si>
    <t>Obsyp potrubí bez prohození sypaniny, s dodáním štěrkopísku frakce 0 - 22 mm</t>
  </si>
  <si>
    <t>180402111R00</t>
  </si>
  <si>
    <t>Založení trávníku parkového výsevem v rovině</t>
  </si>
  <si>
    <t>199000001R00</t>
  </si>
  <si>
    <t>Poplatek za skládku - ornice</t>
  </si>
  <si>
    <t>199000002R00</t>
  </si>
  <si>
    <t>Poplatek za skládku horniny 1- 4</t>
  </si>
  <si>
    <t>274313621R00</t>
  </si>
  <si>
    <t xml:space="preserve">Beton základových pasů prostý C 20/25 </t>
  </si>
  <si>
    <t>274361721R00</t>
  </si>
  <si>
    <t>Výztuž základových pasů z oceli BSt 500 S</t>
  </si>
  <si>
    <t>275321321R00</t>
  </si>
  <si>
    <t>Železobeton základových patek C 20/25</t>
  </si>
  <si>
    <t>275351215R00</t>
  </si>
  <si>
    <t>Bednění stěn základových patek - zřízení</t>
  </si>
  <si>
    <t>275351216R00</t>
  </si>
  <si>
    <t>Bednění stěn základových patek - odstranění</t>
  </si>
  <si>
    <t>275361721R00</t>
  </si>
  <si>
    <t>Výztuž základových patek z oceli BSt 500 S</t>
  </si>
  <si>
    <t>591100020RAA</t>
  </si>
  <si>
    <t>Chodník z dlažby zámkové, dlažba přírodní tloušťka 6 cm</t>
  </si>
  <si>
    <t>Agregovaná položka</t>
  </si>
  <si>
    <t>POL2_0</t>
  </si>
  <si>
    <t>894412211RAA</t>
  </si>
  <si>
    <t>Šachta, DN 1000, stěna 90 mm, dno přímé V max. 40, hloubka dna 2,26 m, poklop litina 12,5 t</t>
  </si>
  <si>
    <t>894412511RAA</t>
  </si>
  <si>
    <t>Šachta, DN 1500 stěna 150 mm, dno přímé V max. 100, hloubka dna 2,335 m, poklop litina 12,5 t</t>
  </si>
  <si>
    <t>979081111R00</t>
  </si>
  <si>
    <t>Odvoz suti a vybour. hmot na skládku do 1 km</t>
  </si>
  <si>
    <t>979081121R00</t>
  </si>
  <si>
    <t>Příplatek k odvozu za každý další 1 km</t>
  </si>
  <si>
    <t>979082111R00</t>
  </si>
  <si>
    <t>Vnitrostaveništní doprava suti do 10 m</t>
  </si>
  <si>
    <t>979999999R00</t>
  </si>
  <si>
    <t xml:space="preserve">Poplatek za skládku 10 % příměsí </t>
  </si>
  <si>
    <t>Pol__0022</t>
  </si>
  <si>
    <t>DOPRAVA (vodorovná-svislá, přesun hmot, odvoz odpadu, skládka)</t>
  </si>
  <si>
    <t>Pol__0023</t>
  </si>
  <si>
    <t>MONTÁŽ OSB  (plocha, záhlaví atiky)</t>
  </si>
  <si>
    <t>Pol__0024</t>
  </si>
  <si>
    <t>OKAPOVÝ SYSTÉM ( komplet )</t>
  </si>
  <si>
    <t>Pol__0025</t>
  </si>
  <si>
    <t>APLIKACE FÓLIOVÉHO SYSTÉMU</t>
  </si>
  <si>
    <t>Pol__0001</t>
  </si>
  <si>
    <t>FATRAFOL 810 1,5 mm (458m2+10% ztráty - přesahy)</t>
  </si>
  <si>
    <t>POL3_</t>
  </si>
  <si>
    <t>Pol__0002</t>
  </si>
  <si>
    <t>TVÁRNÁ FÓLIE 2,0 mm (izolace kruhových prostupů)</t>
  </si>
  <si>
    <t>Pol__0003</t>
  </si>
  <si>
    <t>PAROZÁBRANA PE 0,2 mm</t>
  </si>
  <si>
    <t>Pol__0004</t>
  </si>
  <si>
    <t>GEOTEXTILIE 300 g/m2</t>
  </si>
  <si>
    <t>Pol__0005</t>
  </si>
  <si>
    <t>OKAPNICE r.š. 200</t>
  </si>
  <si>
    <t>bm</t>
  </si>
  <si>
    <t>Pol__0006</t>
  </si>
  <si>
    <t>LIŠTA  vnitřní poplast (klemp.prvek na ukotvení rohů)</t>
  </si>
  <si>
    <t>Pol__0007</t>
  </si>
  <si>
    <t>LIŠTA  vnější poplast (klemp.prvek na ukotvení rohů)</t>
  </si>
  <si>
    <t>Pol__0008</t>
  </si>
  <si>
    <t>KOTVÍCÍ  PRVEK - na klemp. Prvky</t>
  </si>
  <si>
    <t>ks</t>
  </si>
  <si>
    <t>Pol__0009</t>
  </si>
  <si>
    <t>KOTVÍCÍ  PRVEK - EPS, fólie</t>
  </si>
  <si>
    <t>Pol__0010</t>
  </si>
  <si>
    <t>EPS  100S 150mm (EPS 100S   20 - 120 mm)</t>
  </si>
  <si>
    <t>Pol__0011</t>
  </si>
  <si>
    <t>SPÁD  KLÍNY</t>
  </si>
  <si>
    <t>Pol__0012</t>
  </si>
  <si>
    <t>EPS 100   ROZH (spádování vpustí)</t>
  </si>
  <si>
    <t>Pol__0013</t>
  </si>
  <si>
    <t>VPUST TOPWET DN 110</t>
  </si>
  <si>
    <t>Pol__0014</t>
  </si>
  <si>
    <t>PROSTUP KABELŮ DN 75</t>
  </si>
  <si>
    <t>Pol__0015</t>
  </si>
  <si>
    <t>ODVĚTRÁNÍ KANALIZACE DN 100</t>
  </si>
  <si>
    <t>Pol__0016</t>
  </si>
  <si>
    <t>OSB DESKA 18 mm (plocha)</t>
  </si>
  <si>
    <t>Pol__0017</t>
  </si>
  <si>
    <t>OSB DESKA 15 mm (atika)</t>
  </si>
  <si>
    <t>Pol__0018</t>
  </si>
  <si>
    <t>KOTVÍCÍ  PRVEK (OSB)</t>
  </si>
  <si>
    <t>Pol__0019</t>
  </si>
  <si>
    <t>TVATOVKA KUŽEL PVC</t>
  </si>
  <si>
    <t>Pol__0020</t>
  </si>
  <si>
    <t>POLYURETAN. TMEL</t>
  </si>
  <si>
    <t>C04071001T01</t>
  </si>
  <si>
    <t>Manipulace s modulem, příprava pro obalovnu (nadrozměr)</t>
  </si>
  <si>
    <t>Soubor</t>
  </si>
  <si>
    <t>C04099003T00</t>
  </si>
  <si>
    <t>Nátěr rámů,konstrukcí</t>
  </si>
  <si>
    <t>kg</t>
  </si>
  <si>
    <t>C04099004</t>
  </si>
  <si>
    <t>Tmelení a broušení rámu</t>
  </si>
  <si>
    <t>C0401-3490100003300T01</t>
  </si>
  <si>
    <t>Rám 3000 x 11000 x 3500, (2110,849 kg)</t>
  </si>
  <si>
    <t>C05011075T01</t>
  </si>
  <si>
    <t>Obvodová stěna O-075 , (0,038 W/mK)</t>
  </si>
  <si>
    <t>C05011200T01</t>
  </si>
  <si>
    <t>Obvodová stěna O-200 S, MV 200 - 0,038 W/mK</t>
  </si>
  <si>
    <t>C05021150T04</t>
  </si>
  <si>
    <t>Podlaha P 150 - 22 mm - cetris, (0,033 W/mK) 100+50</t>
  </si>
  <si>
    <t>C05031150T01</t>
  </si>
  <si>
    <t>Strop S 150, (0,038 W/mK) 100/50</t>
  </si>
  <si>
    <t>C05040075T01</t>
  </si>
  <si>
    <t>Vnitřní stěna V 075  (MW 75mm), (0,038 W/mK) 80</t>
  </si>
  <si>
    <t>C05040150T01</t>
  </si>
  <si>
    <t>Vnitřní stěna V 150  (MW 150mm), (0,038 W/mK) 160</t>
  </si>
  <si>
    <t>C05050050T01</t>
  </si>
  <si>
    <t>Instalační příčky I 050, předstěna</t>
  </si>
  <si>
    <t>C05101007T01</t>
  </si>
  <si>
    <t>Výztuha OSB - 25mm - kuchyň, skříňky, třída TV, zařizovací předměty, topná tělesa</t>
  </si>
  <si>
    <t>C05021150T09b</t>
  </si>
  <si>
    <t>Podlaha Fermacell 2E22,EPS 200 (40-80mm)</t>
  </si>
  <si>
    <t>CS050000002</t>
  </si>
  <si>
    <t>Sanitární příčka mezi WC - lamino, sražená hrana, nožička</t>
  </si>
  <si>
    <t>C06021112T01</t>
  </si>
  <si>
    <t>Opláštění SDK 12,5, 1x RB 1250 x 2000</t>
  </si>
  <si>
    <t>C06022115T01</t>
  </si>
  <si>
    <t>Opláštění SDK 15, 1x RF 1250 x 2000</t>
  </si>
  <si>
    <t>C06031112T02</t>
  </si>
  <si>
    <t>Opláštění Rigistabil 12,5, 1x 1250x2650</t>
  </si>
  <si>
    <t>C05101007T03</t>
  </si>
  <si>
    <t>Fasáda OSB , 18 mm - ostrá hrana</t>
  </si>
  <si>
    <t>C07022012T02</t>
  </si>
  <si>
    <t>Fasáda Cetris , Cetris 12 přírodní</t>
  </si>
  <si>
    <t>C07052001T03</t>
  </si>
  <si>
    <t>Fasáda žlutá nerezová lanková síť X-TEND, velikost oka MW 100, lanka 6mm -obvod, 2mm síť</t>
  </si>
  <si>
    <t>C07060001T02</t>
  </si>
  <si>
    <t>Fasáda - difusní fólie (mezi moduly)</t>
  </si>
  <si>
    <t>C07031040T00b</t>
  </si>
  <si>
    <t>Zateplovací systém ETICS  -  EPS F 100 mm, s omítkou weber, zrno 2 mm</t>
  </si>
  <si>
    <t>pas040317011933T</t>
  </si>
  <si>
    <t>Fólie na spoje a prostupy 60mm role 25bm - Přelepení spojů fasádních membrán ME314</t>
  </si>
  <si>
    <t>C09012001T01</t>
  </si>
  <si>
    <t>Malba sádrokarton, Primalex - 1 x penetrace, 2 x malba</t>
  </si>
  <si>
    <t>C09020001T00</t>
  </si>
  <si>
    <t>Montáž obkladu keramického, lepidlo,spárovací hmota</t>
  </si>
  <si>
    <t>C09020002T00</t>
  </si>
  <si>
    <t>Montáž lišt k obkladům</t>
  </si>
  <si>
    <t>m</t>
  </si>
  <si>
    <t>C09032001T01</t>
  </si>
  <si>
    <t>Podlaha PVC Tarkett Standard Plus tl.2mm R9</t>
  </si>
  <si>
    <t>C09039002T04</t>
  </si>
  <si>
    <t>Soklová lišta , bolta lišta pro PVC (bez PVC)</t>
  </si>
  <si>
    <t>C09041001T00</t>
  </si>
  <si>
    <t>Montáž dlažby keramické,lepidlo, spárovací hmota</t>
  </si>
  <si>
    <t>C09074001T00</t>
  </si>
  <si>
    <t>Hydroizolační páska Mapei Mapeband šířka 12cm</t>
  </si>
  <si>
    <t>C09072001T01b</t>
  </si>
  <si>
    <t>Pružná hydroizolace podlah koupelen, MAPEI + tkanina Vertex R117</t>
  </si>
  <si>
    <t>pov010102061008T</t>
  </si>
  <si>
    <t>Dlažba RAKO Color Two + sokl, 30 x 30 cm , včetně prořezu</t>
  </si>
  <si>
    <t>pov010102061009</t>
  </si>
  <si>
    <t>Koberec, včetně prořezu</t>
  </si>
  <si>
    <t>pov020100000810T</t>
  </si>
  <si>
    <t>Obklad Rako Color One 19,8x19,8 cm WAA1N550 - světle modrá, včetně prořezu</t>
  </si>
  <si>
    <t>pro031313010003T</t>
  </si>
  <si>
    <t>Lišta ukončovací  lišta k obkladu - nerez  (včetně prořezu)</t>
  </si>
  <si>
    <t>C10053112T01</t>
  </si>
  <si>
    <t>Vnitřní ostění a nadpraží, SDK GKF 12,5mm</t>
  </si>
  <si>
    <t>C10062001T00</t>
  </si>
  <si>
    <t>Vnější Al parapety včetně bočnic před omítkou</t>
  </si>
  <si>
    <t>C100500011T00</t>
  </si>
  <si>
    <t>Příprava pro osazení okna (materiál, práce), PVC  - TP651</t>
  </si>
  <si>
    <t>CS10000000010</t>
  </si>
  <si>
    <t>Vstupní dveře PVC 900/2100 s nadsvětlíkem a prosklením VSG klika/klika(nerez), FAB, samozavírač,, příprava pro el. zámek, bez požární odolnosti</t>
  </si>
  <si>
    <t>CS10000000011</t>
  </si>
  <si>
    <t>Vstupní dveře PVC 800/2100 s nadsvětlíkem , klika/klika(nerez), bez požární odolnosti</t>
  </si>
  <si>
    <t>CS1000000007</t>
  </si>
  <si>
    <t>Vnitřní dveře plné 700-900/1970 Elegant Komfort CPL bíl, klika/klika(nerez), FAB + obložková zárubeň</t>
  </si>
  <si>
    <t>CS1000000008</t>
  </si>
  <si>
    <t>Vnitřní dveře plné 700-900/1970 s prosklením Elegant Komfort CPL bíl, klika/klika(nerez), FAB +, obložková zárubeň</t>
  </si>
  <si>
    <t>CS100000001</t>
  </si>
  <si>
    <t>Okno bez límce 600x600, S, bílá, trojsklo, Ug=0,7 Rw=33 dB</t>
  </si>
  <si>
    <t>CS1000000010</t>
  </si>
  <si>
    <t>Okno bez límce 2200x2400,6 dílů fix 1díl O/S- bílá + červené O/S křídlo, trojsklo, Ug=0,7 Rw=37 dB,,, VSG jednostr. (pozice 10)</t>
  </si>
  <si>
    <t>CS1000000011</t>
  </si>
  <si>
    <t>Okno bez límce 2200x2400,7 dílů fix 2díly O/S- bílá + modrá O/S křídla, trojsklo, Ug=0,7 Rw=37 dB,,, VSG jednostr. (pozice 11)</t>
  </si>
  <si>
    <t>CS1000000012</t>
  </si>
  <si>
    <t>Okno bez límce 2200x2400,7 dílů fix 2díly O/S- bílá + žlutá O/S křídla, trojsklo, Ug=0,7 Rw=37 dB,,, VSG jednostr. (pozice 12)</t>
  </si>
  <si>
    <t>CS1000000013</t>
  </si>
  <si>
    <t>Okno bez límce 2200x2400,6 dílů fix 1díl O/S- bílá + žlutá O/S křídla, trojsklo, Ug=0,7 Rw=37 dB,,, VSG jednostr. (pozice 13)</t>
  </si>
  <si>
    <t>CS1000000014</t>
  </si>
  <si>
    <t>Okno bez límce 2200x2400,7 dílů fix 2díly O/S- bílá + červená O/S křídla, trojsklo, Ug=0,7 Rw=37 dB,, ,  VSG jednostr. (pozice 14)</t>
  </si>
  <si>
    <t>CS100000002</t>
  </si>
  <si>
    <t>Okno bez límce 1400x850, S, bílá, trojsklo, Ug=0,7 Rw=33 dB</t>
  </si>
  <si>
    <t>CS100000003</t>
  </si>
  <si>
    <t>Okno bez límce 1400x1400, O/S, bílá, trojsklo, Ug=0,7 Rw=33 dB</t>
  </si>
  <si>
    <t>CS100000004</t>
  </si>
  <si>
    <t>Okno bez límce 2000x1400, OS+OS - bílá, trojsklo, Ug=0,7 Rw=33 dB</t>
  </si>
  <si>
    <t>CS100000005</t>
  </si>
  <si>
    <t>Okno bez límce 2200x2400, 8 dílů fix, 1díl O/S- bílá + modré O/S křídlo, trojsklo, Ug=0,7 Rw=37 dB,, VSG jednostr.(pozice 5)</t>
  </si>
  <si>
    <t>CS100000006</t>
  </si>
  <si>
    <t>Okno bez límce 2200x2400,6 dílů fix 1díl O/S- bílá + červenéO/S křídlo, trojsklo, Ug=0,7 Rw=37 dB,,, VSG jednostr. (pozice 6)</t>
  </si>
  <si>
    <t>CS100000007</t>
  </si>
  <si>
    <t>Okno bez límce 2200x2400, 7dílů fix, 2díl O/S- bílá + červená O/S křídla, trojsklo, Ug=0,7 Rw=37 dB,, VSG jednostr.(pozice7)</t>
  </si>
  <si>
    <t>CS100000008</t>
  </si>
  <si>
    <t>Okno bez límce 2200x2400,5 dílů fix 2díly O/S- bílá + žlutá O/S křídla, trojsklo, Ug=0,7 Rw=37 dB,,, VSG jednostr. (pozice 8)</t>
  </si>
  <si>
    <t>CS100000009</t>
  </si>
  <si>
    <t>Okno bez límce 2200x2400, 7dílů fix, 2díl O/S- bílá + žlutá O/S křídla, trojsklo, Ug=0,7 Rw=37 dB,, VSG jednostr.(pozice 9)</t>
  </si>
  <si>
    <t>dve040811000503T</t>
  </si>
  <si>
    <t>Kování rozetové Rostex Vigo  WC  nerez mat</t>
  </si>
  <si>
    <t>dve040812000503T</t>
  </si>
  <si>
    <t>Kování rozetové Rostex Vigo  PZ  nerez mat</t>
  </si>
  <si>
    <t>par0108111252100T</t>
  </si>
  <si>
    <t>PVC Standard parapet interiérový s nosem, bílý, včetně bočních krytek</t>
  </si>
  <si>
    <t>CS1100000005</t>
  </si>
  <si>
    <t>Měření a regulace</t>
  </si>
  <si>
    <t>CS110000002</t>
  </si>
  <si>
    <t>Ventilátory - spiropotrubí (vývody na střechu); bez rekuperace</t>
  </si>
  <si>
    <t>C15011001T00</t>
  </si>
  <si>
    <t>Úklid modulu</t>
  </si>
  <si>
    <t>C15021001T00</t>
  </si>
  <si>
    <t>Nakládka modulů ve výrobním závodě</t>
  </si>
  <si>
    <t>C15030001T01</t>
  </si>
  <si>
    <t>Zakrytí modulů pro přepravu, smršťovací folie</t>
  </si>
  <si>
    <t>CS150000001</t>
  </si>
  <si>
    <t>Stříška oblouková 1580x900mm, kouřový polykarbonát, spojovací materiál, výztuhy</t>
  </si>
  <si>
    <t>potrubí ppr 40 rct fiber</t>
  </si>
  <si>
    <t>potrubí ppr 32 rct</t>
  </si>
  <si>
    <t>potrubí ppr 25 rct</t>
  </si>
  <si>
    <t>potrubí ppr 20 rct</t>
  </si>
  <si>
    <t>izolace 40/15</t>
  </si>
  <si>
    <t>izolace 32/15</t>
  </si>
  <si>
    <t>izolace 25/15</t>
  </si>
  <si>
    <t>izolace 20/10</t>
  </si>
  <si>
    <t>prodloužení k ventilům</t>
  </si>
  <si>
    <t>fitinky ppr</t>
  </si>
  <si>
    <t>směšovací ventil</t>
  </si>
  <si>
    <t>fitinky mosaz</t>
  </si>
  <si>
    <t>potrubí ht 110</t>
  </si>
  <si>
    <t>potrubí ht 75</t>
  </si>
  <si>
    <t>potrubí ht 50</t>
  </si>
  <si>
    <t>potrubí ht 40</t>
  </si>
  <si>
    <t>potrubí ht 32</t>
  </si>
  <si>
    <t>fitinky ht 100-32</t>
  </si>
  <si>
    <t>čistící kus 100</t>
  </si>
  <si>
    <t>ventilační hlavice</t>
  </si>
  <si>
    <t>Pol__0021</t>
  </si>
  <si>
    <t>podlahová vpusť  HL</t>
  </si>
  <si>
    <t>HL 406</t>
  </si>
  <si>
    <t>Hl136</t>
  </si>
  <si>
    <t>geberit duofix</t>
  </si>
  <si>
    <t>uchycení potrubí</t>
  </si>
  <si>
    <t>Pol__0026</t>
  </si>
  <si>
    <t>cirkulační čerpadlo včětně šroubení a ventilů</t>
  </si>
  <si>
    <t>Pol__0027</t>
  </si>
  <si>
    <t>kulové kohouty souhrn</t>
  </si>
  <si>
    <t>Pol__0028</t>
  </si>
  <si>
    <t>vyvažovací ventil MTCV</t>
  </si>
  <si>
    <t>Pol__0029</t>
  </si>
  <si>
    <t>montáž potrubí ht 100-32</t>
  </si>
  <si>
    <t>Pol__0030</t>
  </si>
  <si>
    <t>montáž čistícího kusu</t>
  </si>
  <si>
    <t>Pol__0031</t>
  </si>
  <si>
    <t>montáž podlahové vpusťi</t>
  </si>
  <si>
    <t>Pol__0032</t>
  </si>
  <si>
    <t>montáž vývodů</t>
  </si>
  <si>
    <t>Pol__0033</t>
  </si>
  <si>
    <t>montáž geberitů duofix</t>
  </si>
  <si>
    <t>Pol__0034</t>
  </si>
  <si>
    <t>montáž uchycení potrubí</t>
  </si>
  <si>
    <t>Pol__0035</t>
  </si>
  <si>
    <t>montáž tvarovek</t>
  </si>
  <si>
    <t>Pol__0036</t>
  </si>
  <si>
    <t>zhotovení tras a prostupů</t>
  </si>
  <si>
    <t>Pol__0037</t>
  </si>
  <si>
    <t>montáž potrubí ppr 40-20</t>
  </si>
  <si>
    <t>Pol__0038</t>
  </si>
  <si>
    <t>montáž výústí voda</t>
  </si>
  <si>
    <t>Pol__0039</t>
  </si>
  <si>
    <t>montáž izolace</t>
  </si>
  <si>
    <t>Pol__0040</t>
  </si>
  <si>
    <t>Pol__0041</t>
  </si>
  <si>
    <t>tlaková zkouška potrubí, proplach</t>
  </si>
  <si>
    <t>Pol__0042</t>
  </si>
  <si>
    <t>zhotovení prostupů</t>
  </si>
  <si>
    <t>Pol__0043</t>
  </si>
  <si>
    <t>montáž směšovacího ventilu</t>
  </si>
  <si>
    <t>Pol__0044</t>
  </si>
  <si>
    <t>montáž cirkulační sestavy</t>
  </si>
  <si>
    <t>Pol__0045</t>
  </si>
  <si>
    <t>napojení potrubí vody</t>
  </si>
  <si>
    <t>C04082001T12</t>
  </si>
  <si>
    <t xml:space="preserve">Výztuhy pro závěsné WC, ocel </t>
  </si>
  <si>
    <t>C1002075101Tb</t>
  </si>
  <si>
    <t>Štětka bílá plastová</t>
  </si>
  <si>
    <t>C12010021T02</t>
  </si>
  <si>
    <t>Umyvadlový set Ideal Standard s otvorem, 55 cm, baterie Concept, sifon</t>
  </si>
  <si>
    <t>soub</t>
  </si>
  <si>
    <t>C12010021T03</t>
  </si>
  <si>
    <t>Nábytkové umyvadlo Jika Lyra Plus Viva 50x43 cm otvor pro baterii uprostřed, baterie Concept, Sifon, umyvadlový Design, průměr 32 mm, prostorově úsporný, kov</t>
  </si>
  <si>
    <t>C12022002T01</t>
  </si>
  <si>
    <t>Závěsné WC , Ideal Standard Eurovit V bílá, geberit duofix, WC sedátko a tlačítko</t>
  </si>
  <si>
    <t>C12023001T01</t>
  </si>
  <si>
    <t>Závěsné WC - dětské, Keramag Kind, geberit duofix, WC sedátko a tlačítko</t>
  </si>
  <si>
    <t>C12041102T01</t>
  </si>
  <si>
    <t>Sprchový kout, Ravak Angela čtverec 90 PU   90x90x185 bílá, baterie nástěnná, sprchový set</t>
  </si>
  <si>
    <t>C12051001T01</t>
  </si>
  <si>
    <t>Výlevka plastová závěsná, ABU, mřížka, baterie nástěnná, sifon</t>
  </si>
  <si>
    <t>C12092001T02</t>
  </si>
  <si>
    <t>Dvířka revizní ZTI, Haco plastová 300x300</t>
  </si>
  <si>
    <t>CS12000002</t>
  </si>
  <si>
    <t>Držák na toaletní papír plast</t>
  </si>
  <si>
    <t>san135937030001T</t>
  </si>
  <si>
    <t>Háček Sanela nerezový dvojitý, new design,, lesk    SLZN 57</t>
  </si>
  <si>
    <t>san210033334400T</t>
  </si>
  <si>
    <t>Zrcadlo s fazetou 600x800</t>
  </si>
  <si>
    <t>san220000000000T</t>
  </si>
  <si>
    <t>Dávkovač mýdla 1319-75</t>
  </si>
  <si>
    <t>san30563628464T</t>
  </si>
  <si>
    <t>Vpust podlahová nerezová Concept přímá, mřížka nerez, vodní zápachová uzávěra, DN 50 (150 x 150), PT100PV2</t>
  </si>
  <si>
    <t>Pol__0078</t>
  </si>
  <si>
    <t>Pol__0079</t>
  </si>
  <si>
    <t>rohový ventil schell</t>
  </si>
  <si>
    <t>Pol__0080</t>
  </si>
  <si>
    <t>pračkový ventil schell</t>
  </si>
  <si>
    <t>Pol__0081</t>
  </si>
  <si>
    <t>silikon sanitar</t>
  </si>
  <si>
    <t>Pol__0082</t>
  </si>
  <si>
    <t>montáž závěsného WC vč. tlačítka a sedátka</t>
  </si>
  <si>
    <t>Pol__0083</t>
  </si>
  <si>
    <t>montáž umyvadla včetně sifonu</t>
  </si>
  <si>
    <t>Pol__0084</t>
  </si>
  <si>
    <t>montáž baterie stojánkové</t>
  </si>
  <si>
    <t>Pol__0085</t>
  </si>
  <si>
    <t>montáž baterie nástěnné</t>
  </si>
  <si>
    <t>Pol__0086</t>
  </si>
  <si>
    <t>montáž sprchové vaničky a zástěny</t>
  </si>
  <si>
    <t>Pol__0087</t>
  </si>
  <si>
    <t>montáž rohových a pračkových ventilů</t>
  </si>
  <si>
    <t>Pol__0088</t>
  </si>
  <si>
    <t>montáž a připojení dřezu</t>
  </si>
  <si>
    <t>Pol__0089</t>
  </si>
  <si>
    <t>silikonování</t>
  </si>
  <si>
    <t>Pol__0046</t>
  </si>
  <si>
    <t>doprava, přesun hmot</t>
  </si>
  <si>
    <t>Montáž kotelny a připojení komplet</t>
  </si>
  <si>
    <t>Regulace</t>
  </si>
  <si>
    <t>Viesmann vitodens 25kw</t>
  </si>
  <si>
    <t>Zásobník TUV HRS 400L</t>
  </si>
  <si>
    <t>Expanze 18L</t>
  </si>
  <si>
    <t>Rozdělovač - zběrač 4cesty</t>
  </si>
  <si>
    <t>Čerpadlo oběhové</t>
  </si>
  <si>
    <t>Uzavírací armatury</t>
  </si>
  <si>
    <t>Zpětná klapka</t>
  </si>
  <si>
    <t>Filtr</t>
  </si>
  <si>
    <t>Šroubení</t>
  </si>
  <si>
    <t>Trojcestný ventil</t>
  </si>
  <si>
    <t>Servopohon</t>
  </si>
  <si>
    <t>Elektroventil</t>
  </si>
  <si>
    <t>Teploměry, manometry</t>
  </si>
  <si>
    <t>Fitinky mosaz</t>
  </si>
  <si>
    <t>sou</t>
  </si>
  <si>
    <t>Potrubí CU 42</t>
  </si>
  <si>
    <t>Potrubí CU 28</t>
  </si>
  <si>
    <t>Fitinky CU 42-22 lis</t>
  </si>
  <si>
    <t>Uchycení</t>
  </si>
  <si>
    <t>Spojovací materiál</t>
  </si>
  <si>
    <t>Montáž podlahového vytápění</t>
  </si>
  <si>
    <t>Systémová deska</t>
  </si>
  <si>
    <t>Plná deska</t>
  </si>
  <si>
    <t>Vratná deska</t>
  </si>
  <si>
    <t>Potrubí</t>
  </si>
  <si>
    <t>Rozdělovač</t>
  </si>
  <si>
    <t>Dilatační páska</t>
  </si>
  <si>
    <t>Krycí folie</t>
  </si>
  <si>
    <t>Skříň rozdělovače</t>
  </si>
  <si>
    <t>Ochranná trubka</t>
  </si>
  <si>
    <t>Vodící oblouk</t>
  </si>
  <si>
    <t>Vyvažovací sada</t>
  </si>
  <si>
    <t>Připojovací šroubení</t>
  </si>
  <si>
    <t>Rozvaděč NEA H 230 smart</t>
  </si>
  <si>
    <t>Prostorový termostat NEA HT 230</t>
  </si>
  <si>
    <t>Pol__0049</t>
  </si>
  <si>
    <t>Montáž UT - rozvody do kotelny, tělesa</t>
  </si>
  <si>
    <t>Potrubí CU 22</t>
  </si>
  <si>
    <t>Potrubí CU 18</t>
  </si>
  <si>
    <t>Potrubí CU 15</t>
  </si>
  <si>
    <t>Fitinky CU 28 - 15 lis</t>
  </si>
  <si>
    <t>Radik vk 21</t>
  </si>
  <si>
    <t>Žebřík Koralux Rondo 1820/600</t>
  </si>
  <si>
    <t>Radiátorvé ventily vč.hlavic</t>
  </si>
  <si>
    <t>Žebříkové armatury vč.hlavic</t>
  </si>
  <si>
    <t>Pol__0047</t>
  </si>
  <si>
    <t>Pol__0048</t>
  </si>
  <si>
    <t>Izolace</t>
  </si>
  <si>
    <t>Pol__0050</t>
  </si>
  <si>
    <t>Pol__0051</t>
  </si>
  <si>
    <t>Přesun hmot</t>
  </si>
  <si>
    <t>40</t>
  </si>
  <si>
    <t>Kabelový držák OBO M30</t>
  </si>
  <si>
    <t>Rozvaděč HAGER FWB 144M</t>
  </si>
  <si>
    <t>10</t>
  </si>
  <si>
    <t>HAGER Jistič, 16A/3B</t>
  </si>
  <si>
    <t>HAGER Jistič, 16A/1B</t>
  </si>
  <si>
    <t>Rozv., Lišta propojovací 1m</t>
  </si>
  <si>
    <t>HAGER Jistič, 10A/1B</t>
  </si>
  <si>
    <t>14</t>
  </si>
  <si>
    <t>HAGER Stykač 40A/3P</t>
  </si>
  <si>
    <t>15</t>
  </si>
  <si>
    <t>Koncový kryt lišty propojovací</t>
  </si>
  <si>
    <t>Modulová záslepka 12M</t>
  </si>
  <si>
    <t>HAGER Svorka patrová</t>
  </si>
  <si>
    <t>ROZVADĚČ Svorky, dorazy, přepážky</t>
  </si>
  <si>
    <t>CYA, o2,5</t>
  </si>
  <si>
    <t>2</t>
  </si>
  <si>
    <t>HAGER Jistič, 63A/3B</t>
  </si>
  <si>
    <t>20</t>
  </si>
  <si>
    <t>CYA, o10</t>
  </si>
  <si>
    <t>CYA, o6</t>
  </si>
  <si>
    <t>22</t>
  </si>
  <si>
    <t>Nulový můstek 12M</t>
  </si>
  <si>
    <t>23</t>
  </si>
  <si>
    <t>EPS svorkovnice</t>
  </si>
  <si>
    <t>24</t>
  </si>
  <si>
    <t>Pospojení stavby</t>
  </si>
  <si>
    <t>25</t>
  </si>
  <si>
    <t>KOPOS, Kabel kanál 170x70</t>
  </si>
  <si>
    <t>26</t>
  </si>
  <si>
    <t>Distribuční svorka KJ02DN</t>
  </si>
  <si>
    <t>Kabel PRAFLADUR 5x1,5 (protipožární)</t>
  </si>
  <si>
    <t>28</t>
  </si>
  <si>
    <t>KOPOS, Krabice KP68 do sádrokartonu</t>
  </si>
  <si>
    <t>29</t>
  </si>
  <si>
    <t>KOPOS, Dvojkrabice KP68 do sádrokartonu</t>
  </si>
  <si>
    <t>3</t>
  </si>
  <si>
    <t>Vypínací cívka HAGER</t>
  </si>
  <si>
    <t>30</t>
  </si>
  <si>
    <t>KOPOS, Trojkrabice KP68 do sádrokartonu</t>
  </si>
  <si>
    <t>31</t>
  </si>
  <si>
    <t>KOPOS, Pětikrabice KP68 do sádrokartonu</t>
  </si>
  <si>
    <t>32</t>
  </si>
  <si>
    <t>Bernard svorka + cu pásek</t>
  </si>
  <si>
    <t>33</t>
  </si>
  <si>
    <t>Kabel CYKY-J, 5x6</t>
  </si>
  <si>
    <t>34</t>
  </si>
  <si>
    <t>Kabel CYKY-J, 5x2,5</t>
  </si>
  <si>
    <t>35</t>
  </si>
  <si>
    <t>Kabel CYKY-J, 5x1,5</t>
  </si>
  <si>
    <t>36</t>
  </si>
  <si>
    <t>Kabel CYKY-J, 3x2,5</t>
  </si>
  <si>
    <t>37</t>
  </si>
  <si>
    <t>Kabel CYKY-O, 3x1,5</t>
  </si>
  <si>
    <t>KOPOS, Trubka ohebná o25</t>
  </si>
  <si>
    <t>39</t>
  </si>
  <si>
    <t>Kabel CYKY-J, 3x1,5</t>
  </si>
  <si>
    <t>4</t>
  </si>
  <si>
    <t>HAGER Jistič, 6A/1B</t>
  </si>
  <si>
    <t>41</t>
  </si>
  <si>
    <t>UTP, Cat 5E</t>
  </si>
  <si>
    <t>42</t>
  </si>
  <si>
    <t>Kabel, Koaxiální</t>
  </si>
  <si>
    <t>43</t>
  </si>
  <si>
    <t>ABB TANGO, Jednorámeček</t>
  </si>
  <si>
    <t>44</t>
  </si>
  <si>
    <t>ABB TANGO, Dvojrámeček</t>
  </si>
  <si>
    <t>45</t>
  </si>
  <si>
    <t>ABB TANGO, Dvojrámeček svislý</t>
  </si>
  <si>
    <t>46</t>
  </si>
  <si>
    <t>ABB TANGO, Trojrámeček svislý</t>
  </si>
  <si>
    <t>47</t>
  </si>
  <si>
    <t>Přípojnice přístrojová</t>
  </si>
  <si>
    <t>48</t>
  </si>
  <si>
    <t>ABB TANGO, Trojrámeček</t>
  </si>
  <si>
    <t>49</t>
  </si>
  <si>
    <t>ABB TANGO, Pětirámeček</t>
  </si>
  <si>
    <t>5</t>
  </si>
  <si>
    <t>Svodič přepětí 4P Typ 1+2 12,5kA</t>
  </si>
  <si>
    <t>50</t>
  </si>
  <si>
    <t>ABB TANGO, Vyp. Č1</t>
  </si>
  <si>
    <t>51</t>
  </si>
  <si>
    <t>ABB TANGO, Vyp. Č5</t>
  </si>
  <si>
    <t>52</t>
  </si>
  <si>
    <t>ABB TANGO, Vyp. Č7</t>
  </si>
  <si>
    <t>53</t>
  </si>
  <si>
    <t>ABB TANGO, Vyp. Č6</t>
  </si>
  <si>
    <t>54</t>
  </si>
  <si>
    <t>ABB TANGO, Jednozásuvka</t>
  </si>
  <si>
    <t>55</t>
  </si>
  <si>
    <t>ABB TANGO, Jednozásuvka s přep. ochranou</t>
  </si>
  <si>
    <t>ABB TANGO, Datová dvojzásuvka</t>
  </si>
  <si>
    <t>57</t>
  </si>
  <si>
    <t>ABB TANGO, STA zásuvka</t>
  </si>
  <si>
    <t>58</t>
  </si>
  <si>
    <t>KOPOS, OBO krabice A11</t>
  </si>
  <si>
    <t>ABB TANGO,Tlačítko</t>
  </si>
  <si>
    <t>6</t>
  </si>
  <si>
    <t>HAGER Chránič, 10A/2P/C</t>
  </si>
  <si>
    <t>60</t>
  </si>
  <si>
    <t>ABB TANGO, Vyp. Č1 IP44</t>
  </si>
  <si>
    <t>61</t>
  </si>
  <si>
    <t>ABB TANGO, Jednozásuvka IP44</t>
  </si>
  <si>
    <t>62</t>
  </si>
  <si>
    <t>LV 40x40</t>
  </si>
  <si>
    <t>63</t>
  </si>
  <si>
    <t>LK 80+víčko</t>
  </si>
  <si>
    <t>64</t>
  </si>
  <si>
    <t>Total stop tlačítko (sklo)</t>
  </si>
  <si>
    <t>65</t>
  </si>
  <si>
    <t>Topný kabel 2m</t>
  </si>
  <si>
    <t>66</t>
  </si>
  <si>
    <t>Poddružný materiál rozvaděče</t>
  </si>
  <si>
    <t>67</t>
  </si>
  <si>
    <t>CB pásky</t>
  </si>
  <si>
    <t>68</t>
  </si>
  <si>
    <t>Nouzové svítidlo EATON 0</t>
  </si>
  <si>
    <t>69</t>
  </si>
  <si>
    <t>Venkovní nástěnné svítidlo PHILIPS ARBOUR 4000K</t>
  </si>
  <si>
    <t>7</t>
  </si>
  <si>
    <t>HAGER Chránič, 40A/4P</t>
  </si>
  <si>
    <t>70</t>
  </si>
  <si>
    <t>Venkovní nástěnné svítidlo PHILIPS ARBOUR 4000K s, PIR</t>
  </si>
  <si>
    <t>71</t>
  </si>
  <si>
    <t>Krabice EPS do dutých stěn</t>
  </si>
  <si>
    <t>72</t>
  </si>
  <si>
    <t>ELEM VENTILÁTOR VENTS 100 LDT 9052</t>
  </si>
  <si>
    <t>73</t>
  </si>
  <si>
    <t>ELEM VENTILÁTOR VENTS 150 LDTL</t>
  </si>
  <si>
    <t>74</t>
  </si>
  <si>
    <t>CirkLED 24W 1710lm IP44 4K bílý rámeček</t>
  </si>
  <si>
    <t>75</t>
  </si>
  <si>
    <t>Rámeček CirkLED 24W přisazený - kulatý</t>
  </si>
  <si>
    <t>76</t>
  </si>
  <si>
    <t>CirkLED 18W 1254lm IP44 4K bílý rámeček</t>
  </si>
  <si>
    <t>77</t>
  </si>
  <si>
    <t>Rámeček CirkLED 18W přisazený - kulatý</t>
  </si>
  <si>
    <t>78</t>
  </si>
  <si>
    <t>SQ LED 3250lm 36W IP44 4K 1200x300 UGR</t>
  </si>
  <si>
    <t>79</t>
  </si>
  <si>
    <t>Hliníkový rám pro panel 1200x300 - bílý</t>
  </si>
  <si>
    <t>8</t>
  </si>
  <si>
    <t>HAGER Chránič, 25A/4P</t>
  </si>
  <si>
    <t>80</t>
  </si>
  <si>
    <t>KULATÉ LED SVÍTIDLO 36W DENNÍ BÍLÁ ANELA</t>
  </si>
  <si>
    <t>81</t>
  </si>
  <si>
    <t>Podružný a spojovací materiál</t>
  </si>
  <si>
    <t>9</t>
  </si>
  <si>
    <t>HAGER Jistič, 20A/3B</t>
  </si>
  <si>
    <t>82</t>
  </si>
  <si>
    <t>Montáž silnoproudé elektroinstalace</t>
  </si>
  <si>
    <t>Materiál včetně montáže</t>
  </si>
  <si>
    <t>Doprava Doksy</t>
  </si>
  <si>
    <t>km</t>
  </si>
  <si>
    <t>Doprava Bášť</t>
  </si>
  <si>
    <t>Montáž slaboproudé instalace</t>
  </si>
  <si>
    <t>Rack rozvaděč 19" 6U</t>
  </si>
  <si>
    <t>Switch TP-LINK 16portů</t>
  </si>
  <si>
    <t>Solarix patch panel 24portů</t>
  </si>
  <si>
    <t>Solarix napájecí panel s přep. ochranou</t>
  </si>
  <si>
    <t>Montáž a konfigurace</t>
  </si>
  <si>
    <t>Materiál</t>
  </si>
  <si>
    <t>POP</t>
  </si>
  <si>
    <t>JA-101KR-LAN-3G Ústředna se zabudovaným 3G/LAN, komunikátorem</t>
  </si>
  <si>
    <t>JA-110P Sběrnicový PIR detektor pohybu</t>
  </si>
  <si>
    <t>JA-110ST Sběrnicový kombinovaný detektor kouře a, teploty</t>
  </si>
  <si>
    <t>JA-114E Sběrnicový přístup. modul s displ., klávesnicí a RFID</t>
  </si>
  <si>
    <t>UTP Cat 5e</t>
  </si>
  <si>
    <t>HIKVISION DS-KIS602 (EU) sada IP Interkomu</t>
  </si>
  <si>
    <t>Poe SWITCH Hikvision</t>
  </si>
  <si>
    <t>C1000000001</t>
  </si>
  <si>
    <t>Montáž oken</t>
  </si>
  <si>
    <t>C10021001T01</t>
  </si>
  <si>
    <t>Montáž dveří venkovních, jednokřídlové</t>
  </si>
  <si>
    <t>C16010001T00</t>
  </si>
  <si>
    <t>Usazení modulu (osazení, spojení, zapěnění, zagumování)</t>
  </si>
  <si>
    <t>C16010004T00</t>
  </si>
  <si>
    <t>Připojení vnější vody (v modulech)</t>
  </si>
  <si>
    <t>mod</t>
  </si>
  <si>
    <t>C16010006T00</t>
  </si>
  <si>
    <t>Připojení vnější kanalizace</t>
  </si>
  <si>
    <t>C16010008T00</t>
  </si>
  <si>
    <t>Připojení elektro (propojení mezi moduly)</t>
  </si>
  <si>
    <t>C16010009T00</t>
  </si>
  <si>
    <t>Připojení rozvaděče</t>
  </si>
  <si>
    <t>C16010611T00</t>
  </si>
  <si>
    <t>Montáž garnitur SDK</t>
  </si>
  <si>
    <t>C16010942T00</t>
  </si>
  <si>
    <t>Montáž podlahového spojení</t>
  </si>
  <si>
    <t>C09032001T01b</t>
  </si>
  <si>
    <t>Pokládka PVC, koberec - pokládka na místě</t>
  </si>
  <si>
    <t>C10031001T00b</t>
  </si>
  <si>
    <t>Montáž vnitřních dveří a zárubně</t>
  </si>
  <si>
    <t>CS160000003</t>
  </si>
  <si>
    <t>Dokončení objektu</t>
  </si>
  <si>
    <t>C06010002T01</t>
  </si>
  <si>
    <t>Vnitřní opláštění spojů - Garnitura materiál</t>
  </si>
  <si>
    <t>C16021001T00</t>
  </si>
  <si>
    <t>Spoj modulů (kostky)</t>
  </si>
  <si>
    <t>sada</t>
  </si>
  <si>
    <t>C16021002T00</t>
  </si>
  <si>
    <t>Spoj modulů (délka rámu)</t>
  </si>
  <si>
    <t>C16021003T00</t>
  </si>
  <si>
    <t>Spoj modulů venkovní gumový hříbek</t>
  </si>
  <si>
    <t>C16021005T00</t>
  </si>
  <si>
    <t>Podkladní plechy vyrovnávací</t>
  </si>
  <si>
    <t>C16021007T00</t>
  </si>
  <si>
    <t>Propojení modulů - elektro materiál</t>
  </si>
  <si>
    <t>C16021008T00</t>
  </si>
  <si>
    <t>Tepelná izolace ZTI</t>
  </si>
  <si>
    <t>bal</t>
  </si>
  <si>
    <t>C16024102T02</t>
  </si>
  <si>
    <t>Vnitřní spoj modulů , Cetris 22 - š.21 cm</t>
  </si>
  <si>
    <t>C120031T00</t>
  </si>
  <si>
    <t>Doprava montérů na stavbu</t>
  </si>
  <si>
    <t>CS2000000001</t>
  </si>
  <si>
    <t>Doprava Doksy - Bášť</t>
  </si>
  <si>
    <t>941941041R00</t>
  </si>
  <si>
    <t>Montáž lešení leh.řad.s podlahami,š.1,2 m, H 10 m</t>
  </si>
  <si>
    <t>941941111R00</t>
  </si>
  <si>
    <t>Pronájem lešení (144m2)</t>
  </si>
  <si>
    <t xml:space="preserve">dní </t>
  </si>
  <si>
    <t>941941841R00</t>
  </si>
  <si>
    <t>Demontáž lešení leh.řad.s podlahami,š.1,2 m,H 10 m</t>
  </si>
  <si>
    <t>941955001R00</t>
  </si>
  <si>
    <t>Lešení lehké pomocné, výška podlahy do 1,2 m</t>
  </si>
  <si>
    <t>CS1900000001</t>
  </si>
  <si>
    <t>Jeřáb  (3 dny)</t>
  </si>
  <si>
    <t>CS1900000002</t>
  </si>
  <si>
    <t>Modul sklad, WC pro stavbu</t>
  </si>
  <si>
    <t>CS1900000003</t>
  </si>
  <si>
    <t>Oplocení staveniště</t>
  </si>
  <si>
    <t>CS190000005</t>
  </si>
  <si>
    <t>Značení, administrativa, povolení</t>
  </si>
  <si>
    <t>CS190000004</t>
  </si>
  <si>
    <t>Likvidace odpadu 10m3 - kontejnery</t>
  </si>
  <si>
    <t>Individuální mimostaveništní doprava</t>
  </si>
  <si>
    <t>soubor</t>
  </si>
  <si>
    <t>Kompletační činnost zhotovitele</t>
  </si>
  <si>
    <t>Provozní vlivy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</si>
</sst>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3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28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2" xfId="0" applyNumberFormat="1" applyFont="1" applyBorder="1" applyAlignment="1">
      <alignment horizontal="right" vertical="center" wrapText="1" shrinkToFit="1"/>
    </xf>
    <xf numFmtId="4" fontId="3" fillId="0" borderId="32" xfId="0" applyNumberFormat="1" applyFont="1" applyBorder="1" applyAlignment="1">
      <alignment horizontal="right" vertical="center" shrinkToFit="1"/>
    </xf>
    <xf numFmtId="4" fontId="0" fillId="0" borderId="32" xfId="0" applyNumberFormat="1" applyBorder="1" applyAlignment="1">
      <alignment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wrapText="1" shrinkToFit="1"/>
    </xf>
    <xf numFmtId="4" fontId="8" fillId="0" borderId="32" xfId="0" applyNumberFormat="1" applyFont="1" applyBorder="1" applyAlignment="1">
      <alignment vertical="center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2" xfId="0" applyNumberFormat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shrinkToFit="1"/>
    </xf>
    <xf numFmtId="4" fontId="0" fillId="3" borderId="36" xfId="0" applyNumberFormat="1" applyFill="1" applyBorder="1" applyAlignment="1">
      <alignment vertical="center" shrinkToFit="1"/>
    </xf>
    <xf numFmtId="3" fontId="0" fillId="3" borderId="36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3" fontId="7" fillId="0" borderId="33" xfId="0" applyNumberFormat="1" applyFont="1" applyBorder="1" applyAlignment="1">
      <alignment vertical="center"/>
    </xf>
    <xf numFmtId="3" fontId="7" fillId="3" borderId="36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6" xfId="0" applyNumberFormat="1" applyFont="1" applyFill="1" applyBorder="1" applyAlignment="1">
      <alignment horizontal="center" vertical="center"/>
    </xf>
    <xf numFmtId="4" fontId="7" fillId="3" borderId="36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4" fontId="17" fillId="0" borderId="0" xfId="0" applyNumberFormat="1" applyFont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7" xfId="0" applyNumberFormat="1" applyFont="1" applyFill="1" applyBorder="1" applyAlignment="1">
      <alignment vertical="top" shrinkToFit="1"/>
    </xf>
    <xf numFmtId="0" fontId="17" fillId="0" borderId="38" xfId="0" applyFont="1" applyBorder="1" applyAlignment="1">
      <alignment vertical="top"/>
    </xf>
    <xf numFmtId="49" fontId="17" fillId="0" borderId="39" xfId="0" applyNumberFormat="1" applyFont="1" applyBorder="1" applyAlignment="1">
      <alignment vertical="top"/>
    </xf>
    <xf numFmtId="0" fontId="17" fillId="0" borderId="39" xfId="0" applyFont="1" applyBorder="1" applyAlignment="1">
      <alignment horizontal="center" vertical="top" shrinkToFit="1"/>
    </xf>
    <xf numFmtId="164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39" xfId="0" applyNumberFormat="1" applyFont="1" applyBorder="1" applyAlignment="1">
      <alignment vertical="top" shrinkToFit="1"/>
    </xf>
    <xf numFmtId="4" fontId="17" fillId="0" borderId="40" xfId="0" applyNumberFormat="1" applyFont="1" applyBorder="1" applyAlignment="1">
      <alignment vertical="top" shrinkToFi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4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4" fontId="17" fillId="0" borderId="43" xfId="0" applyNumberFormat="1" applyFont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49" fontId="17" fillId="0" borderId="39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8" fillId="0" borderId="32" xfId="0" applyNumberFormat="1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18" fillId="0" borderId="18" xfId="0" applyNumberFormat="1" applyFont="1" applyBorder="1" applyAlignment="1">
      <alignment horizontal="left" vertical="top" wrapText="1"/>
    </xf>
    <xf numFmtId="0" fontId="18" fillId="0" borderId="18" xfId="0" applyNumberFormat="1" applyFont="1" applyBorder="1" applyAlignment="1">
      <alignment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192.168.33.12/isrt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J46" sqref="J46"/>
    </sheetView>
  </sheetViews>
  <sheetFormatPr defaultColWidth="8.85546875"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189" t="s">
        <v>39</v>
      </c>
      <c r="B2" s="189"/>
      <c r="C2" s="189"/>
      <c r="D2" s="189"/>
      <c r="E2" s="189"/>
      <c r="F2" s="189"/>
      <c r="G2" s="189"/>
    </row>
  </sheetData>
  <sheetProtection algorithmName="SHA-512" hashValue="CSGo13t1QiHoVO5oc3AAE+o/CVsOo2Xy+GNmM8ZadYi/CydK8jFsKjTw4RyeRWQBRS/cKDky1rm8uQnUXijg0Q==" saltValue="d6lOvg2uXerGVccG3Sn4ZA==" spinCount="100000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96BFA-05ED-4329-B0BC-6C468237D8FA}">
  <sheetPr>
    <outlinePr summaryBelow="0"/>
  </sheetPr>
  <dimension ref="A1:BH5000"/>
  <sheetViews>
    <sheetView workbookViewId="0">
      <pane ySplit="7" topLeftCell="A23" activePane="bottomLeft" state="frozen"/>
      <selection pane="bottomLeft" sqref="A1:G1"/>
    </sheetView>
  </sheetViews>
  <sheetFormatPr defaultColWidth="8.85546875" defaultRowHeight="12.75" outlineLevelRow="1" x14ac:dyDescent="0.2"/>
  <cols>
    <col min="1" max="1" width="3.28515625" customWidth="1"/>
    <col min="2" max="2" width="12.42578125" style="125" customWidth="1"/>
    <col min="3" max="3" width="63.140625" style="125" customWidth="1"/>
    <col min="4" max="4" width="4.85546875" customWidth="1"/>
    <col min="5" max="5" width="10.42578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4" t="s">
        <v>163</v>
      </c>
      <c r="B1" s="244"/>
      <c r="C1" s="244"/>
      <c r="D1" s="244"/>
      <c r="E1" s="244"/>
      <c r="F1" s="244"/>
      <c r="G1" s="244"/>
      <c r="AG1" t="s">
        <v>164</v>
      </c>
    </row>
    <row r="2" spans="1:60" ht="24.95" customHeight="1" x14ac:dyDescent="0.2">
      <c r="A2" s="143" t="s">
        <v>7</v>
      </c>
      <c r="B2" s="49" t="s">
        <v>43</v>
      </c>
      <c r="C2" s="245" t="s">
        <v>44</v>
      </c>
      <c r="D2" s="246"/>
      <c r="E2" s="246"/>
      <c r="F2" s="246"/>
      <c r="G2" s="247"/>
      <c r="AG2" t="s">
        <v>165</v>
      </c>
    </row>
    <row r="3" spans="1:60" ht="24.95" customHeight="1" x14ac:dyDescent="0.2">
      <c r="A3" s="143" t="s">
        <v>8</v>
      </c>
      <c r="B3" s="49" t="s">
        <v>43</v>
      </c>
      <c r="C3" s="245" t="s">
        <v>44</v>
      </c>
      <c r="D3" s="246"/>
      <c r="E3" s="246"/>
      <c r="F3" s="246"/>
      <c r="G3" s="247"/>
      <c r="AC3" s="125" t="s">
        <v>165</v>
      </c>
      <c r="AG3" t="s">
        <v>166</v>
      </c>
    </row>
    <row r="4" spans="1:60" ht="24.95" customHeight="1" x14ac:dyDescent="0.2">
      <c r="A4" s="144" t="s">
        <v>9</v>
      </c>
      <c r="B4" s="145" t="s">
        <v>59</v>
      </c>
      <c r="C4" s="248" t="s">
        <v>60</v>
      </c>
      <c r="D4" s="249"/>
      <c r="E4" s="249"/>
      <c r="F4" s="249"/>
      <c r="G4" s="250"/>
      <c r="AG4" t="s">
        <v>167</v>
      </c>
    </row>
    <row r="5" spans="1:60" x14ac:dyDescent="0.2">
      <c r="D5" s="10"/>
    </row>
    <row r="6" spans="1:60" ht="38.25" x14ac:dyDescent="0.2">
      <c r="A6" s="147" t="s">
        <v>168</v>
      </c>
      <c r="B6" s="149" t="s">
        <v>169</v>
      </c>
      <c r="C6" s="149" t="s">
        <v>170</v>
      </c>
      <c r="D6" s="148" t="s">
        <v>171</v>
      </c>
      <c r="E6" s="147" t="s">
        <v>172</v>
      </c>
      <c r="F6" s="146" t="s">
        <v>173</v>
      </c>
      <c r="G6" s="147" t="s">
        <v>29</v>
      </c>
      <c r="H6" s="150" t="s">
        <v>30</v>
      </c>
      <c r="I6" s="150" t="s">
        <v>174</v>
      </c>
      <c r="J6" s="150" t="s">
        <v>31</v>
      </c>
      <c r="K6" s="150" t="s">
        <v>175</v>
      </c>
      <c r="L6" s="150" t="s">
        <v>176</v>
      </c>
      <c r="M6" s="150" t="s">
        <v>177</v>
      </c>
      <c r="N6" s="150" t="s">
        <v>178</v>
      </c>
      <c r="O6" s="150" t="s">
        <v>179</v>
      </c>
      <c r="P6" s="150" t="s">
        <v>180</v>
      </c>
      <c r="Q6" s="150" t="s">
        <v>181</v>
      </c>
      <c r="R6" s="150" t="s">
        <v>182</v>
      </c>
      <c r="S6" s="150" t="s">
        <v>183</v>
      </c>
      <c r="T6" s="150" t="s">
        <v>184</v>
      </c>
      <c r="U6" s="150" t="s">
        <v>185</v>
      </c>
      <c r="V6" s="150" t="s">
        <v>186</v>
      </c>
      <c r="W6" s="150" t="s">
        <v>187</v>
      </c>
      <c r="X6" s="150" t="s">
        <v>188</v>
      </c>
    </row>
    <row r="7" spans="1:60" hidden="1" x14ac:dyDescent="0.2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</row>
    <row r="8" spans="1:60" x14ac:dyDescent="0.2">
      <c r="A8" s="162" t="s">
        <v>189</v>
      </c>
      <c r="B8" s="163" t="s">
        <v>122</v>
      </c>
      <c r="C8" s="183" t="s">
        <v>123</v>
      </c>
      <c r="D8" s="164"/>
      <c r="E8" s="165"/>
      <c r="F8" s="166"/>
      <c r="G8" s="166">
        <f>SUMIF(AG9:AG89,"&lt;&gt;NOR",G9:G89)</f>
        <v>0</v>
      </c>
      <c r="H8" s="166"/>
      <c r="I8" s="166">
        <f>SUM(I9:I89)</f>
        <v>0</v>
      </c>
      <c r="J8" s="166"/>
      <c r="K8" s="166">
        <f>SUM(K9:K89)</f>
        <v>0</v>
      </c>
      <c r="L8" s="166"/>
      <c r="M8" s="166">
        <f>SUM(M9:M89)</f>
        <v>0</v>
      </c>
      <c r="N8" s="166"/>
      <c r="O8" s="166">
        <f>SUM(O9:O89)</f>
        <v>0</v>
      </c>
      <c r="P8" s="166"/>
      <c r="Q8" s="166">
        <f>SUM(Q9:Q89)</f>
        <v>0</v>
      </c>
      <c r="R8" s="166"/>
      <c r="S8" s="166"/>
      <c r="T8" s="167"/>
      <c r="U8" s="161"/>
      <c r="V8" s="161">
        <f>SUM(V9:V89)</f>
        <v>0</v>
      </c>
      <c r="W8" s="161"/>
      <c r="X8" s="161"/>
      <c r="AG8" t="s">
        <v>190</v>
      </c>
    </row>
    <row r="9" spans="1:60" outlineLevel="1" x14ac:dyDescent="0.2">
      <c r="A9" s="175">
        <v>1</v>
      </c>
      <c r="B9" s="176" t="s">
        <v>637</v>
      </c>
      <c r="C9" s="184" t="s">
        <v>638</v>
      </c>
      <c r="D9" s="177" t="s">
        <v>307</v>
      </c>
      <c r="E9" s="178">
        <v>256</v>
      </c>
      <c r="F9" s="179"/>
      <c r="G9" s="180">
        <f t="shared" ref="G9:G40" si="0">ROUND(E9*F9,2)</f>
        <v>0</v>
      </c>
      <c r="H9" s="179"/>
      <c r="I9" s="180">
        <f t="shared" ref="I9:I40" si="1">ROUND(E9*H9,2)</f>
        <v>0</v>
      </c>
      <c r="J9" s="179"/>
      <c r="K9" s="180">
        <f t="shared" ref="K9:K40" si="2">ROUND(E9*J9,2)</f>
        <v>0</v>
      </c>
      <c r="L9" s="180">
        <v>21</v>
      </c>
      <c r="M9" s="180">
        <f t="shared" ref="M9:M40" si="3">G9*(1+L9/100)</f>
        <v>0</v>
      </c>
      <c r="N9" s="180">
        <v>0</v>
      </c>
      <c r="O9" s="180">
        <f t="shared" ref="O9:O40" si="4">ROUND(E9*N9,2)</f>
        <v>0</v>
      </c>
      <c r="P9" s="180">
        <v>0</v>
      </c>
      <c r="Q9" s="180">
        <f t="shared" ref="Q9:Q40" si="5">ROUND(E9*P9,2)</f>
        <v>0</v>
      </c>
      <c r="R9" s="180"/>
      <c r="S9" s="180" t="s">
        <v>194</v>
      </c>
      <c r="T9" s="181" t="s">
        <v>195</v>
      </c>
      <c r="U9" s="160">
        <v>0</v>
      </c>
      <c r="V9" s="160">
        <f t="shared" ref="V9:V40" si="6">ROUND(E9*U9,2)</f>
        <v>0</v>
      </c>
      <c r="W9" s="160"/>
      <c r="X9" s="160" t="s">
        <v>196</v>
      </c>
      <c r="Y9" s="151"/>
      <c r="Z9" s="151"/>
      <c r="AA9" s="151"/>
      <c r="AB9" s="151"/>
      <c r="AC9" s="151"/>
      <c r="AD9" s="151"/>
      <c r="AE9" s="151"/>
      <c r="AF9" s="151"/>
      <c r="AG9" s="151" t="s">
        <v>217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1" x14ac:dyDescent="0.2">
      <c r="A10" s="175">
        <v>2</v>
      </c>
      <c r="B10" s="176" t="s">
        <v>72</v>
      </c>
      <c r="C10" s="184" t="s">
        <v>639</v>
      </c>
      <c r="D10" s="177" t="s">
        <v>307</v>
      </c>
      <c r="E10" s="178">
        <v>1</v>
      </c>
      <c r="F10" s="179"/>
      <c r="G10" s="180">
        <f t="shared" si="0"/>
        <v>0</v>
      </c>
      <c r="H10" s="179"/>
      <c r="I10" s="180">
        <f t="shared" si="1"/>
        <v>0</v>
      </c>
      <c r="J10" s="179"/>
      <c r="K10" s="180">
        <f t="shared" si="2"/>
        <v>0</v>
      </c>
      <c r="L10" s="180">
        <v>21</v>
      </c>
      <c r="M10" s="180">
        <f t="shared" si="3"/>
        <v>0</v>
      </c>
      <c r="N10" s="180">
        <v>0</v>
      </c>
      <c r="O10" s="180">
        <f t="shared" si="4"/>
        <v>0</v>
      </c>
      <c r="P10" s="180">
        <v>0</v>
      </c>
      <c r="Q10" s="180">
        <f t="shared" si="5"/>
        <v>0</v>
      </c>
      <c r="R10" s="180"/>
      <c r="S10" s="180" t="s">
        <v>194</v>
      </c>
      <c r="T10" s="181" t="s">
        <v>195</v>
      </c>
      <c r="U10" s="160">
        <v>0</v>
      </c>
      <c r="V10" s="160">
        <f t="shared" si="6"/>
        <v>0</v>
      </c>
      <c r="W10" s="160"/>
      <c r="X10" s="160" t="s">
        <v>200</v>
      </c>
      <c r="Y10" s="151"/>
      <c r="Z10" s="151"/>
      <c r="AA10" s="151"/>
      <c r="AB10" s="151"/>
      <c r="AC10" s="151"/>
      <c r="AD10" s="151"/>
      <c r="AE10" s="151"/>
      <c r="AF10" s="151"/>
      <c r="AG10" s="151" t="s">
        <v>201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</row>
    <row r="11" spans="1:60" outlineLevel="1" x14ac:dyDescent="0.2">
      <c r="A11" s="175">
        <v>3</v>
      </c>
      <c r="B11" s="176" t="s">
        <v>640</v>
      </c>
      <c r="C11" s="184" t="s">
        <v>641</v>
      </c>
      <c r="D11" s="177" t="s">
        <v>307</v>
      </c>
      <c r="E11" s="178">
        <v>5</v>
      </c>
      <c r="F11" s="179"/>
      <c r="G11" s="180">
        <f t="shared" si="0"/>
        <v>0</v>
      </c>
      <c r="H11" s="179"/>
      <c r="I11" s="180">
        <f t="shared" si="1"/>
        <v>0</v>
      </c>
      <c r="J11" s="179"/>
      <c r="K11" s="180">
        <f t="shared" si="2"/>
        <v>0</v>
      </c>
      <c r="L11" s="180">
        <v>21</v>
      </c>
      <c r="M11" s="180">
        <f t="shared" si="3"/>
        <v>0</v>
      </c>
      <c r="N11" s="180">
        <v>0</v>
      </c>
      <c r="O11" s="180">
        <f t="shared" si="4"/>
        <v>0</v>
      </c>
      <c r="P11" s="180">
        <v>0</v>
      </c>
      <c r="Q11" s="180">
        <f t="shared" si="5"/>
        <v>0</v>
      </c>
      <c r="R11" s="180"/>
      <c r="S11" s="180" t="s">
        <v>194</v>
      </c>
      <c r="T11" s="181" t="s">
        <v>195</v>
      </c>
      <c r="U11" s="160">
        <v>0</v>
      </c>
      <c r="V11" s="160">
        <f t="shared" si="6"/>
        <v>0</v>
      </c>
      <c r="W11" s="160"/>
      <c r="X11" s="160" t="s">
        <v>200</v>
      </c>
      <c r="Y11" s="151"/>
      <c r="Z11" s="151"/>
      <c r="AA11" s="151"/>
      <c r="AB11" s="151"/>
      <c r="AC11" s="151"/>
      <c r="AD11" s="151"/>
      <c r="AE11" s="151"/>
      <c r="AF11" s="151"/>
      <c r="AG11" s="151" t="s">
        <v>201</v>
      </c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1" x14ac:dyDescent="0.2">
      <c r="A12" s="175">
        <v>4</v>
      </c>
      <c r="B12" s="176" t="s">
        <v>73</v>
      </c>
      <c r="C12" s="184" t="s">
        <v>642</v>
      </c>
      <c r="D12" s="177" t="s">
        <v>307</v>
      </c>
      <c r="E12" s="178">
        <v>38</v>
      </c>
      <c r="F12" s="179"/>
      <c r="G12" s="180">
        <f t="shared" si="0"/>
        <v>0</v>
      </c>
      <c r="H12" s="179"/>
      <c r="I12" s="180">
        <f t="shared" si="1"/>
        <v>0</v>
      </c>
      <c r="J12" s="179"/>
      <c r="K12" s="180">
        <f t="shared" si="2"/>
        <v>0</v>
      </c>
      <c r="L12" s="180">
        <v>21</v>
      </c>
      <c r="M12" s="180">
        <f t="shared" si="3"/>
        <v>0</v>
      </c>
      <c r="N12" s="180">
        <v>0</v>
      </c>
      <c r="O12" s="180">
        <f t="shared" si="4"/>
        <v>0</v>
      </c>
      <c r="P12" s="180">
        <v>0</v>
      </c>
      <c r="Q12" s="180">
        <f t="shared" si="5"/>
        <v>0</v>
      </c>
      <c r="R12" s="180"/>
      <c r="S12" s="180" t="s">
        <v>194</v>
      </c>
      <c r="T12" s="181" t="s">
        <v>195</v>
      </c>
      <c r="U12" s="160">
        <v>0</v>
      </c>
      <c r="V12" s="160">
        <f t="shared" si="6"/>
        <v>0</v>
      </c>
      <c r="W12" s="160"/>
      <c r="X12" s="160" t="s">
        <v>200</v>
      </c>
      <c r="Y12" s="151"/>
      <c r="Z12" s="151"/>
      <c r="AA12" s="151"/>
      <c r="AB12" s="151"/>
      <c r="AC12" s="151"/>
      <c r="AD12" s="151"/>
      <c r="AE12" s="151"/>
      <c r="AF12" s="151"/>
      <c r="AG12" s="151" t="s">
        <v>201</v>
      </c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outlineLevel="1" x14ac:dyDescent="0.2">
      <c r="A13" s="175">
        <v>5</v>
      </c>
      <c r="B13" s="176" t="s">
        <v>75</v>
      </c>
      <c r="C13" s="184" t="s">
        <v>643</v>
      </c>
      <c r="D13" s="177" t="s">
        <v>386</v>
      </c>
      <c r="E13" s="178">
        <v>2</v>
      </c>
      <c r="F13" s="179"/>
      <c r="G13" s="180">
        <f t="shared" si="0"/>
        <v>0</v>
      </c>
      <c r="H13" s="179"/>
      <c r="I13" s="180">
        <f t="shared" si="1"/>
        <v>0</v>
      </c>
      <c r="J13" s="179"/>
      <c r="K13" s="180">
        <f t="shared" si="2"/>
        <v>0</v>
      </c>
      <c r="L13" s="180">
        <v>21</v>
      </c>
      <c r="M13" s="180">
        <f t="shared" si="3"/>
        <v>0</v>
      </c>
      <c r="N13" s="180">
        <v>0</v>
      </c>
      <c r="O13" s="180">
        <f t="shared" si="4"/>
        <v>0</v>
      </c>
      <c r="P13" s="180">
        <v>0</v>
      </c>
      <c r="Q13" s="180">
        <f t="shared" si="5"/>
        <v>0</v>
      </c>
      <c r="R13" s="180"/>
      <c r="S13" s="180" t="s">
        <v>194</v>
      </c>
      <c r="T13" s="181" t="s">
        <v>195</v>
      </c>
      <c r="U13" s="160">
        <v>0</v>
      </c>
      <c r="V13" s="160">
        <f t="shared" si="6"/>
        <v>0</v>
      </c>
      <c r="W13" s="160"/>
      <c r="X13" s="160" t="s">
        <v>200</v>
      </c>
      <c r="Y13" s="151"/>
      <c r="Z13" s="151"/>
      <c r="AA13" s="151"/>
      <c r="AB13" s="151"/>
      <c r="AC13" s="151"/>
      <c r="AD13" s="151"/>
      <c r="AE13" s="151"/>
      <c r="AF13" s="151"/>
      <c r="AG13" s="151" t="s">
        <v>201</v>
      </c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outlineLevel="1" x14ac:dyDescent="0.2">
      <c r="A14" s="175">
        <v>6</v>
      </c>
      <c r="B14" s="176" t="s">
        <v>77</v>
      </c>
      <c r="C14" s="184" t="s">
        <v>644</v>
      </c>
      <c r="D14" s="177" t="s">
        <v>307</v>
      </c>
      <c r="E14" s="178">
        <v>12</v>
      </c>
      <c r="F14" s="179"/>
      <c r="G14" s="180">
        <f t="shared" si="0"/>
        <v>0</v>
      </c>
      <c r="H14" s="179"/>
      <c r="I14" s="180">
        <f t="shared" si="1"/>
        <v>0</v>
      </c>
      <c r="J14" s="179"/>
      <c r="K14" s="180">
        <f t="shared" si="2"/>
        <v>0</v>
      </c>
      <c r="L14" s="180">
        <v>21</v>
      </c>
      <c r="M14" s="180">
        <f t="shared" si="3"/>
        <v>0</v>
      </c>
      <c r="N14" s="180">
        <v>0</v>
      </c>
      <c r="O14" s="180">
        <f t="shared" si="4"/>
        <v>0</v>
      </c>
      <c r="P14" s="180">
        <v>0</v>
      </c>
      <c r="Q14" s="180">
        <f t="shared" si="5"/>
        <v>0</v>
      </c>
      <c r="R14" s="180"/>
      <c r="S14" s="180" t="s">
        <v>194</v>
      </c>
      <c r="T14" s="181" t="s">
        <v>195</v>
      </c>
      <c r="U14" s="160">
        <v>0</v>
      </c>
      <c r="V14" s="160">
        <f t="shared" si="6"/>
        <v>0</v>
      </c>
      <c r="W14" s="160"/>
      <c r="X14" s="160" t="s">
        <v>200</v>
      </c>
      <c r="Y14" s="151"/>
      <c r="Z14" s="151"/>
      <c r="AA14" s="151"/>
      <c r="AB14" s="151"/>
      <c r="AC14" s="151"/>
      <c r="AD14" s="151"/>
      <c r="AE14" s="151"/>
      <c r="AF14" s="151"/>
      <c r="AG14" s="151" t="s">
        <v>201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1" x14ac:dyDescent="0.2">
      <c r="A15" s="175">
        <v>7</v>
      </c>
      <c r="B15" s="176" t="s">
        <v>645</v>
      </c>
      <c r="C15" s="184" t="s">
        <v>646</v>
      </c>
      <c r="D15" s="177" t="s">
        <v>307</v>
      </c>
      <c r="E15" s="178">
        <v>2</v>
      </c>
      <c r="F15" s="179"/>
      <c r="G15" s="180">
        <f t="shared" si="0"/>
        <v>0</v>
      </c>
      <c r="H15" s="179"/>
      <c r="I15" s="180">
        <f t="shared" si="1"/>
        <v>0</v>
      </c>
      <c r="J15" s="179"/>
      <c r="K15" s="180">
        <f t="shared" si="2"/>
        <v>0</v>
      </c>
      <c r="L15" s="180">
        <v>21</v>
      </c>
      <c r="M15" s="180">
        <f t="shared" si="3"/>
        <v>0</v>
      </c>
      <c r="N15" s="180">
        <v>0</v>
      </c>
      <c r="O15" s="180">
        <f t="shared" si="4"/>
        <v>0</v>
      </c>
      <c r="P15" s="180">
        <v>0</v>
      </c>
      <c r="Q15" s="180">
        <f t="shared" si="5"/>
        <v>0</v>
      </c>
      <c r="R15" s="180"/>
      <c r="S15" s="180" t="s">
        <v>194</v>
      </c>
      <c r="T15" s="181" t="s">
        <v>195</v>
      </c>
      <c r="U15" s="160">
        <v>0</v>
      </c>
      <c r="V15" s="160">
        <f t="shared" si="6"/>
        <v>0</v>
      </c>
      <c r="W15" s="160"/>
      <c r="X15" s="160" t="s">
        <v>200</v>
      </c>
      <c r="Y15" s="151"/>
      <c r="Z15" s="151"/>
      <c r="AA15" s="151"/>
      <c r="AB15" s="151"/>
      <c r="AC15" s="151"/>
      <c r="AD15" s="151"/>
      <c r="AE15" s="151"/>
      <c r="AF15" s="151"/>
      <c r="AG15" s="151" t="s">
        <v>201</v>
      </c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outlineLevel="1" x14ac:dyDescent="0.2">
      <c r="A16" s="175">
        <v>8</v>
      </c>
      <c r="B16" s="176" t="s">
        <v>647</v>
      </c>
      <c r="C16" s="184" t="s">
        <v>648</v>
      </c>
      <c r="D16" s="177" t="s">
        <v>307</v>
      </c>
      <c r="E16" s="178">
        <v>14</v>
      </c>
      <c r="F16" s="179"/>
      <c r="G16" s="180">
        <f t="shared" si="0"/>
        <v>0</v>
      </c>
      <c r="H16" s="179"/>
      <c r="I16" s="180">
        <f t="shared" si="1"/>
        <v>0</v>
      </c>
      <c r="J16" s="179"/>
      <c r="K16" s="180">
        <f t="shared" si="2"/>
        <v>0</v>
      </c>
      <c r="L16" s="180">
        <v>21</v>
      </c>
      <c r="M16" s="180">
        <f t="shared" si="3"/>
        <v>0</v>
      </c>
      <c r="N16" s="180">
        <v>0</v>
      </c>
      <c r="O16" s="180">
        <f t="shared" si="4"/>
        <v>0</v>
      </c>
      <c r="P16" s="180">
        <v>0</v>
      </c>
      <c r="Q16" s="180">
        <f t="shared" si="5"/>
        <v>0</v>
      </c>
      <c r="R16" s="180"/>
      <c r="S16" s="180" t="s">
        <v>194</v>
      </c>
      <c r="T16" s="181" t="s">
        <v>195</v>
      </c>
      <c r="U16" s="160">
        <v>0</v>
      </c>
      <c r="V16" s="160">
        <f t="shared" si="6"/>
        <v>0</v>
      </c>
      <c r="W16" s="160"/>
      <c r="X16" s="160" t="s">
        <v>200</v>
      </c>
      <c r="Y16" s="151"/>
      <c r="Z16" s="151"/>
      <c r="AA16" s="151"/>
      <c r="AB16" s="151"/>
      <c r="AC16" s="151"/>
      <c r="AD16" s="151"/>
      <c r="AE16" s="151"/>
      <c r="AF16" s="151"/>
      <c r="AG16" s="151" t="s">
        <v>201</v>
      </c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outlineLevel="1" x14ac:dyDescent="0.2">
      <c r="A17" s="175">
        <v>9</v>
      </c>
      <c r="B17" s="176" t="s">
        <v>79</v>
      </c>
      <c r="C17" s="184" t="s">
        <v>649</v>
      </c>
      <c r="D17" s="177" t="s">
        <v>307</v>
      </c>
      <c r="E17" s="178">
        <v>9</v>
      </c>
      <c r="F17" s="179"/>
      <c r="G17" s="180">
        <f t="shared" si="0"/>
        <v>0</v>
      </c>
      <c r="H17" s="179"/>
      <c r="I17" s="180">
        <f t="shared" si="1"/>
        <v>0</v>
      </c>
      <c r="J17" s="179"/>
      <c r="K17" s="180">
        <f t="shared" si="2"/>
        <v>0</v>
      </c>
      <c r="L17" s="180">
        <v>21</v>
      </c>
      <c r="M17" s="180">
        <f t="shared" si="3"/>
        <v>0</v>
      </c>
      <c r="N17" s="180">
        <v>0</v>
      </c>
      <c r="O17" s="180">
        <f t="shared" si="4"/>
        <v>0</v>
      </c>
      <c r="P17" s="180">
        <v>0</v>
      </c>
      <c r="Q17" s="180">
        <f t="shared" si="5"/>
        <v>0</v>
      </c>
      <c r="R17" s="180"/>
      <c r="S17" s="180" t="s">
        <v>194</v>
      </c>
      <c r="T17" s="181" t="s">
        <v>195</v>
      </c>
      <c r="U17" s="160">
        <v>0</v>
      </c>
      <c r="V17" s="160">
        <f t="shared" si="6"/>
        <v>0</v>
      </c>
      <c r="W17" s="160"/>
      <c r="X17" s="160" t="s">
        <v>200</v>
      </c>
      <c r="Y17" s="151"/>
      <c r="Z17" s="151"/>
      <c r="AA17" s="151"/>
      <c r="AB17" s="151"/>
      <c r="AC17" s="151"/>
      <c r="AD17" s="151"/>
      <c r="AE17" s="151"/>
      <c r="AF17" s="151"/>
      <c r="AG17" s="151" t="s">
        <v>201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outlineLevel="1" x14ac:dyDescent="0.2">
      <c r="A18" s="175">
        <v>10</v>
      </c>
      <c r="B18" s="176" t="s">
        <v>81</v>
      </c>
      <c r="C18" s="184" t="s">
        <v>650</v>
      </c>
      <c r="D18" s="177" t="s">
        <v>307</v>
      </c>
      <c r="E18" s="178">
        <v>77</v>
      </c>
      <c r="F18" s="179"/>
      <c r="G18" s="180">
        <f t="shared" si="0"/>
        <v>0</v>
      </c>
      <c r="H18" s="179"/>
      <c r="I18" s="180">
        <f t="shared" si="1"/>
        <v>0</v>
      </c>
      <c r="J18" s="179"/>
      <c r="K18" s="180">
        <f t="shared" si="2"/>
        <v>0</v>
      </c>
      <c r="L18" s="180">
        <v>21</v>
      </c>
      <c r="M18" s="180">
        <f t="shared" si="3"/>
        <v>0</v>
      </c>
      <c r="N18" s="180">
        <v>0</v>
      </c>
      <c r="O18" s="180">
        <f t="shared" si="4"/>
        <v>0</v>
      </c>
      <c r="P18" s="180">
        <v>0</v>
      </c>
      <c r="Q18" s="180">
        <f t="shared" si="5"/>
        <v>0</v>
      </c>
      <c r="R18" s="180"/>
      <c r="S18" s="180" t="s">
        <v>194</v>
      </c>
      <c r="T18" s="181" t="s">
        <v>195</v>
      </c>
      <c r="U18" s="160">
        <v>0</v>
      </c>
      <c r="V18" s="160">
        <f t="shared" si="6"/>
        <v>0</v>
      </c>
      <c r="W18" s="160"/>
      <c r="X18" s="160" t="s">
        <v>200</v>
      </c>
      <c r="Y18" s="151"/>
      <c r="Z18" s="151"/>
      <c r="AA18" s="151"/>
      <c r="AB18" s="151"/>
      <c r="AC18" s="151"/>
      <c r="AD18" s="151"/>
      <c r="AE18" s="151"/>
      <c r="AF18" s="151"/>
      <c r="AG18" s="151" t="s">
        <v>201</v>
      </c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outlineLevel="1" x14ac:dyDescent="0.2">
      <c r="A19" s="175">
        <v>11</v>
      </c>
      <c r="B19" s="176" t="s">
        <v>83</v>
      </c>
      <c r="C19" s="184" t="s">
        <v>651</v>
      </c>
      <c r="D19" s="177" t="s">
        <v>307</v>
      </c>
      <c r="E19" s="178">
        <v>1</v>
      </c>
      <c r="F19" s="179"/>
      <c r="G19" s="180">
        <f t="shared" si="0"/>
        <v>0</v>
      </c>
      <c r="H19" s="179"/>
      <c r="I19" s="180">
        <f t="shared" si="1"/>
        <v>0</v>
      </c>
      <c r="J19" s="179"/>
      <c r="K19" s="180">
        <f t="shared" si="2"/>
        <v>0</v>
      </c>
      <c r="L19" s="180">
        <v>21</v>
      </c>
      <c r="M19" s="180">
        <f t="shared" si="3"/>
        <v>0</v>
      </c>
      <c r="N19" s="180">
        <v>0</v>
      </c>
      <c r="O19" s="180">
        <f t="shared" si="4"/>
        <v>0</v>
      </c>
      <c r="P19" s="180">
        <v>0</v>
      </c>
      <c r="Q19" s="180">
        <f t="shared" si="5"/>
        <v>0</v>
      </c>
      <c r="R19" s="180"/>
      <c r="S19" s="180" t="s">
        <v>194</v>
      </c>
      <c r="T19" s="181" t="s">
        <v>195</v>
      </c>
      <c r="U19" s="160">
        <v>0</v>
      </c>
      <c r="V19" s="160">
        <f t="shared" si="6"/>
        <v>0</v>
      </c>
      <c r="W19" s="160"/>
      <c r="X19" s="160" t="s">
        <v>200</v>
      </c>
      <c r="Y19" s="151"/>
      <c r="Z19" s="151"/>
      <c r="AA19" s="151"/>
      <c r="AB19" s="151"/>
      <c r="AC19" s="151"/>
      <c r="AD19" s="151"/>
      <c r="AE19" s="151"/>
      <c r="AF19" s="151"/>
      <c r="AG19" s="151" t="s">
        <v>201</v>
      </c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outlineLevel="1" x14ac:dyDescent="0.2">
      <c r="A20" s="175">
        <v>12</v>
      </c>
      <c r="B20" s="176" t="s">
        <v>85</v>
      </c>
      <c r="C20" s="184" t="s">
        <v>652</v>
      </c>
      <c r="D20" s="177" t="s">
        <v>386</v>
      </c>
      <c r="E20" s="178">
        <v>45</v>
      </c>
      <c r="F20" s="179"/>
      <c r="G20" s="180">
        <f t="shared" si="0"/>
        <v>0</v>
      </c>
      <c r="H20" s="179"/>
      <c r="I20" s="180">
        <f t="shared" si="1"/>
        <v>0</v>
      </c>
      <c r="J20" s="179"/>
      <c r="K20" s="180">
        <f t="shared" si="2"/>
        <v>0</v>
      </c>
      <c r="L20" s="180">
        <v>21</v>
      </c>
      <c r="M20" s="180">
        <f t="shared" si="3"/>
        <v>0</v>
      </c>
      <c r="N20" s="180">
        <v>0</v>
      </c>
      <c r="O20" s="180">
        <f t="shared" si="4"/>
        <v>0</v>
      </c>
      <c r="P20" s="180">
        <v>0</v>
      </c>
      <c r="Q20" s="180">
        <f t="shared" si="5"/>
        <v>0</v>
      </c>
      <c r="R20" s="180"/>
      <c r="S20" s="180" t="s">
        <v>194</v>
      </c>
      <c r="T20" s="181" t="s">
        <v>195</v>
      </c>
      <c r="U20" s="160">
        <v>0</v>
      </c>
      <c r="V20" s="160">
        <f t="shared" si="6"/>
        <v>0</v>
      </c>
      <c r="W20" s="160"/>
      <c r="X20" s="160" t="s">
        <v>200</v>
      </c>
      <c r="Y20" s="151"/>
      <c r="Z20" s="151"/>
      <c r="AA20" s="151"/>
      <c r="AB20" s="151"/>
      <c r="AC20" s="151"/>
      <c r="AD20" s="151"/>
      <c r="AE20" s="151"/>
      <c r="AF20" s="151"/>
      <c r="AG20" s="151" t="s">
        <v>201</v>
      </c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 outlineLevel="1" x14ac:dyDescent="0.2">
      <c r="A21" s="175">
        <v>13</v>
      </c>
      <c r="B21" s="176" t="s">
        <v>653</v>
      </c>
      <c r="C21" s="184" t="s">
        <v>654</v>
      </c>
      <c r="D21" s="177" t="s">
        <v>307</v>
      </c>
      <c r="E21" s="178">
        <v>1</v>
      </c>
      <c r="F21" s="179"/>
      <c r="G21" s="180">
        <f t="shared" si="0"/>
        <v>0</v>
      </c>
      <c r="H21" s="179"/>
      <c r="I21" s="180">
        <f t="shared" si="1"/>
        <v>0</v>
      </c>
      <c r="J21" s="179"/>
      <c r="K21" s="180">
        <f t="shared" si="2"/>
        <v>0</v>
      </c>
      <c r="L21" s="180">
        <v>21</v>
      </c>
      <c r="M21" s="180">
        <f t="shared" si="3"/>
        <v>0</v>
      </c>
      <c r="N21" s="180">
        <v>0</v>
      </c>
      <c r="O21" s="180">
        <f t="shared" si="4"/>
        <v>0</v>
      </c>
      <c r="P21" s="180">
        <v>0</v>
      </c>
      <c r="Q21" s="180">
        <f t="shared" si="5"/>
        <v>0</v>
      </c>
      <c r="R21" s="180"/>
      <c r="S21" s="180" t="s">
        <v>194</v>
      </c>
      <c r="T21" s="181" t="s">
        <v>195</v>
      </c>
      <c r="U21" s="160">
        <v>0</v>
      </c>
      <c r="V21" s="160">
        <f t="shared" si="6"/>
        <v>0</v>
      </c>
      <c r="W21" s="160"/>
      <c r="X21" s="160" t="s">
        <v>200</v>
      </c>
      <c r="Y21" s="151"/>
      <c r="Z21" s="151"/>
      <c r="AA21" s="151"/>
      <c r="AB21" s="151"/>
      <c r="AC21" s="151"/>
      <c r="AD21" s="151"/>
      <c r="AE21" s="151"/>
      <c r="AF21" s="151"/>
      <c r="AG21" s="151" t="s">
        <v>201</v>
      </c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</row>
    <row r="22" spans="1:60" outlineLevel="1" x14ac:dyDescent="0.2">
      <c r="A22" s="175">
        <v>14</v>
      </c>
      <c r="B22" s="176" t="s">
        <v>655</v>
      </c>
      <c r="C22" s="184" t="s">
        <v>656</v>
      </c>
      <c r="D22" s="177" t="s">
        <v>386</v>
      </c>
      <c r="E22" s="178">
        <v>32</v>
      </c>
      <c r="F22" s="179"/>
      <c r="G22" s="180">
        <f t="shared" si="0"/>
        <v>0</v>
      </c>
      <c r="H22" s="179"/>
      <c r="I22" s="180">
        <f t="shared" si="1"/>
        <v>0</v>
      </c>
      <c r="J22" s="179"/>
      <c r="K22" s="180">
        <f t="shared" si="2"/>
        <v>0</v>
      </c>
      <c r="L22" s="180">
        <v>21</v>
      </c>
      <c r="M22" s="180">
        <f t="shared" si="3"/>
        <v>0</v>
      </c>
      <c r="N22" s="180">
        <v>0</v>
      </c>
      <c r="O22" s="180">
        <f t="shared" si="4"/>
        <v>0</v>
      </c>
      <c r="P22" s="180">
        <v>0</v>
      </c>
      <c r="Q22" s="180">
        <f t="shared" si="5"/>
        <v>0</v>
      </c>
      <c r="R22" s="180"/>
      <c r="S22" s="180" t="s">
        <v>194</v>
      </c>
      <c r="T22" s="181" t="s">
        <v>195</v>
      </c>
      <c r="U22" s="160">
        <v>0</v>
      </c>
      <c r="V22" s="160">
        <f t="shared" si="6"/>
        <v>0</v>
      </c>
      <c r="W22" s="160"/>
      <c r="X22" s="160" t="s">
        <v>200</v>
      </c>
      <c r="Y22" s="151"/>
      <c r="Z22" s="151"/>
      <c r="AA22" s="151"/>
      <c r="AB22" s="151"/>
      <c r="AC22" s="151"/>
      <c r="AD22" s="151"/>
      <c r="AE22" s="151"/>
      <c r="AF22" s="151"/>
      <c r="AG22" s="151" t="s">
        <v>201</v>
      </c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</row>
    <row r="23" spans="1:60" outlineLevel="1" x14ac:dyDescent="0.2">
      <c r="A23" s="175">
        <v>15</v>
      </c>
      <c r="B23" s="176" t="s">
        <v>90</v>
      </c>
      <c r="C23" s="184" t="s">
        <v>657</v>
      </c>
      <c r="D23" s="177" t="s">
        <v>386</v>
      </c>
      <c r="E23" s="178">
        <v>176</v>
      </c>
      <c r="F23" s="179"/>
      <c r="G23" s="180">
        <f t="shared" si="0"/>
        <v>0</v>
      </c>
      <c r="H23" s="179"/>
      <c r="I23" s="180">
        <f t="shared" si="1"/>
        <v>0</v>
      </c>
      <c r="J23" s="179"/>
      <c r="K23" s="180">
        <f t="shared" si="2"/>
        <v>0</v>
      </c>
      <c r="L23" s="180">
        <v>21</v>
      </c>
      <c r="M23" s="180">
        <f t="shared" si="3"/>
        <v>0</v>
      </c>
      <c r="N23" s="180">
        <v>0</v>
      </c>
      <c r="O23" s="180">
        <f t="shared" si="4"/>
        <v>0</v>
      </c>
      <c r="P23" s="180">
        <v>0</v>
      </c>
      <c r="Q23" s="180">
        <f t="shared" si="5"/>
        <v>0</v>
      </c>
      <c r="R23" s="180"/>
      <c r="S23" s="180" t="s">
        <v>194</v>
      </c>
      <c r="T23" s="181" t="s">
        <v>195</v>
      </c>
      <c r="U23" s="160">
        <v>0</v>
      </c>
      <c r="V23" s="160">
        <f t="shared" si="6"/>
        <v>0</v>
      </c>
      <c r="W23" s="160"/>
      <c r="X23" s="160" t="s">
        <v>200</v>
      </c>
      <c r="Y23" s="151"/>
      <c r="Z23" s="151"/>
      <c r="AA23" s="151"/>
      <c r="AB23" s="151"/>
      <c r="AC23" s="151"/>
      <c r="AD23" s="151"/>
      <c r="AE23" s="151"/>
      <c r="AF23" s="151"/>
      <c r="AG23" s="151" t="s">
        <v>201</v>
      </c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</row>
    <row r="24" spans="1:60" outlineLevel="1" x14ac:dyDescent="0.2">
      <c r="A24" s="175">
        <v>16</v>
      </c>
      <c r="B24" s="176" t="s">
        <v>658</v>
      </c>
      <c r="C24" s="184" t="s">
        <v>659</v>
      </c>
      <c r="D24" s="177" t="s">
        <v>307</v>
      </c>
      <c r="E24" s="178">
        <v>11</v>
      </c>
      <c r="F24" s="179"/>
      <c r="G24" s="180">
        <f t="shared" si="0"/>
        <v>0</v>
      </c>
      <c r="H24" s="179"/>
      <c r="I24" s="180">
        <f t="shared" si="1"/>
        <v>0</v>
      </c>
      <c r="J24" s="179"/>
      <c r="K24" s="180">
        <f t="shared" si="2"/>
        <v>0</v>
      </c>
      <c r="L24" s="180">
        <v>21</v>
      </c>
      <c r="M24" s="180">
        <f t="shared" si="3"/>
        <v>0</v>
      </c>
      <c r="N24" s="180">
        <v>0</v>
      </c>
      <c r="O24" s="180">
        <f t="shared" si="4"/>
        <v>0</v>
      </c>
      <c r="P24" s="180">
        <v>0</v>
      </c>
      <c r="Q24" s="180">
        <f t="shared" si="5"/>
        <v>0</v>
      </c>
      <c r="R24" s="180"/>
      <c r="S24" s="180" t="s">
        <v>194</v>
      </c>
      <c r="T24" s="181" t="s">
        <v>195</v>
      </c>
      <c r="U24" s="160">
        <v>0</v>
      </c>
      <c r="V24" s="160">
        <f t="shared" si="6"/>
        <v>0</v>
      </c>
      <c r="W24" s="160"/>
      <c r="X24" s="160" t="s">
        <v>200</v>
      </c>
      <c r="Y24" s="151"/>
      <c r="Z24" s="151"/>
      <c r="AA24" s="151"/>
      <c r="AB24" s="151"/>
      <c r="AC24" s="151"/>
      <c r="AD24" s="151"/>
      <c r="AE24" s="151"/>
      <c r="AF24" s="151"/>
      <c r="AG24" s="151" t="s">
        <v>201</v>
      </c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</row>
    <row r="25" spans="1:60" outlineLevel="1" x14ac:dyDescent="0.2">
      <c r="A25" s="175">
        <v>17</v>
      </c>
      <c r="B25" s="176" t="s">
        <v>660</v>
      </c>
      <c r="C25" s="184" t="s">
        <v>661</v>
      </c>
      <c r="D25" s="177" t="s">
        <v>307</v>
      </c>
      <c r="E25" s="178">
        <v>2</v>
      </c>
      <c r="F25" s="179"/>
      <c r="G25" s="180">
        <f t="shared" si="0"/>
        <v>0</v>
      </c>
      <c r="H25" s="179"/>
      <c r="I25" s="180">
        <f t="shared" si="1"/>
        <v>0</v>
      </c>
      <c r="J25" s="179"/>
      <c r="K25" s="180">
        <f t="shared" si="2"/>
        <v>0</v>
      </c>
      <c r="L25" s="180">
        <v>21</v>
      </c>
      <c r="M25" s="180">
        <f t="shared" si="3"/>
        <v>0</v>
      </c>
      <c r="N25" s="180">
        <v>0</v>
      </c>
      <c r="O25" s="180">
        <f t="shared" si="4"/>
        <v>0</v>
      </c>
      <c r="P25" s="180">
        <v>0</v>
      </c>
      <c r="Q25" s="180">
        <f t="shared" si="5"/>
        <v>0</v>
      </c>
      <c r="R25" s="180"/>
      <c r="S25" s="180" t="s">
        <v>194</v>
      </c>
      <c r="T25" s="181" t="s">
        <v>195</v>
      </c>
      <c r="U25" s="160">
        <v>0</v>
      </c>
      <c r="V25" s="160">
        <f t="shared" si="6"/>
        <v>0</v>
      </c>
      <c r="W25" s="160"/>
      <c r="X25" s="160" t="s">
        <v>200</v>
      </c>
      <c r="Y25" s="151"/>
      <c r="Z25" s="151"/>
      <c r="AA25" s="151"/>
      <c r="AB25" s="151"/>
      <c r="AC25" s="151"/>
      <c r="AD25" s="151"/>
      <c r="AE25" s="151"/>
      <c r="AF25" s="151"/>
      <c r="AG25" s="151" t="s">
        <v>201</v>
      </c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</row>
    <row r="26" spans="1:60" outlineLevel="1" x14ac:dyDescent="0.2">
      <c r="A26" s="175">
        <v>18</v>
      </c>
      <c r="B26" s="176" t="s">
        <v>662</v>
      </c>
      <c r="C26" s="184" t="s">
        <v>663</v>
      </c>
      <c r="D26" s="177" t="s">
        <v>307</v>
      </c>
      <c r="E26" s="178">
        <v>14</v>
      </c>
      <c r="F26" s="179"/>
      <c r="G26" s="180">
        <f t="shared" si="0"/>
        <v>0</v>
      </c>
      <c r="H26" s="179"/>
      <c r="I26" s="180">
        <f t="shared" si="1"/>
        <v>0</v>
      </c>
      <c r="J26" s="179"/>
      <c r="K26" s="180">
        <f t="shared" si="2"/>
        <v>0</v>
      </c>
      <c r="L26" s="180">
        <v>21</v>
      </c>
      <c r="M26" s="180">
        <f t="shared" si="3"/>
        <v>0</v>
      </c>
      <c r="N26" s="180">
        <v>0</v>
      </c>
      <c r="O26" s="180">
        <f t="shared" si="4"/>
        <v>0</v>
      </c>
      <c r="P26" s="180">
        <v>0</v>
      </c>
      <c r="Q26" s="180">
        <f t="shared" si="5"/>
        <v>0</v>
      </c>
      <c r="R26" s="180"/>
      <c r="S26" s="180" t="s">
        <v>194</v>
      </c>
      <c r="T26" s="181" t="s">
        <v>195</v>
      </c>
      <c r="U26" s="160">
        <v>0</v>
      </c>
      <c r="V26" s="160">
        <f t="shared" si="6"/>
        <v>0</v>
      </c>
      <c r="W26" s="160"/>
      <c r="X26" s="160" t="s">
        <v>200</v>
      </c>
      <c r="Y26" s="151"/>
      <c r="Z26" s="151"/>
      <c r="AA26" s="151"/>
      <c r="AB26" s="151"/>
      <c r="AC26" s="151"/>
      <c r="AD26" s="151"/>
      <c r="AE26" s="151"/>
      <c r="AF26" s="151"/>
      <c r="AG26" s="151" t="s">
        <v>201</v>
      </c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</row>
    <row r="27" spans="1:60" outlineLevel="1" x14ac:dyDescent="0.2">
      <c r="A27" s="175">
        <v>19</v>
      </c>
      <c r="B27" s="176" t="s">
        <v>664</v>
      </c>
      <c r="C27" s="184" t="s">
        <v>665</v>
      </c>
      <c r="D27" s="177" t="s">
        <v>386</v>
      </c>
      <c r="E27" s="178">
        <v>8</v>
      </c>
      <c r="F27" s="179"/>
      <c r="G27" s="180">
        <f t="shared" si="0"/>
        <v>0</v>
      </c>
      <c r="H27" s="179"/>
      <c r="I27" s="180">
        <f t="shared" si="1"/>
        <v>0</v>
      </c>
      <c r="J27" s="179"/>
      <c r="K27" s="180">
        <f t="shared" si="2"/>
        <v>0</v>
      </c>
      <c r="L27" s="180">
        <v>21</v>
      </c>
      <c r="M27" s="180">
        <f t="shared" si="3"/>
        <v>0</v>
      </c>
      <c r="N27" s="180">
        <v>0</v>
      </c>
      <c r="O27" s="180">
        <f t="shared" si="4"/>
        <v>0</v>
      </c>
      <c r="P27" s="180">
        <v>0</v>
      </c>
      <c r="Q27" s="180">
        <f t="shared" si="5"/>
        <v>0</v>
      </c>
      <c r="R27" s="180"/>
      <c r="S27" s="180" t="s">
        <v>194</v>
      </c>
      <c r="T27" s="181" t="s">
        <v>195</v>
      </c>
      <c r="U27" s="160">
        <v>0</v>
      </c>
      <c r="V27" s="160">
        <f t="shared" si="6"/>
        <v>0</v>
      </c>
      <c r="W27" s="160"/>
      <c r="X27" s="160" t="s">
        <v>200</v>
      </c>
      <c r="Y27" s="151"/>
      <c r="Z27" s="151"/>
      <c r="AA27" s="151"/>
      <c r="AB27" s="151"/>
      <c r="AC27" s="151"/>
      <c r="AD27" s="151"/>
      <c r="AE27" s="151"/>
      <c r="AF27" s="151"/>
      <c r="AG27" s="151" t="s">
        <v>201</v>
      </c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</row>
    <row r="28" spans="1:60" outlineLevel="1" x14ac:dyDescent="0.2">
      <c r="A28" s="175">
        <v>20</v>
      </c>
      <c r="B28" s="176" t="s">
        <v>666</v>
      </c>
      <c r="C28" s="184" t="s">
        <v>667</v>
      </c>
      <c r="D28" s="177" t="s">
        <v>307</v>
      </c>
      <c r="E28" s="178">
        <v>5</v>
      </c>
      <c r="F28" s="179"/>
      <c r="G28" s="180">
        <f t="shared" si="0"/>
        <v>0</v>
      </c>
      <c r="H28" s="179"/>
      <c r="I28" s="180">
        <f t="shared" si="1"/>
        <v>0</v>
      </c>
      <c r="J28" s="179"/>
      <c r="K28" s="180">
        <f t="shared" si="2"/>
        <v>0</v>
      </c>
      <c r="L28" s="180">
        <v>21</v>
      </c>
      <c r="M28" s="180">
        <f t="shared" si="3"/>
        <v>0</v>
      </c>
      <c r="N28" s="180">
        <v>0</v>
      </c>
      <c r="O28" s="180">
        <f t="shared" si="4"/>
        <v>0</v>
      </c>
      <c r="P28" s="180">
        <v>0</v>
      </c>
      <c r="Q28" s="180">
        <f t="shared" si="5"/>
        <v>0</v>
      </c>
      <c r="R28" s="180"/>
      <c r="S28" s="180" t="s">
        <v>194</v>
      </c>
      <c r="T28" s="181" t="s">
        <v>195</v>
      </c>
      <c r="U28" s="160">
        <v>0</v>
      </c>
      <c r="V28" s="160">
        <f t="shared" si="6"/>
        <v>0</v>
      </c>
      <c r="W28" s="160"/>
      <c r="X28" s="160" t="s">
        <v>200</v>
      </c>
      <c r="Y28" s="151"/>
      <c r="Z28" s="151"/>
      <c r="AA28" s="151"/>
      <c r="AB28" s="151"/>
      <c r="AC28" s="151"/>
      <c r="AD28" s="151"/>
      <c r="AE28" s="151"/>
      <c r="AF28" s="151"/>
      <c r="AG28" s="151" t="s">
        <v>201</v>
      </c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</row>
    <row r="29" spans="1:60" outlineLevel="1" x14ac:dyDescent="0.2">
      <c r="A29" s="175">
        <v>21</v>
      </c>
      <c r="B29" s="176" t="s">
        <v>92</v>
      </c>
      <c r="C29" s="184" t="s">
        <v>668</v>
      </c>
      <c r="D29" s="177" t="s">
        <v>386</v>
      </c>
      <c r="E29" s="178">
        <v>10</v>
      </c>
      <c r="F29" s="179"/>
      <c r="G29" s="180">
        <f t="shared" si="0"/>
        <v>0</v>
      </c>
      <c r="H29" s="179"/>
      <c r="I29" s="180">
        <f t="shared" si="1"/>
        <v>0</v>
      </c>
      <c r="J29" s="179"/>
      <c r="K29" s="180">
        <f t="shared" si="2"/>
        <v>0</v>
      </c>
      <c r="L29" s="180">
        <v>21</v>
      </c>
      <c r="M29" s="180">
        <f t="shared" si="3"/>
        <v>0</v>
      </c>
      <c r="N29" s="180">
        <v>0</v>
      </c>
      <c r="O29" s="180">
        <f t="shared" si="4"/>
        <v>0</v>
      </c>
      <c r="P29" s="180">
        <v>0</v>
      </c>
      <c r="Q29" s="180">
        <f t="shared" si="5"/>
        <v>0</v>
      </c>
      <c r="R29" s="180"/>
      <c r="S29" s="180" t="s">
        <v>194</v>
      </c>
      <c r="T29" s="181" t="s">
        <v>195</v>
      </c>
      <c r="U29" s="160">
        <v>0</v>
      </c>
      <c r="V29" s="160">
        <f t="shared" si="6"/>
        <v>0</v>
      </c>
      <c r="W29" s="160"/>
      <c r="X29" s="160" t="s">
        <v>200</v>
      </c>
      <c r="Y29" s="151"/>
      <c r="Z29" s="151"/>
      <c r="AA29" s="151"/>
      <c r="AB29" s="151"/>
      <c r="AC29" s="151"/>
      <c r="AD29" s="151"/>
      <c r="AE29" s="151"/>
      <c r="AF29" s="151"/>
      <c r="AG29" s="151" t="s">
        <v>201</v>
      </c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</row>
    <row r="30" spans="1:60" outlineLevel="1" x14ac:dyDescent="0.2">
      <c r="A30" s="175">
        <v>22</v>
      </c>
      <c r="B30" s="176" t="s">
        <v>669</v>
      </c>
      <c r="C30" s="184" t="s">
        <v>670</v>
      </c>
      <c r="D30" s="177" t="s">
        <v>307</v>
      </c>
      <c r="E30" s="178">
        <v>62</v>
      </c>
      <c r="F30" s="179"/>
      <c r="G30" s="180">
        <f t="shared" si="0"/>
        <v>0</v>
      </c>
      <c r="H30" s="179"/>
      <c r="I30" s="180">
        <f t="shared" si="1"/>
        <v>0</v>
      </c>
      <c r="J30" s="179"/>
      <c r="K30" s="180">
        <f t="shared" si="2"/>
        <v>0</v>
      </c>
      <c r="L30" s="180">
        <v>21</v>
      </c>
      <c r="M30" s="180">
        <f t="shared" si="3"/>
        <v>0</v>
      </c>
      <c r="N30" s="180">
        <v>0</v>
      </c>
      <c r="O30" s="180">
        <f t="shared" si="4"/>
        <v>0</v>
      </c>
      <c r="P30" s="180">
        <v>0</v>
      </c>
      <c r="Q30" s="180">
        <f t="shared" si="5"/>
        <v>0</v>
      </c>
      <c r="R30" s="180"/>
      <c r="S30" s="180" t="s">
        <v>194</v>
      </c>
      <c r="T30" s="181" t="s">
        <v>195</v>
      </c>
      <c r="U30" s="160">
        <v>0</v>
      </c>
      <c r="V30" s="160">
        <f t="shared" si="6"/>
        <v>0</v>
      </c>
      <c r="W30" s="160"/>
      <c r="X30" s="160" t="s">
        <v>200</v>
      </c>
      <c r="Y30" s="151"/>
      <c r="Z30" s="151"/>
      <c r="AA30" s="151"/>
      <c r="AB30" s="151"/>
      <c r="AC30" s="151"/>
      <c r="AD30" s="151"/>
      <c r="AE30" s="151"/>
      <c r="AF30" s="151"/>
      <c r="AG30" s="151" t="s">
        <v>201</v>
      </c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</row>
    <row r="31" spans="1:60" outlineLevel="1" x14ac:dyDescent="0.2">
      <c r="A31" s="175">
        <v>23</v>
      </c>
      <c r="B31" s="176" t="s">
        <v>671</v>
      </c>
      <c r="C31" s="184" t="s">
        <v>672</v>
      </c>
      <c r="D31" s="177" t="s">
        <v>307</v>
      </c>
      <c r="E31" s="178">
        <v>31</v>
      </c>
      <c r="F31" s="179"/>
      <c r="G31" s="180">
        <f t="shared" si="0"/>
        <v>0</v>
      </c>
      <c r="H31" s="179"/>
      <c r="I31" s="180">
        <f t="shared" si="1"/>
        <v>0</v>
      </c>
      <c r="J31" s="179"/>
      <c r="K31" s="180">
        <f t="shared" si="2"/>
        <v>0</v>
      </c>
      <c r="L31" s="180">
        <v>21</v>
      </c>
      <c r="M31" s="180">
        <f t="shared" si="3"/>
        <v>0</v>
      </c>
      <c r="N31" s="180">
        <v>0</v>
      </c>
      <c r="O31" s="180">
        <f t="shared" si="4"/>
        <v>0</v>
      </c>
      <c r="P31" s="180">
        <v>0</v>
      </c>
      <c r="Q31" s="180">
        <f t="shared" si="5"/>
        <v>0</v>
      </c>
      <c r="R31" s="180"/>
      <c r="S31" s="180" t="s">
        <v>194</v>
      </c>
      <c r="T31" s="181" t="s">
        <v>195</v>
      </c>
      <c r="U31" s="160">
        <v>0</v>
      </c>
      <c r="V31" s="160">
        <f t="shared" si="6"/>
        <v>0</v>
      </c>
      <c r="W31" s="160"/>
      <c r="X31" s="160" t="s">
        <v>200</v>
      </c>
      <c r="Y31" s="151"/>
      <c r="Z31" s="151"/>
      <c r="AA31" s="151"/>
      <c r="AB31" s="151"/>
      <c r="AC31" s="151"/>
      <c r="AD31" s="151"/>
      <c r="AE31" s="151"/>
      <c r="AF31" s="151"/>
      <c r="AG31" s="151" t="s">
        <v>201</v>
      </c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</row>
    <row r="32" spans="1:60" outlineLevel="1" x14ac:dyDescent="0.2">
      <c r="A32" s="175">
        <v>24</v>
      </c>
      <c r="B32" s="176" t="s">
        <v>673</v>
      </c>
      <c r="C32" s="184" t="s">
        <v>674</v>
      </c>
      <c r="D32" s="177" t="s">
        <v>307</v>
      </c>
      <c r="E32" s="178">
        <v>1</v>
      </c>
      <c r="F32" s="179"/>
      <c r="G32" s="180">
        <f t="shared" si="0"/>
        <v>0</v>
      </c>
      <c r="H32" s="179"/>
      <c r="I32" s="180">
        <f t="shared" si="1"/>
        <v>0</v>
      </c>
      <c r="J32" s="179"/>
      <c r="K32" s="180">
        <f t="shared" si="2"/>
        <v>0</v>
      </c>
      <c r="L32" s="180">
        <v>21</v>
      </c>
      <c r="M32" s="180">
        <f t="shared" si="3"/>
        <v>0</v>
      </c>
      <c r="N32" s="180">
        <v>0</v>
      </c>
      <c r="O32" s="180">
        <f t="shared" si="4"/>
        <v>0</v>
      </c>
      <c r="P32" s="180">
        <v>0</v>
      </c>
      <c r="Q32" s="180">
        <f t="shared" si="5"/>
        <v>0</v>
      </c>
      <c r="R32" s="180"/>
      <c r="S32" s="180" t="s">
        <v>194</v>
      </c>
      <c r="T32" s="181" t="s">
        <v>195</v>
      </c>
      <c r="U32" s="160">
        <v>0</v>
      </c>
      <c r="V32" s="160">
        <f t="shared" si="6"/>
        <v>0</v>
      </c>
      <c r="W32" s="160"/>
      <c r="X32" s="160" t="s">
        <v>200</v>
      </c>
      <c r="Y32" s="151"/>
      <c r="Z32" s="151"/>
      <c r="AA32" s="151"/>
      <c r="AB32" s="151"/>
      <c r="AC32" s="151"/>
      <c r="AD32" s="151"/>
      <c r="AE32" s="151"/>
      <c r="AF32" s="151"/>
      <c r="AG32" s="151" t="s">
        <v>201</v>
      </c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</row>
    <row r="33" spans="1:60" outlineLevel="1" x14ac:dyDescent="0.2">
      <c r="A33" s="175">
        <v>25</v>
      </c>
      <c r="B33" s="176" t="s">
        <v>675</v>
      </c>
      <c r="C33" s="184" t="s">
        <v>676</v>
      </c>
      <c r="D33" s="177" t="s">
        <v>307</v>
      </c>
      <c r="E33" s="178">
        <v>6</v>
      </c>
      <c r="F33" s="179"/>
      <c r="G33" s="180">
        <f t="shared" si="0"/>
        <v>0</v>
      </c>
      <c r="H33" s="179"/>
      <c r="I33" s="180">
        <f t="shared" si="1"/>
        <v>0</v>
      </c>
      <c r="J33" s="179"/>
      <c r="K33" s="180">
        <f t="shared" si="2"/>
        <v>0</v>
      </c>
      <c r="L33" s="180">
        <v>21</v>
      </c>
      <c r="M33" s="180">
        <f t="shared" si="3"/>
        <v>0</v>
      </c>
      <c r="N33" s="180">
        <v>0</v>
      </c>
      <c r="O33" s="180">
        <f t="shared" si="4"/>
        <v>0</v>
      </c>
      <c r="P33" s="180">
        <v>0</v>
      </c>
      <c r="Q33" s="180">
        <f t="shared" si="5"/>
        <v>0</v>
      </c>
      <c r="R33" s="180"/>
      <c r="S33" s="180" t="s">
        <v>194</v>
      </c>
      <c r="T33" s="181" t="s">
        <v>195</v>
      </c>
      <c r="U33" s="160">
        <v>0</v>
      </c>
      <c r="V33" s="160">
        <f t="shared" si="6"/>
        <v>0</v>
      </c>
      <c r="W33" s="160"/>
      <c r="X33" s="160" t="s">
        <v>200</v>
      </c>
      <c r="Y33" s="151"/>
      <c r="Z33" s="151"/>
      <c r="AA33" s="151"/>
      <c r="AB33" s="151"/>
      <c r="AC33" s="151"/>
      <c r="AD33" s="151"/>
      <c r="AE33" s="151"/>
      <c r="AF33" s="151"/>
      <c r="AG33" s="151" t="s">
        <v>201</v>
      </c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</row>
    <row r="34" spans="1:60" outlineLevel="1" x14ac:dyDescent="0.2">
      <c r="A34" s="175">
        <v>26</v>
      </c>
      <c r="B34" s="176" t="s">
        <v>677</v>
      </c>
      <c r="C34" s="184" t="s">
        <v>678</v>
      </c>
      <c r="D34" s="177" t="s">
        <v>307</v>
      </c>
      <c r="E34" s="178">
        <v>4</v>
      </c>
      <c r="F34" s="179"/>
      <c r="G34" s="180">
        <f t="shared" si="0"/>
        <v>0</v>
      </c>
      <c r="H34" s="179"/>
      <c r="I34" s="180">
        <f t="shared" si="1"/>
        <v>0</v>
      </c>
      <c r="J34" s="179"/>
      <c r="K34" s="180">
        <f t="shared" si="2"/>
        <v>0</v>
      </c>
      <c r="L34" s="180">
        <v>21</v>
      </c>
      <c r="M34" s="180">
        <f t="shared" si="3"/>
        <v>0</v>
      </c>
      <c r="N34" s="180">
        <v>0</v>
      </c>
      <c r="O34" s="180">
        <f t="shared" si="4"/>
        <v>0</v>
      </c>
      <c r="P34" s="180">
        <v>0</v>
      </c>
      <c r="Q34" s="180">
        <f t="shared" si="5"/>
        <v>0</v>
      </c>
      <c r="R34" s="180"/>
      <c r="S34" s="180" t="s">
        <v>194</v>
      </c>
      <c r="T34" s="181" t="s">
        <v>195</v>
      </c>
      <c r="U34" s="160">
        <v>0</v>
      </c>
      <c r="V34" s="160">
        <f t="shared" si="6"/>
        <v>0</v>
      </c>
      <c r="W34" s="160"/>
      <c r="X34" s="160" t="s">
        <v>200</v>
      </c>
      <c r="Y34" s="151"/>
      <c r="Z34" s="151"/>
      <c r="AA34" s="151"/>
      <c r="AB34" s="151"/>
      <c r="AC34" s="151"/>
      <c r="AD34" s="151"/>
      <c r="AE34" s="151"/>
      <c r="AF34" s="151"/>
      <c r="AG34" s="151" t="s">
        <v>201</v>
      </c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</row>
    <row r="35" spans="1:60" outlineLevel="1" x14ac:dyDescent="0.2">
      <c r="A35" s="175">
        <v>27</v>
      </c>
      <c r="B35" s="176" t="s">
        <v>679</v>
      </c>
      <c r="C35" s="184" t="s">
        <v>680</v>
      </c>
      <c r="D35" s="177" t="s">
        <v>307</v>
      </c>
      <c r="E35" s="178">
        <v>7</v>
      </c>
      <c r="F35" s="179"/>
      <c r="G35" s="180">
        <f t="shared" si="0"/>
        <v>0</v>
      </c>
      <c r="H35" s="179"/>
      <c r="I35" s="180">
        <f t="shared" si="1"/>
        <v>0</v>
      </c>
      <c r="J35" s="179"/>
      <c r="K35" s="180">
        <f t="shared" si="2"/>
        <v>0</v>
      </c>
      <c r="L35" s="180">
        <v>21</v>
      </c>
      <c r="M35" s="180">
        <f t="shared" si="3"/>
        <v>0</v>
      </c>
      <c r="N35" s="180">
        <v>0</v>
      </c>
      <c r="O35" s="180">
        <f t="shared" si="4"/>
        <v>0</v>
      </c>
      <c r="P35" s="180">
        <v>0</v>
      </c>
      <c r="Q35" s="180">
        <f t="shared" si="5"/>
        <v>0</v>
      </c>
      <c r="R35" s="180"/>
      <c r="S35" s="180" t="s">
        <v>194</v>
      </c>
      <c r="T35" s="181" t="s">
        <v>195</v>
      </c>
      <c r="U35" s="160">
        <v>0</v>
      </c>
      <c r="V35" s="160">
        <f t="shared" si="6"/>
        <v>0</v>
      </c>
      <c r="W35" s="160"/>
      <c r="X35" s="160" t="s">
        <v>200</v>
      </c>
      <c r="Y35" s="151"/>
      <c r="Z35" s="151"/>
      <c r="AA35" s="151"/>
      <c r="AB35" s="151"/>
      <c r="AC35" s="151"/>
      <c r="AD35" s="151"/>
      <c r="AE35" s="151"/>
      <c r="AF35" s="151"/>
      <c r="AG35" s="151" t="s">
        <v>201</v>
      </c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</row>
    <row r="36" spans="1:60" outlineLevel="1" x14ac:dyDescent="0.2">
      <c r="A36" s="175">
        <v>28</v>
      </c>
      <c r="B36" s="176" t="s">
        <v>681</v>
      </c>
      <c r="C36" s="184" t="s">
        <v>682</v>
      </c>
      <c r="D36" s="177" t="s">
        <v>386</v>
      </c>
      <c r="E36" s="178">
        <v>38</v>
      </c>
      <c r="F36" s="179"/>
      <c r="G36" s="180">
        <f t="shared" si="0"/>
        <v>0</v>
      </c>
      <c r="H36" s="179"/>
      <c r="I36" s="180">
        <f t="shared" si="1"/>
        <v>0</v>
      </c>
      <c r="J36" s="179"/>
      <c r="K36" s="180">
        <f t="shared" si="2"/>
        <v>0</v>
      </c>
      <c r="L36" s="180">
        <v>21</v>
      </c>
      <c r="M36" s="180">
        <f t="shared" si="3"/>
        <v>0</v>
      </c>
      <c r="N36" s="180">
        <v>0</v>
      </c>
      <c r="O36" s="180">
        <f t="shared" si="4"/>
        <v>0</v>
      </c>
      <c r="P36" s="180">
        <v>0</v>
      </c>
      <c r="Q36" s="180">
        <f t="shared" si="5"/>
        <v>0</v>
      </c>
      <c r="R36" s="180"/>
      <c r="S36" s="180" t="s">
        <v>194</v>
      </c>
      <c r="T36" s="181" t="s">
        <v>195</v>
      </c>
      <c r="U36" s="160">
        <v>0</v>
      </c>
      <c r="V36" s="160">
        <f t="shared" si="6"/>
        <v>0</v>
      </c>
      <c r="W36" s="160"/>
      <c r="X36" s="160" t="s">
        <v>200</v>
      </c>
      <c r="Y36" s="151"/>
      <c r="Z36" s="151"/>
      <c r="AA36" s="151"/>
      <c r="AB36" s="151"/>
      <c r="AC36" s="151"/>
      <c r="AD36" s="151"/>
      <c r="AE36" s="151"/>
      <c r="AF36" s="151"/>
      <c r="AG36" s="151" t="s">
        <v>201</v>
      </c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</row>
    <row r="37" spans="1:60" outlineLevel="1" x14ac:dyDescent="0.2">
      <c r="A37" s="175">
        <v>29</v>
      </c>
      <c r="B37" s="176" t="s">
        <v>683</v>
      </c>
      <c r="C37" s="184" t="s">
        <v>684</v>
      </c>
      <c r="D37" s="177" t="s">
        <v>386</v>
      </c>
      <c r="E37" s="178">
        <v>310</v>
      </c>
      <c r="F37" s="179"/>
      <c r="G37" s="180">
        <f t="shared" si="0"/>
        <v>0</v>
      </c>
      <c r="H37" s="179"/>
      <c r="I37" s="180">
        <f t="shared" si="1"/>
        <v>0</v>
      </c>
      <c r="J37" s="179"/>
      <c r="K37" s="180">
        <f t="shared" si="2"/>
        <v>0</v>
      </c>
      <c r="L37" s="180">
        <v>21</v>
      </c>
      <c r="M37" s="180">
        <f t="shared" si="3"/>
        <v>0</v>
      </c>
      <c r="N37" s="180">
        <v>0</v>
      </c>
      <c r="O37" s="180">
        <f t="shared" si="4"/>
        <v>0</v>
      </c>
      <c r="P37" s="180">
        <v>0</v>
      </c>
      <c r="Q37" s="180">
        <f t="shared" si="5"/>
        <v>0</v>
      </c>
      <c r="R37" s="180"/>
      <c r="S37" s="180" t="s">
        <v>194</v>
      </c>
      <c r="T37" s="181" t="s">
        <v>195</v>
      </c>
      <c r="U37" s="160">
        <v>0</v>
      </c>
      <c r="V37" s="160">
        <f t="shared" si="6"/>
        <v>0</v>
      </c>
      <c r="W37" s="160"/>
      <c r="X37" s="160" t="s">
        <v>200</v>
      </c>
      <c r="Y37" s="151"/>
      <c r="Z37" s="151"/>
      <c r="AA37" s="151"/>
      <c r="AB37" s="151"/>
      <c r="AC37" s="151"/>
      <c r="AD37" s="151"/>
      <c r="AE37" s="151"/>
      <c r="AF37" s="151"/>
      <c r="AG37" s="151" t="s">
        <v>201</v>
      </c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</row>
    <row r="38" spans="1:60" outlineLevel="1" x14ac:dyDescent="0.2">
      <c r="A38" s="175">
        <v>30</v>
      </c>
      <c r="B38" s="176" t="s">
        <v>685</v>
      </c>
      <c r="C38" s="184" t="s">
        <v>686</v>
      </c>
      <c r="D38" s="177" t="s">
        <v>386</v>
      </c>
      <c r="E38" s="178">
        <v>440</v>
      </c>
      <c r="F38" s="179"/>
      <c r="G38" s="180">
        <f t="shared" si="0"/>
        <v>0</v>
      </c>
      <c r="H38" s="179"/>
      <c r="I38" s="180">
        <f t="shared" si="1"/>
        <v>0</v>
      </c>
      <c r="J38" s="179"/>
      <c r="K38" s="180">
        <f t="shared" si="2"/>
        <v>0</v>
      </c>
      <c r="L38" s="180">
        <v>21</v>
      </c>
      <c r="M38" s="180">
        <f t="shared" si="3"/>
        <v>0</v>
      </c>
      <c r="N38" s="180">
        <v>0</v>
      </c>
      <c r="O38" s="180">
        <f t="shared" si="4"/>
        <v>0</v>
      </c>
      <c r="P38" s="180">
        <v>0</v>
      </c>
      <c r="Q38" s="180">
        <f t="shared" si="5"/>
        <v>0</v>
      </c>
      <c r="R38" s="180"/>
      <c r="S38" s="180" t="s">
        <v>194</v>
      </c>
      <c r="T38" s="181" t="s">
        <v>195</v>
      </c>
      <c r="U38" s="160">
        <v>0</v>
      </c>
      <c r="V38" s="160">
        <f t="shared" si="6"/>
        <v>0</v>
      </c>
      <c r="W38" s="160"/>
      <c r="X38" s="160" t="s">
        <v>200</v>
      </c>
      <c r="Y38" s="151"/>
      <c r="Z38" s="151"/>
      <c r="AA38" s="151"/>
      <c r="AB38" s="151"/>
      <c r="AC38" s="151"/>
      <c r="AD38" s="151"/>
      <c r="AE38" s="151"/>
      <c r="AF38" s="151"/>
      <c r="AG38" s="151" t="s">
        <v>201</v>
      </c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</row>
    <row r="39" spans="1:60" outlineLevel="1" x14ac:dyDescent="0.2">
      <c r="A39" s="175">
        <v>31</v>
      </c>
      <c r="B39" s="176" t="s">
        <v>687</v>
      </c>
      <c r="C39" s="184" t="s">
        <v>688</v>
      </c>
      <c r="D39" s="177" t="s">
        <v>386</v>
      </c>
      <c r="E39" s="178">
        <v>1280</v>
      </c>
      <c r="F39" s="179"/>
      <c r="G39" s="180">
        <f t="shared" si="0"/>
        <v>0</v>
      </c>
      <c r="H39" s="179"/>
      <c r="I39" s="180">
        <f t="shared" si="1"/>
        <v>0</v>
      </c>
      <c r="J39" s="179"/>
      <c r="K39" s="180">
        <f t="shared" si="2"/>
        <v>0</v>
      </c>
      <c r="L39" s="180">
        <v>21</v>
      </c>
      <c r="M39" s="180">
        <f t="shared" si="3"/>
        <v>0</v>
      </c>
      <c r="N39" s="180">
        <v>0</v>
      </c>
      <c r="O39" s="180">
        <f t="shared" si="4"/>
        <v>0</v>
      </c>
      <c r="P39" s="180">
        <v>0</v>
      </c>
      <c r="Q39" s="180">
        <f t="shared" si="5"/>
        <v>0</v>
      </c>
      <c r="R39" s="180"/>
      <c r="S39" s="180" t="s">
        <v>194</v>
      </c>
      <c r="T39" s="181" t="s">
        <v>195</v>
      </c>
      <c r="U39" s="160">
        <v>0</v>
      </c>
      <c r="V39" s="160">
        <f t="shared" si="6"/>
        <v>0</v>
      </c>
      <c r="W39" s="160"/>
      <c r="X39" s="160" t="s">
        <v>200</v>
      </c>
      <c r="Y39" s="151"/>
      <c r="Z39" s="151"/>
      <c r="AA39" s="151"/>
      <c r="AB39" s="151"/>
      <c r="AC39" s="151"/>
      <c r="AD39" s="151"/>
      <c r="AE39" s="151"/>
      <c r="AF39" s="151"/>
      <c r="AG39" s="151" t="s">
        <v>201</v>
      </c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</row>
    <row r="40" spans="1:60" outlineLevel="1" x14ac:dyDescent="0.2">
      <c r="A40" s="175">
        <v>32</v>
      </c>
      <c r="B40" s="176" t="s">
        <v>689</v>
      </c>
      <c r="C40" s="184" t="s">
        <v>690</v>
      </c>
      <c r="D40" s="177" t="s">
        <v>386</v>
      </c>
      <c r="E40" s="178">
        <v>80</v>
      </c>
      <c r="F40" s="179"/>
      <c r="G40" s="180">
        <f t="shared" si="0"/>
        <v>0</v>
      </c>
      <c r="H40" s="179"/>
      <c r="I40" s="180">
        <f t="shared" si="1"/>
        <v>0</v>
      </c>
      <c r="J40" s="179"/>
      <c r="K40" s="180">
        <f t="shared" si="2"/>
        <v>0</v>
      </c>
      <c r="L40" s="180">
        <v>21</v>
      </c>
      <c r="M40" s="180">
        <f t="shared" si="3"/>
        <v>0</v>
      </c>
      <c r="N40" s="180">
        <v>0</v>
      </c>
      <c r="O40" s="180">
        <f t="shared" si="4"/>
        <v>0</v>
      </c>
      <c r="P40" s="180">
        <v>0</v>
      </c>
      <c r="Q40" s="180">
        <f t="shared" si="5"/>
        <v>0</v>
      </c>
      <c r="R40" s="180"/>
      <c r="S40" s="180" t="s">
        <v>194</v>
      </c>
      <c r="T40" s="181" t="s">
        <v>195</v>
      </c>
      <c r="U40" s="160">
        <v>0</v>
      </c>
      <c r="V40" s="160">
        <f t="shared" si="6"/>
        <v>0</v>
      </c>
      <c r="W40" s="160"/>
      <c r="X40" s="160" t="s">
        <v>200</v>
      </c>
      <c r="Y40" s="151"/>
      <c r="Z40" s="151"/>
      <c r="AA40" s="151"/>
      <c r="AB40" s="151"/>
      <c r="AC40" s="151"/>
      <c r="AD40" s="151"/>
      <c r="AE40" s="151"/>
      <c r="AF40" s="151"/>
      <c r="AG40" s="151" t="s">
        <v>201</v>
      </c>
      <c r="AH40" s="151"/>
      <c r="AI40" s="151"/>
      <c r="AJ40" s="151"/>
      <c r="AK40" s="151"/>
      <c r="AL40" s="151"/>
      <c r="AM40" s="151"/>
      <c r="AN40" s="151"/>
      <c r="AO40" s="151"/>
      <c r="AP40" s="151"/>
      <c r="AQ40" s="151"/>
      <c r="AR40" s="151"/>
      <c r="AS40" s="151"/>
      <c r="AT40" s="151"/>
      <c r="AU40" s="151"/>
      <c r="AV40" s="151"/>
      <c r="AW40" s="151"/>
      <c r="AX40" s="151"/>
      <c r="AY40" s="151"/>
      <c r="AZ40" s="151"/>
      <c r="BA40" s="151"/>
      <c r="BB40" s="151"/>
      <c r="BC40" s="151"/>
      <c r="BD40" s="151"/>
      <c r="BE40" s="151"/>
      <c r="BF40" s="151"/>
      <c r="BG40" s="151"/>
      <c r="BH40" s="151"/>
    </row>
    <row r="41" spans="1:60" outlineLevel="1" x14ac:dyDescent="0.2">
      <c r="A41" s="175">
        <v>33</v>
      </c>
      <c r="B41" s="176" t="s">
        <v>94</v>
      </c>
      <c r="C41" s="184" t="s">
        <v>691</v>
      </c>
      <c r="D41" s="177" t="s">
        <v>386</v>
      </c>
      <c r="E41" s="178">
        <v>160</v>
      </c>
      <c r="F41" s="179"/>
      <c r="G41" s="180">
        <f t="shared" ref="G41:G72" si="7">ROUND(E41*F41,2)</f>
        <v>0</v>
      </c>
      <c r="H41" s="179"/>
      <c r="I41" s="180">
        <f t="shared" ref="I41:I72" si="8">ROUND(E41*H41,2)</f>
        <v>0</v>
      </c>
      <c r="J41" s="179"/>
      <c r="K41" s="180">
        <f t="shared" ref="K41:K72" si="9">ROUND(E41*J41,2)</f>
        <v>0</v>
      </c>
      <c r="L41" s="180">
        <v>21</v>
      </c>
      <c r="M41" s="180">
        <f t="shared" ref="M41:M72" si="10">G41*(1+L41/100)</f>
        <v>0</v>
      </c>
      <c r="N41" s="180">
        <v>0</v>
      </c>
      <c r="O41" s="180">
        <f t="shared" ref="O41:O72" si="11">ROUND(E41*N41,2)</f>
        <v>0</v>
      </c>
      <c r="P41" s="180">
        <v>0</v>
      </c>
      <c r="Q41" s="180">
        <f t="shared" ref="Q41:Q72" si="12">ROUND(E41*P41,2)</f>
        <v>0</v>
      </c>
      <c r="R41" s="180"/>
      <c r="S41" s="180" t="s">
        <v>194</v>
      </c>
      <c r="T41" s="181" t="s">
        <v>195</v>
      </c>
      <c r="U41" s="160">
        <v>0</v>
      </c>
      <c r="V41" s="160">
        <f t="shared" ref="V41:V72" si="13">ROUND(E41*U41,2)</f>
        <v>0</v>
      </c>
      <c r="W41" s="160"/>
      <c r="X41" s="160" t="s">
        <v>200</v>
      </c>
      <c r="Y41" s="151"/>
      <c r="Z41" s="151"/>
      <c r="AA41" s="151"/>
      <c r="AB41" s="151"/>
      <c r="AC41" s="151"/>
      <c r="AD41" s="151"/>
      <c r="AE41" s="151"/>
      <c r="AF41" s="151"/>
      <c r="AG41" s="151" t="s">
        <v>201</v>
      </c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</row>
    <row r="42" spans="1:60" outlineLevel="1" x14ac:dyDescent="0.2">
      <c r="A42" s="175">
        <v>34</v>
      </c>
      <c r="B42" s="176" t="s">
        <v>692</v>
      </c>
      <c r="C42" s="184" t="s">
        <v>693</v>
      </c>
      <c r="D42" s="177" t="s">
        <v>386</v>
      </c>
      <c r="E42" s="178">
        <v>1125</v>
      </c>
      <c r="F42" s="179"/>
      <c r="G42" s="180">
        <f t="shared" si="7"/>
        <v>0</v>
      </c>
      <c r="H42" s="179"/>
      <c r="I42" s="180">
        <f t="shared" si="8"/>
        <v>0</v>
      </c>
      <c r="J42" s="179"/>
      <c r="K42" s="180">
        <f t="shared" si="9"/>
        <v>0</v>
      </c>
      <c r="L42" s="180">
        <v>21</v>
      </c>
      <c r="M42" s="180">
        <f t="shared" si="10"/>
        <v>0</v>
      </c>
      <c r="N42" s="180">
        <v>0</v>
      </c>
      <c r="O42" s="180">
        <f t="shared" si="11"/>
        <v>0</v>
      </c>
      <c r="P42" s="180">
        <v>0</v>
      </c>
      <c r="Q42" s="180">
        <f t="shared" si="12"/>
        <v>0</v>
      </c>
      <c r="R42" s="180"/>
      <c r="S42" s="180" t="s">
        <v>194</v>
      </c>
      <c r="T42" s="181" t="s">
        <v>195</v>
      </c>
      <c r="U42" s="160">
        <v>0</v>
      </c>
      <c r="V42" s="160">
        <f t="shared" si="13"/>
        <v>0</v>
      </c>
      <c r="W42" s="160"/>
      <c r="X42" s="160" t="s">
        <v>200</v>
      </c>
      <c r="Y42" s="151"/>
      <c r="Z42" s="151"/>
      <c r="AA42" s="151"/>
      <c r="AB42" s="151"/>
      <c r="AC42" s="151"/>
      <c r="AD42" s="151"/>
      <c r="AE42" s="151"/>
      <c r="AF42" s="151"/>
      <c r="AG42" s="151" t="s">
        <v>201</v>
      </c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</row>
    <row r="43" spans="1:60" outlineLevel="1" x14ac:dyDescent="0.2">
      <c r="A43" s="175">
        <v>35</v>
      </c>
      <c r="B43" s="176" t="s">
        <v>694</v>
      </c>
      <c r="C43" s="184" t="s">
        <v>695</v>
      </c>
      <c r="D43" s="177" t="s">
        <v>307</v>
      </c>
      <c r="E43" s="178">
        <v>2</v>
      </c>
      <c r="F43" s="179"/>
      <c r="G43" s="180">
        <f t="shared" si="7"/>
        <v>0</v>
      </c>
      <c r="H43" s="179"/>
      <c r="I43" s="180">
        <f t="shared" si="8"/>
        <v>0</v>
      </c>
      <c r="J43" s="179"/>
      <c r="K43" s="180">
        <f t="shared" si="9"/>
        <v>0</v>
      </c>
      <c r="L43" s="180">
        <v>21</v>
      </c>
      <c r="M43" s="180">
        <f t="shared" si="10"/>
        <v>0</v>
      </c>
      <c r="N43" s="180">
        <v>0</v>
      </c>
      <c r="O43" s="180">
        <f t="shared" si="11"/>
        <v>0</v>
      </c>
      <c r="P43" s="180">
        <v>0</v>
      </c>
      <c r="Q43" s="180">
        <f t="shared" si="12"/>
        <v>0</v>
      </c>
      <c r="R43" s="180"/>
      <c r="S43" s="180" t="s">
        <v>194</v>
      </c>
      <c r="T43" s="181" t="s">
        <v>195</v>
      </c>
      <c r="U43" s="160">
        <v>0</v>
      </c>
      <c r="V43" s="160">
        <f t="shared" si="13"/>
        <v>0</v>
      </c>
      <c r="W43" s="160"/>
      <c r="X43" s="160" t="s">
        <v>200</v>
      </c>
      <c r="Y43" s="151"/>
      <c r="Z43" s="151"/>
      <c r="AA43" s="151"/>
      <c r="AB43" s="151"/>
      <c r="AC43" s="151"/>
      <c r="AD43" s="151"/>
      <c r="AE43" s="151"/>
      <c r="AF43" s="151"/>
      <c r="AG43" s="151" t="s">
        <v>201</v>
      </c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</row>
    <row r="44" spans="1:60" outlineLevel="1" x14ac:dyDescent="0.2">
      <c r="A44" s="175">
        <v>36</v>
      </c>
      <c r="B44" s="176" t="s">
        <v>696</v>
      </c>
      <c r="C44" s="184" t="s">
        <v>697</v>
      </c>
      <c r="D44" s="177" t="s">
        <v>386</v>
      </c>
      <c r="E44" s="178">
        <v>180</v>
      </c>
      <c r="F44" s="179"/>
      <c r="G44" s="180">
        <f t="shared" si="7"/>
        <v>0</v>
      </c>
      <c r="H44" s="179"/>
      <c r="I44" s="180">
        <f t="shared" si="8"/>
        <v>0</v>
      </c>
      <c r="J44" s="179"/>
      <c r="K44" s="180">
        <f t="shared" si="9"/>
        <v>0</v>
      </c>
      <c r="L44" s="180">
        <v>21</v>
      </c>
      <c r="M44" s="180">
        <f t="shared" si="10"/>
        <v>0</v>
      </c>
      <c r="N44" s="180">
        <v>0</v>
      </c>
      <c r="O44" s="180">
        <f t="shared" si="11"/>
        <v>0</v>
      </c>
      <c r="P44" s="180">
        <v>0</v>
      </c>
      <c r="Q44" s="180">
        <f t="shared" si="12"/>
        <v>0</v>
      </c>
      <c r="R44" s="180"/>
      <c r="S44" s="180" t="s">
        <v>194</v>
      </c>
      <c r="T44" s="181" t="s">
        <v>195</v>
      </c>
      <c r="U44" s="160">
        <v>0</v>
      </c>
      <c r="V44" s="160">
        <f t="shared" si="13"/>
        <v>0</v>
      </c>
      <c r="W44" s="160"/>
      <c r="X44" s="160" t="s">
        <v>200</v>
      </c>
      <c r="Y44" s="151"/>
      <c r="Z44" s="151"/>
      <c r="AA44" s="151"/>
      <c r="AB44" s="151"/>
      <c r="AC44" s="151"/>
      <c r="AD44" s="151"/>
      <c r="AE44" s="151"/>
      <c r="AF44" s="151"/>
      <c r="AG44" s="151" t="s">
        <v>201</v>
      </c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</row>
    <row r="45" spans="1:60" outlineLevel="1" x14ac:dyDescent="0.2">
      <c r="A45" s="175">
        <v>37</v>
      </c>
      <c r="B45" s="176" t="s">
        <v>698</v>
      </c>
      <c r="C45" s="184" t="s">
        <v>699</v>
      </c>
      <c r="D45" s="177" t="s">
        <v>386</v>
      </c>
      <c r="E45" s="178">
        <v>60</v>
      </c>
      <c r="F45" s="179"/>
      <c r="G45" s="180">
        <f t="shared" si="7"/>
        <v>0</v>
      </c>
      <c r="H45" s="179"/>
      <c r="I45" s="180">
        <f t="shared" si="8"/>
        <v>0</v>
      </c>
      <c r="J45" s="179"/>
      <c r="K45" s="180">
        <f t="shared" si="9"/>
        <v>0</v>
      </c>
      <c r="L45" s="180">
        <v>21</v>
      </c>
      <c r="M45" s="180">
        <f t="shared" si="10"/>
        <v>0</v>
      </c>
      <c r="N45" s="180">
        <v>0</v>
      </c>
      <c r="O45" s="180">
        <f t="shared" si="11"/>
        <v>0</v>
      </c>
      <c r="P45" s="180">
        <v>0</v>
      </c>
      <c r="Q45" s="180">
        <f t="shared" si="12"/>
        <v>0</v>
      </c>
      <c r="R45" s="180"/>
      <c r="S45" s="180" t="s">
        <v>194</v>
      </c>
      <c r="T45" s="181" t="s">
        <v>195</v>
      </c>
      <c r="U45" s="160">
        <v>0</v>
      </c>
      <c r="V45" s="160">
        <f t="shared" si="13"/>
        <v>0</v>
      </c>
      <c r="W45" s="160"/>
      <c r="X45" s="160" t="s">
        <v>200</v>
      </c>
      <c r="Y45" s="151"/>
      <c r="Z45" s="151"/>
      <c r="AA45" s="151"/>
      <c r="AB45" s="151"/>
      <c r="AC45" s="151"/>
      <c r="AD45" s="151"/>
      <c r="AE45" s="151"/>
      <c r="AF45" s="151"/>
      <c r="AG45" s="151" t="s">
        <v>201</v>
      </c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</row>
    <row r="46" spans="1:60" outlineLevel="1" x14ac:dyDescent="0.2">
      <c r="A46" s="175">
        <v>38</v>
      </c>
      <c r="B46" s="176" t="s">
        <v>700</v>
      </c>
      <c r="C46" s="184" t="s">
        <v>701</v>
      </c>
      <c r="D46" s="177" t="s">
        <v>307</v>
      </c>
      <c r="E46" s="178">
        <v>42</v>
      </c>
      <c r="F46" s="179"/>
      <c r="G46" s="180">
        <f t="shared" si="7"/>
        <v>0</v>
      </c>
      <c r="H46" s="179"/>
      <c r="I46" s="180">
        <f t="shared" si="8"/>
        <v>0</v>
      </c>
      <c r="J46" s="179"/>
      <c r="K46" s="180">
        <f t="shared" si="9"/>
        <v>0</v>
      </c>
      <c r="L46" s="180">
        <v>21</v>
      </c>
      <c r="M46" s="180">
        <f t="shared" si="10"/>
        <v>0</v>
      </c>
      <c r="N46" s="180">
        <v>0</v>
      </c>
      <c r="O46" s="180">
        <f t="shared" si="11"/>
        <v>0</v>
      </c>
      <c r="P46" s="180">
        <v>0</v>
      </c>
      <c r="Q46" s="180">
        <f t="shared" si="12"/>
        <v>0</v>
      </c>
      <c r="R46" s="180"/>
      <c r="S46" s="180" t="s">
        <v>194</v>
      </c>
      <c r="T46" s="181" t="s">
        <v>195</v>
      </c>
      <c r="U46" s="160">
        <v>0</v>
      </c>
      <c r="V46" s="160">
        <f t="shared" si="13"/>
        <v>0</v>
      </c>
      <c r="W46" s="160"/>
      <c r="X46" s="160" t="s">
        <v>200</v>
      </c>
      <c r="Y46" s="151"/>
      <c r="Z46" s="151"/>
      <c r="AA46" s="151"/>
      <c r="AB46" s="151"/>
      <c r="AC46" s="151"/>
      <c r="AD46" s="151"/>
      <c r="AE46" s="151"/>
      <c r="AF46" s="151"/>
      <c r="AG46" s="151" t="s">
        <v>201</v>
      </c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</row>
    <row r="47" spans="1:60" outlineLevel="1" x14ac:dyDescent="0.2">
      <c r="A47" s="175">
        <v>39</v>
      </c>
      <c r="B47" s="176" t="s">
        <v>702</v>
      </c>
      <c r="C47" s="184" t="s">
        <v>703</v>
      </c>
      <c r="D47" s="177" t="s">
        <v>307</v>
      </c>
      <c r="E47" s="178">
        <v>30</v>
      </c>
      <c r="F47" s="179"/>
      <c r="G47" s="180">
        <f t="shared" si="7"/>
        <v>0</v>
      </c>
      <c r="H47" s="179"/>
      <c r="I47" s="180">
        <f t="shared" si="8"/>
        <v>0</v>
      </c>
      <c r="J47" s="179"/>
      <c r="K47" s="180">
        <f t="shared" si="9"/>
        <v>0</v>
      </c>
      <c r="L47" s="180">
        <v>21</v>
      </c>
      <c r="M47" s="180">
        <f t="shared" si="10"/>
        <v>0</v>
      </c>
      <c r="N47" s="180">
        <v>0</v>
      </c>
      <c r="O47" s="180">
        <f t="shared" si="11"/>
        <v>0</v>
      </c>
      <c r="P47" s="180">
        <v>0</v>
      </c>
      <c r="Q47" s="180">
        <f t="shared" si="12"/>
        <v>0</v>
      </c>
      <c r="R47" s="180"/>
      <c r="S47" s="180" t="s">
        <v>194</v>
      </c>
      <c r="T47" s="181" t="s">
        <v>195</v>
      </c>
      <c r="U47" s="160">
        <v>0</v>
      </c>
      <c r="V47" s="160">
        <f t="shared" si="13"/>
        <v>0</v>
      </c>
      <c r="W47" s="160"/>
      <c r="X47" s="160" t="s">
        <v>200</v>
      </c>
      <c r="Y47" s="151"/>
      <c r="Z47" s="151"/>
      <c r="AA47" s="151"/>
      <c r="AB47" s="151"/>
      <c r="AC47" s="151"/>
      <c r="AD47" s="151"/>
      <c r="AE47" s="151"/>
      <c r="AF47" s="151"/>
      <c r="AG47" s="151" t="s">
        <v>201</v>
      </c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</row>
    <row r="48" spans="1:60" outlineLevel="1" x14ac:dyDescent="0.2">
      <c r="A48" s="175">
        <v>40</v>
      </c>
      <c r="B48" s="176" t="s">
        <v>704</v>
      </c>
      <c r="C48" s="184" t="s">
        <v>705</v>
      </c>
      <c r="D48" s="177" t="s">
        <v>307</v>
      </c>
      <c r="E48" s="178">
        <v>2</v>
      </c>
      <c r="F48" s="179"/>
      <c r="G48" s="180">
        <f t="shared" si="7"/>
        <v>0</v>
      </c>
      <c r="H48" s="179"/>
      <c r="I48" s="180">
        <f t="shared" si="8"/>
        <v>0</v>
      </c>
      <c r="J48" s="179"/>
      <c r="K48" s="180">
        <f t="shared" si="9"/>
        <v>0</v>
      </c>
      <c r="L48" s="180">
        <v>21</v>
      </c>
      <c r="M48" s="180">
        <f t="shared" si="10"/>
        <v>0</v>
      </c>
      <c r="N48" s="180">
        <v>0</v>
      </c>
      <c r="O48" s="180">
        <f t="shared" si="11"/>
        <v>0</v>
      </c>
      <c r="P48" s="180">
        <v>0</v>
      </c>
      <c r="Q48" s="180">
        <f t="shared" si="12"/>
        <v>0</v>
      </c>
      <c r="R48" s="180"/>
      <c r="S48" s="180" t="s">
        <v>194</v>
      </c>
      <c r="T48" s="181" t="s">
        <v>195</v>
      </c>
      <c r="U48" s="160">
        <v>0</v>
      </c>
      <c r="V48" s="160">
        <f t="shared" si="13"/>
        <v>0</v>
      </c>
      <c r="W48" s="160"/>
      <c r="X48" s="160" t="s">
        <v>200</v>
      </c>
      <c r="Y48" s="151"/>
      <c r="Z48" s="151"/>
      <c r="AA48" s="151"/>
      <c r="AB48" s="151"/>
      <c r="AC48" s="151"/>
      <c r="AD48" s="151"/>
      <c r="AE48" s="151"/>
      <c r="AF48" s="151"/>
      <c r="AG48" s="151" t="s">
        <v>201</v>
      </c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</row>
    <row r="49" spans="1:60" outlineLevel="1" x14ac:dyDescent="0.2">
      <c r="A49" s="175">
        <v>41</v>
      </c>
      <c r="B49" s="176" t="s">
        <v>706</v>
      </c>
      <c r="C49" s="184" t="s">
        <v>707</v>
      </c>
      <c r="D49" s="177" t="s">
        <v>307</v>
      </c>
      <c r="E49" s="178">
        <v>2</v>
      </c>
      <c r="F49" s="179"/>
      <c r="G49" s="180">
        <f t="shared" si="7"/>
        <v>0</v>
      </c>
      <c r="H49" s="179"/>
      <c r="I49" s="180">
        <f t="shared" si="8"/>
        <v>0</v>
      </c>
      <c r="J49" s="179"/>
      <c r="K49" s="180">
        <f t="shared" si="9"/>
        <v>0</v>
      </c>
      <c r="L49" s="180">
        <v>21</v>
      </c>
      <c r="M49" s="180">
        <f t="shared" si="10"/>
        <v>0</v>
      </c>
      <c r="N49" s="180">
        <v>0</v>
      </c>
      <c r="O49" s="180">
        <f t="shared" si="11"/>
        <v>0</v>
      </c>
      <c r="P49" s="180">
        <v>0</v>
      </c>
      <c r="Q49" s="180">
        <f t="shared" si="12"/>
        <v>0</v>
      </c>
      <c r="R49" s="180"/>
      <c r="S49" s="180" t="s">
        <v>194</v>
      </c>
      <c r="T49" s="181" t="s">
        <v>195</v>
      </c>
      <c r="U49" s="160">
        <v>0</v>
      </c>
      <c r="V49" s="160">
        <f t="shared" si="13"/>
        <v>0</v>
      </c>
      <c r="W49" s="160"/>
      <c r="X49" s="160" t="s">
        <v>200</v>
      </c>
      <c r="Y49" s="151"/>
      <c r="Z49" s="151"/>
      <c r="AA49" s="151"/>
      <c r="AB49" s="151"/>
      <c r="AC49" s="151"/>
      <c r="AD49" s="151"/>
      <c r="AE49" s="151"/>
      <c r="AF49" s="151"/>
      <c r="AG49" s="151" t="s">
        <v>201</v>
      </c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</row>
    <row r="50" spans="1:60" outlineLevel="1" x14ac:dyDescent="0.2">
      <c r="A50" s="175">
        <v>42</v>
      </c>
      <c r="B50" s="176" t="s">
        <v>708</v>
      </c>
      <c r="C50" s="184" t="s">
        <v>709</v>
      </c>
      <c r="D50" s="177" t="s">
        <v>307</v>
      </c>
      <c r="E50" s="178">
        <v>7</v>
      </c>
      <c r="F50" s="179"/>
      <c r="G50" s="180">
        <f t="shared" si="7"/>
        <v>0</v>
      </c>
      <c r="H50" s="179"/>
      <c r="I50" s="180">
        <f t="shared" si="8"/>
        <v>0</v>
      </c>
      <c r="J50" s="179"/>
      <c r="K50" s="180">
        <f t="shared" si="9"/>
        <v>0</v>
      </c>
      <c r="L50" s="180">
        <v>21</v>
      </c>
      <c r="M50" s="180">
        <f t="shared" si="10"/>
        <v>0</v>
      </c>
      <c r="N50" s="180">
        <v>0</v>
      </c>
      <c r="O50" s="180">
        <f t="shared" si="11"/>
        <v>0</v>
      </c>
      <c r="P50" s="180">
        <v>0</v>
      </c>
      <c r="Q50" s="180">
        <f t="shared" si="12"/>
        <v>0</v>
      </c>
      <c r="R50" s="180"/>
      <c r="S50" s="180" t="s">
        <v>194</v>
      </c>
      <c r="T50" s="181" t="s">
        <v>195</v>
      </c>
      <c r="U50" s="160">
        <v>0</v>
      </c>
      <c r="V50" s="160">
        <f t="shared" si="13"/>
        <v>0</v>
      </c>
      <c r="W50" s="160"/>
      <c r="X50" s="160" t="s">
        <v>200</v>
      </c>
      <c r="Y50" s="151"/>
      <c r="Z50" s="151"/>
      <c r="AA50" s="151"/>
      <c r="AB50" s="151"/>
      <c r="AC50" s="151"/>
      <c r="AD50" s="151"/>
      <c r="AE50" s="151"/>
      <c r="AF50" s="151"/>
      <c r="AG50" s="151" t="s">
        <v>201</v>
      </c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</row>
    <row r="51" spans="1:60" outlineLevel="1" x14ac:dyDescent="0.2">
      <c r="A51" s="175">
        <v>43</v>
      </c>
      <c r="B51" s="176" t="s">
        <v>710</v>
      </c>
      <c r="C51" s="184" t="s">
        <v>711</v>
      </c>
      <c r="D51" s="177" t="s">
        <v>307</v>
      </c>
      <c r="E51" s="178">
        <v>7</v>
      </c>
      <c r="F51" s="179"/>
      <c r="G51" s="180">
        <f t="shared" si="7"/>
        <v>0</v>
      </c>
      <c r="H51" s="179"/>
      <c r="I51" s="180">
        <f t="shared" si="8"/>
        <v>0</v>
      </c>
      <c r="J51" s="179"/>
      <c r="K51" s="180">
        <f t="shared" si="9"/>
        <v>0</v>
      </c>
      <c r="L51" s="180">
        <v>21</v>
      </c>
      <c r="M51" s="180">
        <f t="shared" si="10"/>
        <v>0</v>
      </c>
      <c r="N51" s="180">
        <v>0</v>
      </c>
      <c r="O51" s="180">
        <f t="shared" si="11"/>
        <v>0</v>
      </c>
      <c r="P51" s="180">
        <v>0</v>
      </c>
      <c r="Q51" s="180">
        <f t="shared" si="12"/>
        <v>0</v>
      </c>
      <c r="R51" s="180"/>
      <c r="S51" s="180" t="s">
        <v>194</v>
      </c>
      <c r="T51" s="181" t="s">
        <v>195</v>
      </c>
      <c r="U51" s="160">
        <v>0</v>
      </c>
      <c r="V51" s="160">
        <f t="shared" si="13"/>
        <v>0</v>
      </c>
      <c r="W51" s="160"/>
      <c r="X51" s="160" t="s">
        <v>200</v>
      </c>
      <c r="Y51" s="151"/>
      <c r="Z51" s="151"/>
      <c r="AA51" s="151"/>
      <c r="AB51" s="151"/>
      <c r="AC51" s="151"/>
      <c r="AD51" s="151"/>
      <c r="AE51" s="151"/>
      <c r="AF51" s="151"/>
      <c r="AG51" s="151" t="s">
        <v>201</v>
      </c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</row>
    <row r="52" spans="1:60" outlineLevel="1" x14ac:dyDescent="0.2">
      <c r="A52" s="175">
        <v>44</v>
      </c>
      <c r="B52" s="176" t="s">
        <v>712</v>
      </c>
      <c r="C52" s="184" t="s">
        <v>713</v>
      </c>
      <c r="D52" s="177" t="s">
        <v>307</v>
      </c>
      <c r="E52" s="178">
        <v>2</v>
      </c>
      <c r="F52" s="179"/>
      <c r="G52" s="180">
        <f t="shared" si="7"/>
        <v>0</v>
      </c>
      <c r="H52" s="179"/>
      <c r="I52" s="180">
        <f t="shared" si="8"/>
        <v>0</v>
      </c>
      <c r="J52" s="179"/>
      <c r="K52" s="180">
        <f t="shared" si="9"/>
        <v>0</v>
      </c>
      <c r="L52" s="180">
        <v>21</v>
      </c>
      <c r="M52" s="180">
        <f t="shared" si="10"/>
        <v>0</v>
      </c>
      <c r="N52" s="180">
        <v>0</v>
      </c>
      <c r="O52" s="180">
        <f t="shared" si="11"/>
        <v>0</v>
      </c>
      <c r="P52" s="180">
        <v>0</v>
      </c>
      <c r="Q52" s="180">
        <f t="shared" si="12"/>
        <v>0</v>
      </c>
      <c r="R52" s="180"/>
      <c r="S52" s="180" t="s">
        <v>194</v>
      </c>
      <c r="T52" s="181" t="s">
        <v>195</v>
      </c>
      <c r="U52" s="160">
        <v>0</v>
      </c>
      <c r="V52" s="160">
        <f t="shared" si="13"/>
        <v>0</v>
      </c>
      <c r="W52" s="160"/>
      <c r="X52" s="160" t="s">
        <v>200</v>
      </c>
      <c r="Y52" s="151"/>
      <c r="Z52" s="151"/>
      <c r="AA52" s="151"/>
      <c r="AB52" s="151"/>
      <c r="AC52" s="151"/>
      <c r="AD52" s="151"/>
      <c r="AE52" s="151"/>
      <c r="AF52" s="151"/>
      <c r="AG52" s="151" t="s">
        <v>201</v>
      </c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1"/>
      <c r="BB52" s="151"/>
      <c r="BC52" s="151"/>
      <c r="BD52" s="151"/>
      <c r="BE52" s="151"/>
      <c r="BF52" s="151"/>
      <c r="BG52" s="151"/>
      <c r="BH52" s="151"/>
    </row>
    <row r="53" spans="1:60" outlineLevel="1" x14ac:dyDescent="0.2">
      <c r="A53" s="175">
        <v>45</v>
      </c>
      <c r="B53" s="176" t="s">
        <v>714</v>
      </c>
      <c r="C53" s="184" t="s">
        <v>715</v>
      </c>
      <c r="D53" s="177" t="s">
        <v>307</v>
      </c>
      <c r="E53" s="178">
        <v>1</v>
      </c>
      <c r="F53" s="179"/>
      <c r="G53" s="180">
        <f t="shared" si="7"/>
        <v>0</v>
      </c>
      <c r="H53" s="179"/>
      <c r="I53" s="180">
        <f t="shared" si="8"/>
        <v>0</v>
      </c>
      <c r="J53" s="179"/>
      <c r="K53" s="180">
        <f t="shared" si="9"/>
        <v>0</v>
      </c>
      <c r="L53" s="180">
        <v>21</v>
      </c>
      <c r="M53" s="180">
        <f t="shared" si="10"/>
        <v>0</v>
      </c>
      <c r="N53" s="180">
        <v>0</v>
      </c>
      <c r="O53" s="180">
        <f t="shared" si="11"/>
        <v>0</v>
      </c>
      <c r="P53" s="180">
        <v>0</v>
      </c>
      <c r="Q53" s="180">
        <f t="shared" si="12"/>
        <v>0</v>
      </c>
      <c r="R53" s="180"/>
      <c r="S53" s="180" t="s">
        <v>194</v>
      </c>
      <c r="T53" s="181" t="s">
        <v>195</v>
      </c>
      <c r="U53" s="160">
        <v>0</v>
      </c>
      <c r="V53" s="160">
        <f t="shared" si="13"/>
        <v>0</v>
      </c>
      <c r="W53" s="160"/>
      <c r="X53" s="160" t="s">
        <v>200</v>
      </c>
      <c r="Y53" s="151"/>
      <c r="Z53" s="151"/>
      <c r="AA53" s="151"/>
      <c r="AB53" s="151"/>
      <c r="AC53" s="151"/>
      <c r="AD53" s="151"/>
      <c r="AE53" s="151"/>
      <c r="AF53" s="151"/>
      <c r="AG53" s="151" t="s">
        <v>201</v>
      </c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</row>
    <row r="54" spans="1:60" outlineLevel="1" x14ac:dyDescent="0.2">
      <c r="A54" s="175">
        <v>46</v>
      </c>
      <c r="B54" s="176" t="s">
        <v>716</v>
      </c>
      <c r="C54" s="184" t="s">
        <v>717</v>
      </c>
      <c r="D54" s="177" t="s">
        <v>307</v>
      </c>
      <c r="E54" s="178">
        <v>8</v>
      </c>
      <c r="F54" s="179"/>
      <c r="G54" s="180">
        <f t="shared" si="7"/>
        <v>0</v>
      </c>
      <c r="H54" s="179"/>
      <c r="I54" s="180">
        <f t="shared" si="8"/>
        <v>0</v>
      </c>
      <c r="J54" s="179"/>
      <c r="K54" s="180">
        <f t="shared" si="9"/>
        <v>0</v>
      </c>
      <c r="L54" s="180">
        <v>21</v>
      </c>
      <c r="M54" s="180">
        <f t="shared" si="10"/>
        <v>0</v>
      </c>
      <c r="N54" s="180">
        <v>0</v>
      </c>
      <c r="O54" s="180">
        <f t="shared" si="11"/>
        <v>0</v>
      </c>
      <c r="P54" s="180">
        <v>0</v>
      </c>
      <c r="Q54" s="180">
        <f t="shared" si="12"/>
        <v>0</v>
      </c>
      <c r="R54" s="180"/>
      <c r="S54" s="180" t="s">
        <v>194</v>
      </c>
      <c r="T54" s="181" t="s">
        <v>195</v>
      </c>
      <c r="U54" s="160">
        <v>0</v>
      </c>
      <c r="V54" s="160">
        <f t="shared" si="13"/>
        <v>0</v>
      </c>
      <c r="W54" s="160"/>
      <c r="X54" s="160" t="s">
        <v>200</v>
      </c>
      <c r="Y54" s="151"/>
      <c r="Z54" s="151"/>
      <c r="AA54" s="151"/>
      <c r="AB54" s="151"/>
      <c r="AC54" s="151"/>
      <c r="AD54" s="151"/>
      <c r="AE54" s="151"/>
      <c r="AF54" s="151"/>
      <c r="AG54" s="151" t="s">
        <v>201</v>
      </c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1"/>
      <c r="BG54" s="151"/>
      <c r="BH54" s="151"/>
    </row>
    <row r="55" spans="1:60" outlineLevel="1" x14ac:dyDescent="0.2">
      <c r="A55" s="175">
        <v>47</v>
      </c>
      <c r="B55" s="176" t="s">
        <v>718</v>
      </c>
      <c r="C55" s="184" t="s">
        <v>719</v>
      </c>
      <c r="D55" s="177" t="s">
        <v>307</v>
      </c>
      <c r="E55" s="178">
        <v>10</v>
      </c>
      <c r="F55" s="179"/>
      <c r="G55" s="180">
        <f t="shared" si="7"/>
        <v>0</v>
      </c>
      <c r="H55" s="179"/>
      <c r="I55" s="180">
        <f t="shared" si="8"/>
        <v>0</v>
      </c>
      <c r="J55" s="179"/>
      <c r="K55" s="180">
        <f t="shared" si="9"/>
        <v>0</v>
      </c>
      <c r="L55" s="180">
        <v>21</v>
      </c>
      <c r="M55" s="180">
        <f t="shared" si="10"/>
        <v>0</v>
      </c>
      <c r="N55" s="180">
        <v>0</v>
      </c>
      <c r="O55" s="180">
        <f t="shared" si="11"/>
        <v>0</v>
      </c>
      <c r="P55" s="180">
        <v>0</v>
      </c>
      <c r="Q55" s="180">
        <f t="shared" si="12"/>
        <v>0</v>
      </c>
      <c r="R55" s="180"/>
      <c r="S55" s="180" t="s">
        <v>194</v>
      </c>
      <c r="T55" s="181" t="s">
        <v>195</v>
      </c>
      <c r="U55" s="160">
        <v>0</v>
      </c>
      <c r="V55" s="160">
        <f t="shared" si="13"/>
        <v>0</v>
      </c>
      <c r="W55" s="160"/>
      <c r="X55" s="160" t="s">
        <v>200</v>
      </c>
      <c r="Y55" s="151"/>
      <c r="Z55" s="151"/>
      <c r="AA55" s="151"/>
      <c r="AB55" s="151"/>
      <c r="AC55" s="151"/>
      <c r="AD55" s="151"/>
      <c r="AE55" s="151"/>
      <c r="AF55" s="151"/>
      <c r="AG55" s="151" t="s">
        <v>201</v>
      </c>
      <c r="AH55" s="151"/>
      <c r="AI55" s="151"/>
      <c r="AJ55" s="151"/>
      <c r="AK55" s="151"/>
      <c r="AL55" s="151"/>
      <c r="AM55" s="151"/>
      <c r="AN55" s="151"/>
      <c r="AO55" s="151"/>
      <c r="AP55" s="151"/>
      <c r="AQ55" s="151"/>
      <c r="AR55" s="151"/>
      <c r="AS55" s="151"/>
      <c r="AT55" s="151"/>
      <c r="AU55" s="151"/>
      <c r="AV55" s="151"/>
      <c r="AW55" s="151"/>
      <c r="AX55" s="151"/>
      <c r="AY55" s="151"/>
      <c r="AZ55" s="151"/>
      <c r="BA55" s="151"/>
      <c r="BB55" s="151"/>
      <c r="BC55" s="151"/>
      <c r="BD55" s="151"/>
      <c r="BE55" s="151"/>
      <c r="BF55" s="151"/>
      <c r="BG55" s="151"/>
      <c r="BH55" s="151"/>
    </row>
    <row r="56" spans="1:60" outlineLevel="1" x14ac:dyDescent="0.2">
      <c r="A56" s="175">
        <v>48</v>
      </c>
      <c r="B56" s="176" t="s">
        <v>720</v>
      </c>
      <c r="C56" s="184" t="s">
        <v>721</v>
      </c>
      <c r="D56" s="177" t="s">
        <v>307</v>
      </c>
      <c r="E56" s="178">
        <v>3</v>
      </c>
      <c r="F56" s="179"/>
      <c r="G56" s="180">
        <f t="shared" si="7"/>
        <v>0</v>
      </c>
      <c r="H56" s="179"/>
      <c r="I56" s="180">
        <f t="shared" si="8"/>
        <v>0</v>
      </c>
      <c r="J56" s="179"/>
      <c r="K56" s="180">
        <f t="shared" si="9"/>
        <v>0</v>
      </c>
      <c r="L56" s="180">
        <v>21</v>
      </c>
      <c r="M56" s="180">
        <f t="shared" si="10"/>
        <v>0</v>
      </c>
      <c r="N56" s="180">
        <v>0</v>
      </c>
      <c r="O56" s="180">
        <f t="shared" si="11"/>
        <v>0</v>
      </c>
      <c r="P56" s="180">
        <v>0</v>
      </c>
      <c r="Q56" s="180">
        <f t="shared" si="12"/>
        <v>0</v>
      </c>
      <c r="R56" s="180"/>
      <c r="S56" s="180" t="s">
        <v>194</v>
      </c>
      <c r="T56" s="181" t="s">
        <v>195</v>
      </c>
      <c r="U56" s="160">
        <v>0</v>
      </c>
      <c r="V56" s="160">
        <f t="shared" si="13"/>
        <v>0</v>
      </c>
      <c r="W56" s="160"/>
      <c r="X56" s="160" t="s">
        <v>200</v>
      </c>
      <c r="Y56" s="151"/>
      <c r="Z56" s="151"/>
      <c r="AA56" s="151"/>
      <c r="AB56" s="151"/>
      <c r="AC56" s="151"/>
      <c r="AD56" s="151"/>
      <c r="AE56" s="151"/>
      <c r="AF56" s="151"/>
      <c r="AG56" s="151" t="s">
        <v>201</v>
      </c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1"/>
      <c r="AT56" s="151"/>
      <c r="AU56" s="151"/>
      <c r="AV56" s="151"/>
      <c r="AW56" s="151"/>
      <c r="AX56" s="151"/>
      <c r="AY56" s="151"/>
      <c r="AZ56" s="151"/>
      <c r="BA56" s="151"/>
      <c r="BB56" s="151"/>
      <c r="BC56" s="151"/>
      <c r="BD56" s="151"/>
      <c r="BE56" s="151"/>
      <c r="BF56" s="151"/>
      <c r="BG56" s="151"/>
      <c r="BH56" s="151"/>
    </row>
    <row r="57" spans="1:60" outlineLevel="1" x14ac:dyDescent="0.2">
      <c r="A57" s="175">
        <v>49</v>
      </c>
      <c r="B57" s="176" t="s">
        <v>722</v>
      </c>
      <c r="C57" s="184" t="s">
        <v>723</v>
      </c>
      <c r="D57" s="177" t="s">
        <v>307</v>
      </c>
      <c r="E57" s="178">
        <v>22</v>
      </c>
      <c r="F57" s="179"/>
      <c r="G57" s="180">
        <f t="shared" si="7"/>
        <v>0</v>
      </c>
      <c r="H57" s="179"/>
      <c r="I57" s="180">
        <f t="shared" si="8"/>
        <v>0</v>
      </c>
      <c r="J57" s="179"/>
      <c r="K57" s="180">
        <f t="shared" si="9"/>
        <v>0</v>
      </c>
      <c r="L57" s="180">
        <v>21</v>
      </c>
      <c r="M57" s="180">
        <f t="shared" si="10"/>
        <v>0</v>
      </c>
      <c r="N57" s="180">
        <v>0</v>
      </c>
      <c r="O57" s="180">
        <f t="shared" si="11"/>
        <v>0</v>
      </c>
      <c r="P57" s="180">
        <v>0</v>
      </c>
      <c r="Q57" s="180">
        <f t="shared" si="12"/>
        <v>0</v>
      </c>
      <c r="R57" s="180"/>
      <c r="S57" s="180" t="s">
        <v>194</v>
      </c>
      <c r="T57" s="181" t="s">
        <v>195</v>
      </c>
      <c r="U57" s="160">
        <v>0</v>
      </c>
      <c r="V57" s="160">
        <f t="shared" si="13"/>
        <v>0</v>
      </c>
      <c r="W57" s="160"/>
      <c r="X57" s="160" t="s">
        <v>200</v>
      </c>
      <c r="Y57" s="151"/>
      <c r="Z57" s="151"/>
      <c r="AA57" s="151"/>
      <c r="AB57" s="151"/>
      <c r="AC57" s="151"/>
      <c r="AD57" s="151"/>
      <c r="AE57" s="151"/>
      <c r="AF57" s="151"/>
      <c r="AG57" s="151" t="s">
        <v>201</v>
      </c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1"/>
      <c r="BF57" s="151"/>
      <c r="BG57" s="151"/>
      <c r="BH57" s="151"/>
    </row>
    <row r="58" spans="1:60" outlineLevel="1" x14ac:dyDescent="0.2">
      <c r="A58" s="175">
        <v>50</v>
      </c>
      <c r="B58" s="176" t="s">
        <v>724</v>
      </c>
      <c r="C58" s="184" t="s">
        <v>725</v>
      </c>
      <c r="D58" s="177" t="s">
        <v>307</v>
      </c>
      <c r="E58" s="178">
        <v>61</v>
      </c>
      <c r="F58" s="179"/>
      <c r="G58" s="180">
        <f t="shared" si="7"/>
        <v>0</v>
      </c>
      <c r="H58" s="179"/>
      <c r="I58" s="180">
        <f t="shared" si="8"/>
        <v>0</v>
      </c>
      <c r="J58" s="179"/>
      <c r="K58" s="180">
        <f t="shared" si="9"/>
        <v>0</v>
      </c>
      <c r="L58" s="180">
        <v>21</v>
      </c>
      <c r="M58" s="180">
        <f t="shared" si="10"/>
        <v>0</v>
      </c>
      <c r="N58" s="180">
        <v>0</v>
      </c>
      <c r="O58" s="180">
        <f t="shared" si="11"/>
        <v>0</v>
      </c>
      <c r="P58" s="180">
        <v>0</v>
      </c>
      <c r="Q58" s="180">
        <f t="shared" si="12"/>
        <v>0</v>
      </c>
      <c r="R58" s="180"/>
      <c r="S58" s="180" t="s">
        <v>194</v>
      </c>
      <c r="T58" s="181" t="s">
        <v>195</v>
      </c>
      <c r="U58" s="160">
        <v>0</v>
      </c>
      <c r="V58" s="160">
        <f t="shared" si="13"/>
        <v>0</v>
      </c>
      <c r="W58" s="160"/>
      <c r="X58" s="160" t="s">
        <v>200</v>
      </c>
      <c r="Y58" s="151"/>
      <c r="Z58" s="151"/>
      <c r="AA58" s="151"/>
      <c r="AB58" s="151"/>
      <c r="AC58" s="151"/>
      <c r="AD58" s="151"/>
      <c r="AE58" s="151"/>
      <c r="AF58" s="151"/>
      <c r="AG58" s="151" t="s">
        <v>201</v>
      </c>
      <c r="AH58" s="151"/>
      <c r="AI58" s="151"/>
      <c r="AJ58" s="151"/>
      <c r="AK58" s="151"/>
      <c r="AL58" s="151"/>
      <c r="AM58" s="151"/>
      <c r="AN58" s="151"/>
      <c r="AO58" s="151"/>
      <c r="AP58" s="151"/>
      <c r="AQ58" s="151"/>
      <c r="AR58" s="151"/>
      <c r="AS58" s="151"/>
      <c r="AT58" s="151"/>
      <c r="AU58" s="151"/>
      <c r="AV58" s="151"/>
      <c r="AW58" s="151"/>
      <c r="AX58" s="151"/>
      <c r="AY58" s="151"/>
      <c r="AZ58" s="151"/>
      <c r="BA58" s="151"/>
      <c r="BB58" s="151"/>
      <c r="BC58" s="151"/>
      <c r="BD58" s="151"/>
      <c r="BE58" s="151"/>
      <c r="BF58" s="151"/>
      <c r="BG58" s="151"/>
      <c r="BH58" s="151"/>
    </row>
    <row r="59" spans="1:60" outlineLevel="1" x14ac:dyDescent="0.2">
      <c r="A59" s="175">
        <v>51</v>
      </c>
      <c r="B59" s="176" t="s">
        <v>726</v>
      </c>
      <c r="C59" s="184" t="s">
        <v>727</v>
      </c>
      <c r="D59" s="177" t="s">
        <v>307</v>
      </c>
      <c r="E59" s="178">
        <v>1</v>
      </c>
      <c r="F59" s="179"/>
      <c r="G59" s="180">
        <f t="shared" si="7"/>
        <v>0</v>
      </c>
      <c r="H59" s="179"/>
      <c r="I59" s="180">
        <f t="shared" si="8"/>
        <v>0</v>
      </c>
      <c r="J59" s="179"/>
      <c r="K59" s="180">
        <f t="shared" si="9"/>
        <v>0</v>
      </c>
      <c r="L59" s="180">
        <v>21</v>
      </c>
      <c r="M59" s="180">
        <f t="shared" si="10"/>
        <v>0</v>
      </c>
      <c r="N59" s="180">
        <v>0</v>
      </c>
      <c r="O59" s="180">
        <f t="shared" si="11"/>
        <v>0</v>
      </c>
      <c r="P59" s="180">
        <v>0</v>
      </c>
      <c r="Q59" s="180">
        <f t="shared" si="12"/>
        <v>0</v>
      </c>
      <c r="R59" s="180"/>
      <c r="S59" s="180" t="s">
        <v>194</v>
      </c>
      <c r="T59" s="181" t="s">
        <v>195</v>
      </c>
      <c r="U59" s="160">
        <v>0</v>
      </c>
      <c r="V59" s="160">
        <f t="shared" si="13"/>
        <v>0</v>
      </c>
      <c r="W59" s="160"/>
      <c r="X59" s="160" t="s">
        <v>200</v>
      </c>
      <c r="Y59" s="151"/>
      <c r="Z59" s="151"/>
      <c r="AA59" s="151"/>
      <c r="AB59" s="151"/>
      <c r="AC59" s="151"/>
      <c r="AD59" s="151"/>
      <c r="AE59" s="151"/>
      <c r="AF59" s="151"/>
      <c r="AG59" s="151" t="s">
        <v>201</v>
      </c>
      <c r="AH59" s="151"/>
      <c r="AI59" s="151"/>
      <c r="AJ59" s="151"/>
      <c r="AK59" s="151"/>
      <c r="AL59" s="151"/>
      <c r="AM59" s="151"/>
      <c r="AN59" s="151"/>
      <c r="AO59" s="151"/>
      <c r="AP59" s="151"/>
      <c r="AQ59" s="151"/>
      <c r="AR59" s="151"/>
      <c r="AS59" s="151"/>
      <c r="AT59" s="151"/>
      <c r="AU59" s="151"/>
      <c r="AV59" s="151"/>
      <c r="AW59" s="151"/>
      <c r="AX59" s="151"/>
      <c r="AY59" s="151"/>
      <c r="AZ59" s="151"/>
      <c r="BA59" s="151"/>
      <c r="BB59" s="151"/>
      <c r="BC59" s="151"/>
      <c r="BD59" s="151"/>
      <c r="BE59" s="151"/>
      <c r="BF59" s="151"/>
      <c r="BG59" s="151"/>
      <c r="BH59" s="151"/>
    </row>
    <row r="60" spans="1:60" outlineLevel="1" x14ac:dyDescent="0.2">
      <c r="A60" s="175">
        <v>52</v>
      </c>
      <c r="B60" s="176" t="s">
        <v>96</v>
      </c>
      <c r="C60" s="184" t="s">
        <v>728</v>
      </c>
      <c r="D60" s="177" t="s">
        <v>307</v>
      </c>
      <c r="E60" s="178">
        <v>8</v>
      </c>
      <c r="F60" s="179"/>
      <c r="G60" s="180">
        <f t="shared" si="7"/>
        <v>0</v>
      </c>
      <c r="H60" s="179"/>
      <c r="I60" s="180">
        <f t="shared" si="8"/>
        <v>0</v>
      </c>
      <c r="J60" s="179"/>
      <c r="K60" s="180">
        <f t="shared" si="9"/>
        <v>0</v>
      </c>
      <c r="L60" s="180">
        <v>21</v>
      </c>
      <c r="M60" s="180">
        <f t="shared" si="10"/>
        <v>0</v>
      </c>
      <c r="N60" s="180">
        <v>0</v>
      </c>
      <c r="O60" s="180">
        <f t="shared" si="11"/>
        <v>0</v>
      </c>
      <c r="P60" s="180">
        <v>0</v>
      </c>
      <c r="Q60" s="180">
        <f t="shared" si="12"/>
        <v>0</v>
      </c>
      <c r="R60" s="180"/>
      <c r="S60" s="180" t="s">
        <v>194</v>
      </c>
      <c r="T60" s="181" t="s">
        <v>195</v>
      </c>
      <c r="U60" s="160">
        <v>0</v>
      </c>
      <c r="V60" s="160">
        <f t="shared" si="13"/>
        <v>0</v>
      </c>
      <c r="W60" s="160"/>
      <c r="X60" s="160" t="s">
        <v>200</v>
      </c>
      <c r="Y60" s="151"/>
      <c r="Z60" s="151"/>
      <c r="AA60" s="151"/>
      <c r="AB60" s="151"/>
      <c r="AC60" s="151"/>
      <c r="AD60" s="151"/>
      <c r="AE60" s="151"/>
      <c r="AF60" s="151"/>
      <c r="AG60" s="151" t="s">
        <v>201</v>
      </c>
      <c r="AH60" s="151"/>
      <c r="AI60" s="151"/>
      <c r="AJ60" s="151"/>
      <c r="AK60" s="151"/>
      <c r="AL60" s="151"/>
      <c r="AM60" s="151"/>
      <c r="AN60" s="151"/>
      <c r="AO60" s="151"/>
      <c r="AP60" s="151"/>
      <c r="AQ60" s="151"/>
      <c r="AR60" s="151"/>
      <c r="AS60" s="151"/>
      <c r="AT60" s="151"/>
      <c r="AU60" s="151"/>
      <c r="AV60" s="151"/>
      <c r="AW60" s="151"/>
      <c r="AX60" s="151"/>
      <c r="AY60" s="151"/>
      <c r="AZ60" s="151"/>
      <c r="BA60" s="151"/>
      <c r="BB60" s="151"/>
      <c r="BC60" s="151"/>
      <c r="BD60" s="151"/>
      <c r="BE60" s="151"/>
      <c r="BF60" s="151"/>
      <c r="BG60" s="151"/>
      <c r="BH60" s="151"/>
    </row>
    <row r="61" spans="1:60" outlineLevel="1" x14ac:dyDescent="0.2">
      <c r="A61" s="175">
        <v>53</v>
      </c>
      <c r="B61" s="176" t="s">
        <v>729</v>
      </c>
      <c r="C61" s="184" t="s">
        <v>730</v>
      </c>
      <c r="D61" s="177" t="s">
        <v>307</v>
      </c>
      <c r="E61" s="178">
        <v>2</v>
      </c>
      <c r="F61" s="179"/>
      <c r="G61" s="180">
        <f t="shared" si="7"/>
        <v>0</v>
      </c>
      <c r="H61" s="179"/>
      <c r="I61" s="180">
        <f t="shared" si="8"/>
        <v>0</v>
      </c>
      <c r="J61" s="179"/>
      <c r="K61" s="180">
        <f t="shared" si="9"/>
        <v>0</v>
      </c>
      <c r="L61" s="180">
        <v>21</v>
      </c>
      <c r="M61" s="180">
        <f t="shared" si="10"/>
        <v>0</v>
      </c>
      <c r="N61" s="180">
        <v>0</v>
      </c>
      <c r="O61" s="180">
        <f t="shared" si="11"/>
        <v>0</v>
      </c>
      <c r="P61" s="180">
        <v>0</v>
      </c>
      <c r="Q61" s="180">
        <f t="shared" si="12"/>
        <v>0</v>
      </c>
      <c r="R61" s="180"/>
      <c r="S61" s="180" t="s">
        <v>194</v>
      </c>
      <c r="T61" s="181" t="s">
        <v>195</v>
      </c>
      <c r="U61" s="160">
        <v>0</v>
      </c>
      <c r="V61" s="160">
        <f t="shared" si="13"/>
        <v>0</v>
      </c>
      <c r="W61" s="160"/>
      <c r="X61" s="160" t="s">
        <v>200</v>
      </c>
      <c r="Y61" s="151"/>
      <c r="Z61" s="151"/>
      <c r="AA61" s="151"/>
      <c r="AB61" s="151"/>
      <c r="AC61" s="151"/>
      <c r="AD61" s="151"/>
      <c r="AE61" s="151"/>
      <c r="AF61" s="151"/>
      <c r="AG61" s="151" t="s">
        <v>201</v>
      </c>
      <c r="AH61" s="151"/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</row>
    <row r="62" spans="1:60" outlineLevel="1" x14ac:dyDescent="0.2">
      <c r="A62" s="175">
        <v>54</v>
      </c>
      <c r="B62" s="176" t="s">
        <v>731</v>
      </c>
      <c r="C62" s="184" t="s">
        <v>732</v>
      </c>
      <c r="D62" s="177" t="s">
        <v>307</v>
      </c>
      <c r="E62" s="178">
        <v>180</v>
      </c>
      <c r="F62" s="179"/>
      <c r="G62" s="180">
        <f t="shared" si="7"/>
        <v>0</v>
      </c>
      <c r="H62" s="179"/>
      <c r="I62" s="180">
        <f t="shared" si="8"/>
        <v>0</v>
      </c>
      <c r="J62" s="179"/>
      <c r="K62" s="180">
        <f t="shared" si="9"/>
        <v>0</v>
      </c>
      <c r="L62" s="180">
        <v>21</v>
      </c>
      <c r="M62" s="180">
        <f t="shared" si="10"/>
        <v>0</v>
      </c>
      <c r="N62" s="180">
        <v>0</v>
      </c>
      <c r="O62" s="180">
        <f t="shared" si="11"/>
        <v>0</v>
      </c>
      <c r="P62" s="180">
        <v>0</v>
      </c>
      <c r="Q62" s="180">
        <f t="shared" si="12"/>
        <v>0</v>
      </c>
      <c r="R62" s="180"/>
      <c r="S62" s="180" t="s">
        <v>194</v>
      </c>
      <c r="T62" s="181" t="s">
        <v>195</v>
      </c>
      <c r="U62" s="160">
        <v>0</v>
      </c>
      <c r="V62" s="160">
        <f t="shared" si="13"/>
        <v>0</v>
      </c>
      <c r="W62" s="160"/>
      <c r="X62" s="160" t="s">
        <v>200</v>
      </c>
      <c r="Y62" s="151"/>
      <c r="Z62" s="151"/>
      <c r="AA62" s="151"/>
      <c r="AB62" s="151"/>
      <c r="AC62" s="151"/>
      <c r="AD62" s="151"/>
      <c r="AE62" s="151"/>
      <c r="AF62" s="151"/>
      <c r="AG62" s="151" t="s">
        <v>201</v>
      </c>
      <c r="AH62" s="151"/>
      <c r="AI62" s="151"/>
      <c r="AJ62" s="151"/>
      <c r="AK62" s="151"/>
      <c r="AL62" s="151"/>
      <c r="AM62" s="151"/>
      <c r="AN62" s="151"/>
      <c r="AO62" s="151"/>
      <c r="AP62" s="151"/>
      <c r="AQ62" s="151"/>
      <c r="AR62" s="151"/>
      <c r="AS62" s="151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1"/>
      <c r="BH62" s="151"/>
    </row>
    <row r="63" spans="1:60" outlineLevel="1" x14ac:dyDescent="0.2">
      <c r="A63" s="175">
        <v>55</v>
      </c>
      <c r="B63" s="176" t="s">
        <v>98</v>
      </c>
      <c r="C63" s="184" t="s">
        <v>733</v>
      </c>
      <c r="D63" s="177" t="s">
        <v>307</v>
      </c>
      <c r="E63" s="178">
        <v>5</v>
      </c>
      <c r="F63" s="179"/>
      <c r="G63" s="180">
        <f t="shared" si="7"/>
        <v>0</v>
      </c>
      <c r="H63" s="179"/>
      <c r="I63" s="180">
        <f t="shared" si="8"/>
        <v>0</v>
      </c>
      <c r="J63" s="179"/>
      <c r="K63" s="180">
        <f t="shared" si="9"/>
        <v>0</v>
      </c>
      <c r="L63" s="180">
        <v>21</v>
      </c>
      <c r="M63" s="180">
        <f t="shared" si="10"/>
        <v>0</v>
      </c>
      <c r="N63" s="180">
        <v>0</v>
      </c>
      <c r="O63" s="180">
        <f t="shared" si="11"/>
        <v>0</v>
      </c>
      <c r="P63" s="180">
        <v>0</v>
      </c>
      <c r="Q63" s="180">
        <f t="shared" si="12"/>
        <v>0</v>
      </c>
      <c r="R63" s="180"/>
      <c r="S63" s="180" t="s">
        <v>194</v>
      </c>
      <c r="T63" s="181" t="s">
        <v>195</v>
      </c>
      <c r="U63" s="160">
        <v>0</v>
      </c>
      <c r="V63" s="160">
        <f t="shared" si="13"/>
        <v>0</v>
      </c>
      <c r="W63" s="160"/>
      <c r="X63" s="160" t="s">
        <v>200</v>
      </c>
      <c r="Y63" s="151"/>
      <c r="Z63" s="151"/>
      <c r="AA63" s="151"/>
      <c r="AB63" s="151"/>
      <c r="AC63" s="151"/>
      <c r="AD63" s="151"/>
      <c r="AE63" s="151"/>
      <c r="AF63" s="151"/>
      <c r="AG63" s="151" t="s">
        <v>201</v>
      </c>
      <c r="AH63" s="151"/>
      <c r="AI63" s="151"/>
      <c r="AJ63" s="151"/>
      <c r="AK63" s="151"/>
      <c r="AL63" s="151"/>
      <c r="AM63" s="151"/>
      <c r="AN63" s="151"/>
      <c r="AO63" s="151"/>
      <c r="AP63" s="151"/>
      <c r="AQ63" s="151"/>
      <c r="AR63" s="151"/>
      <c r="AS63" s="151"/>
      <c r="AT63" s="151"/>
      <c r="AU63" s="151"/>
      <c r="AV63" s="151"/>
      <c r="AW63" s="151"/>
      <c r="AX63" s="151"/>
      <c r="AY63" s="151"/>
      <c r="AZ63" s="151"/>
      <c r="BA63" s="151"/>
      <c r="BB63" s="151"/>
      <c r="BC63" s="151"/>
      <c r="BD63" s="151"/>
      <c r="BE63" s="151"/>
      <c r="BF63" s="151"/>
      <c r="BG63" s="151"/>
      <c r="BH63" s="151"/>
    </row>
    <row r="64" spans="1:60" outlineLevel="1" x14ac:dyDescent="0.2">
      <c r="A64" s="175">
        <v>56</v>
      </c>
      <c r="B64" s="176" t="s">
        <v>734</v>
      </c>
      <c r="C64" s="184" t="s">
        <v>735</v>
      </c>
      <c r="D64" s="177" t="s">
        <v>307</v>
      </c>
      <c r="E64" s="178">
        <v>10</v>
      </c>
      <c r="F64" s="179"/>
      <c r="G64" s="180">
        <f t="shared" si="7"/>
        <v>0</v>
      </c>
      <c r="H64" s="179"/>
      <c r="I64" s="180">
        <f t="shared" si="8"/>
        <v>0</v>
      </c>
      <c r="J64" s="179"/>
      <c r="K64" s="180">
        <f t="shared" si="9"/>
        <v>0</v>
      </c>
      <c r="L64" s="180">
        <v>21</v>
      </c>
      <c r="M64" s="180">
        <f t="shared" si="10"/>
        <v>0</v>
      </c>
      <c r="N64" s="180">
        <v>0</v>
      </c>
      <c r="O64" s="180">
        <f t="shared" si="11"/>
        <v>0</v>
      </c>
      <c r="P64" s="180">
        <v>0</v>
      </c>
      <c r="Q64" s="180">
        <f t="shared" si="12"/>
        <v>0</v>
      </c>
      <c r="R64" s="180"/>
      <c r="S64" s="180" t="s">
        <v>194</v>
      </c>
      <c r="T64" s="181" t="s">
        <v>195</v>
      </c>
      <c r="U64" s="160">
        <v>0</v>
      </c>
      <c r="V64" s="160">
        <f t="shared" si="13"/>
        <v>0</v>
      </c>
      <c r="W64" s="160"/>
      <c r="X64" s="160" t="s">
        <v>200</v>
      </c>
      <c r="Y64" s="151"/>
      <c r="Z64" s="151"/>
      <c r="AA64" s="151"/>
      <c r="AB64" s="151"/>
      <c r="AC64" s="151"/>
      <c r="AD64" s="151"/>
      <c r="AE64" s="151"/>
      <c r="AF64" s="151"/>
      <c r="AG64" s="151" t="s">
        <v>201</v>
      </c>
      <c r="AH64" s="151"/>
      <c r="AI64" s="151"/>
      <c r="AJ64" s="151"/>
      <c r="AK64" s="151"/>
      <c r="AL64" s="151"/>
      <c r="AM64" s="151"/>
      <c r="AN64" s="151"/>
      <c r="AO64" s="151"/>
      <c r="AP64" s="151"/>
      <c r="AQ64" s="151"/>
      <c r="AR64" s="151"/>
      <c r="AS64" s="151"/>
      <c r="AT64" s="151"/>
      <c r="AU64" s="151"/>
      <c r="AV64" s="151"/>
      <c r="AW64" s="151"/>
      <c r="AX64" s="151"/>
      <c r="AY64" s="151"/>
      <c r="AZ64" s="151"/>
      <c r="BA64" s="151"/>
      <c r="BB64" s="151"/>
      <c r="BC64" s="151"/>
      <c r="BD64" s="151"/>
      <c r="BE64" s="151"/>
      <c r="BF64" s="151"/>
      <c r="BG64" s="151"/>
      <c r="BH64" s="151"/>
    </row>
    <row r="65" spans="1:60" outlineLevel="1" x14ac:dyDescent="0.2">
      <c r="A65" s="175">
        <v>57</v>
      </c>
      <c r="B65" s="176" t="s">
        <v>736</v>
      </c>
      <c r="C65" s="184" t="s">
        <v>737</v>
      </c>
      <c r="D65" s="177" t="s">
        <v>307</v>
      </c>
      <c r="E65" s="178">
        <v>4</v>
      </c>
      <c r="F65" s="179"/>
      <c r="G65" s="180">
        <f t="shared" si="7"/>
        <v>0</v>
      </c>
      <c r="H65" s="179"/>
      <c r="I65" s="180">
        <f t="shared" si="8"/>
        <v>0</v>
      </c>
      <c r="J65" s="179"/>
      <c r="K65" s="180">
        <f t="shared" si="9"/>
        <v>0</v>
      </c>
      <c r="L65" s="180">
        <v>21</v>
      </c>
      <c r="M65" s="180">
        <f t="shared" si="10"/>
        <v>0</v>
      </c>
      <c r="N65" s="180">
        <v>0</v>
      </c>
      <c r="O65" s="180">
        <f t="shared" si="11"/>
        <v>0</v>
      </c>
      <c r="P65" s="180">
        <v>0</v>
      </c>
      <c r="Q65" s="180">
        <f t="shared" si="12"/>
        <v>0</v>
      </c>
      <c r="R65" s="180"/>
      <c r="S65" s="180" t="s">
        <v>194</v>
      </c>
      <c r="T65" s="181" t="s">
        <v>195</v>
      </c>
      <c r="U65" s="160">
        <v>0</v>
      </c>
      <c r="V65" s="160">
        <f t="shared" si="13"/>
        <v>0</v>
      </c>
      <c r="W65" s="160"/>
      <c r="X65" s="160" t="s">
        <v>200</v>
      </c>
      <c r="Y65" s="151"/>
      <c r="Z65" s="151"/>
      <c r="AA65" s="151"/>
      <c r="AB65" s="151"/>
      <c r="AC65" s="151"/>
      <c r="AD65" s="151"/>
      <c r="AE65" s="151"/>
      <c r="AF65" s="151"/>
      <c r="AG65" s="151" t="s">
        <v>201</v>
      </c>
      <c r="AH65" s="151"/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1"/>
      <c r="AU65" s="151"/>
      <c r="AV65" s="151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1"/>
      <c r="BH65" s="151"/>
    </row>
    <row r="66" spans="1:60" outlineLevel="1" x14ac:dyDescent="0.2">
      <c r="A66" s="175">
        <v>58</v>
      </c>
      <c r="B66" s="176" t="s">
        <v>738</v>
      </c>
      <c r="C66" s="184" t="s">
        <v>739</v>
      </c>
      <c r="D66" s="177" t="s">
        <v>307</v>
      </c>
      <c r="E66" s="178">
        <v>6</v>
      </c>
      <c r="F66" s="179"/>
      <c r="G66" s="180">
        <f t="shared" si="7"/>
        <v>0</v>
      </c>
      <c r="H66" s="179"/>
      <c r="I66" s="180">
        <f t="shared" si="8"/>
        <v>0</v>
      </c>
      <c r="J66" s="179"/>
      <c r="K66" s="180">
        <f t="shared" si="9"/>
        <v>0</v>
      </c>
      <c r="L66" s="180">
        <v>21</v>
      </c>
      <c r="M66" s="180">
        <f t="shared" si="10"/>
        <v>0</v>
      </c>
      <c r="N66" s="180">
        <v>0</v>
      </c>
      <c r="O66" s="180">
        <f t="shared" si="11"/>
        <v>0</v>
      </c>
      <c r="P66" s="180">
        <v>0</v>
      </c>
      <c r="Q66" s="180">
        <f t="shared" si="12"/>
        <v>0</v>
      </c>
      <c r="R66" s="180"/>
      <c r="S66" s="180" t="s">
        <v>194</v>
      </c>
      <c r="T66" s="181" t="s">
        <v>195</v>
      </c>
      <c r="U66" s="160">
        <v>0</v>
      </c>
      <c r="V66" s="160">
        <f t="shared" si="13"/>
        <v>0</v>
      </c>
      <c r="W66" s="160"/>
      <c r="X66" s="160" t="s">
        <v>200</v>
      </c>
      <c r="Y66" s="151"/>
      <c r="Z66" s="151"/>
      <c r="AA66" s="151"/>
      <c r="AB66" s="151"/>
      <c r="AC66" s="151"/>
      <c r="AD66" s="151"/>
      <c r="AE66" s="151"/>
      <c r="AF66" s="151"/>
      <c r="AG66" s="151" t="s">
        <v>201</v>
      </c>
      <c r="AH66" s="151"/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1"/>
      <c r="BH66" s="151"/>
    </row>
    <row r="67" spans="1:60" outlineLevel="1" x14ac:dyDescent="0.2">
      <c r="A67" s="175">
        <v>59</v>
      </c>
      <c r="B67" s="176" t="s">
        <v>740</v>
      </c>
      <c r="C67" s="184" t="s">
        <v>741</v>
      </c>
      <c r="D67" s="177" t="s">
        <v>386</v>
      </c>
      <c r="E67" s="178">
        <v>12</v>
      </c>
      <c r="F67" s="179"/>
      <c r="G67" s="180">
        <f t="shared" si="7"/>
        <v>0</v>
      </c>
      <c r="H67" s="179"/>
      <c r="I67" s="180">
        <f t="shared" si="8"/>
        <v>0</v>
      </c>
      <c r="J67" s="179"/>
      <c r="K67" s="180">
        <f t="shared" si="9"/>
        <v>0</v>
      </c>
      <c r="L67" s="180">
        <v>21</v>
      </c>
      <c r="M67" s="180">
        <f t="shared" si="10"/>
        <v>0</v>
      </c>
      <c r="N67" s="180">
        <v>0</v>
      </c>
      <c r="O67" s="180">
        <f t="shared" si="11"/>
        <v>0</v>
      </c>
      <c r="P67" s="180">
        <v>0</v>
      </c>
      <c r="Q67" s="180">
        <f t="shared" si="12"/>
        <v>0</v>
      </c>
      <c r="R67" s="180"/>
      <c r="S67" s="180" t="s">
        <v>194</v>
      </c>
      <c r="T67" s="181" t="s">
        <v>195</v>
      </c>
      <c r="U67" s="160">
        <v>0</v>
      </c>
      <c r="V67" s="160">
        <f t="shared" si="13"/>
        <v>0</v>
      </c>
      <c r="W67" s="160"/>
      <c r="X67" s="160" t="s">
        <v>200</v>
      </c>
      <c r="Y67" s="151"/>
      <c r="Z67" s="151"/>
      <c r="AA67" s="151"/>
      <c r="AB67" s="151"/>
      <c r="AC67" s="151"/>
      <c r="AD67" s="151"/>
      <c r="AE67" s="151"/>
      <c r="AF67" s="151"/>
      <c r="AG67" s="151" t="s">
        <v>201</v>
      </c>
      <c r="AH67" s="151"/>
      <c r="AI67" s="151"/>
      <c r="AJ67" s="151"/>
      <c r="AK67" s="151"/>
      <c r="AL67" s="151"/>
      <c r="AM67" s="151"/>
      <c r="AN67" s="151"/>
      <c r="AO67" s="151"/>
      <c r="AP67" s="151"/>
      <c r="AQ67" s="151"/>
      <c r="AR67" s="151"/>
      <c r="AS67" s="151"/>
      <c r="AT67" s="151"/>
      <c r="AU67" s="151"/>
      <c r="AV67" s="151"/>
      <c r="AW67" s="151"/>
      <c r="AX67" s="151"/>
      <c r="AY67" s="151"/>
      <c r="AZ67" s="151"/>
      <c r="BA67" s="151"/>
      <c r="BB67" s="151"/>
      <c r="BC67" s="151"/>
      <c r="BD67" s="151"/>
      <c r="BE67" s="151"/>
      <c r="BF67" s="151"/>
      <c r="BG67" s="151"/>
      <c r="BH67" s="151"/>
    </row>
    <row r="68" spans="1:60" outlineLevel="1" x14ac:dyDescent="0.2">
      <c r="A68" s="175">
        <v>60</v>
      </c>
      <c r="B68" s="176" t="s">
        <v>742</v>
      </c>
      <c r="C68" s="184" t="s">
        <v>743</v>
      </c>
      <c r="D68" s="177" t="s">
        <v>307</v>
      </c>
      <c r="E68" s="178">
        <v>4</v>
      </c>
      <c r="F68" s="179"/>
      <c r="G68" s="180">
        <f t="shared" si="7"/>
        <v>0</v>
      </c>
      <c r="H68" s="179"/>
      <c r="I68" s="180">
        <f t="shared" si="8"/>
        <v>0</v>
      </c>
      <c r="J68" s="179"/>
      <c r="K68" s="180">
        <f t="shared" si="9"/>
        <v>0</v>
      </c>
      <c r="L68" s="180">
        <v>21</v>
      </c>
      <c r="M68" s="180">
        <f t="shared" si="10"/>
        <v>0</v>
      </c>
      <c r="N68" s="180">
        <v>0</v>
      </c>
      <c r="O68" s="180">
        <f t="shared" si="11"/>
        <v>0</v>
      </c>
      <c r="P68" s="180">
        <v>0</v>
      </c>
      <c r="Q68" s="180">
        <f t="shared" si="12"/>
        <v>0</v>
      </c>
      <c r="R68" s="180"/>
      <c r="S68" s="180" t="s">
        <v>194</v>
      </c>
      <c r="T68" s="181" t="s">
        <v>195</v>
      </c>
      <c r="U68" s="160">
        <v>0</v>
      </c>
      <c r="V68" s="160">
        <f t="shared" si="13"/>
        <v>0</v>
      </c>
      <c r="W68" s="160"/>
      <c r="X68" s="160" t="s">
        <v>200</v>
      </c>
      <c r="Y68" s="151"/>
      <c r="Z68" s="151"/>
      <c r="AA68" s="151"/>
      <c r="AB68" s="151"/>
      <c r="AC68" s="151"/>
      <c r="AD68" s="151"/>
      <c r="AE68" s="151"/>
      <c r="AF68" s="151"/>
      <c r="AG68" s="151" t="s">
        <v>201</v>
      </c>
      <c r="AH68" s="151"/>
      <c r="AI68" s="151"/>
      <c r="AJ68" s="151"/>
      <c r="AK68" s="151"/>
      <c r="AL68" s="151"/>
      <c r="AM68" s="151"/>
      <c r="AN68" s="151"/>
      <c r="AO68" s="151"/>
      <c r="AP68" s="151"/>
      <c r="AQ68" s="151"/>
      <c r="AR68" s="151"/>
      <c r="AS68" s="151"/>
      <c r="AT68" s="151"/>
      <c r="AU68" s="151"/>
      <c r="AV68" s="151"/>
      <c r="AW68" s="151"/>
      <c r="AX68" s="151"/>
      <c r="AY68" s="151"/>
      <c r="AZ68" s="151"/>
      <c r="BA68" s="151"/>
      <c r="BB68" s="151"/>
      <c r="BC68" s="151"/>
      <c r="BD68" s="151"/>
      <c r="BE68" s="151"/>
      <c r="BF68" s="151"/>
      <c r="BG68" s="151"/>
      <c r="BH68" s="151"/>
    </row>
    <row r="69" spans="1:60" outlineLevel="1" x14ac:dyDescent="0.2">
      <c r="A69" s="175">
        <v>61</v>
      </c>
      <c r="B69" s="176" t="s">
        <v>744</v>
      </c>
      <c r="C69" s="184" t="s">
        <v>745</v>
      </c>
      <c r="D69" s="177" t="s">
        <v>307</v>
      </c>
      <c r="E69" s="178">
        <v>1</v>
      </c>
      <c r="F69" s="179"/>
      <c r="G69" s="180">
        <f t="shared" si="7"/>
        <v>0</v>
      </c>
      <c r="H69" s="179"/>
      <c r="I69" s="180">
        <f t="shared" si="8"/>
        <v>0</v>
      </c>
      <c r="J69" s="179"/>
      <c r="K69" s="180">
        <f t="shared" si="9"/>
        <v>0</v>
      </c>
      <c r="L69" s="180">
        <v>21</v>
      </c>
      <c r="M69" s="180">
        <f t="shared" si="10"/>
        <v>0</v>
      </c>
      <c r="N69" s="180">
        <v>0</v>
      </c>
      <c r="O69" s="180">
        <f t="shared" si="11"/>
        <v>0</v>
      </c>
      <c r="P69" s="180">
        <v>0</v>
      </c>
      <c r="Q69" s="180">
        <f t="shared" si="12"/>
        <v>0</v>
      </c>
      <c r="R69" s="180"/>
      <c r="S69" s="180" t="s">
        <v>194</v>
      </c>
      <c r="T69" s="181" t="s">
        <v>195</v>
      </c>
      <c r="U69" s="160">
        <v>0</v>
      </c>
      <c r="V69" s="160">
        <f t="shared" si="13"/>
        <v>0</v>
      </c>
      <c r="W69" s="160"/>
      <c r="X69" s="160" t="s">
        <v>200</v>
      </c>
      <c r="Y69" s="151"/>
      <c r="Z69" s="151"/>
      <c r="AA69" s="151"/>
      <c r="AB69" s="151"/>
      <c r="AC69" s="151"/>
      <c r="AD69" s="151"/>
      <c r="AE69" s="151"/>
      <c r="AF69" s="151"/>
      <c r="AG69" s="151" t="s">
        <v>201</v>
      </c>
      <c r="AH69" s="151"/>
      <c r="AI69" s="151"/>
      <c r="AJ69" s="151"/>
      <c r="AK69" s="151"/>
      <c r="AL69" s="151"/>
      <c r="AM69" s="151"/>
      <c r="AN69" s="151"/>
      <c r="AO69" s="151"/>
      <c r="AP69" s="151"/>
      <c r="AQ69" s="151"/>
      <c r="AR69" s="151"/>
      <c r="AS69" s="151"/>
      <c r="AT69" s="151"/>
      <c r="AU69" s="151"/>
      <c r="AV69" s="151"/>
      <c r="AW69" s="151"/>
      <c r="AX69" s="151"/>
      <c r="AY69" s="151"/>
      <c r="AZ69" s="151"/>
      <c r="BA69" s="151"/>
      <c r="BB69" s="151"/>
      <c r="BC69" s="151"/>
      <c r="BD69" s="151"/>
      <c r="BE69" s="151"/>
      <c r="BF69" s="151"/>
      <c r="BG69" s="151"/>
      <c r="BH69" s="151"/>
    </row>
    <row r="70" spans="1:60" outlineLevel="1" x14ac:dyDescent="0.2">
      <c r="A70" s="175">
        <v>62</v>
      </c>
      <c r="B70" s="176" t="s">
        <v>746</v>
      </c>
      <c r="C70" s="184" t="s">
        <v>747</v>
      </c>
      <c r="D70" s="177" t="s">
        <v>307</v>
      </c>
      <c r="E70" s="178">
        <v>1</v>
      </c>
      <c r="F70" s="179"/>
      <c r="G70" s="180">
        <f t="shared" si="7"/>
        <v>0</v>
      </c>
      <c r="H70" s="179"/>
      <c r="I70" s="180">
        <f t="shared" si="8"/>
        <v>0</v>
      </c>
      <c r="J70" s="179"/>
      <c r="K70" s="180">
        <f t="shared" si="9"/>
        <v>0</v>
      </c>
      <c r="L70" s="180">
        <v>21</v>
      </c>
      <c r="M70" s="180">
        <f t="shared" si="10"/>
        <v>0</v>
      </c>
      <c r="N70" s="180">
        <v>0</v>
      </c>
      <c r="O70" s="180">
        <f t="shared" si="11"/>
        <v>0</v>
      </c>
      <c r="P70" s="180">
        <v>0</v>
      </c>
      <c r="Q70" s="180">
        <f t="shared" si="12"/>
        <v>0</v>
      </c>
      <c r="R70" s="180"/>
      <c r="S70" s="180" t="s">
        <v>194</v>
      </c>
      <c r="T70" s="181" t="s">
        <v>195</v>
      </c>
      <c r="U70" s="160">
        <v>0</v>
      </c>
      <c r="V70" s="160">
        <f t="shared" si="13"/>
        <v>0</v>
      </c>
      <c r="W70" s="160"/>
      <c r="X70" s="160" t="s">
        <v>200</v>
      </c>
      <c r="Y70" s="151"/>
      <c r="Z70" s="151"/>
      <c r="AA70" s="151"/>
      <c r="AB70" s="151"/>
      <c r="AC70" s="151"/>
      <c r="AD70" s="151"/>
      <c r="AE70" s="151"/>
      <c r="AF70" s="151"/>
      <c r="AG70" s="151" t="s">
        <v>201</v>
      </c>
      <c r="AH70" s="151"/>
      <c r="AI70" s="151"/>
      <c r="AJ70" s="151"/>
      <c r="AK70" s="151"/>
      <c r="AL70" s="151"/>
      <c r="AM70" s="151"/>
      <c r="AN70" s="151"/>
      <c r="AO70" s="151"/>
      <c r="AP70" s="151"/>
      <c r="AQ70" s="151"/>
      <c r="AR70" s="151"/>
      <c r="AS70" s="151"/>
      <c r="AT70" s="151"/>
      <c r="AU70" s="151"/>
      <c r="AV70" s="151"/>
      <c r="AW70" s="151"/>
      <c r="AX70" s="151"/>
      <c r="AY70" s="151"/>
      <c r="AZ70" s="151"/>
      <c r="BA70" s="151"/>
      <c r="BB70" s="151"/>
      <c r="BC70" s="151"/>
      <c r="BD70" s="151"/>
      <c r="BE70" s="151"/>
      <c r="BF70" s="151"/>
      <c r="BG70" s="151"/>
      <c r="BH70" s="151"/>
    </row>
    <row r="71" spans="1:60" outlineLevel="1" x14ac:dyDescent="0.2">
      <c r="A71" s="175">
        <v>63</v>
      </c>
      <c r="B71" s="176" t="s">
        <v>748</v>
      </c>
      <c r="C71" s="184" t="s">
        <v>749</v>
      </c>
      <c r="D71" s="177" t="s">
        <v>307</v>
      </c>
      <c r="E71" s="178">
        <v>1</v>
      </c>
      <c r="F71" s="179"/>
      <c r="G71" s="180">
        <f t="shared" si="7"/>
        <v>0</v>
      </c>
      <c r="H71" s="179"/>
      <c r="I71" s="180">
        <f t="shared" si="8"/>
        <v>0</v>
      </c>
      <c r="J71" s="179"/>
      <c r="K71" s="180">
        <f t="shared" si="9"/>
        <v>0</v>
      </c>
      <c r="L71" s="180">
        <v>21</v>
      </c>
      <c r="M71" s="180">
        <f t="shared" si="10"/>
        <v>0</v>
      </c>
      <c r="N71" s="180">
        <v>0</v>
      </c>
      <c r="O71" s="180">
        <f t="shared" si="11"/>
        <v>0</v>
      </c>
      <c r="P71" s="180">
        <v>0</v>
      </c>
      <c r="Q71" s="180">
        <f t="shared" si="12"/>
        <v>0</v>
      </c>
      <c r="R71" s="180"/>
      <c r="S71" s="180" t="s">
        <v>194</v>
      </c>
      <c r="T71" s="181" t="s">
        <v>195</v>
      </c>
      <c r="U71" s="160">
        <v>0</v>
      </c>
      <c r="V71" s="160">
        <f t="shared" si="13"/>
        <v>0</v>
      </c>
      <c r="W71" s="160"/>
      <c r="X71" s="160" t="s">
        <v>200</v>
      </c>
      <c r="Y71" s="151"/>
      <c r="Z71" s="151"/>
      <c r="AA71" s="151"/>
      <c r="AB71" s="151"/>
      <c r="AC71" s="151"/>
      <c r="AD71" s="151"/>
      <c r="AE71" s="151"/>
      <c r="AF71" s="151"/>
      <c r="AG71" s="151" t="s">
        <v>201</v>
      </c>
      <c r="AH71" s="151"/>
      <c r="AI71" s="151"/>
      <c r="AJ71" s="151"/>
      <c r="AK71" s="151"/>
      <c r="AL71" s="151"/>
      <c r="AM71" s="151"/>
      <c r="AN71" s="151"/>
      <c r="AO71" s="151"/>
      <c r="AP71" s="151"/>
      <c r="AQ71" s="151"/>
      <c r="AR71" s="151"/>
      <c r="AS71" s="151"/>
      <c r="AT71" s="151"/>
      <c r="AU71" s="151"/>
      <c r="AV71" s="151"/>
      <c r="AW71" s="151"/>
      <c r="AX71" s="151"/>
      <c r="AY71" s="151"/>
      <c r="AZ71" s="151"/>
      <c r="BA71" s="151"/>
      <c r="BB71" s="151"/>
      <c r="BC71" s="151"/>
      <c r="BD71" s="151"/>
      <c r="BE71" s="151"/>
      <c r="BF71" s="151"/>
      <c r="BG71" s="151"/>
      <c r="BH71" s="151"/>
    </row>
    <row r="72" spans="1:60" outlineLevel="1" x14ac:dyDescent="0.2">
      <c r="A72" s="175">
        <v>64</v>
      </c>
      <c r="B72" s="176" t="s">
        <v>750</v>
      </c>
      <c r="C72" s="184" t="s">
        <v>751</v>
      </c>
      <c r="D72" s="177" t="s">
        <v>307</v>
      </c>
      <c r="E72" s="178">
        <v>400</v>
      </c>
      <c r="F72" s="179"/>
      <c r="G72" s="180">
        <f t="shared" si="7"/>
        <v>0</v>
      </c>
      <c r="H72" s="179"/>
      <c r="I72" s="180">
        <f t="shared" si="8"/>
        <v>0</v>
      </c>
      <c r="J72" s="179"/>
      <c r="K72" s="180">
        <f t="shared" si="9"/>
        <v>0</v>
      </c>
      <c r="L72" s="180">
        <v>21</v>
      </c>
      <c r="M72" s="180">
        <f t="shared" si="10"/>
        <v>0</v>
      </c>
      <c r="N72" s="180">
        <v>0</v>
      </c>
      <c r="O72" s="180">
        <f t="shared" si="11"/>
        <v>0</v>
      </c>
      <c r="P72" s="180">
        <v>0</v>
      </c>
      <c r="Q72" s="180">
        <f t="shared" si="12"/>
        <v>0</v>
      </c>
      <c r="R72" s="180"/>
      <c r="S72" s="180" t="s">
        <v>194</v>
      </c>
      <c r="T72" s="181" t="s">
        <v>195</v>
      </c>
      <c r="U72" s="160">
        <v>0</v>
      </c>
      <c r="V72" s="160">
        <f t="shared" si="13"/>
        <v>0</v>
      </c>
      <c r="W72" s="160"/>
      <c r="X72" s="160" t="s">
        <v>200</v>
      </c>
      <c r="Y72" s="151"/>
      <c r="Z72" s="151"/>
      <c r="AA72" s="151"/>
      <c r="AB72" s="151"/>
      <c r="AC72" s="151"/>
      <c r="AD72" s="151"/>
      <c r="AE72" s="151"/>
      <c r="AF72" s="151"/>
      <c r="AG72" s="151" t="s">
        <v>201</v>
      </c>
      <c r="AH72" s="151"/>
      <c r="AI72" s="151"/>
      <c r="AJ72" s="151"/>
      <c r="AK72" s="151"/>
      <c r="AL72" s="151"/>
      <c r="AM72" s="151"/>
      <c r="AN72" s="151"/>
      <c r="AO72" s="151"/>
      <c r="AP72" s="151"/>
      <c r="AQ72" s="151"/>
      <c r="AR72" s="151"/>
      <c r="AS72" s="151"/>
      <c r="AT72" s="151"/>
      <c r="AU72" s="151"/>
      <c r="AV72" s="151"/>
      <c r="AW72" s="151"/>
      <c r="AX72" s="151"/>
      <c r="AY72" s="151"/>
      <c r="AZ72" s="151"/>
      <c r="BA72" s="151"/>
      <c r="BB72" s="151"/>
      <c r="BC72" s="151"/>
      <c r="BD72" s="151"/>
      <c r="BE72" s="151"/>
      <c r="BF72" s="151"/>
      <c r="BG72" s="151"/>
      <c r="BH72" s="151"/>
    </row>
    <row r="73" spans="1:60" outlineLevel="1" x14ac:dyDescent="0.2">
      <c r="A73" s="175">
        <v>65</v>
      </c>
      <c r="B73" s="176" t="s">
        <v>752</v>
      </c>
      <c r="C73" s="184" t="s">
        <v>753</v>
      </c>
      <c r="D73" s="177" t="s">
        <v>307</v>
      </c>
      <c r="E73" s="178">
        <v>12</v>
      </c>
      <c r="F73" s="179"/>
      <c r="G73" s="180">
        <f t="shared" ref="G73:G89" si="14">ROUND(E73*F73,2)</f>
        <v>0</v>
      </c>
      <c r="H73" s="179"/>
      <c r="I73" s="180">
        <f t="shared" ref="I73:I89" si="15">ROUND(E73*H73,2)</f>
        <v>0</v>
      </c>
      <c r="J73" s="179"/>
      <c r="K73" s="180">
        <f t="shared" ref="K73:K89" si="16">ROUND(E73*J73,2)</f>
        <v>0</v>
      </c>
      <c r="L73" s="180">
        <v>21</v>
      </c>
      <c r="M73" s="180">
        <f t="shared" ref="M73:M89" si="17">G73*(1+L73/100)</f>
        <v>0</v>
      </c>
      <c r="N73" s="180">
        <v>0</v>
      </c>
      <c r="O73" s="180">
        <f t="shared" ref="O73:O89" si="18">ROUND(E73*N73,2)</f>
        <v>0</v>
      </c>
      <c r="P73" s="180">
        <v>0</v>
      </c>
      <c r="Q73" s="180">
        <f t="shared" ref="Q73:Q89" si="19">ROUND(E73*P73,2)</f>
        <v>0</v>
      </c>
      <c r="R73" s="180"/>
      <c r="S73" s="180" t="s">
        <v>194</v>
      </c>
      <c r="T73" s="181" t="s">
        <v>195</v>
      </c>
      <c r="U73" s="160">
        <v>0</v>
      </c>
      <c r="V73" s="160">
        <f t="shared" ref="V73:V89" si="20">ROUND(E73*U73,2)</f>
        <v>0</v>
      </c>
      <c r="W73" s="160"/>
      <c r="X73" s="160" t="s">
        <v>200</v>
      </c>
      <c r="Y73" s="151"/>
      <c r="Z73" s="151"/>
      <c r="AA73" s="151"/>
      <c r="AB73" s="151"/>
      <c r="AC73" s="151"/>
      <c r="AD73" s="151"/>
      <c r="AE73" s="151"/>
      <c r="AF73" s="151"/>
      <c r="AG73" s="151" t="s">
        <v>201</v>
      </c>
      <c r="AH73" s="151"/>
      <c r="AI73" s="151"/>
      <c r="AJ73" s="151"/>
      <c r="AK73" s="151"/>
      <c r="AL73" s="151"/>
      <c r="AM73" s="151"/>
      <c r="AN73" s="151"/>
      <c r="AO73" s="151"/>
      <c r="AP73" s="151"/>
      <c r="AQ73" s="151"/>
      <c r="AR73" s="151"/>
      <c r="AS73" s="151"/>
      <c r="AT73" s="151"/>
      <c r="AU73" s="151"/>
      <c r="AV73" s="151"/>
      <c r="AW73" s="151"/>
      <c r="AX73" s="151"/>
      <c r="AY73" s="151"/>
      <c r="AZ73" s="151"/>
      <c r="BA73" s="151"/>
      <c r="BB73" s="151"/>
      <c r="BC73" s="151"/>
      <c r="BD73" s="151"/>
      <c r="BE73" s="151"/>
      <c r="BF73" s="151"/>
      <c r="BG73" s="151"/>
      <c r="BH73" s="151"/>
    </row>
    <row r="74" spans="1:60" outlineLevel="1" x14ac:dyDescent="0.2">
      <c r="A74" s="175">
        <v>66</v>
      </c>
      <c r="B74" s="176" t="s">
        <v>754</v>
      </c>
      <c r="C74" s="184" t="s">
        <v>755</v>
      </c>
      <c r="D74" s="177" t="s">
        <v>307</v>
      </c>
      <c r="E74" s="178">
        <v>2</v>
      </c>
      <c r="F74" s="179"/>
      <c r="G74" s="180">
        <f t="shared" si="14"/>
        <v>0</v>
      </c>
      <c r="H74" s="179"/>
      <c r="I74" s="180">
        <f t="shared" si="15"/>
        <v>0</v>
      </c>
      <c r="J74" s="179"/>
      <c r="K74" s="180">
        <f t="shared" si="16"/>
        <v>0</v>
      </c>
      <c r="L74" s="180">
        <v>21</v>
      </c>
      <c r="M74" s="180">
        <f t="shared" si="17"/>
        <v>0</v>
      </c>
      <c r="N74" s="180">
        <v>0</v>
      </c>
      <c r="O74" s="180">
        <f t="shared" si="18"/>
        <v>0</v>
      </c>
      <c r="P74" s="180">
        <v>0</v>
      </c>
      <c r="Q74" s="180">
        <f t="shared" si="19"/>
        <v>0</v>
      </c>
      <c r="R74" s="180"/>
      <c r="S74" s="180" t="s">
        <v>194</v>
      </c>
      <c r="T74" s="181" t="s">
        <v>195</v>
      </c>
      <c r="U74" s="160">
        <v>0</v>
      </c>
      <c r="V74" s="160">
        <f t="shared" si="20"/>
        <v>0</v>
      </c>
      <c r="W74" s="160"/>
      <c r="X74" s="160" t="s">
        <v>200</v>
      </c>
      <c r="Y74" s="151"/>
      <c r="Z74" s="151"/>
      <c r="AA74" s="151"/>
      <c r="AB74" s="151"/>
      <c r="AC74" s="151"/>
      <c r="AD74" s="151"/>
      <c r="AE74" s="151"/>
      <c r="AF74" s="151"/>
      <c r="AG74" s="151" t="s">
        <v>201</v>
      </c>
      <c r="AH74" s="151"/>
      <c r="AI74" s="151"/>
      <c r="AJ74" s="151"/>
      <c r="AK74" s="151"/>
      <c r="AL74" s="151"/>
      <c r="AM74" s="151"/>
      <c r="AN74" s="151"/>
      <c r="AO74" s="151"/>
      <c r="AP74" s="151"/>
      <c r="AQ74" s="151"/>
      <c r="AR74" s="151"/>
      <c r="AS74" s="151"/>
      <c r="AT74" s="151"/>
      <c r="AU74" s="151"/>
      <c r="AV74" s="151"/>
      <c r="AW74" s="151"/>
      <c r="AX74" s="151"/>
      <c r="AY74" s="151"/>
      <c r="AZ74" s="151"/>
      <c r="BA74" s="151"/>
      <c r="BB74" s="151"/>
      <c r="BC74" s="151"/>
      <c r="BD74" s="151"/>
      <c r="BE74" s="151"/>
      <c r="BF74" s="151"/>
      <c r="BG74" s="151"/>
      <c r="BH74" s="151"/>
    </row>
    <row r="75" spans="1:60" outlineLevel="1" x14ac:dyDescent="0.2">
      <c r="A75" s="175">
        <v>67</v>
      </c>
      <c r="B75" s="176" t="s">
        <v>756</v>
      </c>
      <c r="C75" s="184" t="s">
        <v>757</v>
      </c>
      <c r="D75" s="177" t="s">
        <v>307</v>
      </c>
      <c r="E75" s="178">
        <v>4</v>
      </c>
      <c r="F75" s="179"/>
      <c r="G75" s="180">
        <f t="shared" si="14"/>
        <v>0</v>
      </c>
      <c r="H75" s="179"/>
      <c r="I75" s="180">
        <f t="shared" si="15"/>
        <v>0</v>
      </c>
      <c r="J75" s="179"/>
      <c r="K75" s="180">
        <f t="shared" si="16"/>
        <v>0</v>
      </c>
      <c r="L75" s="180">
        <v>21</v>
      </c>
      <c r="M75" s="180">
        <f t="shared" si="17"/>
        <v>0</v>
      </c>
      <c r="N75" s="180">
        <v>0</v>
      </c>
      <c r="O75" s="180">
        <f t="shared" si="18"/>
        <v>0</v>
      </c>
      <c r="P75" s="180">
        <v>0</v>
      </c>
      <c r="Q75" s="180">
        <f t="shared" si="19"/>
        <v>0</v>
      </c>
      <c r="R75" s="180"/>
      <c r="S75" s="180" t="s">
        <v>194</v>
      </c>
      <c r="T75" s="181" t="s">
        <v>195</v>
      </c>
      <c r="U75" s="160">
        <v>0</v>
      </c>
      <c r="V75" s="160">
        <f t="shared" si="20"/>
        <v>0</v>
      </c>
      <c r="W75" s="160"/>
      <c r="X75" s="160" t="s">
        <v>200</v>
      </c>
      <c r="Y75" s="151"/>
      <c r="Z75" s="151"/>
      <c r="AA75" s="151"/>
      <c r="AB75" s="151"/>
      <c r="AC75" s="151"/>
      <c r="AD75" s="151"/>
      <c r="AE75" s="151"/>
      <c r="AF75" s="151"/>
      <c r="AG75" s="151" t="s">
        <v>201</v>
      </c>
      <c r="AH75" s="151"/>
      <c r="AI75" s="151"/>
      <c r="AJ75" s="151"/>
      <c r="AK75" s="151"/>
      <c r="AL75" s="151"/>
      <c r="AM75" s="151"/>
      <c r="AN75" s="151"/>
      <c r="AO75" s="151"/>
      <c r="AP75" s="151"/>
      <c r="AQ75" s="151"/>
      <c r="AR75" s="151"/>
      <c r="AS75" s="151"/>
      <c r="AT75" s="151"/>
      <c r="AU75" s="151"/>
      <c r="AV75" s="151"/>
      <c r="AW75" s="151"/>
      <c r="AX75" s="151"/>
      <c r="AY75" s="151"/>
      <c r="AZ75" s="151"/>
      <c r="BA75" s="151"/>
      <c r="BB75" s="151"/>
      <c r="BC75" s="151"/>
      <c r="BD75" s="151"/>
      <c r="BE75" s="151"/>
      <c r="BF75" s="151"/>
      <c r="BG75" s="151"/>
      <c r="BH75" s="151"/>
    </row>
    <row r="76" spans="1:60" outlineLevel="1" x14ac:dyDescent="0.2">
      <c r="A76" s="175">
        <v>68</v>
      </c>
      <c r="B76" s="176" t="s">
        <v>758</v>
      </c>
      <c r="C76" s="184" t="s">
        <v>759</v>
      </c>
      <c r="D76" s="177" t="s">
        <v>307</v>
      </c>
      <c r="E76" s="178">
        <v>4</v>
      </c>
      <c r="F76" s="179"/>
      <c r="G76" s="180">
        <f t="shared" si="14"/>
        <v>0</v>
      </c>
      <c r="H76" s="179"/>
      <c r="I76" s="180">
        <f t="shared" si="15"/>
        <v>0</v>
      </c>
      <c r="J76" s="179"/>
      <c r="K76" s="180">
        <f t="shared" si="16"/>
        <v>0</v>
      </c>
      <c r="L76" s="180">
        <v>21</v>
      </c>
      <c r="M76" s="180">
        <f t="shared" si="17"/>
        <v>0</v>
      </c>
      <c r="N76" s="180">
        <v>0</v>
      </c>
      <c r="O76" s="180">
        <f t="shared" si="18"/>
        <v>0</v>
      </c>
      <c r="P76" s="180">
        <v>0</v>
      </c>
      <c r="Q76" s="180">
        <f t="shared" si="19"/>
        <v>0</v>
      </c>
      <c r="R76" s="180"/>
      <c r="S76" s="180" t="s">
        <v>194</v>
      </c>
      <c r="T76" s="181" t="s">
        <v>195</v>
      </c>
      <c r="U76" s="160">
        <v>0</v>
      </c>
      <c r="V76" s="160">
        <f t="shared" si="20"/>
        <v>0</v>
      </c>
      <c r="W76" s="160"/>
      <c r="X76" s="160" t="s">
        <v>200</v>
      </c>
      <c r="Y76" s="151"/>
      <c r="Z76" s="151"/>
      <c r="AA76" s="151"/>
      <c r="AB76" s="151"/>
      <c r="AC76" s="151"/>
      <c r="AD76" s="151"/>
      <c r="AE76" s="151"/>
      <c r="AF76" s="151"/>
      <c r="AG76" s="151" t="s">
        <v>201</v>
      </c>
      <c r="AH76" s="151"/>
      <c r="AI76" s="151"/>
      <c r="AJ76" s="151"/>
      <c r="AK76" s="151"/>
      <c r="AL76" s="151"/>
      <c r="AM76" s="151"/>
      <c r="AN76" s="151"/>
      <c r="AO76" s="151"/>
      <c r="AP76" s="151"/>
      <c r="AQ76" s="151"/>
      <c r="AR76" s="151"/>
      <c r="AS76" s="151"/>
      <c r="AT76" s="151"/>
      <c r="AU76" s="151"/>
      <c r="AV76" s="151"/>
      <c r="AW76" s="151"/>
      <c r="AX76" s="151"/>
      <c r="AY76" s="151"/>
      <c r="AZ76" s="151"/>
      <c r="BA76" s="151"/>
      <c r="BB76" s="151"/>
      <c r="BC76" s="151"/>
      <c r="BD76" s="151"/>
      <c r="BE76" s="151"/>
      <c r="BF76" s="151"/>
      <c r="BG76" s="151"/>
      <c r="BH76" s="151"/>
    </row>
    <row r="77" spans="1:60" outlineLevel="1" x14ac:dyDescent="0.2">
      <c r="A77" s="175">
        <v>69</v>
      </c>
      <c r="B77" s="176" t="s">
        <v>760</v>
      </c>
      <c r="C77" s="184" t="s">
        <v>761</v>
      </c>
      <c r="D77" s="177" t="s">
        <v>307</v>
      </c>
      <c r="E77" s="178">
        <v>1</v>
      </c>
      <c r="F77" s="179"/>
      <c r="G77" s="180">
        <f t="shared" si="14"/>
        <v>0</v>
      </c>
      <c r="H77" s="179"/>
      <c r="I77" s="180">
        <f t="shared" si="15"/>
        <v>0</v>
      </c>
      <c r="J77" s="179"/>
      <c r="K77" s="180">
        <f t="shared" si="16"/>
        <v>0</v>
      </c>
      <c r="L77" s="180">
        <v>21</v>
      </c>
      <c r="M77" s="180">
        <f t="shared" si="17"/>
        <v>0</v>
      </c>
      <c r="N77" s="180">
        <v>0</v>
      </c>
      <c r="O77" s="180">
        <f t="shared" si="18"/>
        <v>0</v>
      </c>
      <c r="P77" s="180">
        <v>0</v>
      </c>
      <c r="Q77" s="180">
        <f t="shared" si="19"/>
        <v>0</v>
      </c>
      <c r="R77" s="180"/>
      <c r="S77" s="180" t="s">
        <v>194</v>
      </c>
      <c r="T77" s="181" t="s">
        <v>195</v>
      </c>
      <c r="U77" s="160">
        <v>0</v>
      </c>
      <c r="V77" s="160">
        <f t="shared" si="20"/>
        <v>0</v>
      </c>
      <c r="W77" s="160"/>
      <c r="X77" s="160" t="s">
        <v>200</v>
      </c>
      <c r="Y77" s="151"/>
      <c r="Z77" s="151"/>
      <c r="AA77" s="151"/>
      <c r="AB77" s="151"/>
      <c r="AC77" s="151"/>
      <c r="AD77" s="151"/>
      <c r="AE77" s="151"/>
      <c r="AF77" s="151"/>
      <c r="AG77" s="151" t="s">
        <v>201</v>
      </c>
      <c r="AH77" s="151"/>
      <c r="AI77" s="151"/>
      <c r="AJ77" s="151"/>
      <c r="AK77" s="151"/>
      <c r="AL77" s="151"/>
      <c r="AM77" s="151"/>
      <c r="AN77" s="151"/>
      <c r="AO77" s="151"/>
      <c r="AP77" s="151"/>
      <c r="AQ77" s="151"/>
      <c r="AR77" s="151"/>
      <c r="AS77" s="151"/>
      <c r="AT77" s="151"/>
      <c r="AU77" s="151"/>
      <c r="AV77" s="151"/>
      <c r="AW77" s="151"/>
      <c r="AX77" s="151"/>
      <c r="AY77" s="151"/>
      <c r="AZ77" s="151"/>
      <c r="BA77" s="151"/>
      <c r="BB77" s="151"/>
      <c r="BC77" s="151"/>
      <c r="BD77" s="151"/>
      <c r="BE77" s="151"/>
      <c r="BF77" s="151"/>
      <c r="BG77" s="151"/>
      <c r="BH77" s="151"/>
    </row>
    <row r="78" spans="1:60" outlineLevel="1" x14ac:dyDescent="0.2">
      <c r="A78" s="175">
        <v>70</v>
      </c>
      <c r="B78" s="176" t="s">
        <v>762</v>
      </c>
      <c r="C78" s="184" t="s">
        <v>763</v>
      </c>
      <c r="D78" s="177" t="s">
        <v>307</v>
      </c>
      <c r="E78" s="178">
        <v>3</v>
      </c>
      <c r="F78" s="179"/>
      <c r="G78" s="180">
        <f t="shared" si="14"/>
        <v>0</v>
      </c>
      <c r="H78" s="179"/>
      <c r="I78" s="180">
        <f t="shared" si="15"/>
        <v>0</v>
      </c>
      <c r="J78" s="179"/>
      <c r="K78" s="180">
        <f t="shared" si="16"/>
        <v>0</v>
      </c>
      <c r="L78" s="180">
        <v>21</v>
      </c>
      <c r="M78" s="180">
        <f t="shared" si="17"/>
        <v>0</v>
      </c>
      <c r="N78" s="180">
        <v>0</v>
      </c>
      <c r="O78" s="180">
        <f t="shared" si="18"/>
        <v>0</v>
      </c>
      <c r="P78" s="180">
        <v>0</v>
      </c>
      <c r="Q78" s="180">
        <f t="shared" si="19"/>
        <v>0</v>
      </c>
      <c r="R78" s="180"/>
      <c r="S78" s="180" t="s">
        <v>194</v>
      </c>
      <c r="T78" s="181" t="s">
        <v>195</v>
      </c>
      <c r="U78" s="160">
        <v>0</v>
      </c>
      <c r="V78" s="160">
        <f t="shared" si="20"/>
        <v>0</v>
      </c>
      <c r="W78" s="160"/>
      <c r="X78" s="160" t="s">
        <v>200</v>
      </c>
      <c r="Y78" s="151"/>
      <c r="Z78" s="151"/>
      <c r="AA78" s="151"/>
      <c r="AB78" s="151"/>
      <c r="AC78" s="151"/>
      <c r="AD78" s="151"/>
      <c r="AE78" s="151"/>
      <c r="AF78" s="151"/>
      <c r="AG78" s="151" t="s">
        <v>201</v>
      </c>
      <c r="AH78" s="151"/>
      <c r="AI78" s="151"/>
      <c r="AJ78" s="151"/>
      <c r="AK78" s="151"/>
      <c r="AL78" s="151"/>
      <c r="AM78" s="151"/>
      <c r="AN78" s="151"/>
      <c r="AO78" s="151"/>
      <c r="AP78" s="151"/>
      <c r="AQ78" s="151"/>
      <c r="AR78" s="151"/>
      <c r="AS78" s="151"/>
      <c r="AT78" s="151"/>
      <c r="AU78" s="151"/>
      <c r="AV78" s="151"/>
      <c r="AW78" s="151"/>
      <c r="AX78" s="151"/>
      <c r="AY78" s="151"/>
      <c r="AZ78" s="151"/>
      <c r="BA78" s="151"/>
      <c r="BB78" s="151"/>
      <c r="BC78" s="151"/>
      <c r="BD78" s="151"/>
      <c r="BE78" s="151"/>
      <c r="BF78" s="151"/>
      <c r="BG78" s="151"/>
      <c r="BH78" s="151"/>
    </row>
    <row r="79" spans="1:60" outlineLevel="1" x14ac:dyDescent="0.2">
      <c r="A79" s="175">
        <v>71</v>
      </c>
      <c r="B79" s="176" t="s">
        <v>764</v>
      </c>
      <c r="C79" s="184" t="s">
        <v>765</v>
      </c>
      <c r="D79" s="177" t="s">
        <v>307</v>
      </c>
      <c r="E79" s="178">
        <v>2</v>
      </c>
      <c r="F79" s="179"/>
      <c r="G79" s="180">
        <f t="shared" si="14"/>
        <v>0</v>
      </c>
      <c r="H79" s="179"/>
      <c r="I79" s="180">
        <f t="shared" si="15"/>
        <v>0</v>
      </c>
      <c r="J79" s="179"/>
      <c r="K79" s="180">
        <f t="shared" si="16"/>
        <v>0</v>
      </c>
      <c r="L79" s="180">
        <v>21</v>
      </c>
      <c r="M79" s="180">
        <f t="shared" si="17"/>
        <v>0</v>
      </c>
      <c r="N79" s="180">
        <v>0</v>
      </c>
      <c r="O79" s="180">
        <f t="shared" si="18"/>
        <v>0</v>
      </c>
      <c r="P79" s="180">
        <v>0</v>
      </c>
      <c r="Q79" s="180">
        <f t="shared" si="19"/>
        <v>0</v>
      </c>
      <c r="R79" s="180"/>
      <c r="S79" s="180" t="s">
        <v>194</v>
      </c>
      <c r="T79" s="181" t="s">
        <v>195</v>
      </c>
      <c r="U79" s="160">
        <v>0</v>
      </c>
      <c r="V79" s="160">
        <f t="shared" si="20"/>
        <v>0</v>
      </c>
      <c r="W79" s="160"/>
      <c r="X79" s="160" t="s">
        <v>200</v>
      </c>
      <c r="Y79" s="151"/>
      <c r="Z79" s="151"/>
      <c r="AA79" s="151"/>
      <c r="AB79" s="151"/>
      <c r="AC79" s="151"/>
      <c r="AD79" s="151"/>
      <c r="AE79" s="151"/>
      <c r="AF79" s="151"/>
      <c r="AG79" s="151" t="s">
        <v>201</v>
      </c>
      <c r="AH79" s="151"/>
      <c r="AI79" s="151"/>
      <c r="AJ79" s="151"/>
      <c r="AK79" s="151"/>
      <c r="AL79" s="151"/>
      <c r="AM79" s="151"/>
      <c r="AN79" s="151"/>
      <c r="AO79" s="151"/>
      <c r="AP79" s="151"/>
      <c r="AQ79" s="151"/>
      <c r="AR79" s="151"/>
      <c r="AS79" s="151"/>
      <c r="AT79" s="151"/>
      <c r="AU79" s="151"/>
      <c r="AV79" s="151"/>
      <c r="AW79" s="151"/>
      <c r="AX79" s="151"/>
      <c r="AY79" s="151"/>
      <c r="AZ79" s="151"/>
      <c r="BA79" s="151"/>
      <c r="BB79" s="151"/>
      <c r="BC79" s="151"/>
      <c r="BD79" s="151"/>
      <c r="BE79" s="151"/>
      <c r="BF79" s="151"/>
      <c r="BG79" s="151"/>
      <c r="BH79" s="151"/>
    </row>
    <row r="80" spans="1:60" outlineLevel="1" x14ac:dyDescent="0.2">
      <c r="A80" s="175">
        <v>72</v>
      </c>
      <c r="B80" s="176" t="s">
        <v>766</v>
      </c>
      <c r="C80" s="184" t="s">
        <v>767</v>
      </c>
      <c r="D80" s="177" t="s">
        <v>307</v>
      </c>
      <c r="E80" s="178">
        <v>16</v>
      </c>
      <c r="F80" s="179"/>
      <c r="G80" s="180">
        <f t="shared" si="14"/>
        <v>0</v>
      </c>
      <c r="H80" s="179"/>
      <c r="I80" s="180">
        <f t="shared" si="15"/>
        <v>0</v>
      </c>
      <c r="J80" s="179"/>
      <c r="K80" s="180">
        <f t="shared" si="16"/>
        <v>0</v>
      </c>
      <c r="L80" s="180">
        <v>21</v>
      </c>
      <c r="M80" s="180">
        <f t="shared" si="17"/>
        <v>0</v>
      </c>
      <c r="N80" s="180">
        <v>0</v>
      </c>
      <c r="O80" s="180">
        <f t="shared" si="18"/>
        <v>0</v>
      </c>
      <c r="P80" s="180">
        <v>0</v>
      </c>
      <c r="Q80" s="180">
        <f t="shared" si="19"/>
        <v>0</v>
      </c>
      <c r="R80" s="180"/>
      <c r="S80" s="180" t="s">
        <v>194</v>
      </c>
      <c r="T80" s="181" t="s">
        <v>195</v>
      </c>
      <c r="U80" s="160">
        <v>0</v>
      </c>
      <c r="V80" s="160">
        <f t="shared" si="20"/>
        <v>0</v>
      </c>
      <c r="W80" s="160"/>
      <c r="X80" s="160" t="s">
        <v>200</v>
      </c>
      <c r="Y80" s="151"/>
      <c r="Z80" s="151"/>
      <c r="AA80" s="151"/>
      <c r="AB80" s="151"/>
      <c r="AC80" s="151"/>
      <c r="AD80" s="151"/>
      <c r="AE80" s="151"/>
      <c r="AF80" s="151"/>
      <c r="AG80" s="151" t="s">
        <v>201</v>
      </c>
      <c r="AH80" s="151"/>
      <c r="AI80" s="151"/>
      <c r="AJ80" s="151"/>
      <c r="AK80" s="151"/>
      <c r="AL80" s="151"/>
      <c r="AM80" s="151"/>
      <c r="AN80" s="151"/>
      <c r="AO80" s="151"/>
      <c r="AP80" s="151"/>
      <c r="AQ80" s="151"/>
      <c r="AR80" s="151"/>
      <c r="AS80" s="151"/>
      <c r="AT80" s="151"/>
      <c r="AU80" s="151"/>
      <c r="AV80" s="151"/>
      <c r="AW80" s="151"/>
      <c r="AX80" s="151"/>
      <c r="AY80" s="151"/>
      <c r="AZ80" s="151"/>
      <c r="BA80" s="151"/>
      <c r="BB80" s="151"/>
      <c r="BC80" s="151"/>
      <c r="BD80" s="151"/>
      <c r="BE80" s="151"/>
      <c r="BF80" s="151"/>
      <c r="BG80" s="151"/>
      <c r="BH80" s="151"/>
    </row>
    <row r="81" spans="1:60" outlineLevel="1" x14ac:dyDescent="0.2">
      <c r="A81" s="175">
        <v>73</v>
      </c>
      <c r="B81" s="176" t="s">
        <v>768</v>
      </c>
      <c r="C81" s="184" t="s">
        <v>769</v>
      </c>
      <c r="D81" s="177" t="s">
        <v>307</v>
      </c>
      <c r="E81" s="178">
        <v>16</v>
      </c>
      <c r="F81" s="179"/>
      <c r="G81" s="180">
        <f t="shared" si="14"/>
        <v>0</v>
      </c>
      <c r="H81" s="179"/>
      <c r="I81" s="180">
        <f t="shared" si="15"/>
        <v>0</v>
      </c>
      <c r="J81" s="179"/>
      <c r="K81" s="180">
        <f t="shared" si="16"/>
        <v>0</v>
      </c>
      <c r="L81" s="180">
        <v>21</v>
      </c>
      <c r="M81" s="180">
        <f t="shared" si="17"/>
        <v>0</v>
      </c>
      <c r="N81" s="180">
        <v>0</v>
      </c>
      <c r="O81" s="180">
        <f t="shared" si="18"/>
        <v>0</v>
      </c>
      <c r="P81" s="180">
        <v>0</v>
      </c>
      <c r="Q81" s="180">
        <f t="shared" si="19"/>
        <v>0</v>
      </c>
      <c r="R81" s="180"/>
      <c r="S81" s="180" t="s">
        <v>194</v>
      </c>
      <c r="T81" s="181" t="s">
        <v>195</v>
      </c>
      <c r="U81" s="160">
        <v>0</v>
      </c>
      <c r="V81" s="160">
        <f t="shared" si="20"/>
        <v>0</v>
      </c>
      <c r="W81" s="160"/>
      <c r="X81" s="160" t="s">
        <v>200</v>
      </c>
      <c r="Y81" s="151"/>
      <c r="Z81" s="151"/>
      <c r="AA81" s="151"/>
      <c r="AB81" s="151"/>
      <c r="AC81" s="151"/>
      <c r="AD81" s="151"/>
      <c r="AE81" s="151"/>
      <c r="AF81" s="151"/>
      <c r="AG81" s="151" t="s">
        <v>201</v>
      </c>
      <c r="AH81" s="151"/>
      <c r="AI81" s="151"/>
      <c r="AJ81" s="151"/>
      <c r="AK81" s="151"/>
      <c r="AL81" s="151"/>
      <c r="AM81" s="151"/>
      <c r="AN81" s="151"/>
      <c r="AO81" s="151"/>
      <c r="AP81" s="151"/>
      <c r="AQ81" s="151"/>
      <c r="AR81" s="151"/>
      <c r="AS81" s="151"/>
      <c r="AT81" s="151"/>
      <c r="AU81" s="151"/>
      <c r="AV81" s="151"/>
      <c r="AW81" s="151"/>
      <c r="AX81" s="151"/>
      <c r="AY81" s="151"/>
      <c r="AZ81" s="151"/>
      <c r="BA81" s="151"/>
      <c r="BB81" s="151"/>
      <c r="BC81" s="151"/>
      <c r="BD81" s="151"/>
      <c r="BE81" s="151"/>
      <c r="BF81" s="151"/>
      <c r="BG81" s="151"/>
      <c r="BH81" s="151"/>
    </row>
    <row r="82" spans="1:60" outlineLevel="1" x14ac:dyDescent="0.2">
      <c r="A82" s="175">
        <v>74</v>
      </c>
      <c r="B82" s="176" t="s">
        <v>770</v>
      </c>
      <c r="C82" s="184" t="s">
        <v>771</v>
      </c>
      <c r="D82" s="177" t="s">
        <v>307</v>
      </c>
      <c r="E82" s="178">
        <v>22</v>
      </c>
      <c r="F82" s="179"/>
      <c r="G82" s="180">
        <f t="shared" si="14"/>
        <v>0</v>
      </c>
      <c r="H82" s="179"/>
      <c r="I82" s="180">
        <f t="shared" si="15"/>
        <v>0</v>
      </c>
      <c r="J82" s="179"/>
      <c r="K82" s="180">
        <f t="shared" si="16"/>
        <v>0</v>
      </c>
      <c r="L82" s="180">
        <v>21</v>
      </c>
      <c r="M82" s="180">
        <f t="shared" si="17"/>
        <v>0</v>
      </c>
      <c r="N82" s="180">
        <v>0</v>
      </c>
      <c r="O82" s="180">
        <f t="shared" si="18"/>
        <v>0</v>
      </c>
      <c r="P82" s="180">
        <v>0</v>
      </c>
      <c r="Q82" s="180">
        <f t="shared" si="19"/>
        <v>0</v>
      </c>
      <c r="R82" s="180"/>
      <c r="S82" s="180" t="s">
        <v>194</v>
      </c>
      <c r="T82" s="181" t="s">
        <v>195</v>
      </c>
      <c r="U82" s="160">
        <v>0</v>
      </c>
      <c r="V82" s="160">
        <f t="shared" si="20"/>
        <v>0</v>
      </c>
      <c r="W82" s="160"/>
      <c r="X82" s="160" t="s">
        <v>200</v>
      </c>
      <c r="Y82" s="151"/>
      <c r="Z82" s="151"/>
      <c r="AA82" s="151"/>
      <c r="AB82" s="151"/>
      <c r="AC82" s="151"/>
      <c r="AD82" s="151"/>
      <c r="AE82" s="151"/>
      <c r="AF82" s="151"/>
      <c r="AG82" s="151" t="s">
        <v>201</v>
      </c>
      <c r="AH82" s="151"/>
      <c r="AI82" s="151"/>
      <c r="AJ82" s="151"/>
      <c r="AK82" s="151"/>
      <c r="AL82" s="151"/>
      <c r="AM82" s="151"/>
      <c r="AN82" s="151"/>
      <c r="AO82" s="151"/>
      <c r="AP82" s="151"/>
      <c r="AQ82" s="151"/>
      <c r="AR82" s="151"/>
      <c r="AS82" s="151"/>
      <c r="AT82" s="151"/>
      <c r="AU82" s="151"/>
      <c r="AV82" s="151"/>
      <c r="AW82" s="151"/>
      <c r="AX82" s="151"/>
      <c r="AY82" s="151"/>
      <c r="AZ82" s="151"/>
      <c r="BA82" s="151"/>
      <c r="BB82" s="151"/>
      <c r="BC82" s="151"/>
      <c r="BD82" s="151"/>
      <c r="BE82" s="151"/>
      <c r="BF82" s="151"/>
      <c r="BG82" s="151"/>
      <c r="BH82" s="151"/>
    </row>
    <row r="83" spans="1:60" outlineLevel="1" x14ac:dyDescent="0.2">
      <c r="A83" s="175">
        <v>75</v>
      </c>
      <c r="B83" s="176" t="s">
        <v>772</v>
      </c>
      <c r="C83" s="184" t="s">
        <v>773</v>
      </c>
      <c r="D83" s="177" t="s">
        <v>307</v>
      </c>
      <c r="E83" s="178">
        <v>22</v>
      </c>
      <c r="F83" s="179"/>
      <c r="G83" s="180">
        <f t="shared" si="14"/>
        <v>0</v>
      </c>
      <c r="H83" s="179"/>
      <c r="I83" s="180">
        <f t="shared" si="15"/>
        <v>0</v>
      </c>
      <c r="J83" s="179"/>
      <c r="K83" s="180">
        <f t="shared" si="16"/>
        <v>0</v>
      </c>
      <c r="L83" s="180">
        <v>21</v>
      </c>
      <c r="M83" s="180">
        <f t="shared" si="17"/>
        <v>0</v>
      </c>
      <c r="N83" s="180">
        <v>0</v>
      </c>
      <c r="O83" s="180">
        <f t="shared" si="18"/>
        <v>0</v>
      </c>
      <c r="P83" s="180">
        <v>0</v>
      </c>
      <c r="Q83" s="180">
        <f t="shared" si="19"/>
        <v>0</v>
      </c>
      <c r="R83" s="180"/>
      <c r="S83" s="180" t="s">
        <v>194</v>
      </c>
      <c r="T83" s="181" t="s">
        <v>195</v>
      </c>
      <c r="U83" s="160">
        <v>0</v>
      </c>
      <c r="V83" s="160">
        <f t="shared" si="20"/>
        <v>0</v>
      </c>
      <c r="W83" s="160"/>
      <c r="X83" s="160" t="s">
        <v>200</v>
      </c>
      <c r="Y83" s="151"/>
      <c r="Z83" s="151"/>
      <c r="AA83" s="151"/>
      <c r="AB83" s="151"/>
      <c r="AC83" s="151"/>
      <c r="AD83" s="151"/>
      <c r="AE83" s="151"/>
      <c r="AF83" s="151"/>
      <c r="AG83" s="151" t="s">
        <v>201</v>
      </c>
      <c r="AH83" s="151"/>
      <c r="AI83" s="151"/>
      <c r="AJ83" s="151"/>
      <c r="AK83" s="151"/>
      <c r="AL83" s="151"/>
      <c r="AM83" s="151"/>
      <c r="AN83" s="151"/>
      <c r="AO83" s="151"/>
      <c r="AP83" s="151"/>
      <c r="AQ83" s="151"/>
      <c r="AR83" s="151"/>
      <c r="AS83" s="151"/>
      <c r="AT83" s="151"/>
      <c r="AU83" s="151"/>
      <c r="AV83" s="151"/>
      <c r="AW83" s="151"/>
      <c r="AX83" s="151"/>
      <c r="AY83" s="151"/>
      <c r="AZ83" s="151"/>
      <c r="BA83" s="151"/>
      <c r="BB83" s="151"/>
      <c r="BC83" s="151"/>
      <c r="BD83" s="151"/>
      <c r="BE83" s="151"/>
      <c r="BF83" s="151"/>
      <c r="BG83" s="151"/>
      <c r="BH83" s="151"/>
    </row>
    <row r="84" spans="1:60" outlineLevel="1" x14ac:dyDescent="0.2">
      <c r="A84" s="175">
        <v>76</v>
      </c>
      <c r="B84" s="176" t="s">
        <v>774</v>
      </c>
      <c r="C84" s="184" t="s">
        <v>775</v>
      </c>
      <c r="D84" s="177" t="s">
        <v>307</v>
      </c>
      <c r="E84" s="178">
        <v>32</v>
      </c>
      <c r="F84" s="179"/>
      <c r="G84" s="180">
        <f t="shared" si="14"/>
        <v>0</v>
      </c>
      <c r="H84" s="179"/>
      <c r="I84" s="180">
        <f t="shared" si="15"/>
        <v>0</v>
      </c>
      <c r="J84" s="179"/>
      <c r="K84" s="180">
        <f t="shared" si="16"/>
        <v>0</v>
      </c>
      <c r="L84" s="180">
        <v>21</v>
      </c>
      <c r="M84" s="180">
        <f t="shared" si="17"/>
        <v>0</v>
      </c>
      <c r="N84" s="180">
        <v>0</v>
      </c>
      <c r="O84" s="180">
        <f t="shared" si="18"/>
        <v>0</v>
      </c>
      <c r="P84" s="180">
        <v>0</v>
      </c>
      <c r="Q84" s="180">
        <f t="shared" si="19"/>
        <v>0</v>
      </c>
      <c r="R84" s="180"/>
      <c r="S84" s="180" t="s">
        <v>194</v>
      </c>
      <c r="T84" s="181" t="s">
        <v>195</v>
      </c>
      <c r="U84" s="160">
        <v>0</v>
      </c>
      <c r="V84" s="160">
        <f t="shared" si="20"/>
        <v>0</v>
      </c>
      <c r="W84" s="160"/>
      <c r="X84" s="160" t="s">
        <v>200</v>
      </c>
      <c r="Y84" s="151"/>
      <c r="Z84" s="151"/>
      <c r="AA84" s="151"/>
      <c r="AB84" s="151"/>
      <c r="AC84" s="151"/>
      <c r="AD84" s="151"/>
      <c r="AE84" s="151"/>
      <c r="AF84" s="151"/>
      <c r="AG84" s="151" t="s">
        <v>201</v>
      </c>
      <c r="AH84" s="151"/>
      <c r="AI84" s="151"/>
      <c r="AJ84" s="151"/>
      <c r="AK84" s="151"/>
      <c r="AL84" s="151"/>
      <c r="AM84" s="151"/>
      <c r="AN84" s="151"/>
      <c r="AO84" s="151"/>
      <c r="AP84" s="151"/>
      <c r="AQ84" s="151"/>
      <c r="AR84" s="151"/>
      <c r="AS84" s="151"/>
      <c r="AT84" s="151"/>
      <c r="AU84" s="151"/>
      <c r="AV84" s="151"/>
      <c r="AW84" s="151"/>
      <c r="AX84" s="151"/>
      <c r="AY84" s="151"/>
      <c r="AZ84" s="151"/>
      <c r="BA84" s="151"/>
      <c r="BB84" s="151"/>
      <c r="BC84" s="151"/>
      <c r="BD84" s="151"/>
      <c r="BE84" s="151"/>
      <c r="BF84" s="151"/>
      <c r="BG84" s="151"/>
      <c r="BH84" s="151"/>
    </row>
    <row r="85" spans="1:60" outlineLevel="1" x14ac:dyDescent="0.2">
      <c r="A85" s="175">
        <v>77</v>
      </c>
      <c r="B85" s="176" t="s">
        <v>776</v>
      </c>
      <c r="C85" s="184" t="s">
        <v>777</v>
      </c>
      <c r="D85" s="177" t="s">
        <v>307</v>
      </c>
      <c r="E85" s="178">
        <v>32</v>
      </c>
      <c r="F85" s="179"/>
      <c r="G85" s="180">
        <f t="shared" si="14"/>
        <v>0</v>
      </c>
      <c r="H85" s="179"/>
      <c r="I85" s="180">
        <f t="shared" si="15"/>
        <v>0</v>
      </c>
      <c r="J85" s="179"/>
      <c r="K85" s="180">
        <f t="shared" si="16"/>
        <v>0</v>
      </c>
      <c r="L85" s="180">
        <v>21</v>
      </c>
      <c r="M85" s="180">
        <f t="shared" si="17"/>
        <v>0</v>
      </c>
      <c r="N85" s="180">
        <v>0</v>
      </c>
      <c r="O85" s="180">
        <f t="shared" si="18"/>
        <v>0</v>
      </c>
      <c r="P85" s="180">
        <v>0</v>
      </c>
      <c r="Q85" s="180">
        <f t="shared" si="19"/>
        <v>0</v>
      </c>
      <c r="R85" s="180"/>
      <c r="S85" s="180" t="s">
        <v>194</v>
      </c>
      <c r="T85" s="181" t="s">
        <v>195</v>
      </c>
      <c r="U85" s="160">
        <v>0</v>
      </c>
      <c r="V85" s="160">
        <f t="shared" si="20"/>
        <v>0</v>
      </c>
      <c r="W85" s="160"/>
      <c r="X85" s="160" t="s">
        <v>200</v>
      </c>
      <c r="Y85" s="151"/>
      <c r="Z85" s="151"/>
      <c r="AA85" s="151"/>
      <c r="AB85" s="151"/>
      <c r="AC85" s="151"/>
      <c r="AD85" s="151"/>
      <c r="AE85" s="151"/>
      <c r="AF85" s="151"/>
      <c r="AG85" s="151" t="s">
        <v>201</v>
      </c>
      <c r="AH85" s="151"/>
      <c r="AI85" s="151"/>
      <c r="AJ85" s="151"/>
      <c r="AK85" s="151"/>
      <c r="AL85" s="151"/>
      <c r="AM85" s="151"/>
      <c r="AN85" s="151"/>
      <c r="AO85" s="151"/>
      <c r="AP85" s="151"/>
      <c r="AQ85" s="151"/>
      <c r="AR85" s="151"/>
      <c r="AS85" s="151"/>
      <c r="AT85" s="151"/>
      <c r="AU85" s="151"/>
      <c r="AV85" s="151"/>
      <c r="AW85" s="151"/>
      <c r="AX85" s="151"/>
      <c r="AY85" s="151"/>
      <c r="AZ85" s="151"/>
      <c r="BA85" s="151"/>
      <c r="BB85" s="151"/>
      <c r="BC85" s="151"/>
      <c r="BD85" s="151"/>
      <c r="BE85" s="151"/>
      <c r="BF85" s="151"/>
      <c r="BG85" s="151"/>
      <c r="BH85" s="151"/>
    </row>
    <row r="86" spans="1:60" outlineLevel="1" x14ac:dyDescent="0.2">
      <c r="A86" s="175">
        <v>78</v>
      </c>
      <c r="B86" s="176" t="s">
        <v>778</v>
      </c>
      <c r="C86" s="184" t="s">
        <v>779</v>
      </c>
      <c r="D86" s="177" t="s">
        <v>307</v>
      </c>
      <c r="E86" s="178">
        <v>2</v>
      </c>
      <c r="F86" s="179"/>
      <c r="G86" s="180">
        <f t="shared" si="14"/>
        <v>0</v>
      </c>
      <c r="H86" s="179"/>
      <c r="I86" s="180">
        <f t="shared" si="15"/>
        <v>0</v>
      </c>
      <c r="J86" s="179"/>
      <c r="K86" s="180">
        <f t="shared" si="16"/>
        <v>0</v>
      </c>
      <c r="L86" s="180">
        <v>21</v>
      </c>
      <c r="M86" s="180">
        <f t="shared" si="17"/>
        <v>0</v>
      </c>
      <c r="N86" s="180">
        <v>0</v>
      </c>
      <c r="O86" s="180">
        <f t="shared" si="18"/>
        <v>0</v>
      </c>
      <c r="P86" s="180">
        <v>0</v>
      </c>
      <c r="Q86" s="180">
        <f t="shared" si="19"/>
        <v>0</v>
      </c>
      <c r="R86" s="180"/>
      <c r="S86" s="180" t="s">
        <v>194</v>
      </c>
      <c r="T86" s="181" t="s">
        <v>195</v>
      </c>
      <c r="U86" s="160">
        <v>0</v>
      </c>
      <c r="V86" s="160">
        <f t="shared" si="20"/>
        <v>0</v>
      </c>
      <c r="W86" s="160"/>
      <c r="X86" s="160" t="s">
        <v>200</v>
      </c>
      <c r="Y86" s="151"/>
      <c r="Z86" s="151"/>
      <c r="AA86" s="151"/>
      <c r="AB86" s="151"/>
      <c r="AC86" s="151"/>
      <c r="AD86" s="151"/>
      <c r="AE86" s="151"/>
      <c r="AF86" s="151"/>
      <c r="AG86" s="151" t="s">
        <v>201</v>
      </c>
      <c r="AH86" s="151"/>
      <c r="AI86" s="151"/>
      <c r="AJ86" s="151"/>
      <c r="AK86" s="151"/>
      <c r="AL86" s="151"/>
      <c r="AM86" s="151"/>
      <c r="AN86" s="151"/>
      <c r="AO86" s="151"/>
      <c r="AP86" s="151"/>
      <c r="AQ86" s="151"/>
      <c r="AR86" s="151"/>
      <c r="AS86" s="151"/>
      <c r="AT86" s="151"/>
      <c r="AU86" s="151"/>
      <c r="AV86" s="151"/>
      <c r="AW86" s="151"/>
      <c r="AX86" s="151"/>
      <c r="AY86" s="151"/>
      <c r="AZ86" s="151"/>
      <c r="BA86" s="151"/>
      <c r="BB86" s="151"/>
      <c r="BC86" s="151"/>
      <c r="BD86" s="151"/>
      <c r="BE86" s="151"/>
      <c r="BF86" s="151"/>
      <c r="BG86" s="151"/>
      <c r="BH86" s="151"/>
    </row>
    <row r="87" spans="1:60" outlineLevel="1" x14ac:dyDescent="0.2">
      <c r="A87" s="175">
        <v>79</v>
      </c>
      <c r="B87" s="176" t="s">
        <v>780</v>
      </c>
      <c r="C87" s="184" t="s">
        <v>781</v>
      </c>
      <c r="D87" s="177" t="s">
        <v>307</v>
      </c>
      <c r="E87" s="178">
        <v>4</v>
      </c>
      <c r="F87" s="179"/>
      <c r="G87" s="180">
        <f t="shared" si="14"/>
        <v>0</v>
      </c>
      <c r="H87" s="179"/>
      <c r="I87" s="180">
        <f t="shared" si="15"/>
        <v>0</v>
      </c>
      <c r="J87" s="179"/>
      <c r="K87" s="180">
        <f t="shared" si="16"/>
        <v>0</v>
      </c>
      <c r="L87" s="180">
        <v>21</v>
      </c>
      <c r="M87" s="180">
        <f t="shared" si="17"/>
        <v>0</v>
      </c>
      <c r="N87" s="180">
        <v>0</v>
      </c>
      <c r="O87" s="180">
        <f t="shared" si="18"/>
        <v>0</v>
      </c>
      <c r="P87" s="180">
        <v>0</v>
      </c>
      <c r="Q87" s="180">
        <f t="shared" si="19"/>
        <v>0</v>
      </c>
      <c r="R87" s="180"/>
      <c r="S87" s="180" t="s">
        <v>194</v>
      </c>
      <c r="T87" s="181" t="s">
        <v>195</v>
      </c>
      <c r="U87" s="160">
        <v>0</v>
      </c>
      <c r="V87" s="160">
        <f t="shared" si="20"/>
        <v>0</v>
      </c>
      <c r="W87" s="160"/>
      <c r="X87" s="160" t="s">
        <v>200</v>
      </c>
      <c r="Y87" s="151"/>
      <c r="Z87" s="151"/>
      <c r="AA87" s="151"/>
      <c r="AB87" s="151"/>
      <c r="AC87" s="151"/>
      <c r="AD87" s="151"/>
      <c r="AE87" s="151"/>
      <c r="AF87" s="151"/>
      <c r="AG87" s="151" t="s">
        <v>201</v>
      </c>
      <c r="AH87" s="151"/>
      <c r="AI87" s="151"/>
      <c r="AJ87" s="151"/>
      <c r="AK87" s="151"/>
      <c r="AL87" s="151"/>
      <c r="AM87" s="151"/>
      <c r="AN87" s="151"/>
      <c r="AO87" s="151"/>
      <c r="AP87" s="151"/>
      <c r="AQ87" s="151"/>
      <c r="AR87" s="151"/>
      <c r="AS87" s="151"/>
      <c r="AT87" s="151"/>
      <c r="AU87" s="151"/>
      <c r="AV87" s="151"/>
      <c r="AW87" s="151"/>
      <c r="AX87" s="151"/>
      <c r="AY87" s="151"/>
      <c r="AZ87" s="151"/>
      <c r="BA87" s="151"/>
      <c r="BB87" s="151"/>
      <c r="BC87" s="151"/>
      <c r="BD87" s="151"/>
      <c r="BE87" s="151"/>
      <c r="BF87" s="151"/>
      <c r="BG87" s="151"/>
      <c r="BH87" s="151"/>
    </row>
    <row r="88" spans="1:60" outlineLevel="1" x14ac:dyDescent="0.2">
      <c r="A88" s="175">
        <v>80</v>
      </c>
      <c r="B88" s="176" t="s">
        <v>782</v>
      </c>
      <c r="C88" s="184" t="s">
        <v>783</v>
      </c>
      <c r="D88" s="177" t="s">
        <v>307</v>
      </c>
      <c r="E88" s="178">
        <v>1</v>
      </c>
      <c r="F88" s="179"/>
      <c r="G88" s="180">
        <f t="shared" si="14"/>
        <v>0</v>
      </c>
      <c r="H88" s="179"/>
      <c r="I88" s="180">
        <f t="shared" si="15"/>
        <v>0</v>
      </c>
      <c r="J88" s="179"/>
      <c r="K88" s="180">
        <f t="shared" si="16"/>
        <v>0</v>
      </c>
      <c r="L88" s="180">
        <v>21</v>
      </c>
      <c r="M88" s="180">
        <f t="shared" si="17"/>
        <v>0</v>
      </c>
      <c r="N88" s="180">
        <v>0</v>
      </c>
      <c r="O88" s="180">
        <f t="shared" si="18"/>
        <v>0</v>
      </c>
      <c r="P88" s="180">
        <v>0</v>
      </c>
      <c r="Q88" s="180">
        <f t="shared" si="19"/>
        <v>0</v>
      </c>
      <c r="R88" s="180"/>
      <c r="S88" s="180" t="s">
        <v>194</v>
      </c>
      <c r="T88" s="181" t="s">
        <v>195</v>
      </c>
      <c r="U88" s="160">
        <v>0</v>
      </c>
      <c r="V88" s="160">
        <f t="shared" si="20"/>
        <v>0</v>
      </c>
      <c r="W88" s="160"/>
      <c r="X88" s="160" t="s">
        <v>200</v>
      </c>
      <c r="Y88" s="151"/>
      <c r="Z88" s="151"/>
      <c r="AA88" s="151"/>
      <c r="AB88" s="151"/>
      <c r="AC88" s="151"/>
      <c r="AD88" s="151"/>
      <c r="AE88" s="151"/>
      <c r="AF88" s="151"/>
      <c r="AG88" s="151" t="s">
        <v>201</v>
      </c>
      <c r="AH88" s="151"/>
      <c r="AI88" s="151"/>
      <c r="AJ88" s="151"/>
      <c r="AK88" s="151"/>
      <c r="AL88" s="151"/>
      <c r="AM88" s="151"/>
      <c r="AN88" s="151"/>
      <c r="AO88" s="151"/>
      <c r="AP88" s="151"/>
      <c r="AQ88" s="151"/>
      <c r="AR88" s="151"/>
      <c r="AS88" s="151"/>
      <c r="AT88" s="151"/>
      <c r="AU88" s="151"/>
      <c r="AV88" s="151"/>
      <c r="AW88" s="151"/>
      <c r="AX88" s="151"/>
      <c r="AY88" s="151"/>
      <c r="AZ88" s="151"/>
      <c r="BA88" s="151"/>
      <c r="BB88" s="151"/>
      <c r="BC88" s="151"/>
      <c r="BD88" s="151"/>
      <c r="BE88" s="151"/>
      <c r="BF88" s="151"/>
      <c r="BG88" s="151"/>
      <c r="BH88" s="151"/>
    </row>
    <row r="89" spans="1:60" outlineLevel="1" x14ac:dyDescent="0.2">
      <c r="A89" s="175">
        <v>81</v>
      </c>
      <c r="B89" s="176" t="s">
        <v>784</v>
      </c>
      <c r="C89" s="184" t="s">
        <v>785</v>
      </c>
      <c r="D89" s="177" t="s">
        <v>307</v>
      </c>
      <c r="E89" s="178">
        <v>6</v>
      </c>
      <c r="F89" s="179"/>
      <c r="G89" s="180">
        <f t="shared" si="14"/>
        <v>0</v>
      </c>
      <c r="H89" s="179"/>
      <c r="I89" s="180">
        <f t="shared" si="15"/>
        <v>0</v>
      </c>
      <c r="J89" s="179"/>
      <c r="K89" s="180">
        <f t="shared" si="16"/>
        <v>0</v>
      </c>
      <c r="L89" s="180">
        <v>21</v>
      </c>
      <c r="M89" s="180">
        <f t="shared" si="17"/>
        <v>0</v>
      </c>
      <c r="N89" s="180">
        <v>0</v>
      </c>
      <c r="O89" s="180">
        <f t="shared" si="18"/>
        <v>0</v>
      </c>
      <c r="P89" s="180">
        <v>0</v>
      </c>
      <c r="Q89" s="180">
        <f t="shared" si="19"/>
        <v>0</v>
      </c>
      <c r="R89" s="180"/>
      <c r="S89" s="180" t="s">
        <v>194</v>
      </c>
      <c r="T89" s="181" t="s">
        <v>195</v>
      </c>
      <c r="U89" s="160">
        <v>0</v>
      </c>
      <c r="V89" s="160">
        <f t="shared" si="20"/>
        <v>0</v>
      </c>
      <c r="W89" s="160"/>
      <c r="X89" s="160" t="s">
        <v>200</v>
      </c>
      <c r="Y89" s="151"/>
      <c r="Z89" s="151"/>
      <c r="AA89" s="151"/>
      <c r="AB89" s="151"/>
      <c r="AC89" s="151"/>
      <c r="AD89" s="151"/>
      <c r="AE89" s="151"/>
      <c r="AF89" s="151"/>
      <c r="AG89" s="151" t="s">
        <v>201</v>
      </c>
      <c r="AH89" s="151"/>
      <c r="AI89" s="151"/>
      <c r="AJ89" s="151"/>
      <c r="AK89" s="151"/>
      <c r="AL89" s="151"/>
      <c r="AM89" s="151"/>
      <c r="AN89" s="151"/>
      <c r="AO89" s="151"/>
      <c r="AP89" s="151"/>
      <c r="AQ89" s="151"/>
      <c r="AR89" s="151"/>
      <c r="AS89" s="151"/>
      <c r="AT89" s="151"/>
      <c r="AU89" s="151"/>
      <c r="AV89" s="151"/>
      <c r="AW89" s="151"/>
      <c r="AX89" s="151"/>
      <c r="AY89" s="151"/>
      <c r="AZ89" s="151"/>
      <c r="BA89" s="151"/>
      <c r="BB89" s="151"/>
      <c r="BC89" s="151"/>
      <c r="BD89" s="151"/>
      <c r="BE89" s="151"/>
      <c r="BF89" s="151"/>
      <c r="BG89" s="151"/>
      <c r="BH89" s="151"/>
    </row>
    <row r="90" spans="1:60" x14ac:dyDescent="0.2">
      <c r="A90" s="162" t="s">
        <v>189</v>
      </c>
      <c r="B90" s="163" t="s">
        <v>125</v>
      </c>
      <c r="C90" s="183" t="s">
        <v>126</v>
      </c>
      <c r="D90" s="164"/>
      <c r="E90" s="165"/>
      <c r="F90" s="166"/>
      <c r="G90" s="166">
        <f>SUMIF(AG91:AG91,"&lt;&gt;NOR",G91:G91)</f>
        <v>0</v>
      </c>
      <c r="H90" s="166"/>
      <c r="I90" s="166">
        <f>SUM(I91:I91)</f>
        <v>0</v>
      </c>
      <c r="J90" s="166"/>
      <c r="K90" s="166">
        <f>SUM(K91:K91)</f>
        <v>0</v>
      </c>
      <c r="L90" s="166"/>
      <c r="M90" s="166">
        <f>SUM(M91:M91)</f>
        <v>0</v>
      </c>
      <c r="N90" s="166"/>
      <c r="O90" s="166">
        <f>SUM(O91:O91)</f>
        <v>0</v>
      </c>
      <c r="P90" s="166"/>
      <c r="Q90" s="166">
        <f>SUM(Q91:Q91)</f>
        <v>0</v>
      </c>
      <c r="R90" s="166"/>
      <c r="S90" s="166"/>
      <c r="T90" s="167"/>
      <c r="U90" s="161"/>
      <c r="V90" s="161">
        <f>SUM(V91:V91)</f>
        <v>0</v>
      </c>
      <c r="W90" s="161"/>
      <c r="X90" s="161"/>
      <c r="AG90" t="s">
        <v>190</v>
      </c>
    </row>
    <row r="91" spans="1:60" outlineLevel="1" x14ac:dyDescent="0.2">
      <c r="A91" s="175">
        <v>82</v>
      </c>
      <c r="B91" s="176" t="s">
        <v>786</v>
      </c>
      <c r="C91" s="184" t="s">
        <v>787</v>
      </c>
      <c r="D91" s="177" t="s">
        <v>307</v>
      </c>
      <c r="E91" s="178">
        <v>1</v>
      </c>
      <c r="F91" s="179"/>
      <c r="G91" s="180">
        <f>ROUND(E91*F91,2)</f>
        <v>0</v>
      </c>
      <c r="H91" s="179"/>
      <c r="I91" s="180">
        <f>ROUND(E91*H91,2)</f>
        <v>0</v>
      </c>
      <c r="J91" s="179"/>
      <c r="K91" s="180">
        <f>ROUND(E91*J91,2)</f>
        <v>0</v>
      </c>
      <c r="L91" s="180">
        <v>21</v>
      </c>
      <c r="M91" s="180">
        <f>G91*(1+L91/100)</f>
        <v>0</v>
      </c>
      <c r="N91" s="180">
        <v>0</v>
      </c>
      <c r="O91" s="180">
        <f>ROUND(E91*N91,2)</f>
        <v>0</v>
      </c>
      <c r="P91" s="180">
        <v>0</v>
      </c>
      <c r="Q91" s="180">
        <f>ROUND(E91*P91,2)</f>
        <v>0</v>
      </c>
      <c r="R91" s="180"/>
      <c r="S91" s="180" t="s">
        <v>194</v>
      </c>
      <c r="T91" s="181" t="s">
        <v>195</v>
      </c>
      <c r="U91" s="160">
        <v>0</v>
      </c>
      <c r="V91" s="160">
        <f>ROUND(E91*U91,2)</f>
        <v>0</v>
      </c>
      <c r="W91" s="160"/>
      <c r="X91" s="160" t="s">
        <v>196</v>
      </c>
      <c r="Y91" s="151"/>
      <c r="Z91" s="151"/>
      <c r="AA91" s="151"/>
      <c r="AB91" s="151"/>
      <c r="AC91" s="151"/>
      <c r="AD91" s="151"/>
      <c r="AE91" s="151"/>
      <c r="AF91" s="151"/>
      <c r="AG91" s="151" t="s">
        <v>217</v>
      </c>
      <c r="AH91" s="151"/>
      <c r="AI91" s="151"/>
      <c r="AJ91" s="151"/>
      <c r="AK91" s="151"/>
      <c r="AL91" s="151"/>
      <c r="AM91" s="151"/>
      <c r="AN91" s="151"/>
      <c r="AO91" s="151"/>
      <c r="AP91" s="151"/>
      <c r="AQ91" s="151"/>
      <c r="AR91" s="151"/>
      <c r="AS91" s="151"/>
      <c r="AT91" s="151"/>
      <c r="AU91" s="151"/>
      <c r="AV91" s="151"/>
      <c r="AW91" s="151"/>
      <c r="AX91" s="151"/>
      <c r="AY91" s="151"/>
      <c r="AZ91" s="151"/>
      <c r="BA91" s="151"/>
      <c r="BB91" s="151"/>
      <c r="BC91" s="151"/>
      <c r="BD91" s="151"/>
      <c r="BE91" s="151"/>
      <c r="BF91" s="151"/>
      <c r="BG91" s="151"/>
      <c r="BH91" s="151"/>
    </row>
    <row r="92" spans="1:60" x14ac:dyDescent="0.2">
      <c r="A92" s="162" t="s">
        <v>189</v>
      </c>
      <c r="B92" s="163" t="s">
        <v>128</v>
      </c>
      <c r="C92" s="183" t="s">
        <v>129</v>
      </c>
      <c r="D92" s="164"/>
      <c r="E92" s="165"/>
      <c r="F92" s="166"/>
      <c r="G92" s="166">
        <f>SUMIF(AG93:AG93,"&lt;&gt;NOR",G93:G93)</f>
        <v>0</v>
      </c>
      <c r="H92" s="166"/>
      <c r="I92" s="166">
        <f>SUM(I93:I93)</f>
        <v>0</v>
      </c>
      <c r="J92" s="166"/>
      <c r="K92" s="166">
        <f>SUM(K93:K93)</f>
        <v>0</v>
      </c>
      <c r="L92" s="166"/>
      <c r="M92" s="166">
        <f>SUM(M93:M93)</f>
        <v>0</v>
      </c>
      <c r="N92" s="166"/>
      <c r="O92" s="166">
        <f>SUM(O93:O93)</f>
        <v>0</v>
      </c>
      <c r="P92" s="166"/>
      <c r="Q92" s="166">
        <f>SUM(Q93:Q93)</f>
        <v>0</v>
      </c>
      <c r="R92" s="166"/>
      <c r="S92" s="166"/>
      <c r="T92" s="167"/>
      <c r="U92" s="161"/>
      <c r="V92" s="161">
        <f>SUM(V93:V93)</f>
        <v>0</v>
      </c>
      <c r="W92" s="161"/>
      <c r="X92" s="161"/>
      <c r="AG92" t="s">
        <v>190</v>
      </c>
    </row>
    <row r="93" spans="1:60" outlineLevel="1" x14ac:dyDescent="0.2">
      <c r="A93" s="175">
        <v>83</v>
      </c>
      <c r="B93" s="176" t="s">
        <v>72</v>
      </c>
      <c r="C93" s="184" t="s">
        <v>788</v>
      </c>
      <c r="D93" s="177" t="s">
        <v>307</v>
      </c>
      <c r="E93" s="178">
        <v>1</v>
      </c>
      <c r="F93" s="179"/>
      <c r="G93" s="180">
        <f>ROUND(E93*F93,2)</f>
        <v>0</v>
      </c>
      <c r="H93" s="179"/>
      <c r="I93" s="180">
        <f>ROUND(E93*H93,2)</f>
        <v>0</v>
      </c>
      <c r="J93" s="179"/>
      <c r="K93" s="180">
        <f>ROUND(E93*J93,2)</f>
        <v>0</v>
      </c>
      <c r="L93" s="180">
        <v>21</v>
      </c>
      <c r="M93" s="180">
        <f>G93*(1+L93/100)</f>
        <v>0</v>
      </c>
      <c r="N93" s="180">
        <v>0</v>
      </c>
      <c r="O93" s="180">
        <f>ROUND(E93*N93,2)</f>
        <v>0</v>
      </c>
      <c r="P93" s="180">
        <v>0</v>
      </c>
      <c r="Q93" s="180">
        <f>ROUND(E93*P93,2)</f>
        <v>0</v>
      </c>
      <c r="R93" s="180"/>
      <c r="S93" s="180" t="s">
        <v>194</v>
      </c>
      <c r="T93" s="181" t="s">
        <v>195</v>
      </c>
      <c r="U93" s="160">
        <v>0</v>
      </c>
      <c r="V93" s="160">
        <f>ROUND(E93*U93,2)</f>
        <v>0</v>
      </c>
      <c r="W93" s="160"/>
      <c r="X93" s="160" t="s">
        <v>196</v>
      </c>
      <c r="Y93" s="151"/>
      <c r="Z93" s="151"/>
      <c r="AA93" s="151"/>
      <c r="AB93" s="151"/>
      <c r="AC93" s="151"/>
      <c r="AD93" s="151"/>
      <c r="AE93" s="151"/>
      <c r="AF93" s="151"/>
      <c r="AG93" s="151" t="s">
        <v>217</v>
      </c>
      <c r="AH93" s="151"/>
      <c r="AI93" s="151"/>
      <c r="AJ93" s="151"/>
      <c r="AK93" s="151"/>
      <c r="AL93" s="151"/>
      <c r="AM93" s="151"/>
      <c r="AN93" s="151"/>
      <c r="AO93" s="151"/>
      <c r="AP93" s="151"/>
      <c r="AQ93" s="151"/>
      <c r="AR93" s="151"/>
      <c r="AS93" s="151"/>
      <c r="AT93" s="151"/>
      <c r="AU93" s="151"/>
      <c r="AV93" s="151"/>
      <c r="AW93" s="151"/>
      <c r="AX93" s="151"/>
      <c r="AY93" s="151"/>
      <c r="AZ93" s="151"/>
      <c r="BA93" s="151"/>
      <c r="BB93" s="151"/>
      <c r="BC93" s="151"/>
      <c r="BD93" s="151"/>
      <c r="BE93" s="151"/>
      <c r="BF93" s="151"/>
      <c r="BG93" s="151"/>
      <c r="BH93" s="151"/>
    </row>
    <row r="94" spans="1:60" x14ac:dyDescent="0.2">
      <c r="A94" s="162" t="s">
        <v>189</v>
      </c>
      <c r="B94" s="163" t="s">
        <v>142</v>
      </c>
      <c r="C94" s="183" t="s">
        <v>141</v>
      </c>
      <c r="D94" s="164"/>
      <c r="E94" s="165"/>
      <c r="F94" s="166"/>
      <c r="G94" s="166">
        <f>SUMIF(AG95:AG96,"&lt;&gt;NOR",G95:G96)</f>
        <v>0</v>
      </c>
      <c r="H94" s="166"/>
      <c r="I94" s="166">
        <f>SUM(I95:I96)</f>
        <v>0</v>
      </c>
      <c r="J94" s="166"/>
      <c r="K94" s="166">
        <f>SUM(K95:K96)</f>
        <v>0</v>
      </c>
      <c r="L94" s="166"/>
      <c r="M94" s="166">
        <f>SUM(M95:M96)</f>
        <v>0</v>
      </c>
      <c r="N94" s="166"/>
      <c r="O94" s="166">
        <f>SUM(O95:O96)</f>
        <v>0</v>
      </c>
      <c r="P94" s="166"/>
      <c r="Q94" s="166">
        <f>SUM(Q95:Q96)</f>
        <v>0</v>
      </c>
      <c r="R94" s="166"/>
      <c r="S94" s="166"/>
      <c r="T94" s="167"/>
      <c r="U94" s="161"/>
      <c r="V94" s="161">
        <f>SUM(V95:V96)</f>
        <v>0</v>
      </c>
      <c r="W94" s="161"/>
      <c r="X94" s="161"/>
      <c r="AG94" t="s">
        <v>190</v>
      </c>
    </row>
    <row r="95" spans="1:60" outlineLevel="1" x14ac:dyDescent="0.2">
      <c r="A95" s="175">
        <v>84</v>
      </c>
      <c r="B95" s="176" t="s">
        <v>568</v>
      </c>
      <c r="C95" s="184" t="s">
        <v>789</v>
      </c>
      <c r="D95" s="177" t="s">
        <v>790</v>
      </c>
      <c r="E95" s="178">
        <v>300</v>
      </c>
      <c r="F95" s="179"/>
      <c r="G95" s="180">
        <f>ROUND(E95*F95,2)</f>
        <v>0</v>
      </c>
      <c r="H95" s="179"/>
      <c r="I95" s="180">
        <f>ROUND(E95*H95,2)</f>
        <v>0</v>
      </c>
      <c r="J95" s="179"/>
      <c r="K95" s="180">
        <f>ROUND(E95*J95,2)</f>
        <v>0</v>
      </c>
      <c r="L95" s="180">
        <v>21</v>
      </c>
      <c r="M95" s="180">
        <f>G95*(1+L95/100)</f>
        <v>0</v>
      </c>
      <c r="N95" s="180">
        <v>0</v>
      </c>
      <c r="O95" s="180">
        <f>ROUND(E95*N95,2)</f>
        <v>0</v>
      </c>
      <c r="P95" s="180">
        <v>0</v>
      </c>
      <c r="Q95" s="180">
        <f>ROUND(E95*P95,2)</f>
        <v>0</v>
      </c>
      <c r="R95" s="180"/>
      <c r="S95" s="180" t="s">
        <v>194</v>
      </c>
      <c r="T95" s="181" t="s">
        <v>195</v>
      </c>
      <c r="U95" s="160">
        <v>0</v>
      </c>
      <c r="V95" s="160">
        <f>ROUND(E95*U95,2)</f>
        <v>0</v>
      </c>
      <c r="W95" s="160"/>
      <c r="X95" s="160" t="s">
        <v>196</v>
      </c>
      <c r="Y95" s="151"/>
      <c r="Z95" s="151"/>
      <c r="AA95" s="151"/>
      <c r="AB95" s="151"/>
      <c r="AC95" s="151"/>
      <c r="AD95" s="151"/>
      <c r="AE95" s="151"/>
      <c r="AF95" s="151"/>
      <c r="AG95" s="151" t="s">
        <v>217</v>
      </c>
      <c r="AH95" s="151"/>
      <c r="AI95" s="151"/>
      <c r="AJ95" s="151"/>
      <c r="AK95" s="151"/>
      <c r="AL95" s="151"/>
      <c r="AM95" s="151"/>
      <c r="AN95" s="151"/>
      <c r="AO95" s="151"/>
      <c r="AP95" s="151"/>
      <c r="AQ95" s="151"/>
      <c r="AR95" s="151"/>
      <c r="AS95" s="151"/>
      <c r="AT95" s="151"/>
      <c r="AU95" s="151"/>
      <c r="AV95" s="151"/>
      <c r="AW95" s="151"/>
      <c r="AX95" s="151"/>
      <c r="AY95" s="151"/>
      <c r="AZ95" s="151"/>
      <c r="BA95" s="151"/>
      <c r="BB95" s="151"/>
      <c r="BC95" s="151"/>
      <c r="BD95" s="151"/>
      <c r="BE95" s="151"/>
      <c r="BF95" s="151"/>
      <c r="BG95" s="151"/>
      <c r="BH95" s="151"/>
    </row>
    <row r="96" spans="1:60" outlineLevel="1" x14ac:dyDescent="0.2">
      <c r="A96" s="168">
        <v>85</v>
      </c>
      <c r="B96" s="169" t="s">
        <v>570</v>
      </c>
      <c r="C96" s="185" t="s">
        <v>791</v>
      </c>
      <c r="D96" s="170" t="s">
        <v>790</v>
      </c>
      <c r="E96" s="171">
        <v>1440</v>
      </c>
      <c r="F96" s="172"/>
      <c r="G96" s="173">
        <f>ROUND(E96*F96,2)</f>
        <v>0</v>
      </c>
      <c r="H96" s="172"/>
      <c r="I96" s="173">
        <f>ROUND(E96*H96,2)</f>
        <v>0</v>
      </c>
      <c r="J96" s="172"/>
      <c r="K96" s="173">
        <f>ROUND(E96*J96,2)</f>
        <v>0</v>
      </c>
      <c r="L96" s="173">
        <v>21</v>
      </c>
      <c r="M96" s="173">
        <f>G96*(1+L96/100)</f>
        <v>0</v>
      </c>
      <c r="N96" s="173">
        <v>0</v>
      </c>
      <c r="O96" s="173">
        <f>ROUND(E96*N96,2)</f>
        <v>0</v>
      </c>
      <c r="P96" s="173">
        <v>0</v>
      </c>
      <c r="Q96" s="173">
        <f>ROUND(E96*P96,2)</f>
        <v>0</v>
      </c>
      <c r="R96" s="173"/>
      <c r="S96" s="173" t="s">
        <v>194</v>
      </c>
      <c r="T96" s="174" t="s">
        <v>195</v>
      </c>
      <c r="U96" s="160">
        <v>0</v>
      </c>
      <c r="V96" s="160">
        <f>ROUND(E96*U96,2)</f>
        <v>0</v>
      </c>
      <c r="W96" s="160"/>
      <c r="X96" s="160" t="s">
        <v>196</v>
      </c>
      <c r="Y96" s="151"/>
      <c r="Z96" s="151"/>
      <c r="AA96" s="151"/>
      <c r="AB96" s="151"/>
      <c r="AC96" s="151"/>
      <c r="AD96" s="151"/>
      <c r="AE96" s="151"/>
      <c r="AF96" s="151"/>
      <c r="AG96" s="151" t="s">
        <v>217</v>
      </c>
      <c r="AH96" s="151"/>
      <c r="AI96" s="151"/>
      <c r="AJ96" s="151"/>
      <c r="AK96" s="151"/>
      <c r="AL96" s="151"/>
      <c r="AM96" s="151"/>
      <c r="AN96" s="151"/>
      <c r="AO96" s="151"/>
      <c r="AP96" s="151"/>
      <c r="AQ96" s="151"/>
      <c r="AR96" s="151"/>
      <c r="AS96" s="151"/>
      <c r="AT96" s="151"/>
      <c r="AU96" s="151"/>
      <c r="AV96" s="151"/>
      <c r="AW96" s="151"/>
      <c r="AX96" s="151"/>
      <c r="AY96" s="151"/>
      <c r="AZ96" s="151"/>
      <c r="BA96" s="151"/>
      <c r="BB96" s="151"/>
      <c r="BC96" s="151"/>
      <c r="BD96" s="151"/>
      <c r="BE96" s="151"/>
      <c r="BF96" s="151"/>
      <c r="BG96" s="151"/>
      <c r="BH96" s="151"/>
    </row>
    <row r="97" spans="1:33" x14ac:dyDescent="0.2">
      <c r="A97" s="3"/>
      <c r="B97" s="4"/>
      <c r="C97" s="186"/>
      <c r="D97" s="6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AE97">
        <v>15</v>
      </c>
      <c r="AF97">
        <v>21</v>
      </c>
      <c r="AG97" t="s">
        <v>176</v>
      </c>
    </row>
    <row r="98" spans="1:33" x14ac:dyDescent="0.2">
      <c r="A98" s="154"/>
      <c r="B98" s="155" t="s">
        <v>29</v>
      </c>
      <c r="C98" s="187"/>
      <c r="D98" s="156"/>
      <c r="E98" s="157"/>
      <c r="F98" s="157"/>
      <c r="G98" s="182">
        <f>G8+G90+G92+G94</f>
        <v>0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AE98">
        <f>SUMIF(L7:L96,AE97,G7:G96)</f>
        <v>0</v>
      </c>
      <c r="AF98">
        <f>SUMIF(L7:L96,AF97,G7:G96)</f>
        <v>0</v>
      </c>
      <c r="AG98" t="s">
        <v>204</v>
      </c>
    </row>
    <row r="99" spans="1:33" x14ac:dyDescent="0.2">
      <c r="C99" s="188"/>
      <c r="D99" s="10"/>
      <c r="AG99" t="s">
        <v>205</v>
      </c>
    </row>
    <row r="100" spans="1:33" x14ac:dyDescent="0.2">
      <c r="D100" s="10"/>
    </row>
    <row r="101" spans="1:33" x14ac:dyDescent="0.2">
      <c r="D101" s="10"/>
    </row>
    <row r="102" spans="1:33" x14ac:dyDescent="0.2">
      <c r="D102" s="10"/>
    </row>
    <row r="103" spans="1:33" x14ac:dyDescent="0.2">
      <c r="D103" s="10"/>
    </row>
    <row r="104" spans="1:33" x14ac:dyDescent="0.2">
      <c r="D104" s="10"/>
    </row>
    <row r="105" spans="1:33" x14ac:dyDescent="0.2">
      <c r="D105" s="10"/>
    </row>
    <row r="106" spans="1:33" x14ac:dyDescent="0.2">
      <c r="D106" s="10"/>
    </row>
    <row r="107" spans="1:33" x14ac:dyDescent="0.2">
      <c r="D107" s="10"/>
    </row>
    <row r="108" spans="1:33" x14ac:dyDescent="0.2">
      <c r="D108" s="10"/>
    </row>
    <row r="109" spans="1:33" x14ac:dyDescent="0.2">
      <c r="D109" s="10"/>
    </row>
    <row r="110" spans="1:33" x14ac:dyDescent="0.2">
      <c r="D110" s="10"/>
    </row>
    <row r="111" spans="1:33" x14ac:dyDescent="0.2">
      <c r="D111" s="10"/>
    </row>
    <row r="112" spans="1:33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UVen6pYO2gDyTWH7oUYuKwkjD+2zeKa5Qh3gxiB0hT8DL7D8GLnXoJIA2tsGtwX7YOm6sITa9Td0IPK8/GbkBQ==" saltValue="79PywB7DIG7etlFbRfTsCQ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16AC5-A5F5-4F01-BFC4-9D89B099EF12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ColWidth="8.85546875" defaultRowHeight="12.75" outlineLevelRow="1" x14ac:dyDescent="0.2"/>
  <cols>
    <col min="1" max="1" width="3.28515625" customWidth="1"/>
    <col min="2" max="2" width="12.42578125" style="125" customWidth="1"/>
    <col min="3" max="3" width="63.140625" style="125" customWidth="1"/>
    <col min="4" max="4" width="4.85546875" customWidth="1"/>
    <col min="5" max="5" width="10.42578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4" t="s">
        <v>163</v>
      </c>
      <c r="B1" s="244"/>
      <c r="C1" s="244"/>
      <c r="D1" s="244"/>
      <c r="E1" s="244"/>
      <c r="F1" s="244"/>
      <c r="G1" s="244"/>
      <c r="AG1" t="s">
        <v>164</v>
      </c>
    </row>
    <row r="2" spans="1:60" ht="24.95" customHeight="1" x14ac:dyDescent="0.2">
      <c r="A2" s="143" t="s">
        <v>7</v>
      </c>
      <c r="B2" s="49" t="s">
        <v>43</v>
      </c>
      <c r="C2" s="245" t="s">
        <v>44</v>
      </c>
      <c r="D2" s="246"/>
      <c r="E2" s="246"/>
      <c r="F2" s="246"/>
      <c r="G2" s="247"/>
      <c r="AG2" t="s">
        <v>165</v>
      </c>
    </row>
    <row r="3" spans="1:60" ht="24.95" customHeight="1" x14ac:dyDescent="0.2">
      <c r="A3" s="143" t="s">
        <v>8</v>
      </c>
      <c r="B3" s="49" t="s">
        <v>43</v>
      </c>
      <c r="C3" s="245" t="s">
        <v>44</v>
      </c>
      <c r="D3" s="246"/>
      <c r="E3" s="246"/>
      <c r="F3" s="246"/>
      <c r="G3" s="247"/>
      <c r="AC3" s="125" t="s">
        <v>165</v>
      </c>
      <c r="AG3" t="s">
        <v>166</v>
      </c>
    </row>
    <row r="4" spans="1:60" ht="24.95" customHeight="1" x14ac:dyDescent="0.2">
      <c r="A4" s="144" t="s">
        <v>9</v>
      </c>
      <c r="B4" s="145" t="s">
        <v>61</v>
      </c>
      <c r="C4" s="248" t="s">
        <v>62</v>
      </c>
      <c r="D4" s="249"/>
      <c r="E4" s="249"/>
      <c r="F4" s="249"/>
      <c r="G4" s="250"/>
      <c r="AG4" t="s">
        <v>167</v>
      </c>
    </row>
    <row r="5" spans="1:60" x14ac:dyDescent="0.2">
      <c r="D5" s="10"/>
    </row>
    <row r="6" spans="1:60" ht="38.25" x14ac:dyDescent="0.2">
      <c r="A6" s="147" t="s">
        <v>168</v>
      </c>
      <c r="B6" s="149" t="s">
        <v>169</v>
      </c>
      <c r="C6" s="149" t="s">
        <v>170</v>
      </c>
      <c r="D6" s="148" t="s">
        <v>171</v>
      </c>
      <c r="E6" s="147" t="s">
        <v>172</v>
      </c>
      <c r="F6" s="146" t="s">
        <v>173</v>
      </c>
      <c r="G6" s="147" t="s">
        <v>29</v>
      </c>
      <c r="H6" s="150" t="s">
        <v>30</v>
      </c>
      <c r="I6" s="150" t="s">
        <v>174</v>
      </c>
      <c r="J6" s="150" t="s">
        <v>31</v>
      </c>
      <c r="K6" s="150" t="s">
        <v>175</v>
      </c>
      <c r="L6" s="150" t="s">
        <v>176</v>
      </c>
      <c r="M6" s="150" t="s">
        <v>177</v>
      </c>
      <c r="N6" s="150" t="s">
        <v>178</v>
      </c>
      <c r="O6" s="150" t="s">
        <v>179</v>
      </c>
      <c r="P6" s="150" t="s">
        <v>180</v>
      </c>
      <c r="Q6" s="150" t="s">
        <v>181</v>
      </c>
      <c r="R6" s="150" t="s">
        <v>182</v>
      </c>
      <c r="S6" s="150" t="s">
        <v>183</v>
      </c>
      <c r="T6" s="150" t="s">
        <v>184</v>
      </c>
      <c r="U6" s="150" t="s">
        <v>185</v>
      </c>
      <c r="V6" s="150" t="s">
        <v>186</v>
      </c>
      <c r="W6" s="150" t="s">
        <v>187</v>
      </c>
      <c r="X6" s="150" t="s">
        <v>188</v>
      </c>
    </row>
    <row r="7" spans="1:60" hidden="1" x14ac:dyDescent="0.2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</row>
    <row r="8" spans="1:60" x14ac:dyDescent="0.2">
      <c r="A8" s="162" t="s">
        <v>189</v>
      </c>
      <c r="B8" s="163" t="s">
        <v>125</v>
      </c>
      <c r="C8" s="183" t="s">
        <v>127</v>
      </c>
      <c r="D8" s="164"/>
      <c r="E8" s="165"/>
      <c r="F8" s="166"/>
      <c r="G8" s="166">
        <f>SUMIF(AG9:AG9,"&lt;&gt;NOR",G9:G9)</f>
        <v>0</v>
      </c>
      <c r="H8" s="166"/>
      <c r="I8" s="166">
        <f>SUM(I9:I9)</f>
        <v>0</v>
      </c>
      <c r="J8" s="166"/>
      <c r="K8" s="166">
        <f>SUM(K9:K9)</f>
        <v>0</v>
      </c>
      <c r="L8" s="166"/>
      <c r="M8" s="166">
        <f>SUM(M9:M9)</f>
        <v>0</v>
      </c>
      <c r="N8" s="166"/>
      <c r="O8" s="166">
        <f>SUM(O9:O9)</f>
        <v>0</v>
      </c>
      <c r="P8" s="166"/>
      <c r="Q8" s="166">
        <f>SUM(Q9:Q9)</f>
        <v>0</v>
      </c>
      <c r="R8" s="166"/>
      <c r="S8" s="166"/>
      <c r="T8" s="167"/>
      <c r="U8" s="161"/>
      <c r="V8" s="161">
        <f>SUM(V9:V9)</f>
        <v>0</v>
      </c>
      <c r="W8" s="161"/>
      <c r="X8" s="161"/>
      <c r="AG8" t="s">
        <v>190</v>
      </c>
    </row>
    <row r="9" spans="1:60" outlineLevel="1" x14ac:dyDescent="0.2">
      <c r="A9" s="175">
        <v>1</v>
      </c>
      <c r="B9" s="176" t="s">
        <v>734</v>
      </c>
      <c r="C9" s="184" t="s">
        <v>792</v>
      </c>
      <c r="D9" s="177" t="s">
        <v>307</v>
      </c>
      <c r="E9" s="178">
        <v>1</v>
      </c>
      <c r="F9" s="179"/>
      <c r="G9" s="180">
        <f>ROUND(E9*F9,2)</f>
        <v>0</v>
      </c>
      <c r="H9" s="179"/>
      <c r="I9" s="180">
        <f>ROUND(E9*H9,2)</f>
        <v>0</v>
      </c>
      <c r="J9" s="179"/>
      <c r="K9" s="180">
        <f>ROUND(E9*J9,2)</f>
        <v>0</v>
      </c>
      <c r="L9" s="180">
        <v>21</v>
      </c>
      <c r="M9" s="180">
        <f>G9*(1+L9/100)</f>
        <v>0</v>
      </c>
      <c r="N9" s="180">
        <v>0</v>
      </c>
      <c r="O9" s="180">
        <f>ROUND(E9*N9,2)</f>
        <v>0</v>
      </c>
      <c r="P9" s="180">
        <v>0</v>
      </c>
      <c r="Q9" s="180">
        <f>ROUND(E9*P9,2)</f>
        <v>0</v>
      </c>
      <c r="R9" s="180"/>
      <c r="S9" s="180" t="s">
        <v>194</v>
      </c>
      <c r="T9" s="181" t="s">
        <v>195</v>
      </c>
      <c r="U9" s="160">
        <v>0</v>
      </c>
      <c r="V9" s="160">
        <f>ROUND(E9*U9,2)</f>
        <v>0</v>
      </c>
      <c r="W9" s="160"/>
      <c r="X9" s="160" t="s">
        <v>196</v>
      </c>
      <c r="Y9" s="151"/>
      <c r="Z9" s="151"/>
      <c r="AA9" s="151"/>
      <c r="AB9" s="151"/>
      <c r="AC9" s="151"/>
      <c r="AD9" s="151"/>
      <c r="AE9" s="151"/>
      <c r="AF9" s="151"/>
      <c r="AG9" s="151" t="s">
        <v>217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x14ac:dyDescent="0.2">
      <c r="A10" s="162" t="s">
        <v>189</v>
      </c>
      <c r="B10" s="163" t="s">
        <v>122</v>
      </c>
      <c r="C10" s="183" t="s">
        <v>124</v>
      </c>
      <c r="D10" s="164"/>
      <c r="E10" s="165"/>
      <c r="F10" s="166"/>
      <c r="G10" s="166">
        <f>SUMIF(AG11:AG14,"&lt;&gt;NOR",G11:G14)</f>
        <v>0</v>
      </c>
      <c r="H10" s="166"/>
      <c r="I10" s="166">
        <f>SUM(I11:I14)</f>
        <v>0</v>
      </c>
      <c r="J10" s="166"/>
      <c r="K10" s="166">
        <f>SUM(K11:K14)</f>
        <v>0</v>
      </c>
      <c r="L10" s="166"/>
      <c r="M10" s="166">
        <f>SUM(M11:M14)</f>
        <v>0</v>
      </c>
      <c r="N10" s="166"/>
      <c r="O10" s="166">
        <f>SUM(O11:O14)</f>
        <v>0</v>
      </c>
      <c r="P10" s="166"/>
      <c r="Q10" s="166">
        <f>SUM(Q11:Q14)</f>
        <v>0</v>
      </c>
      <c r="R10" s="166"/>
      <c r="S10" s="166"/>
      <c r="T10" s="167"/>
      <c r="U10" s="161"/>
      <c r="V10" s="161">
        <f>SUM(V11:V14)</f>
        <v>0</v>
      </c>
      <c r="W10" s="161"/>
      <c r="X10" s="161"/>
      <c r="AG10" t="s">
        <v>190</v>
      </c>
    </row>
    <row r="11" spans="1:60" outlineLevel="1" x14ac:dyDescent="0.2">
      <c r="A11" s="175">
        <v>2</v>
      </c>
      <c r="B11" s="176" t="s">
        <v>653</v>
      </c>
      <c r="C11" s="184" t="s">
        <v>793</v>
      </c>
      <c r="D11" s="177" t="s">
        <v>307</v>
      </c>
      <c r="E11" s="178">
        <v>1</v>
      </c>
      <c r="F11" s="179"/>
      <c r="G11" s="180">
        <f>ROUND(E11*F11,2)</f>
        <v>0</v>
      </c>
      <c r="H11" s="179"/>
      <c r="I11" s="180">
        <f>ROUND(E11*H11,2)</f>
        <v>0</v>
      </c>
      <c r="J11" s="179"/>
      <c r="K11" s="180">
        <f>ROUND(E11*J11,2)</f>
        <v>0</v>
      </c>
      <c r="L11" s="180">
        <v>21</v>
      </c>
      <c r="M11" s="180">
        <f>G11*(1+L11/100)</f>
        <v>0</v>
      </c>
      <c r="N11" s="180">
        <v>0</v>
      </c>
      <c r="O11" s="180">
        <f>ROUND(E11*N11,2)</f>
        <v>0</v>
      </c>
      <c r="P11" s="180">
        <v>0</v>
      </c>
      <c r="Q11" s="180">
        <f>ROUND(E11*P11,2)</f>
        <v>0</v>
      </c>
      <c r="R11" s="180"/>
      <c r="S11" s="180" t="s">
        <v>194</v>
      </c>
      <c r="T11" s="181" t="s">
        <v>195</v>
      </c>
      <c r="U11" s="160">
        <v>0</v>
      </c>
      <c r="V11" s="160">
        <f>ROUND(E11*U11,2)</f>
        <v>0</v>
      </c>
      <c r="W11" s="160"/>
      <c r="X11" s="160" t="s">
        <v>200</v>
      </c>
      <c r="Y11" s="151"/>
      <c r="Z11" s="151"/>
      <c r="AA11" s="151"/>
      <c r="AB11" s="151"/>
      <c r="AC11" s="151"/>
      <c r="AD11" s="151"/>
      <c r="AE11" s="151"/>
      <c r="AF11" s="151"/>
      <c r="AG11" s="151" t="s">
        <v>201</v>
      </c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1" x14ac:dyDescent="0.2">
      <c r="A12" s="175">
        <v>3</v>
      </c>
      <c r="B12" s="176" t="s">
        <v>673</v>
      </c>
      <c r="C12" s="184" t="s">
        <v>794</v>
      </c>
      <c r="D12" s="177" t="s">
        <v>307</v>
      </c>
      <c r="E12" s="178">
        <v>1</v>
      </c>
      <c r="F12" s="179"/>
      <c r="G12" s="180">
        <f>ROUND(E12*F12,2)</f>
        <v>0</v>
      </c>
      <c r="H12" s="179"/>
      <c r="I12" s="180">
        <f>ROUND(E12*H12,2)</f>
        <v>0</v>
      </c>
      <c r="J12" s="179"/>
      <c r="K12" s="180">
        <f>ROUND(E12*J12,2)</f>
        <v>0</v>
      </c>
      <c r="L12" s="180">
        <v>21</v>
      </c>
      <c r="M12" s="180">
        <f>G12*(1+L12/100)</f>
        <v>0</v>
      </c>
      <c r="N12" s="180">
        <v>0</v>
      </c>
      <c r="O12" s="180">
        <f>ROUND(E12*N12,2)</f>
        <v>0</v>
      </c>
      <c r="P12" s="180">
        <v>0</v>
      </c>
      <c r="Q12" s="180">
        <f>ROUND(E12*P12,2)</f>
        <v>0</v>
      </c>
      <c r="R12" s="180"/>
      <c r="S12" s="180" t="s">
        <v>194</v>
      </c>
      <c r="T12" s="181" t="s">
        <v>195</v>
      </c>
      <c r="U12" s="160">
        <v>0</v>
      </c>
      <c r="V12" s="160">
        <f>ROUND(E12*U12,2)</f>
        <v>0</v>
      </c>
      <c r="W12" s="160"/>
      <c r="X12" s="160" t="s">
        <v>200</v>
      </c>
      <c r="Y12" s="151"/>
      <c r="Z12" s="151"/>
      <c r="AA12" s="151"/>
      <c r="AB12" s="151"/>
      <c r="AC12" s="151"/>
      <c r="AD12" s="151"/>
      <c r="AE12" s="151"/>
      <c r="AF12" s="151"/>
      <c r="AG12" s="151" t="s">
        <v>201</v>
      </c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outlineLevel="1" x14ac:dyDescent="0.2">
      <c r="A13" s="175">
        <v>4</v>
      </c>
      <c r="B13" s="176" t="s">
        <v>694</v>
      </c>
      <c r="C13" s="184" t="s">
        <v>795</v>
      </c>
      <c r="D13" s="177" t="s">
        <v>307</v>
      </c>
      <c r="E13" s="178">
        <v>1</v>
      </c>
      <c r="F13" s="179"/>
      <c r="G13" s="180">
        <f>ROUND(E13*F13,2)</f>
        <v>0</v>
      </c>
      <c r="H13" s="179"/>
      <c r="I13" s="180">
        <f>ROUND(E13*H13,2)</f>
        <v>0</v>
      </c>
      <c r="J13" s="179"/>
      <c r="K13" s="180">
        <f>ROUND(E13*J13,2)</f>
        <v>0</v>
      </c>
      <c r="L13" s="180">
        <v>21</v>
      </c>
      <c r="M13" s="180">
        <f>G13*(1+L13/100)</f>
        <v>0</v>
      </c>
      <c r="N13" s="180">
        <v>0</v>
      </c>
      <c r="O13" s="180">
        <f>ROUND(E13*N13,2)</f>
        <v>0</v>
      </c>
      <c r="P13" s="180">
        <v>0</v>
      </c>
      <c r="Q13" s="180">
        <f>ROUND(E13*P13,2)</f>
        <v>0</v>
      </c>
      <c r="R13" s="180"/>
      <c r="S13" s="180" t="s">
        <v>194</v>
      </c>
      <c r="T13" s="181" t="s">
        <v>195</v>
      </c>
      <c r="U13" s="160">
        <v>0</v>
      </c>
      <c r="V13" s="160">
        <f>ROUND(E13*U13,2)</f>
        <v>0</v>
      </c>
      <c r="W13" s="160"/>
      <c r="X13" s="160" t="s">
        <v>200</v>
      </c>
      <c r="Y13" s="151"/>
      <c r="Z13" s="151"/>
      <c r="AA13" s="151"/>
      <c r="AB13" s="151"/>
      <c r="AC13" s="151"/>
      <c r="AD13" s="151"/>
      <c r="AE13" s="151"/>
      <c r="AF13" s="151"/>
      <c r="AG13" s="151" t="s">
        <v>201</v>
      </c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outlineLevel="1" x14ac:dyDescent="0.2">
      <c r="A14" s="168">
        <v>5</v>
      </c>
      <c r="B14" s="169" t="s">
        <v>714</v>
      </c>
      <c r="C14" s="185" t="s">
        <v>796</v>
      </c>
      <c r="D14" s="170" t="s">
        <v>307</v>
      </c>
      <c r="E14" s="171">
        <v>1</v>
      </c>
      <c r="F14" s="172"/>
      <c r="G14" s="173">
        <f>ROUND(E14*F14,2)</f>
        <v>0</v>
      </c>
      <c r="H14" s="172"/>
      <c r="I14" s="173">
        <f>ROUND(E14*H14,2)</f>
        <v>0</v>
      </c>
      <c r="J14" s="172"/>
      <c r="K14" s="173">
        <f>ROUND(E14*J14,2)</f>
        <v>0</v>
      </c>
      <c r="L14" s="173">
        <v>21</v>
      </c>
      <c r="M14" s="173">
        <f>G14*(1+L14/100)</f>
        <v>0</v>
      </c>
      <c r="N14" s="173">
        <v>0</v>
      </c>
      <c r="O14" s="173">
        <f>ROUND(E14*N14,2)</f>
        <v>0</v>
      </c>
      <c r="P14" s="173">
        <v>0</v>
      </c>
      <c r="Q14" s="173">
        <f>ROUND(E14*P14,2)</f>
        <v>0</v>
      </c>
      <c r="R14" s="173"/>
      <c r="S14" s="173" t="s">
        <v>194</v>
      </c>
      <c r="T14" s="174" t="s">
        <v>195</v>
      </c>
      <c r="U14" s="160">
        <v>0</v>
      </c>
      <c r="V14" s="160">
        <f>ROUND(E14*U14,2)</f>
        <v>0</v>
      </c>
      <c r="W14" s="160"/>
      <c r="X14" s="160" t="s">
        <v>200</v>
      </c>
      <c r="Y14" s="151"/>
      <c r="Z14" s="151"/>
      <c r="AA14" s="151"/>
      <c r="AB14" s="151"/>
      <c r="AC14" s="151"/>
      <c r="AD14" s="151"/>
      <c r="AE14" s="151"/>
      <c r="AF14" s="151"/>
      <c r="AG14" s="151" t="s">
        <v>201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x14ac:dyDescent="0.2">
      <c r="A15" s="3"/>
      <c r="B15" s="4"/>
      <c r="C15" s="186"/>
      <c r="D15" s="6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AE15">
        <v>15</v>
      </c>
      <c r="AF15">
        <v>21</v>
      </c>
      <c r="AG15" t="s">
        <v>176</v>
      </c>
    </row>
    <row r="16" spans="1:60" x14ac:dyDescent="0.2">
      <c r="A16" s="154"/>
      <c r="B16" s="155" t="s">
        <v>29</v>
      </c>
      <c r="C16" s="187"/>
      <c r="D16" s="156"/>
      <c r="E16" s="157"/>
      <c r="F16" s="157"/>
      <c r="G16" s="182">
        <f>G8+G10</f>
        <v>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AE16">
        <f>SUMIF(L7:L14,AE15,G7:G14)</f>
        <v>0</v>
      </c>
      <c r="AF16">
        <f>SUMIF(L7:L14,AF15,G7:G14)</f>
        <v>0</v>
      </c>
      <c r="AG16" t="s">
        <v>204</v>
      </c>
    </row>
    <row r="17" spans="3:33" x14ac:dyDescent="0.2">
      <c r="C17" s="188"/>
      <c r="D17" s="10"/>
      <c r="AG17" t="s">
        <v>205</v>
      </c>
    </row>
    <row r="18" spans="3:33" x14ac:dyDescent="0.2">
      <c r="D18" s="10"/>
    </row>
    <row r="19" spans="3:33" x14ac:dyDescent="0.2">
      <c r="D19" s="10"/>
    </row>
    <row r="20" spans="3:33" x14ac:dyDescent="0.2">
      <c r="D20" s="10"/>
    </row>
    <row r="21" spans="3:33" x14ac:dyDescent="0.2">
      <c r="D21" s="10"/>
    </row>
    <row r="22" spans="3:33" x14ac:dyDescent="0.2">
      <c r="D22" s="10"/>
    </row>
    <row r="23" spans="3:33" x14ac:dyDescent="0.2">
      <c r="D23" s="10"/>
    </row>
    <row r="24" spans="3:33" x14ac:dyDescent="0.2">
      <c r="D24" s="10"/>
    </row>
    <row r="25" spans="3:33" x14ac:dyDescent="0.2">
      <c r="D25" s="10"/>
    </row>
    <row r="26" spans="3:33" x14ac:dyDescent="0.2">
      <c r="D26" s="10"/>
    </row>
    <row r="27" spans="3:33" x14ac:dyDescent="0.2">
      <c r="D27" s="10"/>
    </row>
    <row r="28" spans="3:33" x14ac:dyDescent="0.2">
      <c r="D28" s="10"/>
    </row>
    <row r="29" spans="3:33" x14ac:dyDescent="0.2">
      <c r="D29" s="10"/>
    </row>
    <row r="30" spans="3:33" x14ac:dyDescent="0.2">
      <c r="D30" s="10"/>
    </row>
    <row r="31" spans="3:33" x14ac:dyDescent="0.2">
      <c r="D31" s="10"/>
    </row>
    <row r="32" spans="3:33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33a30EGpQI60EKBfCsndqPULASv0C4si0lWjtXSiqYWdg9bqkdn6RZJ7gLfDAsJ1tkkm7sdgQ0eHmo8ZMjIHFg==" saltValue="mEYvjYa9oNBvB7bp429/wA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2ED66-2CE5-46D0-93FB-D775C4307EB1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ColWidth="8.85546875" defaultRowHeight="12.75" outlineLevelRow="1" x14ac:dyDescent="0.2"/>
  <cols>
    <col min="1" max="1" width="3.28515625" customWidth="1"/>
    <col min="2" max="2" width="12.42578125" style="125" customWidth="1"/>
    <col min="3" max="3" width="63.140625" style="125" customWidth="1"/>
    <col min="4" max="4" width="4.85546875" customWidth="1"/>
    <col min="5" max="5" width="10.42578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4" t="s">
        <v>163</v>
      </c>
      <c r="B1" s="244"/>
      <c r="C1" s="244"/>
      <c r="D1" s="244"/>
      <c r="E1" s="244"/>
      <c r="F1" s="244"/>
      <c r="G1" s="244"/>
      <c r="AG1" t="s">
        <v>164</v>
      </c>
    </row>
    <row r="2" spans="1:60" ht="24.95" customHeight="1" x14ac:dyDescent="0.2">
      <c r="A2" s="143" t="s">
        <v>7</v>
      </c>
      <c r="B2" s="49" t="s">
        <v>43</v>
      </c>
      <c r="C2" s="245" t="s">
        <v>44</v>
      </c>
      <c r="D2" s="246"/>
      <c r="E2" s="246"/>
      <c r="F2" s="246"/>
      <c r="G2" s="247"/>
      <c r="AG2" t="s">
        <v>165</v>
      </c>
    </row>
    <row r="3" spans="1:60" ht="24.95" customHeight="1" x14ac:dyDescent="0.2">
      <c r="A3" s="143" t="s">
        <v>8</v>
      </c>
      <c r="B3" s="49" t="s">
        <v>43</v>
      </c>
      <c r="C3" s="245" t="s">
        <v>44</v>
      </c>
      <c r="D3" s="246"/>
      <c r="E3" s="246"/>
      <c r="F3" s="246"/>
      <c r="G3" s="247"/>
      <c r="AC3" s="125" t="s">
        <v>165</v>
      </c>
      <c r="AG3" t="s">
        <v>166</v>
      </c>
    </row>
    <row r="4" spans="1:60" ht="24.95" customHeight="1" x14ac:dyDescent="0.2">
      <c r="A4" s="144" t="s">
        <v>9</v>
      </c>
      <c r="B4" s="145" t="s">
        <v>63</v>
      </c>
      <c r="C4" s="248" t="s">
        <v>64</v>
      </c>
      <c r="D4" s="249"/>
      <c r="E4" s="249"/>
      <c r="F4" s="249"/>
      <c r="G4" s="250"/>
      <c r="AG4" t="s">
        <v>167</v>
      </c>
    </row>
    <row r="5" spans="1:60" x14ac:dyDescent="0.2">
      <c r="D5" s="10"/>
    </row>
    <row r="6" spans="1:60" ht="38.25" x14ac:dyDescent="0.2">
      <c r="A6" s="147" t="s">
        <v>168</v>
      </c>
      <c r="B6" s="149" t="s">
        <v>169</v>
      </c>
      <c r="C6" s="149" t="s">
        <v>170</v>
      </c>
      <c r="D6" s="148" t="s">
        <v>171</v>
      </c>
      <c r="E6" s="147" t="s">
        <v>172</v>
      </c>
      <c r="F6" s="146" t="s">
        <v>173</v>
      </c>
      <c r="G6" s="147" t="s">
        <v>29</v>
      </c>
      <c r="H6" s="150" t="s">
        <v>30</v>
      </c>
      <c r="I6" s="150" t="s">
        <v>174</v>
      </c>
      <c r="J6" s="150" t="s">
        <v>31</v>
      </c>
      <c r="K6" s="150" t="s">
        <v>175</v>
      </c>
      <c r="L6" s="150" t="s">
        <v>176</v>
      </c>
      <c r="M6" s="150" t="s">
        <v>177</v>
      </c>
      <c r="N6" s="150" t="s">
        <v>178</v>
      </c>
      <c r="O6" s="150" t="s">
        <v>179</v>
      </c>
      <c r="P6" s="150" t="s">
        <v>180</v>
      </c>
      <c r="Q6" s="150" t="s">
        <v>181</v>
      </c>
      <c r="R6" s="150" t="s">
        <v>182</v>
      </c>
      <c r="S6" s="150" t="s">
        <v>183</v>
      </c>
      <c r="T6" s="150" t="s">
        <v>184</v>
      </c>
      <c r="U6" s="150" t="s">
        <v>185</v>
      </c>
      <c r="V6" s="150" t="s">
        <v>186</v>
      </c>
      <c r="W6" s="150" t="s">
        <v>187</v>
      </c>
      <c r="X6" s="150" t="s">
        <v>188</v>
      </c>
    </row>
    <row r="7" spans="1:60" hidden="1" x14ac:dyDescent="0.2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</row>
    <row r="8" spans="1:60" x14ac:dyDescent="0.2">
      <c r="A8" s="162" t="s">
        <v>189</v>
      </c>
      <c r="B8" s="163" t="s">
        <v>132</v>
      </c>
      <c r="C8" s="183" t="s">
        <v>133</v>
      </c>
      <c r="D8" s="164"/>
      <c r="E8" s="165"/>
      <c r="F8" s="166"/>
      <c r="G8" s="166">
        <f>SUMIF(AG9:AG15,"&lt;&gt;NOR",G9:G15)</f>
        <v>0</v>
      </c>
      <c r="H8" s="166"/>
      <c r="I8" s="166">
        <f>SUM(I9:I15)</f>
        <v>0</v>
      </c>
      <c r="J8" s="166"/>
      <c r="K8" s="166">
        <f>SUM(K9:K15)</f>
        <v>0</v>
      </c>
      <c r="L8" s="166"/>
      <c r="M8" s="166">
        <f>SUM(M9:M15)</f>
        <v>0</v>
      </c>
      <c r="N8" s="166"/>
      <c r="O8" s="166">
        <f>SUM(O9:O15)</f>
        <v>0</v>
      </c>
      <c r="P8" s="166"/>
      <c r="Q8" s="166">
        <f>SUM(Q9:Q15)</f>
        <v>0</v>
      </c>
      <c r="R8" s="166"/>
      <c r="S8" s="166"/>
      <c r="T8" s="167"/>
      <c r="U8" s="161"/>
      <c r="V8" s="161">
        <f>SUM(V9:V15)</f>
        <v>0</v>
      </c>
      <c r="W8" s="161"/>
      <c r="X8" s="161"/>
      <c r="AG8" t="s">
        <v>190</v>
      </c>
    </row>
    <row r="9" spans="1:60" outlineLevel="1" x14ac:dyDescent="0.2">
      <c r="A9" s="168">
        <v>1</v>
      </c>
      <c r="B9" s="169" t="s">
        <v>734</v>
      </c>
      <c r="C9" s="185" t="s">
        <v>797</v>
      </c>
      <c r="D9" s="170" t="s">
        <v>307</v>
      </c>
      <c r="E9" s="171">
        <v>1</v>
      </c>
      <c r="F9" s="172"/>
      <c r="G9" s="173">
        <f>ROUND(E9*F9,2)</f>
        <v>0</v>
      </c>
      <c r="H9" s="172"/>
      <c r="I9" s="173">
        <f>ROUND(E9*H9,2)</f>
        <v>0</v>
      </c>
      <c r="J9" s="172"/>
      <c r="K9" s="173">
        <f>ROUND(E9*J9,2)</f>
        <v>0</v>
      </c>
      <c r="L9" s="173">
        <v>21</v>
      </c>
      <c r="M9" s="173">
        <f>G9*(1+L9/100)</f>
        <v>0</v>
      </c>
      <c r="N9" s="173">
        <v>0</v>
      </c>
      <c r="O9" s="173">
        <f>ROUND(E9*N9,2)</f>
        <v>0</v>
      </c>
      <c r="P9" s="173">
        <v>0</v>
      </c>
      <c r="Q9" s="173">
        <f>ROUND(E9*P9,2)</f>
        <v>0</v>
      </c>
      <c r="R9" s="173"/>
      <c r="S9" s="173" t="s">
        <v>194</v>
      </c>
      <c r="T9" s="174" t="s">
        <v>195</v>
      </c>
      <c r="U9" s="160">
        <v>0</v>
      </c>
      <c r="V9" s="160">
        <f>ROUND(E9*U9,2)</f>
        <v>0</v>
      </c>
      <c r="W9" s="160"/>
      <c r="X9" s="160" t="s">
        <v>196</v>
      </c>
      <c r="Y9" s="151"/>
      <c r="Z9" s="151"/>
      <c r="AA9" s="151"/>
      <c r="AB9" s="151"/>
      <c r="AC9" s="151"/>
      <c r="AD9" s="151"/>
      <c r="AE9" s="151"/>
      <c r="AF9" s="151"/>
      <c r="AG9" s="151" t="s">
        <v>217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1" x14ac:dyDescent="0.2">
      <c r="A10" s="158"/>
      <c r="B10" s="159"/>
      <c r="C10" s="251" t="s">
        <v>798</v>
      </c>
      <c r="D10" s="252"/>
      <c r="E10" s="252"/>
      <c r="F10" s="252"/>
      <c r="G10" s="252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51"/>
      <c r="Z10" s="151"/>
      <c r="AA10" s="151"/>
      <c r="AB10" s="151"/>
      <c r="AC10" s="151"/>
      <c r="AD10" s="151"/>
      <c r="AE10" s="151"/>
      <c r="AF10" s="151"/>
      <c r="AG10" s="151" t="s">
        <v>799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</row>
    <row r="11" spans="1:60" outlineLevel="1" x14ac:dyDescent="0.2">
      <c r="A11" s="175">
        <v>2</v>
      </c>
      <c r="B11" s="176" t="s">
        <v>72</v>
      </c>
      <c r="C11" s="184" t="s">
        <v>800</v>
      </c>
      <c r="D11" s="177" t="s">
        <v>307</v>
      </c>
      <c r="E11" s="178">
        <v>1</v>
      </c>
      <c r="F11" s="179"/>
      <c r="G11" s="180">
        <f>ROUND(E11*F11,2)</f>
        <v>0</v>
      </c>
      <c r="H11" s="179"/>
      <c r="I11" s="180">
        <f>ROUND(E11*H11,2)</f>
        <v>0</v>
      </c>
      <c r="J11" s="179"/>
      <c r="K11" s="180">
        <f>ROUND(E11*J11,2)</f>
        <v>0</v>
      </c>
      <c r="L11" s="180">
        <v>21</v>
      </c>
      <c r="M11" s="180">
        <f>G11*(1+L11/100)</f>
        <v>0</v>
      </c>
      <c r="N11" s="180">
        <v>0</v>
      </c>
      <c r="O11" s="180">
        <f>ROUND(E11*N11,2)</f>
        <v>0</v>
      </c>
      <c r="P11" s="180">
        <v>0</v>
      </c>
      <c r="Q11" s="180">
        <f>ROUND(E11*P11,2)</f>
        <v>0</v>
      </c>
      <c r="R11" s="180"/>
      <c r="S11" s="180" t="s">
        <v>194</v>
      </c>
      <c r="T11" s="181" t="s">
        <v>195</v>
      </c>
      <c r="U11" s="160">
        <v>0</v>
      </c>
      <c r="V11" s="160">
        <f>ROUND(E11*U11,2)</f>
        <v>0</v>
      </c>
      <c r="W11" s="160"/>
      <c r="X11" s="160" t="s">
        <v>200</v>
      </c>
      <c r="Y11" s="151"/>
      <c r="Z11" s="151"/>
      <c r="AA11" s="151"/>
      <c r="AB11" s="151"/>
      <c r="AC11" s="151"/>
      <c r="AD11" s="151"/>
      <c r="AE11" s="151"/>
      <c r="AF11" s="151"/>
      <c r="AG11" s="151" t="s">
        <v>201</v>
      </c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1" x14ac:dyDescent="0.2">
      <c r="A12" s="175">
        <v>3</v>
      </c>
      <c r="B12" s="176" t="s">
        <v>653</v>
      </c>
      <c r="C12" s="184" t="s">
        <v>801</v>
      </c>
      <c r="D12" s="177" t="s">
        <v>307</v>
      </c>
      <c r="E12" s="178">
        <v>22</v>
      </c>
      <c r="F12" s="179"/>
      <c r="G12" s="180">
        <f>ROUND(E12*F12,2)</f>
        <v>0</v>
      </c>
      <c r="H12" s="179"/>
      <c r="I12" s="180">
        <f>ROUND(E12*H12,2)</f>
        <v>0</v>
      </c>
      <c r="J12" s="179"/>
      <c r="K12" s="180">
        <f>ROUND(E12*J12,2)</f>
        <v>0</v>
      </c>
      <c r="L12" s="180">
        <v>21</v>
      </c>
      <c r="M12" s="180">
        <f>G12*(1+L12/100)</f>
        <v>0</v>
      </c>
      <c r="N12" s="180">
        <v>0</v>
      </c>
      <c r="O12" s="180">
        <f>ROUND(E12*N12,2)</f>
        <v>0</v>
      </c>
      <c r="P12" s="180">
        <v>0</v>
      </c>
      <c r="Q12" s="180">
        <f>ROUND(E12*P12,2)</f>
        <v>0</v>
      </c>
      <c r="R12" s="180"/>
      <c r="S12" s="180" t="s">
        <v>194</v>
      </c>
      <c r="T12" s="181" t="s">
        <v>195</v>
      </c>
      <c r="U12" s="160">
        <v>0</v>
      </c>
      <c r="V12" s="160">
        <f>ROUND(E12*U12,2)</f>
        <v>0</v>
      </c>
      <c r="W12" s="160"/>
      <c r="X12" s="160" t="s">
        <v>200</v>
      </c>
      <c r="Y12" s="151"/>
      <c r="Z12" s="151"/>
      <c r="AA12" s="151"/>
      <c r="AB12" s="151"/>
      <c r="AC12" s="151"/>
      <c r="AD12" s="151"/>
      <c r="AE12" s="151"/>
      <c r="AF12" s="151"/>
      <c r="AG12" s="151" t="s">
        <v>201</v>
      </c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outlineLevel="1" x14ac:dyDescent="0.2">
      <c r="A13" s="175">
        <v>4</v>
      </c>
      <c r="B13" s="176" t="s">
        <v>673</v>
      </c>
      <c r="C13" s="184" t="s">
        <v>802</v>
      </c>
      <c r="D13" s="177" t="s">
        <v>307</v>
      </c>
      <c r="E13" s="178">
        <v>12</v>
      </c>
      <c r="F13" s="179"/>
      <c r="G13" s="180">
        <f>ROUND(E13*F13,2)</f>
        <v>0</v>
      </c>
      <c r="H13" s="179"/>
      <c r="I13" s="180">
        <f>ROUND(E13*H13,2)</f>
        <v>0</v>
      </c>
      <c r="J13" s="179"/>
      <c r="K13" s="180">
        <f>ROUND(E13*J13,2)</f>
        <v>0</v>
      </c>
      <c r="L13" s="180">
        <v>21</v>
      </c>
      <c r="M13" s="180">
        <f>G13*(1+L13/100)</f>
        <v>0</v>
      </c>
      <c r="N13" s="180">
        <v>0</v>
      </c>
      <c r="O13" s="180">
        <f>ROUND(E13*N13,2)</f>
        <v>0</v>
      </c>
      <c r="P13" s="180">
        <v>0</v>
      </c>
      <c r="Q13" s="180">
        <f>ROUND(E13*P13,2)</f>
        <v>0</v>
      </c>
      <c r="R13" s="180"/>
      <c r="S13" s="180" t="s">
        <v>194</v>
      </c>
      <c r="T13" s="181" t="s">
        <v>195</v>
      </c>
      <c r="U13" s="160">
        <v>0</v>
      </c>
      <c r="V13" s="160">
        <f>ROUND(E13*U13,2)</f>
        <v>0</v>
      </c>
      <c r="W13" s="160"/>
      <c r="X13" s="160" t="s">
        <v>200</v>
      </c>
      <c r="Y13" s="151"/>
      <c r="Z13" s="151"/>
      <c r="AA13" s="151"/>
      <c r="AB13" s="151"/>
      <c r="AC13" s="151"/>
      <c r="AD13" s="151"/>
      <c r="AE13" s="151"/>
      <c r="AF13" s="151"/>
      <c r="AG13" s="151" t="s">
        <v>201</v>
      </c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outlineLevel="1" x14ac:dyDescent="0.2">
      <c r="A14" s="175">
        <v>5</v>
      </c>
      <c r="B14" s="176" t="s">
        <v>694</v>
      </c>
      <c r="C14" s="184" t="s">
        <v>803</v>
      </c>
      <c r="D14" s="177" t="s">
        <v>307</v>
      </c>
      <c r="E14" s="178">
        <v>2</v>
      </c>
      <c r="F14" s="179"/>
      <c r="G14" s="180">
        <f>ROUND(E14*F14,2)</f>
        <v>0</v>
      </c>
      <c r="H14" s="179"/>
      <c r="I14" s="180">
        <f>ROUND(E14*H14,2)</f>
        <v>0</v>
      </c>
      <c r="J14" s="179"/>
      <c r="K14" s="180">
        <f>ROUND(E14*J14,2)</f>
        <v>0</v>
      </c>
      <c r="L14" s="180">
        <v>21</v>
      </c>
      <c r="M14" s="180">
        <f>G14*(1+L14/100)</f>
        <v>0</v>
      </c>
      <c r="N14" s="180">
        <v>0</v>
      </c>
      <c r="O14" s="180">
        <f>ROUND(E14*N14,2)</f>
        <v>0</v>
      </c>
      <c r="P14" s="180">
        <v>0</v>
      </c>
      <c r="Q14" s="180">
        <f>ROUND(E14*P14,2)</f>
        <v>0</v>
      </c>
      <c r="R14" s="180"/>
      <c r="S14" s="180" t="s">
        <v>194</v>
      </c>
      <c r="T14" s="181" t="s">
        <v>195</v>
      </c>
      <c r="U14" s="160">
        <v>0</v>
      </c>
      <c r="V14" s="160">
        <f>ROUND(E14*U14,2)</f>
        <v>0</v>
      </c>
      <c r="W14" s="160"/>
      <c r="X14" s="160" t="s">
        <v>200</v>
      </c>
      <c r="Y14" s="151"/>
      <c r="Z14" s="151"/>
      <c r="AA14" s="151"/>
      <c r="AB14" s="151"/>
      <c r="AC14" s="151"/>
      <c r="AD14" s="151"/>
      <c r="AE14" s="151"/>
      <c r="AF14" s="151"/>
      <c r="AG14" s="151" t="s">
        <v>201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1" x14ac:dyDescent="0.2">
      <c r="A15" s="175">
        <v>6</v>
      </c>
      <c r="B15" s="176" t="s">
        <v>714</v>
      </c>
      <c r="C15" s="184" t="s">
        <v>804</v>
      </c>
      <c r="D15" s="177" t="s">
        <v>386</v>
      </c>
      <c r="E15" s="178">
        <v>860</v>
      </c>
      <c r="F15" s="179"/>
      <c r="G15" s="180">
        <f>ROUND(E15*F15,2)</f>
        <v>0</v>
      </c>
      <c r="H15" s="179"/>
      <c r="I15" s="180">
        <f>ROUND(E15*H15,2)</f>
        <v>0</v>
      </c>
      <c r="J15" s="179"/>
      <c r="K15" s="180">
        <f>ROUND(E15*J15,2)</f>
        <v>0</v>
      </c>
      <c r="L15" s="180">
        <v>21</v>
      </c>
      <c r="M15" s="180">
        <f>G15*(1+L15/100)</f>
        <v>0</v>
      </c>
      <c r="N15" s="180">
        <v>0</v>
      </c>
      <c r="O15" s="180">
        <f>ROUND(E15*N15,2)</f>
        <v>0</v>
      </c>
      <c r="P15" s="180">
        <v>0</v>
      </c>
      <c r="Q15" s="180">
        <f>ROUND(E15*P15,2)</f>
        <v>0</v>
      </c>
      <c r="R15" s="180"/>
      <c r="S15" s="180" t="s">
        <v>194</v>
      </c>
      <c r="T15" s="181" t="s">
        <v>195</v>
      </c>
      <c r="U15" s="160">
        <v>0</v>
      </c>
      <c r="V15" s="160">
        <f>ROUND(E15*U15,2)</f>
        <v>0</v>
      </c>
      <c r="W15" s="160"/>
      <c r="X15" s="160" t="s">
        <v>200</v>
      </c>
      <c r="Y15" s="151"/>
      <c r="Z15" s="151"/>
      <c r="AA15" s="151"/>
      <c r="AB15" s="151"/>
      <c r="AC15" s="151"/>
      <c r="AD15" s="151"/>
      <c r="AE15" s="151"/>
      <c r="AF15" s="151"/>
      <c r="AG15" s="151" t="s">
        <v>201</v>
      </c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x14ac:dyDescent="0.2">
      <c r="A16" s="162" t="s">
        <v>189</v>
      </c>
      <c r="B16" s="163" t="s">
        <v>130</v>
      </c>
      <c r="C16" s="183" t="s">
        <v>131</v>
      </c>
      <c r="D16" s="164"/>
      <c r="E16" s="165"/>
      <c r="F16" s="166"/>
      <c r="G16" s="166">
        <f>SUMIF(AG17:AG20,"&lt;&gt;NOR",G17:G20)</f>
        <v>0</v>
      </c>
      <c r="H16" s="166"/>
      <c r="I16" s="166">
        <f>SUM(I17:I20)</f>
        <v>0</v>
      </c>
      <c r="J16" s="166"/>
      <c r="K16" s="166">
        <f>SUM(K17:K20)</f>
        <v>0</v>
      </c>
      <c r="L16" s="166"/>
      <c r="M16" s="166">
        <f>SUM(M17:M20)</f>
        <v>0</v>
      </c>
      <c r="N16" s="166"/>
      <c r="O16" s="166">
        <f>SUM(O17:O20)</f>
        <v>0</v>
      </c>
      <c r="P16" s="166"/>
      <c r="Q16" s="166">
        <f>SUM(Q17:Q20)</f>
        <v>0</v>
      </c>
      <c r="R16" s="166"/>
      <c r="S16" s="166"/>
      <c r="T16" s="167"/>
      <c r="U16" s="161"/>
      <c r="V16" s="161">
        <f>SUM(V17:V20)</f>
        <v>0</v>
      </c>
      <c r="W16" s="161"/>
      <c r="X16" s="161"/>
      <c r="AG16" t="s">
        <v>190</v>
      </c>
    </row>
    <row r="17" spans="1:60" outlineLevel="1" x14ac:dyDescent="0.2">
      <c r="A17" s="175">
        <v>7</v>
      </c>
      <c r="B17" s="176" t="s">
        <v>637</v>
      </c>
      <c r="C17" s="184" t="s">
        <v>797</v>
      </c>
      <c r="D17" s="177" t="s">
        <v>307</v>
      </c>
      <c r="E17" s="178">
        <v>1</v>
      </c>
      <c r="F17" s="179"/>
      <c r="G17" s="180">
        <f>ROUND(E17*F17,2)</f>
        <v>0</v>
      </c>
      <c r="H17" s="179"/>
      <c r="I17" s="180">
        <f>ROUND(E17*H17,2)</f>
        <v>0</v>
      </c>
      <c r="J17" s="179"/>
      <c r="K17" s="180">
        <f>ROUND(E17*J17,2)</f>
        <v>0</v>
      </c>
      <c r="L17" s="180">
        <v>21</v>
      </c>
      <c r="M17" s="180">
        <f>G17*(1+L17/100)</f>
        <v>0</v>
      </c>
      <c r="N17" s="180">
        <v>0</v>
      </c>
      <c r="O17" s="180">
        <f>ROUND(E17*N17,2)</f>
        <v>0</v>
      </c>
      <c r="P17" s="180">
        <v>0</v>
      </c>
      <c r="Q17" s="180">
        <f>ROUND(E17*P17,2)</f>
        <v>0</v>
      </c>
      <c r="R17" s="180"/>
      <c r="S17" s="180" t="s">
        <v>194</v>
      </c>
      <c r="T17" s="181" t="s">
        <v>195</v>
      </c>
      <c r="U17" s="160">
        <v>0</v>
      </c>
      <c r="V17" s="160">
        <f>ROUND(E17*U17,2)</f>
        <v>0</v>
      </c>
      <c r="W17" s="160"/>
      <c r="X17" s="160" t="s">
        <v>196</v>
      </c>
      <c r="Y17" s="151"/>
      <c r="Z17" s="151"/>
      <c r="AA17" s="151"/>
      <c r="AB17" s="151"/>
      <c r="AC17" s="151"/>
      <c r="AD17" s="151"/>
      <c r="AE17" s="151"/>
      <c r="AF17" s="151"/>
      <c r="AG17" s="151" t="s">
        <v>217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outlineLevel="1" x14ac:dyDescent="0.2">
      <c r="A18" s="175">
        <v>8</v>
      </c>
      <c r="B18" s="176" t="s">
        <v>640</v>
      </c>
      <c r="C18" s="184" t="s">
        <v>805</v>
      </c>
      <c r="D18" s="177" t="s">
        <v>307</v>
      </c>
      <c r="E18" s="178">
        <v>2</v>
      </c>
      <c r="F18" s="179"/>
      <c r="G18" s="180">
        <f>ROUND(E18*F18,2)</f>
        <v>0</v>
      </c>
      <c r="H18" s="179"/>
      <c r="I18" s="180">
        <f>ROUND(E18*H18,2)</f>
        <v>0</v>
      </c>
      <c r="J18" s="179"/>
      <c r="K18" s="180">
        <f>ROUND(E18*J18,2)</f>
        <v>0</v>
      </c>
      <c r="L18" s="180">
        <v>21</v>
      </c>
      <c r="M18" s="180">
        <f>G18*(1+L18/100)</f>
        <v>0</v>
      </c>
      <c r="N18" s="180">
        <v>0</v>
      </c>
      <c r="O18" s="180">
        <f>ROUND(E18*N18,2)</f>
        <v>0</v>
      </c>
      <c r="P18" s="180">
        <v>0</v>
      </c>
      <c r="Q18" s="180">
        <f>ROUND(E18*P18,2)</f>
        <v>0</v>
      </c>
      <c r="R18" s="180"/>
      <c r="S18" s="180" t="s">
        <v>194</v>
      </c>
      <c r="T18" s="181" t="s">
        <v>195</v>
      </c>
      <c r="U18" s="160">
        <v>0</v>
      </c>
      <c r="V18" s="160">
        <f>ROUND(E18*U18,2)</f>
        <v>0</v>
      </c>
      <c r="W18" s="160"/>
      <c r="X18" s="160" t="s">
        <v>200</v>
      </c>
      <c r="Y18" s="151"/>
      <c r="Z18" s="151"/>
      <c r="AA18" s="151"/>
      <c r="AB18" s="151"/>
      <c r="AC18" s="151"/>
      <c r="AD18" s="151"/>
      <c r="AE18" s="151"/>
      <c r="AF18" s="151"/>
      <c r="AG18" s="151" t="s">
        <v>291</v>
      </c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outlineLevel="1" x14ac:dyDescent="0.2">
      <c r="A19" s="175">
        <v>9</v>
      </c>
      <c r="B19" s="176" t="s">
        <v>655</v>
      </c>
      <c r="C19" s="184" t="s">
        <v>804</v>
      </c>
      <c r="D19" s="177" t="s">
        <v>386</v>
      </c>
      <c r="E19" s="178">
        <v>195</v>
      </c>
      <c r="F19" s="179"/>
      <c r="G19" s="180">
        <f>ROUND(E19*F19,2)</f>
        <v>0</v>
      </c>
      <c r="H19" s="179"/>
      <c r="I19" s="180">
        <f>ROUND(E19*H19,2)</f>
        <v>0</v>
      </c>
      <c r="J19" s="179"/>
      <c r="K19" s="180">
        <f>ROUND(E19*J19,2)</f>
        <v>0</v>
      </c>
      <c r="L19" s="180">
        <v>21</v>
      </c>
      <c r="M19" s="180">
        <f>G19*(1+L19/100)</f>
        <v>0</v>
      </c>
      <c r="N19" s="180">
        <v>0</v>
      </c>
      <c r="O19" s="180">
        <f>ROUND(E19*N19,2)</f>
        <v>0</v>
      </c>
      <c r="P19" s="180">
        <v>0</v>
      </c>
      <c r="Q19" s="180">
        <f>ROUND(E19*P19,2)</f>
        <v>0</v>
      </c>
      <c r="R19" s="180"/>
      <c r="S19" s="180" t="s">
        <v>194</v>
      </c>
      <c r="T19" s="181" t="s">
        <v>195</v>
      </c>
      <c r="U19" s="160">
        <v>0</v>
      </c>
      <c r="V19" s="160">
        <f>ROUND(E19*U19,2)</f>
        <v>0</v>
      </c>
      <c r="W19" s="160"/>
      <c r="X19" s="160" t="s">
        <v>200</v>
      </c>
      <c r="Y19" s="151"/>
      <c r="Z19" s="151"/>
      <c r="AA19" s="151"/>
      <c r="AB19" s="151"/>
      <c r="AC19" s="151"/>
      <c r="AD19" s="151"/>
      <c r="AE19" s="151"/>
      <c r="AF19" s="151"/>
      <c r="AG19" s="151" t="s">
        <v>291</v>
      </c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outlineLevel="1" x14ac:dyDescent="0.2">
      <c r="A20" s="168">
        <v>10</v>
      </c>
      <c r="B20" s="169" t="s">
        <v>675</v>
      </c>
      <c r="C20" s="185" t="s">
        <v>806</v>
      </c>
      <c r="D20" s="170" t="s">
        <v>307</v>
      </c>
      <c r="E20" s="171">
        <v>1</v>
      </c>
      <c r="F20" s="172"/>
      <c r="G20" s="173">
        <f>ROUND(E20*F20,2)</f>
        <v>0</v>
      </c>
      <c r="H20" s="172"/>
      <c r="I20" s="173">
        <f>ROUND(E20*H20,2)</f>
        <v>0</v>
      </c>
      <c r="J20" s="172"/>
      <c r="K20" s="173">
        <f>ROUND(E20*J20,2)</f>
        <v>0</v>
      </c>
      <c r="L20" s="173">
        <v>21</v>
      </c>
      <c r="M20" s="173">
        <f>G20*(1+L20/100)</f>
        <v>0</v>
      </c>
      <c r="N20" s="173">
        <v>0</v>
      </c>
      <c r="O20" s="173">
        <f>ROUND(E20*N20,2)</f>
        <v>0</v>
      </c>
      <c r="P20" s="173">
        <v>0</v>
      </c>
      <c r="Q20" s="173">
        <f>ROUND(E20*P20,2)</f>
        <v>0</v>
      </c>
      <c r="R20" s="173"/>
      <c r="S20" s="173" t="s">
        <v>194</v>
      </c>
      <c r="T20" s="174" t="s">
        <v>195</v>
      </c>
      <c r="U20" s="160">
        <v>0</v>
      </c>
      <c r="V20" s="160">
        <f>ROUND(E20*U20,2)</f>
        <v>0</v>
      </c>
      <c r="W20" s="160"/>
      <c r="X20" s="160" t="s">
        <v>200</v>
      </c>
      <c r="Y20" s="151"/>
      <c r="Z20" s="151"/>
      <c r="AA20" s="151"/>
      <c r="AB20" s="151"/>
      <c r="AC20" s="151"/>
      <c r="AD20" s="151"/>
      <c r="AE20" s="151"/>
      <c r="AF20" s="151"/>
      <c r="AG20" s="151" t="s">
        <v>291</v>
      </c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 x14ac:dyDescent="0.2">
      <c r="A21" s="3"/>
      <c r="B21" s="4"/>
      <c r="C21" s="186"/>
      <c r="D21" s="6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AE21">
        <v>15</v>
      </c>
      <c r="AF21">
        <v>21</v>
      </c>
      <c r="AG21" t="s">
        <v>176</v>
      </c>
    </row>
    <row r="22" spans="1:60" x14ac:dyDescent="0.2">
      <c r="A22" s="154"/>
      <c r="B22" s="155" t="s">
        <v>29</v>
      </c>
      <c r="C22" s="187"/>
      <c r="D22" s="156"/>
      <c r="E22" s="157"/>
      <c r="F22" s="157"/>
      <c r="G22" s="182">
        <f>G8+G16</f>
        <v>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AE22">
        <f>SUMIF(L7:L20,AE21,G7:G20)</f>
        <v>0</v>
      </c>
      <c r="AF22">
        <f>SUMIF(L7:L20,AF21,G7:G20)</f>
        <v>0</v>
      </c>
      <c r="AG22" t="s">
        <v>204</v>
      </c>
    </row>
    <row r="23" spans="1:60" x14ac:dyDescent="0.2">
      <c r="C23" s="188"/>
      <c r="D23" s="10"/>
      <c r="AG23" t="s">
        <v>205</v>
      </c>
    </row>
    <row r="24" spans="1:60" x14ac:dyDescent="0.2">
      <c r="D24" s="10"/>
    </row>
    <row r="25" spans="1:60" x14ac:dyDescent="0.2">
      <c r="D25" s="10"/>
    </row>
    <row r="26" spans="1:60" x14ac:dyDescent="0.2">
      <c r="D26" s="10"/>
    </row>
    <row r="27" spans="1:60" x14ac:dyDescent="0.2">
      <c r="D27" s="10"/>
    </row>
    <row r="28" spans="1:60" x14ac:dyDescent="0.2">
      <c r="D28" s="10"/>
    </row>
    <row r="29" spans="1:60" x14ac:dyDescent="0.2">
      <c r="D29" s="10"/>
    </row>
    <row r="30" spans="1:60" x14ac:dyDescent="0.2">
      <c r="D30" s="10"/>
    </row>
    <row r="31" spans="1:60" x14ac:dyDescent="0.2">
      <c r="D31" s="10"/>
    </row>
    <row r="32" spans="1:60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WaauQeMh68WGoKoSkZsZ/BkqphiBz+6OWfliCX5LuZE47hle2Q+cImuGPwK76BhXkhWM8SrcMXfBJM/PGf7oqA==" saltValue="1xG54gj0fDTNMN5knUKUUg==" spinCount="100000" sheet="1"/>
  <mergeCells count="5"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C4FCA-B196-492D-A18B-421EF72CCA69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ColWidth="8.85546875" defaultRowHeight="12.75" outlineLevelRow="1" x14ac:dyDescent="0.2"/>
  <cols>
    <col min="1" max="1" width="3.28515625" customWidth="1"/>
    <col min="2" max="2" width="12.42578125" style="125" customWidth="1"/>
    <col min="3" max="3" width="63.140625" style="125" customWidth="1"/>
    <col min="4" max="4" width="4.85546875" customWidth="1"/>
    <col min="5" max="5" width="10.42578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4" t="s">
        <v>163</v>
      </c>
      <c r="B1" s="244"/>
      <c r="C1" s="244"/>
      <c r="D1" s="244"/>
      <c r="E1" s="244"/>
      <c r="F1" s="244"/>
      <c r="G1" s="244"/>
      <c r="AG1" t="s">
        <v>164</v>
      </c>
    </row>
    <row r="2" spans="1:60" ht="24.95" customHeight="1" x14ac:dyDescent="0.2">
      <c r="A2" s="143" t="s">
        <v>7</v>
      </c>
      <c r="B2" s="49" t="s">
        <v>43</v>
      </c>
      <c r="C2" s="245" t="s">
        <v>44</v>
      </c>
      <c r="D2" s="246"/>
      <c r="E2" s="246"/>
      <c r="F2" s="246"/>
      <c r="G2" s="247"/>
      <c r="AG2" t="s">
        <v>165</v>
      </c>
    </row>
    <row r="3" spans="1:60" ht="24.95" customHeight="1" x14ac:dyDescent="0.2">
      <c r="A3" s="143" t="s">
        <v>8</v>
      </c>
      <c r="B3" s="49" t="s">
        <v>43</v>
      </c>
      <c r="C3" s="245" t="s">
        <v>44</v>
      </c>
      <c r="D3" s="246"/>
      <c r="E3" s="246"/>
      <c r="F3" s="246"/>
      <c r="G3" s="247"/>
      <c r="AC3" s="125" t="s">
        <v>165</v>
      </c>
      <c r="AG3" t="s">
        <v>166</v>
      </c>
    </row>
    <row r="4" spans="1:60" ht="24.95" customHeight="1" x14ac:dyDescent="0.2">
      <c r="A4" s="144" t="s">
        <v>9</v>
      </c>
      <c r="B4" s="145" t="s">
        <v>65</v>
      </c>
      <c r="C4" s="248" t="s">
        <v>66</v>
      </c>
      <c r="D4" s="249"/>
      <c r="E4" s="249"/>
      <c r="F4" s="249"/>
      <c r="G4" s="250"/>
      <c r="AG4" t="s">
        <v>167</v>
      </c>
    </row>
    <row r="5" spans="1:60" x14ac:dyDescent="0.2">
      <c r="D5" s="10"/>
    </row>
    <row r="6" spans="1:60" ht="38.25" x14ac:dyDescent="0.2">
      <c r="A6" s="147" t="s">
        <v>168</v>
      </c>
      <c r="B6" s="149" t="s">
        <v>169</v>
      </c>
      <c r="C6" s="149" t="s">
        <v>170</v>
      </c>
      <c r="D6" s="148" t="s">
        <v>171</v>
      </c>
      <c r="E6" s="147" t="s">
        <v>172</v>
      </c>
      <c r="F6" s="146" t="s">
        <v>173</v>
      </c>
      <c r="G6" s="147" t="s">
        <v>29</v>
      </c>
      <c r="H6" s="150" t="s">
        <v>30</v>
      </c>
      <c r="I6" s="150" t="s">
        <v>174</v>
      </c>
      <c r="J6" s="150" t="s">
        <v>31</v>
      </c>
      <c r="K6" s="150" t="s">
        <v>175</v>
      </c>
      <c r="L6" s="150" t="s">
        <v>176</v>
      </c>
      <c r="M6" s="150" t="s">
        <v>177</v>
      </c>
      <c r="N6" s="150" t="s">
        <v>178</v>
      </c>
      <c r="O6" s="150" t="s">
        <v>179</v>
      </c>
      <c r="P6" s="150" t="s">
        <v>180</v>
      </c>
      <c r="Q6" s="150" t="s">
        <v>181</v>
      </c>
      <c r="R6" s="150" t="s">
        <v>182</v>
      </c>
      <c r="S6" s="150" t="s">
        <v>183</v>
      </c>
      <c r="T6" s="150" t="s">
        <v>184</v>
      </c>
      <c r="U6" s="150" t="s">
        <v>185</v>
      </c>
      <c r="V6" s="150" t="s">
        <v>186</v>
      </c>
      <c r="W6" s="150" t="s">
        <v>187</v>
      </c>
      <c r="X6" s="150" t="s">
        <v>188</v>
      </c>
    </row>
    <row r="7" spans="1:60" hidden="1" x14ac:dyDescent="0.2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</row>
    <row r="8" spans="1:60" x14ac:dyDescent="0.2">
      <c r="A8" s="162" t="s">
        <v>189</v>
      </c>
      <c r="B8" s="163" t="s">
        <v>136</v>
      </c>
      <c r="C8" s="183" t="s">
        <v>137</v>
      </c>
      <c r="D8" s="164"/>
      <c r="E8" s="165"/>
      <c r="F8" s="166"/>
      <c r="G8" s="166">
        <f>SUMIF(AG9:AG20,"&lt;&gt;NOR",G9:G20)</f>
        <v>0</v>
      </c>
      <c r="H8" s="166"/>
      <c r="I8" s="166">
        <f>SUM(I9:I20)</f>
        <v>0</v>
      </c>
      <c r="J8" s="166"/>
      <c r="K8" s="166">
        <f>SUM(K9:K20)</f>
        <v>0</v>
      </c>
      <c r="L8" s="166"/>
      <c r="M8" s="166">
        <f>SUM(M9:M20)</f>
        <v>0</v>
      </c>
      <c r="N8" s="166"/>
      <c r="O8" s="166">
        <f>SUM(O9:O20)</f>
        <v>0</v>
      </c>
      <c r="P8" s="166"/>
      <c r="Q8" s="166">
        <f>SUM(Q9:Q20)</f>
        <v>0</v>
      </c>
      <c r="R8" s="166"/>
      <c r="S8" s="166"/>
      <c r="T8" s="167"/>
      <c r="U8" s="161"/>
      <c r="V8" s="161">
        <f>SUM(V9:V20)</f>
        <v>0</v>
      </c>
      <c r="W8" s="161"/>
      <c r="X8" s="161"/>
      <c r="AG8" t="s">
        <v>190</v>
      </c>
    </row>
    <row r="9" spans="1:60" outlineLevel="1" x14ac:dyDescent="0.2">
      <c r="A9" s="175">
        <v>1</v>
      </c>
      <c r="B9" s="176" t="s">
        <v>807</v>
      </c>
      <c r="C9" s="184" t="s">
        <v>808</v>
      </c>
      <c r="D9" s="177" t="s">
        <v>193</v>
      </c>
      <c r="E9" s="178">
        <v>1</v>
      </c>
      <c r="F9" s="179"/>
      <c r="G9" s="180">
        <f t="shared" ref="G9:G20" si="0">ROUND(E9*F9,2)</f>
        <v>0</v>
      </c>
      <c r="H9" s="179"/>
      <c r="I9" s="180">
        <f t="shared" ref="I9:I20" si="1">ROUND(E9*H9,2)</f>
        <v>0</v>
      </c>
      <c r="J9" s="179"/>
      <c r="K9" s="180">
        <f t="shared" ref="K9:K20" si="2">ROUND(E9*J9,2)</f>
        <v>0</v>
      </c>
      <c r="L9" s="180">
        <v>21</v>
      </c>
      <c r="M9" s="180">
        <f t="shared" ref="M9:M20" si="3">G9*(1+L9/100)</f>
        <v>0</v>
      </c>
      <c r="N9" s="180">
        <v>0</v>
      </c>
      <c r="O9" s="180">
        <f t="shared" ref="O9:O20" si="4">ROUND(E9*N9,2)</f>
        <v>0</v>
      </c>
      <c r="P9" s="180">
        <v>0</v>
      </c>
      <c r="Q9" s="180">
        <f t="shared" ref="Q9:Q20" si="5">ROUND(E9*P9,2)</f>
        <v>0</v>
      </c>
      <c r="R9" s="180"/>
      <c r="S9" s="180" t="s">
        <v>194</v>
      </c>
      <c r="T9" s="181" t="s">
        <v>195</v>
      </c>
      <c r="U9" s="160">
        <v>0</v>
      </c>
      <c r="V9" s="160">
        <f t="shared" ref="V9:V20" si="6">ROUND(E9*U9,2)</f>
        <v>0</v>
      </c>
      <c r="W9" s="160"/>
      <c r="X9" s="160" t="s">
        <v>196</v>
      </c>
      <c r="Y9" s="151"/>
      <c r="Z9" s="151"/>
      <c r="AA9" s="151"/>
      <c r="AB9" s="151"/>
      <c r="AC9" s="151"/>
      <c r="AD9" s="151"/>
      <c r="AE9" s="151"/>
      <c r="AF9" s="151"/>
      <c r="AG9" s="151" t="s">
        <v>217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1" x14ac:dyDescent="0.2">
      <c r="A10" s="175">
        <v>2</v>
      </c>
      <c r="B10" s="176" t="s">
        <v>809</v>
      </c>
      <c r="C10" s="184" t="s">
        <v>810</v>
      </c>
      <c r="D10" s="177" t="s">
        <v>307</v>
      </c>
      <c r="E10" s="178">
        <v>7</v>
      </c>
      <c r="F10" s="179"/>
      <c r="G10" s="180">
        <f t="shared" si="0"/>
        <v>0</v>
      </c>
      <c r="H10" s="179"/>
      <c r="I10" s="180">
        <f t="shared" si="1"/>
        <v>0</v>
      </c>
      <c r="J10" s="179"/>
      <c r="K10" s="180">
        <f t="shared" si="2"/>
        <v>0</v>
      </c>
      <c r="L10" s="180">
        <v>21</v>
      </c>
      <c r="M10" s="180">
        <f t="shared" si="3"/>
        <v>0</v>
      </c>
      <c r="N10" s="180">
        <v>0</v>
      </c>
      <c r="O10" s="180">
        <f t="shared" si="4"/>
        <v>0</v>
      </c>
      <c r="P10" s="180">
        <v>0</v>
      </c>
      <c r="Q10" s="180">
        <f t="shared" si="5"/>
        <v>0</v>
      </c>
      <c r="R10" s="180"/>
      <c r="S10" s="180" t="s">
        <v>194</v>
      </c>
      <c r="T10" s="181" t="s">
        <v>195</v>
      </c>
      <c r="U10" s="160">
        <v>0</v>
      </c>
      <c r="V10" s="160">
        <f t="shared" si="6"/>
        <v>0</v>
      </c>
      <c r="W10" s="160"/>
      <c r="X10" s="160" t="s">
        <v>196</v>
      </c>
      <c r="Y10" s="151"/>
      <c r="Z10" s="151"/>
      <c r="AA10" s="151"/>
      <c r="AB10" s="151"/>
      <c r="AC10" s="151"/>
      <c r="AD10" s="151"/>
      <c r="AE10" s="151"/>
      <c r="AF10" s="151"/>
      <c r="AG10" s="151" t="s">
        <v>217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</row>
    <row r="11" spans="1:60" outlineLevel="1" x14ac:dyDescent="0.2">
      <c r="A11" s="175">
        <v>3</v>
      </c>
      <c r="B11" s="176" t="s">
        <v>811</v>
      </c>
      <c r="C11" s="184" t="s">
        <v>812</v>
      </c>
      <c r="D11" s="177" t="s">
        <v>307</v>
      </c>
      <c r="E11" s="178">
        <v>13</v>
      </c>
      <c r="F11" s="179"/>
      <c r="G11" s="180">
        <f t="shared" si="0"/>
        <v>0</v>
      </c>
      <c r="H11" s="179"/>
      <c r="I11" s="180">
        <f t="shared" si="1"/>
        <v>0</v>
      </c>
      <c r="J11" s="179"/>
      <c r="K11" s="180">
        <f t="shared" si="2"/>
        <v>0</v>
      </c>
      <c r="L11" s="180">
        <v>21</v>
      </c>
      <c r="M11" s="180">
        <f t="shared" si="3"/>
        <v>0</v>
      </c>
      <c r="N11" s="180">
        <v>0</v>
      </c>
      <c r="O11" s="180">
        <f t="shared" si="4"/>
        <v>0</v>
      </c>
      <c r="P11" s="180">
        <v>0</v>
      </c>
      <c r="Q11" s="180">
        <f t="shared" si="5"/>
        <v>0</v>
      </c>
      <c r="R11" s="180"/>
      <c r="S11" s="180" t="s">
        <v>194</v>
      </c>
      <c r="T11" s="181" t="s">
        <v>195</v>
      </c>
      <c r="U11" s="160">
        <v>0</v>
      </c>
      <c r="V11" s="160">
        <f t="shared" si="6"/>
        <v>0</v>
      </c>
      <c r="W11" s="160"/>
      <c r="X11" s="160" t="s">
        <v>196</v>
      </c>
      <c r="Y11" s="151"/>
      <c r="Z11" s="151"/>
      <c r="AA11" s="151"/>
      <c r="AB11" s="151"/>
      <c r="AC11" s="151"/>
      <c r="AD11" s="151"/>
      <c r="AE11" s="151"/>
      <c r="AF11" s="151"/>
      <c r="AG11" s="151" t="s">
        <v>217</v>
      </c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1" x14ac:dyDescent="0.2">
      <c r="A12" s="175">
        <v>4</v>
      </c>
      <c r="B12" s="176" t="s">
        <v>813</v>
      </c>
      <c r="C12" s="184" t="s">
        <v>814</v>
      </c>
      <c r="D12" s="177" t="s">
        <v>815</v>
      </c>
      <c r="E12" s="178">
        <v>10</v>
      </c>
      <c r="F12" s="179"/>
      <c r="G12" s="180">
        <f t="shared" si="0"/>
        <v>0</v>
      </c>
      <c r="H12" s="179"/>
      <c r="I12" s="180">
        <f t="shared" si="1"/>
        <v>0</v>
      </c>
      <c r="J12" s="179"/>
      <c r="K12" s="180">
        <f t="shared" si="2"/>
        <v>0</v>
      </c>
      <c r="L12" s="180">
        <v>21</v>
      </c>
      <c r="M12" s="180">
        <f t="shared" si="3"/>
        <v>0</v>
      </c>
      <c r="N12" s="180">
        <v>0</v>
      </c>
      <c r="O12" s="180">
        <f t="shared" si="4"/>
        <v>0</v>
      </c>
      <c r="P12" s="180">
        <v>0</v>
      </c>
      <c r="Q12" s="180">
        <f t="shared" si="5"/>
        <v>0</v>
      </c>
      <c r="R12" s="180"/>
      <c r="S12" s="180" t="s">
        <v>194</v>
      </c>
      <c r="T12" s="181" t="s">
        <v>195</v>
      </c>
      <c r="U12" s="160">
        <v>0</v>
      </c>
      <c r="V12" s="160">
        <f t="shared" si="6"/>
        <v>0</v>
      </c>
      <c r="W12" s="160"/>
      <c r="X12" s="160" t="s">
        <v>196</v>
      </c>
      <c r="Y12" s="151"/>
      <c r="Z12" s="151"/>
      <c r="AA12" s="151"/>
      <c r="AB12" s="151"/>
      <c r="AC12" s="151"/>
      <c r="AD12" s="151"/>
      <c r="AE12" s="151"/>
      <c r="AF12" s="151"/>
      <c r="AG12" s="151" t="s">
        <v>217</v>
      </c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outlineLevel="1" x14ac:dyDescent="0.2">
      <c r="A13" s="175">
        <v>5</v>
      </c>
      <c r="B13" s="176" t="s">
        <v>816</v>
      </c>
      <c r="C13" s="184" t="s">
        <v>817</v>
      </c>
      <c r="D13" s="177" t="s">
        <v>815</v>
      </c>
      <c r="E13" s="178">
        <v>10</v>
      </c>
      <c r="F13" s="179"/>
      <c r="G13" s="180">
        <f t="shared" si="0"/>
        <v>0</v>
      </c>
      <c r="H13" s="179"/>
      <c r="I13" s="180">
        <f t="shared" si="1"/>
        <v>0</v>
      </c>
      <c r="J13" s="179"/>
      <c r="K13" s="180">
        <f t="shared" si="2"/>
        <v>0</v>
      </c>
      <c r="L13" s="180">
        <v>21</v>
      </c>
      <c r="M13" s="180">
        <f t="shared" si="3"/>
        <v>0</v>
      </c>
      <c r="N13" s="180">
        <v>0</v>
      </c>
      <c r="O13" s="180">
        <f t="shared" si="4"/>
        <v>0</v>
      </c>
      <c r="P13" s="180">
        <v>0</v>
      </c>
      <c r="Q13" s="180">
        <f t="shared" si="5"/>
        <v>0</v>
      </c>
      <c r="R13" s="180"/>
      <c r="S13" s="180" t="s">
        <v>194</v>
      </c>
      <c r="T13" s="181" t="s">
        <v>195</v>
      </c>
      <c r="U13" s="160">
        <v>0</v>
      </c>
      <c r="V13" s="160">
        <f t="shared" si="6"/>
        <v>0</v>
      </c>
      <c r="W13" s="160"/>
      <c r="X13" s="160" t="s">
        <v>196</v>
      </c>
      <c r="Y13" s="151"/>
      <c r="Z13" s="151"/>
      <c r="AA13" s="151"/>
      <c r="AB13" s="151"/>
      <c r="AC13" s="151"/>
      <c r="AD13" s="151"/>
      <c r="AE13" s="151"/>
      <c r="AF13" s="151"/>
      <c r="AG13" s="151" t="s">
        <v>217</v>
      </c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outlineLevel="1" x14ac:dyDescent="0.2">
      <c r="A14" s="175">
        <v>6</v>
      </c>
      <c r="B14" s="176" t="s">
        <v>818</v>
      </c>
      <c r="C14" s="184" t="s">
        <v>819</v>
      </c>
      <c r="D14" s="177" t="s">
        <v>307</v>
      </c>
      <c r="E14" s="178">
        <v>13</v>
      </c>
      <c r="F14" s="179"/>
      <c r="G14" s="180">
        <f t="shared" si="0"/>
        <v>0</v>
      </c>
      <c r="H14" s="179"/>
      <c r="I14" s="180">
        <f t="shared" si="1"/>
        <v>0</v>
      </c>
      <c r="J14" s="179"/>
      <c r="K14" s="180">
        <f t="shared" si="2"/>
        <v>0</v>
      </c>
      <c r="L14" s="180">
        <v>21</v>
      </c>
      <c r="M14" s="180">
        <f t="shared" si="3"/>
        <v>0</v>
      </c>
      <c r="N14" s="180">
        <v>0</v>
      </c>
      <c r="O14" s="180">
        <f t="shared" si="4"/>
        <v>0</v>
      </c>
      <c r="P14" s="180">
        <v>0</v>
      </c>
      <c r="Q14" s="180">
        <f t="shared" si="5"/>
        <v>0</v>
      </c>
      <c r="R14" s="180"/>
      <c r="S14" s="180" t="s">
        <v>194</v>
      </c>
      <c r="T14" s="181" t="s">
        <v>195</v>
      </c>
      <c r="U14" s="160">
        <v>0</v>
      </c>
      <c r="V14" s="160">
        <f t="shared" si="6"/>
        <v>0</v>
      </c>
      <c r="W14" s="160"/>
      <c r="X14" s="160" t="s">
        <v>196</v>
      </c>
      <c r="Y14" s="151"/>
      <c r="Z14" s="151"/>
      <c r="AA14" s="151"/>
      <c r="AB14" s="151"/>
      <c r="AC14" s="151"/>
      <c r="AD14" s="151"/>
      <c r="AE14" s="151"/>
      <c r="AF14" s="151"/>
      <c r="AG14" s="151" t="s">
        <v>217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1" x14ac:dyDescent="0.2">
      <c r="A15" s="175">
        <v>7</v>
      </c>
      <c r="B15" s="176" t="s">
        <v>820</v>
      </c>
      <c r="C15" s="184" t="s">
        <v>821</v>
      </c>
      <c r="D15" s="177" t="s">
        <v>307</v>
      </c>
      <c r="E15" s="178">
        <v>1</v>
      </c>
      <c r="F15" s="179"/>
      <c r="G15" s="180">
        <f t="shared" si="0"/>
        <v>0</v>
      </c>
      <c r="H15" s="179"/>
      <c r="I15" s="180">
        <f t="shared" si="1"/>
        <v>0</v>
      </c>
      <c r="J15" s="179"/>
      <c r="K15" s="180">
        <f t="shared" si="2"/>
        <v>0</v>
      </c>
      <c r="L15" s="180">
        <v>21</v>
      </c>
      <c r="M15" s="180">
        <f t="shared" si="3"/>
        <v>0</v>
      </c>
      <c r="N15" s="180">
        <v>0</v>
      </c>
      <c r="O15" s="180">
        <f t="shared" si="4"/>
        <v>0</v>
      </c>
      <c r="P15" s="180">
        <v>0</v>
      </c>
      <c r="Q15" s="180">
        <f t="shared" si="5"/>
        <v>0</v>
      </c>
      <c r="R15" s="180"/>
      <c r="S15" s="180" t="s">
        <v>194</v>
      </c>
      <c r="T15" s="181" t="s">
        <v>195</v>
      </c>
      <c r="U15" s="160">
        <v>0</v>
      </c>
      <c r="V15" s="160">
        <f t="shared" si="6"/>
        <v>0</v>
      </c>
      <c r="W15" s="160"/>
      <c r="X15" s="160" t="s">
        <v>196</v>
      </c>
      <c r="Y15" s="151"/>
      <c r="Z15" s="151"/>
      <c r="AA15" s="151"/>
      <c r="AB15" s="151"/>
      <c r="AC15" s="151"/>
      <c r="AD15" s="151"/>
      <c r="AE15" s="151"/>
      <c r="AF15" s="151"/>
      <c r="AG15" s="151" t="s">
        <v>217</v>
      </c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outlineLevel="1" x14ac:dyDescent="0.2">
      <c r="A16" s="175">
        <v>8</v>
      </c>
      <c r="B16" s="176" t="s">
        <v>822</v>
      </c>
      <c r="C16" s="184" t="s">
        <v>823</v>
      </c>
      <c r="D16" s="177" t="s">
        <v>300</v>
      </c>
      <c r="E16" s="178">
        <v>132</v>
      </c>
      <c r="F16" s="179"/>
      <c r="G16" s="180">
        <f t="shared" si="0"/>
        <v>0</v>
      </c>
      <c r="H16" s="179"/>
      <c r="I16" s="180">
        <f t="shared" si="1"/>
        <v>0</v>
      </c>
      <c r="J16" s="179"/>
      <c r="K16" s="180">
        <f t="shared" si="2"/>
        <v>0</v>
      </c>
      <c r="L16" s="180">
        <v>21</v>
      </c>
      <c r="M16" s="180">
        <f t="shared" si="3"/>
        <v>0</v>
      </c>
      <c r="N16" s="180">
        <v>0</v>
      </c>
      <c r="O16" s="180">
        <f t="shared" si="4"/>
        <v>0</v>
      </c>
      <c r="P16" s="180">
        <v>0</v>
      </c>
      <c r="Q16" s="180">
        <f t="shared" si="5"/>
        <v>0</v>
      </c>
      <c r="R16" s="180"/>
      <c r="S16" s="180" t="s">
        <v>194</v>
      </c>
      <c r="T16" s="181" t="s">
        <v>195</v>
      </c>
      <c r="U16" s="160">
        <v>0</v>
      </c>
      <c r="V16" s="160">
        <f t="shared" si="6"/>
        <v>0</v>
      </c>
      <c r="W16" s="160"/>
      <c r="X16" s="160" t="s">
        <v>196</v>
      </c>
      <c r="Y16" s="151"/>
      <c r="Z16" s="151"/>
      <c r="AA16" s="151"/>
      <c r="AB16" s="151"/>
      <c r="AC16" s="151"/>
      <c r="AD16" s="151"/>
      <c r="AE16" s="151"/>
      <c r="AF16" s="151"/>
      <c r="AG16" s="151" t="s">
        <v>217</v>
      </c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outlineLevel="1" x14ac:dyDescent="0.2">
      <c r="A17" s="175">
        <v>9</v>
      </c>
      <c r="B17" s="176" t="s">
        <v>824</v>
      </c>
      <c r="C17" s="184" t="s">
        <v>825</v>
      </c>
      <c r="D17" s="177" t="s">
        <v>300</v>
      </c>
      <c r="E17" s="178">
        <v>67</v>
      </c>
      <c r="F17" s="179"/>
      <c r="G17" s="180">
        <f t="shared" si="0"/>
        <v>0</v>
      </c>
      <c r="H17" s="179"/>
      <c r="I17" s="180">
        <f t="shared" si="1"/>
        <v>0</v>
      </c>
      <c r="J17" s="179"/>
      <c r="K17" s="180">
        <f t="shared" si="2"/>
        <v>0</v>
      </c>
      <c r="L17" s="180">
        <v>21</v>
      </c>
      <c r="M17" s="180">
        <f t="shared" si="3"/>
        <v>0</v>
      </c>
      <c r="N17" s="180">
        <v>0</v>
      </c>
      <c r="O17" s="180">
        <f t="shared" si="4"/>
        <v>0</v>
      </c>
      <c r="P17" s="180">
        <v>0</v>
      </c>
      <c r="Q17" s="180">
        <f t="shared" si="5"/>
        <v>0</v>
      </c>
      <c r="R17" s="180"/>
      <c r="S17" s="180" t="s">
        <v>194</v>
      </c>
      <c r="T17" s="181" t="s">
        <v>195</v>
      </c>
      <c r="U17" s="160">
        <v>0</v>
      </c>
      <c r="V17" s="160">
        <f t="shared" si="6"/>
        <v>0</v>
      </c>
      <c r="W17" s="160"/>
      <c r="X17" s="160" t="s">
        <v>196</v>
      </c>
      <c r="Y17" s="151"/>
      <c r="Z17" s="151"/>
      <c r="AA17" s="151"/>
      <c r="AB17" s="151"/>
      <c r="AC17" s="151"/>
      <c r="AD17" s="151"/>
      <c r="AE17" s="151"/>
      <c r="AF17" s="151"/>
      <c r="AG17" s="151" t="s">
        <v>217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outlineLevel="1" x14ac:dyDescent="0.2">
      <c r="A18" s="175">
        <v>10</v>
      </c>
      <c r="B18" s="176" t="s">
        <v>826</v>
      </c>
      <c r="C18" s="184" t="s">
        <v>827</v>
      </c>
      <c r="D18" s="177" t="s">
        <v>208</v>
      </c>
      <c r="E18" s="178">
        <v>270</v>
      </c>
      <c r="F18" s="179"/>
      <c r="G18" s="180">
        <f t="shared" si="0"/>
        <v>0</v>
      </c>
      <c r="H18" s="179"/>
      <c r="I18" s="180">
        <f t="shared" si="1"/>
        <v>0</v>
      </c>
      <c r="J18" s="179"/>
      <c r="K18" s="180">
        <f t="shared" si="2"/>
        <v>0</v>
      </c>
      <c r="L18" s="180">
        <v>21</v>
      </c>
      <c r="M18" s="180">
        <f t="shared" si="3"/>
        <v>0</v>
      </c>
      <c r="N18" s="180">
        <v>0</v>
      </c>
      <c r="O18" s="180">
        <f t="shared" si="4"/>
        <v>0</v>
      </c>
      <c r="P18" s="180">
        <v>0</v>
      </c>
      <c r="Q18" s="180">
        <f t="shared" si="5"/>
        <v>0</v>
      </c>
      <c r="R18" s="180"/>
      <c r="S18" s="180" t="s">
        <v>194</v>
      </c>
      <c r="T18" s="181" t="s">
        <v>195</v>
      </c>
      <c r="U18" s="160">
        <v>0</v>
      </c>
      <c r="V18" s="160">
        <f t="shared" si="6"/>
        <v>0</v>
      </c>
      <c r="W18" s="160"/>
      <c r="X18" s="160" t="s">
        <v>200</v>
      </c>
      <c r="Y18" s="151"/>
      <c r="Z18" s="151"/>
      <c r="AA18" s="151"/>
      <c r="AB18" s="151"/>
      <c r="AC18" s="151"/>
      <c r="AD18" s="151"/>
      <c r="AE18" s="151"/>
      <c r="AF18" s="151"/>
      <c r="AG18" s="151" t="s">
        <v>201</v>
      </c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outlineLevel="1" x14ac:dyDescent="0.2">
      <c r="A19" s="175">
        <v>11</v>
      </c>
      <c r="B19" s="176" t="s">
        <v>828</v>
      </c>
      <c r="C19" s="184" t="s">
        <v>829</v>
      </c>
      <c r="D19" s="177" t="s">
        <v>307</v>
      </c>
      <c r="E19" s="178">
        <v>28</v>
      </c>
      <c r="F19" s="179"/>
      <c r="G19" s="180">
        <f t="shared" si="0"/>
        <v>0</v>
      </c>
      <c r="H19" s="179"/>
      <c r="I19" s="180">
        <f t="shared" si="1"/>
        <v>0</v>
      </c>
      <c r="J19" s="179"/>
      <c r="K19" s="180">
        <f t="shared" si="2"/>
        <v>0</v>
      </c>
      <c r="L19" s="180">
        <v>21</v>
      </c>
      <c r="M19" s="180">
        <f t="shared" si="3"/>
        <v>0</v>
      </c>
      <c r="N19" s="180">
        <v>0</v>
      </c>
      <c r="O19" s="180">
        <f t="shared" si="4"/>
        <v>0</v>
      </c>
      <c r="P19" s="180">
        <v>0</v>
      </c>
      <c r="Q19" s="180">
        <f t="shared" si="5"/>
        <v>0</v>
      </c>
      <c r="R19" s="180"/>
      <c r="S19" s="180" t="s">
        <v>194</v>
      </c>
      <c r="T19" s="181" t="s">
        <v>195</v>
      </c>
      <c r="U19" s="160">
        <v>0</v>
      </c>
      <c r="V19" s="160">
        <f t="shared" si="6"/>
        <v>0</v>
      </c>
      <c r="W19" s="160"/>
      <c r="X19" s="160" t="s">
        <v>200</v>
      </c>
      <c r="Y19" s="151"/>
      <c r="Z19" s="151"/>
      <c r="AA19" s="151"/>
      <c r="AB19" s="151"/>
      <c r="AC19" s="151"/>
      <c r="AD19" s="151"/>
      <c r="AE19" s="151"/>
      <c r="AF19" s="151"/>
      <c r="AG19" s="151" t="s">
        <v>201</v>
      </c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outlineLevel="1" x14ac:dyDescent="0.2">
      <c r="A20" s="175">
        <v>12</v>
      </c>
      <c r="B20" s="176" t="s">
        <v>830</v>
      </c>
      <c r="C20" s="184" t="s">
        <v>831</v>
      </c>
      <c r="D20" s="177" t="s">
        <v>193</v>
      </c>
      <c r="E20" s="178">
        <v>1</v>
      </c>
      <c r="F20" s="179"/>
      <c r="G20" s="180">
        <f t="shared" si="0"/>
        <v>0</v>
      </c>
      <c r="H20" s="179"/>
      <c r="I20" s="180">
        <f t="shared" si="1"/>
        <v>0</v>
      </c>
      <c r="J20" s="179"/>
      <c r="K20" s="180">
        <f t="shared" si="2"/>
        <v>0</v>
      </c>
      <c r="L20" s="180">
        <v>21</v>
      </c>
      <c r="M20" s="180">
        <f t="shared" si="3"/>
        <v>0</v>
      </c>
      <c r="N20" s="180">
        <v>0</v>
      </c>
      <c r="O20" s="180">
        <f t="shared" si="4"/>
        <v>0</v>
      </c>
      <c r="P20" s="180">
        <v>0</v>
      </c>
      <c r="Q20" s="180">
        <f t="shared" si="5"/>
        <v>0</v>
      </c>
      <c r="R20" s="180"/>
      <c r="S20" s="180" t="s">
        <v>194</v>
      </c>
      <c r="T20" s="181" t="s">
        <v>195</v>
      </c>
      <c r="U20" s="160">
        <v>0</v>
      </c>
      <c r="V20" s="160">
        <f t="shared" si="6"/>
        <v>0</v>
      </c>
      <c r="W20" s="160"/>
      <c r="X20" s="160" t="s">
        <v>200</v>
      </c>
      <c r="Y20" s="151"/>
      <c r="Z20" s="151"/>
      <c r="AA20" s="151"/>
      <c r="AB20" s="151"/>
      <c r="AC20" s="151"/>
      <c r="AD20" s="151"/>
      <c r="AE20" s="151"/>
      <c r="AF20" s="151"/>
      <c r="AG20" s="151" t="s">
        <v>201</v>
      </c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 x14ac:dyDescent="0.2">
      <c r="A21" s="162" t="s">
        <v>189</v>
      </c>
      <c r="B21" s="163" t="s">
        <v>138</v>
      </c>
      <c r="C21" s="183" t="s">
        <v>139</v>
      </c>
      <c r="D21" s="164"/>
      <c r="E21" s="165"/>
      <c r="F21" s="166"/>
      <c r="G21" s="166">
        <f>SUMIF(AG22:AG29,"&lt;&gt;NOR",G22:G29)</f>
        <v>0</v>
      </c>
      <c r="H21" s="166"/>
      <c r="I21" s="166">
        <f>SUM(I22:I29)</f>
        <v>0</v>
      </c>
      <c r="J21" s="166"/>
      <c r="K21" s="166">
        <f>SUM(K22:K29)</f>
        <v>0</v>
      </c>
      <c r="L21" s="166"/>
      <c r="M21" s="166">
        <f>SUM(M22:M29)</f>
        <v>0</v>
      </c>
      <c r="N21" s="166"/>
      <c r="O21" s="166">
        <f>SUM(O22:O29)</f>
        <v>0</v>
      </c>
      <c r="P21" s="166"/>
      <c r="Q21" s="166">
        <f>SUM(Q22:Q29)</f>
        <v>0</v>
      </c>
      <c r="R21" s="166"/>
      <c r="S21" s="166"/>
      <c r="T21" s="167"/>
      <c r="U21" s="161"/>
      <c r="V21" s="161">
        <f>SUM(V22:V29)</f>
        <v>0</v>
      </c>
      <c r="W21" s="161"/>
      <c r="X21" s="161"/>
      <c r="AG21" t="s">
        <v>190</v>
      </c>
    </row>
    <row r="22" spans="1:60" outlineLevel="1" x14ac:dyDescent="0.2">
      <c r="A22" s="175">
        <v>13</v>
      </c>
      <c r="B22" s="176" t="s">
        <v>832</v>
      </c>
      <c r="C22" s="184" t="s">
        <v>833</v>
      </c>
      <c r="D22" s="177" t="s">
        <v>300</v>
      </c>
      <c r="E22" s="178">
        <v>132</v>
      </c>
      <c r="F22" s="179"/>
      <c r="G22" s="180">
        <f t="shared" ref="G22:G29" si="7">ROUND(E22*F22,2)</f>
        <v>0</v>
      </c>
      <c r="H22" s="179"/>
      <c r="I22" s="180">
        <f t="shared" ref="I22:I29" si="8">ROUND(E22*H22,2)</f>
        <v>0</v>
      </c>
      <c r="J22" s="179"/>
      <c r="K22" s="180">
        <f t="shared" ref="K22:K29" si="9">ROUND(E22*J22,2)</f>
        <v>0</v>
      </c>
      <c r="L22" s="180">
        <v>21</v>
      </c>
      <c r="M22" s="180">
        <f t="shared" ref="M22:M29" si="10">G22*(1+L22/100)</f>
        <v>0</v>
      </c>
      <c r="N22" s="180">
        <v>0</v>
      </c>
      <c r="O22" s="180">
        <f t="shared" ref="O22:O29" si="11">ROUND(E22*N22,2)</f>
        <v>0</v>
      </c>
      <c r="P22" s="180">
        <v>0</v>
      </c>
      <c r="Q22" s="180">
        <f t="shared" ref="Q22:Q29" si="12">ROUND(E22*P22,2)</f>
        <v>0</v>
      </c>
      <c r="R22" s="180"/>
      <c r="S22" s="180" t="s">
        <v>194</v>
      </c>
      <c r="T22" s="181" t="s">
        <v>195</v>
      </c>
      <c r="U22" s="160">
        <v>0</v>
      </c>
      <c r="V22" s="160">
        <f t="shared" ref="V22:V29" si="13">ROUND(E22*U22,2)</f>
        <v>0</v>
      </c>
      <c r="W22" s="160"/>
      <c r="X22" s="160" t="s">
        <v>196</v>
      </c>
      <c r="Y22" s="151"/>
      <c r="Z22" s="151"/>
      <c r="AA22" s="151"/>
      <c r="AB22" s="151"/>
      <c r="AC22" s="151"/>
      <c r="AD22" s="151"/>
      <c r="AE22" s="151"/>
      <c r="AF22" s="151"/>
      <c r="AG22" s="151" t="s">
        <v>217</v>
      </c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</row>
    <row r="23" spans="1:60" outlineLevel="1" x14ac:dyDescent="0.2">
      <c r="A23" s="175">
        <v>14</v>
      </c>
      <c r="B23" s="176" t="s">
        <v>834</v>
      </c>
      <c r="C23" s="184" t="s">
        <v>835</v>
      </c>
      <c r="D23" s="177" t="s">
        <v>836</v>
      </c>
      <c r="E23" s="178">
        <v>24</v>
      </c>
      <c r="F23" s="179"/>
      <c r="G23" s="180">
        <f t="shared" si="7"/>
        <v>0</v>
      </c>
      <c r="H23" s="179"/>
      <c r="I23" s="180">
        <f t="shared" si="8"/>
        <v>0</v>
      </c>
      <c r="J23" s="179"/>
      <c r="K23" s="180">
        <f t="shared" si="9"/>
        <v>0</v>
      </c>
      <c r="L23" s="180">
        <v>21</v>
      </c>
      <c r="M23" s="180">
        <f t="shared" si="10"/>
        <v>0</v>
      </c>
      <c r="N23" s="180">
        <v>0</v>
      </c>
      <c r="O23" s="180">
        <f t="shared" si="11"/>
        <v>0</v>
      </c>
      <c r="P23" s="180">
        <v>0</v>
      </c>
      <c r="Q23" s="180">
        <f t="shared" si="12"/>
        <v>0</v>
      </c>
      <c r="R23" s="180"/>
      <c r="S23" s="180" t="s">
        <v>194</v>
      </c>
      <c r="T23" s="181" t="s">
        <v>195</v>
      </c>
      <c r="U23" s="160">
        <v>0</v>
      </c>
      <c r="V23" s="160">
        <f t="shared" si="13"/>
        <v>0</v>
      </c>
      <c r="W23" s="160"/>
      <c r="X23" s="160" t="s">
        <v>196</v>
      </c>
      <c r="Y23" s="151"/>
      <c r="Z23" s="151"/>
      <c r="AA23" s="151"/>
      <c r="AB23" s="151"/>
      <c r="AC23" s="151"/>
      <c r="AD23" s="151"/>
      <c r="AE23" s="151"/>
      <c r="AF23" s="151"/>
      <c r="AG23" s="151" t="s">
        <v>217</v>
      </c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</row>
    <row r="24" spans="1:60" outlineLevel="1" x14ac:dyDescent="0.2">
      <c r="A24" s="175">
        <v>15</v>
      </c>
      <c r="B24" s="176" t="s">
        <v>837</v>
      </c>
      <c r="C24" s="184" t="s">
        <v>838</v>
      </c>
      <c r="D24" s="177" t="s">
        <v>300</v>
      </c>
      <c r="E24" s="178">
        <v>348</v>
      </c>
      <c r="F24" s="179"/>
      <c r="G24" s="180">
        <f t="shared" si="7"/>
        <v>0</v>
      </c>
      <c r="H24" s="179"/>
      <c r="I24" s="180">
        <f t="shared" si="8"/>
        <v>0</v>
      </c>
      <c r="J24" s="179"/>
      <c r="K24" s="180">
        <f t="shared" si="9"/>
        <v>0</v>
      </c>
      <c r="L24" s="180">
        <v>21</v>
      </c>
      <c r="M24" s="180">
        <f t="shared" si="10"/>
        <v>0</v>
      </c>
      <c r="N24" s="180">
        <v>0</v>
      </c>
      <c r="O24" s="180">
        <f t="shared" si="11"/>
        <v>0</v>
      </c>
      <c r="P24" s="180">
        <v>0</v>
      </c>
      <c r="Q24" s="180">
        <f t="shared" si="12"/>
        <v>0</v>
      </c>
      <c r="R24" s="180"/>
      <c r="S24" s="180" t="s">
        <v>194</v>
      </c>
      <c r="T24" s="181" t="s">
        <v>195</v>
      </c>
      <c r="U24" s="160">
        <v>0</v>
      </c>
      <c r="V24" s="160">
        <f t="shared" si="13"/>
        <v>0</v>
      </c>
      <c r="W24" s="160"/>
      <c r="X24" s="160" t="s">
        <v>196</v>
      </c>
      <c r="Y24" s="151"/>
      <c r="Z24" s="151"/>
      <c r="AA24" s="151"/>
      <c r="AB24" s="151"/>
      <c r="AC24" s="151"/>
      <c r="AD24" s="151"/>
      <c r="AE24" s="151"/>
      <c r="AF24" s="151"/>
      <c r="AG24" s="151" t="s">
        <v>217</v>
      </c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</row>
    <row r="25" spans="1:60" outlineLevel="1" x14ac:dyDescent="0.2">
      <c r="A25" s="175">
        <v>16</v>
      </c>
      <c r="B25" s="176" t="s">
        <v>839</v>
      </c>
      <c r="C25" s="184" t="s">
        <v>840</v>
      </c>
      <c r="D25" s="177" t="s">
        <v>300</v>
      </c>
      <c r="E25" s="178">
        <v>216</v>
      </c>
      <c r="F25" s="179"/>
      <c r="G25" s="180">
        <f t="shared" si="7"/>
        <v>0</v>
      </c>
      <c r="H25" s="179"/>
      <c r="I25" s="180">
        <f t="shared" si="8"/>
        <v>0</v>
      </c>
      <c r="J25" s="179"/>
      <c r="K25" s="180">
        <f t="shared" si="9"/>
        <v>0</v>
      </c>
      <c r="L25" s="180">
        <v>21</v>
      </c>
      <c r="M25" s="180">
        <f t="shared" si="10"/>
        <v>0</v>
      </c>
      <c r="N25" s="180">
        <v>0</v>
      </c>
      <c r="O25" s="180">
        <f t="shared" si="11"/>
        <v>0</v>
      </c>
      <c r="P25" s="180">
        <v>0</v>
      </c>
      <c r="Q25" s="180">
        <f t="shared" si="12"/>
        <v>0</v>
      </c>
      <c r="R25" s="180"/>
      <c r="S25" s="180" t="s">
        <v>194</v>
      </c>
      <c r="T25" s="181" t="s">
        <v>195</v>
      </c>
      <c r="U25" s="160">
        <v>0</v>
      </c>
      <c r="V25" s="160">
        <f t="shared" si="13"/>
        <v>0</v>
      </c>
      <c r="W25" s="160"/>
      <c r="X25" s="160" t="s">
        <v>196</v>
      </c>
      <c r="Y25" s="151"/>
      <c r="Z25" s="151"/>
      <c r="AA25" s="151"/>
      <c r="AB25" s="151"/>
      <c r="AC25" s="151"/>
      <c r="AD25" s="151"/>
      <c r="AE25" s="151"/>
      <c r="AF25" s="151"/>
      <c r="AG25" s="151" t="s">
        <v>217</v>
      </c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</row>
    <row r="26" spans="1:60" outlineLevel="1" x14ac:dyDescent="0.2">
      <c r="A26" s="175">
        <v>17</v>
      </c>
      <c r="B26" s="176" t="s">
        <v>841</v>
      </c>
      <c r="C26" s="184" t="s">
        <v>842</v>
      </c>
      <c r="D26" s="177" t="s">
        <v>815</v>
      </c>
      <c r="E26" s="178">
        <v>13</v>
      </c>
      <c r="F26" s="179"/>
      <c r="G26" s="180">
        <f t="shared" si="7"/>
        <v>0</v>
      </c>
      <c r="H26" s="179"/>
      <c r="I26" s="180">
        <f t="shared" si="8"/>
        <v>0</v>
      </c>
      <c r="J26" s="179"/>
      <c r="K26" s="180">
        <f t="shared" si="9"/>
        <v>0</v>
      </c>
      <c r="L26" s="180">
        <v>21</v>
      </c>
      <c r="M26" s="180">
        <f t="shared" si="10"/>
        <v>0</v>
      </c>
      <c r="N26" s="180">
        <v>0</v>
      </c>
      <c r="O26" s="180">
        <f t="shared" si="11"/>
        <v>0</v>
      </c>
      <c r="P26" s="180">
        <v>0</v>
      </c>
      <c r="Q26" s="180">
        <f t="shared" si="12"/>
        <v>0</v>
      </c>
      <c r="R26" s="180"/>
      <c r="S26" s="180" t="s">
        <v>194</v>
      </c>
      <c r="T26" s="181" t="s">
        <v>195</v>
      </c>
      <c r="U26" s="160">
        <v>0</v>
      </c>
      <c r="V26" s="160">
        <f t="shared" si="13"/>
        <v>0</v>
      </c>
      <c r="W26" s="160"/>
      <c r="X26" s="160" t="s">
        <v>196</v>
      </c>
      <c r="Y26" s="151"/>
      <c r="Z26" s="151"/>
      <c r="AA26" s="151"/>
      <c r="AB26" s="151"/>
      <c r="AC26" s="151"/>
      <c r="AD26" s="151"/>
      <c r="AE26" s="151"/>
      <c r="AF26" s="151"/>
      <c r="AG26" s="151" t="s">
        <v>217</v>
      </c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</row>
    <row r="27" spans="1:60" outlineLevel="1" x14ac:dyDescent="0.2">
      <c r="A27" s="175">
        <v>18</v>
      </c>
      <c r="B27" s="176" t="s">
        <v>843</v>
      </c>
      <c r="C27" s="184" t="s">
        <v>844</v>
      </c>
      <c r="D27" s="177" t="s">
        <v>307</v>
      </c>
      <c r="E27" s="178">
        <v>13</v>
      </c>
      <c r="F27" s="179"/>
      <c r="G27" s="180">
        <f t="shared" si="7"/>
        <v>0</v>
      </c>
      <c r="H27" s="179"/>
      <c r="I27" s="180">
        <f t="shared" si="8"/>
        <v>0</v>
      </c>
      <c r="J27" s="179"/>
      <c r="K27" s="180">
        <f t="shared" si="9"/>
        <v>0</v>
      </c>
      <c r="L27" s="180">
        <v>21</v>
      </c>
      <c r="M27" s="180">
        <f t="shared" si="10"/>
        <v>0</v>
      </c>
      <c r="N27" s="180">
        <v>0</v>
      </c>
      <c r="O27" s="180">
        <f t="shared" si="11"/>
        <v>0</v>
      </c>
      <c r="P27" s="180">
        <v>0</v>
      </c>
      <c r="Q27" s="180">
        <f t="shared" si="12"/>
        <v>0</v>
      </c>
      <c r="R27" s="180"/>
      <c r="S27" s="180" t="s">
        <v>194</v>
      </c>
      <c r="T27" s="181" t="s">
        <v>195</v>
      </c>
      <c r="U27" s="160">
        <v>0</v>
      </c>
      <c r="V27" s="160">
        <f t="shared" si="13"/>
        <v>0</v>
      </c>
      <c r="W27" s="160"/>
      <c r="X27" s="160" t="s">
        <v>196</v>
      </c>
      <c r="Y27" s="151"/>
      <c r="Z27" s="151"/>
      <c r="AA27" s="151"/>
      <c r="AB27" s="151"/>
      <c r="AC27" s="151"/>
      <c r="AD27" s="151"/>
      <c r="AE27" s="151"/>
      <c r="AF27" s="151"/>
      <c r="AG27" s="151" t="s">
        <v>217</v>
      </c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</row>
    <row r="28" spans="1:60" outlineLevel="1" x14ac:dyDescent="0.2">
      <c r="A28" s="175">
        <v>19</v>
      </c>
      <c r="B28" s="176" t="s">
        <v>845</v>
      </c>
      <c r="C28" s="184" t="s">
        <v>846</v>
      </c>
      <c r="D28" s="177" t="s">
        <v>847</v>
      </c>
      <c r="E28" s="178">
        <v>10</v>
      </c>
      <c r="F28" s="179"/>
      <c r="G28" s="180">
        <f t="shared" si="7"/>
        <v>0</v>
      </c>
      <c r="H28" s="179"/>
      <c r="I28" s="180">
        <f t="shared" si="8"/>
        <v>0</v>
      </c>
      <c r="J28" s="179"/>
      <c r="K28" s="180">
        <f t="shared" si="9"/>
        <v>0</v>
      </c>
      <c r="L28" s="180">
        <v>21</v>
      </c>
      <c r="M28" s="180">
        <f t="shared" si="10"/>
        <v>0</v>
      </c>
      <c r="N28" s="180">
        <v>0</v>
      </c>
      <c r="O28" s="180">
        <f t="shared" si="11"/>
        <v>0</v>
      </c>
      <c r="P28" s="180">
        <v>0</v>
      </c>
      <c r="Q28" s="180">
        <f t="shared" si="12"/>
        <v>0</v>
      </c>
      <c r="R28" s="180"/>
      <c r="S28" s="180" t="s">
        <v>194</v>
      </c>
      <c r="T28" s="181" t="s">
        <v>195</v>
      </c>
      <c r="U28" s="160">
        <v>0</v>
      </c>
      <c r="V28" s="160">
        <f t="shared" si="13"/>
        <v>0</v>
      </c>
      <c r="W28" s="160"/>
      <c r="X28" s="160" t="s">
        <v>196</v>
      </c>
      <c r="Y28" s="151"/>
      <c r="Z28" s="151"/>
      <c r="AA28" s="151"/>
      <c r="AB28" s="151"/>
      <c r="AC28" s="151"/>
      <c r="AD28" s="151"/>
      <c r="AE28" s="151"/>
      <c r="AF28" s="151"/>
      <c r="AG28" s="151" t="s">
        <v>217</v>
      </c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</row>
    <row r="29" spans="1:60" outlineLevel="1" x14ac:dyDescent="0.2">
      <c r="A29" s="175">
        <v>20</v>
      </c>
      <c r="B29" s="176" t="s">
        <v>848</v>
      </c>
      <c r="C29" s="184" t="s">
        <v>849</v>
      </c>
      <c r="D29" s="177" t="s">
        <v>386</v>
      </c>
      <c r="E29" s="178">
        <v>67</v>
      </c>
      <c r="F29" s="179"/>
      <c r="G29" s="180">
        <f t="shared" si="7"/>
        <v>0</v>
      </c>
      <c r="H29" s="179"/>
      <c r="I29" s="180">
        <f t="shared" si="8"/>
        <v>0</v>
      </c>
      <c r="J29" s="179"/>
      <c r="K29" s="180">
        <f t="shared" si="9"/>
        <v>0</v>
      </c>
      <c r="L29" s="180">
        <v>21</v>
      </c>
      <c r="M29" s="180">
        <f t="shared" si="10"/>
        <v>0</v>
      </c>
      <c r="N29" s="180">
        <v>0</v>
      </c>
      <c r="O29" s="180">
        <f t="shared" si="11"/>
        <v>0</v>
      </c>
      <c r="P29" s="180">
        <v>0</v>
      </c>
      <c r="Q29" s="180">
        <f t="shared" si="12"/>
        <v>0</v>
      </c>
      <c r="R29" s="180"/>
      <c r="S29" s="180" t="s">
        <v>194</v>
      </c>
      <c r="T29" s="181" t="s">
        <v>195</v>
      </c>
      <c r="U29" s="160">
        <v>0</v>
      </c>
      <c r="V29" s="160">
        <f t="shared" si="13"/>
        <v>0</v>
      </c>
      <c r="W29" s="160"/>
      <c r="X29" s="160" t="s">
        <v>196</v>
      </c>
      <c r="Y29" s="151"/>
      <c r="Z29" s="151"/>
      <c r="AA29" s="151"/>
      <c r="AB29" s="151"/>
      <c r="AC29" s="151"/>
      <c r="AD29" s="151"/>
      <c r="AE29" s="151"/>
      <c r="AF29" s="151"/>
      <c r="AG29" s="151" t="s">
        <v>217</v>
      </c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</row>
    <row r="30" spans="1:60" x14ac:dyDescent="0.2">
      <c r="A30" s="162" t="s">
        <v>189</v>
      </c>
      <c r="B30" s="163" t="s">
        <v>140</v>
      </c>
      <c r="C30" s="183" t="s">
        <v>141</v>
      </c>
      <c r="D30" s="164"/>
      <c r="E30" s="165"/>
      <c r="F30" s="166"/>
      <c r="G30" s="166">
        <f>SUMIF(AG31:AG32,"&lt;&gt;NOR",G31:G32)</f>
        <v>0</v>
      </c>
      <c r="H30" s="166"/>
      <c r="I30" s="166">
        <f>SUM(I31:I32)</f>
        <v>0</v>
      </c>
      <c r="J30" s="166"/>
      <c r="K30" s="166">
        <f>SUM(K31:K32)</f>
        <v>0</v>
      </c>
      <c r="L30" s="166"/>
      <c r="M30" s="166">
        <f>SUM(M31:M32)</f>
        <v>0</v>
      </c>
      <c r="N30" s="166"/>
      <c r="O30" s="166">
        <f>SUM(O31:O32)</f>
        <v>0</v>
      </c>
      <c r="P30" s="166"/>
      <c r="Q30" s="166">
        <f>SUM(Q31:Q32)</f>
        <v>0</v>
      </c>
      <c r="R30" s="166"/>
      <c r="S30" s="166"/>
      <c r="T30" s="167"/>
      <c r="U30" s="161"/>
      <c r="V30" s="161">
        <f>SUM(V31:V32)</f>
        <v>0</v>
      </c>
      <c r="W30" s="161"/>
      <c r="X30" s="161"/>
      <c r="AG30" t="s">
        <v>190</v>
      </c>
    </row>
    <row r="31" spans="1:60" outlineLevel="1" x14ac:dyDescent="0.2">
      <c r="A31" s="175">
        <v>21</v>
      </c>
      <c r="B31" s="176" t="s">
        <v>850</v>
      </c>
      <c r="C31" s="184" t="s">
        <v>851</v>
      </c>
      <c r="D31" s="177" t="s">
        <v>193</v>
      </c>
      <c r="E31" s="178">
        <v>1</v>
      </c>
      <c r="F31" s="179"/>
      <c r="G31" s="180">
        <f>ROUND(E31*F31,2)</f>
        <v>0</v>
      </c>
      <c r="H31" s="179"/>
      <c r="I31" s="180">
        <f>ROUND(E31*H31,2)</f>
        <v>0</v>
      </c>
      <c r="J31" s="179"/>
      <c r="K31" s="180">
        <f>ROUND(E31*J31,2)</f>
        <v>0</v>
      </c>
      <c r="L31" s="180">
        <v>21</v>
      </c>
      <c r="M31" s="180">
        <f>G31*(1+L31/100)</f>
        <v>0</v>
      </c>
      <c r="N31" s="180">
        <v>0</v>
      </c>
      <c r="O31" s="180">
        <f>ROUND(E31*N31,2)</f>
        <v>0</v>
      </c>
      <c r="P31" s="180">
        <v>0</v>
      </c>
      <c r="Q31" s="180">
        <f>ROUND(E31*P31,2)</f>
        <v>0</v>
      </c>
      <c r="R31" s="180"/>
      <c r="S31" s="180" t="s">
        <v>194</v>
      </c>
      <c r="T31" s="181" t="s">
        <v>195</v>
      </c>
      <c r="U31" s="160">
        <v>0</v>
      </c>
      <c r="V31" s="160">
        <f>ROUND(E31*U31,2)</f>
        <v>0</v>
      </c>
      <c r="W31" s="160"/>
      <c r="X31" s="160" t="s">
        <v>196</v>
      </c>
      <c r="Y31" s="151"/>
      <c r="Z31" s="151"/>
      <c r="AA31" s="151"/>
      <c r="AB31" s="151"/>
      <c r="AC31" s="151"/>
      <c r="AD31" s="151"/>
      <c r="AE31" s="151"/>
      <c r="AF31" s="151"/>
      <c r="AG31" s="151" t="s">
        <v>217</v>
      </c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</row>
    <row r="32" spans="1:60" outlineLevel="1" x14ac:dyDescent="0.2">
      <c r="A32" s="168">
        <v>22</v>
      </c>
      <c r="B32" s="169" t="s">
        <v>852</v>
      </c>
      <c r="C32" s="185" t="s">
        <v>853</v>
      </c>
      <c r="D32" s="170" t="s">
        <v>193</v>
      </c>
      <c r="E32" s="171">
        <v>1</v>
      </c>
      <c r="F32" s="172"/>
      <c r="G32" s="173">
        <f>ROUND(E32*F32,2)</f>
        <v>0</v>
      </c>
      <c r="H32" s="172"/>
      <c r="I32" s="173">
        <f>ROUND(E32*H32,2)</f>
        <v>0</v>
      </c>
      <c r="J32" s="172"/>
      <c r="K32" s="173">
        <f>ROUND(E32*J32,2)</f>
        <v>0</v>
      </c>
      <c r="L32" s="173">
        <v>21</v>
      </c>
      <c r="M32" s="173">
        <f>G32*(1+L32/100)</f>
        <v>0</v>
      </c>
      <c r="N32" s="173">
        <v>0</v>
      </c>
      <c r="O32" s="173">
        <f>ROUND(E32*N32,2)</f>
        <v>0</v>
      </c>
      <c r="P32" s="173">
        <v>0</v>
      </c>
      <c r="Q32" s="173">
        <f>ROUND(E32*P32,2)</f>
        <v>0</v>
      </c>
      <c r="R32" s="173"/>
      <c r="S32" s="173" t="s">
        <v>194</v>
      </c>
      <c r="T32" s="174" t="s">
        <v>195</v>
      </c>
      <c r="U32" s="160">
        <v>0</v>
      </c>
      <c r="V32" s="160">
        <f>ROUND(E32*U32,2)</f>
        <v>0</v>
      </c>
      <c r="W32" s="160"/>
      <c r="X32" s="160" t="s">
        <v>196</v>
      </c>
      <c r="Y32" s="151"/>
      <c r="Z32" s="151"/>
      <c r="AA32" s="151"/>
      <c r="AB32" s="151"/>
      <c r="AC32" s="151"/>
      <c r="AD32" s="151"/>
      <c r="AE32" s="151"/>
      <c r="AF32" s="151"/>
      <c r="AG32" s="151" t="s">
        <v>217</v>
      </c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</row>
    <row r="33" spans="1:33" x14ac:dyDescent="0.2">
      <c r="A33" s="3"/>
      <c r="B33" s="4"/>
      <c r="C33" s="186"/>
      <c r="D33" s="6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AE33">
        <v>15</v>
      </c>
      <c r="AF33">
        <v>21</v>
      </c>
      <c r="AG33" t="s">
        <v>176</v>
      </c>
    </row>
    <row r="34" spans="1:33" x14ac:dyDescent="0.2">
      <c r="A34" s="154"/>
      <c r="B34" s="155" t="s">
        <v>29</v>
      </c>
      <c r="C34" s="187"/>
      <c r="D34" s="156"/>
      <c r="E34" s="157"/>
      <c r="F34" s="157"/>
      <c r="G34" s="182">
        <f>G8+G21+G30</f>
        <v>0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AE34">
        <f>SUMIF(L7:L32,AE33,G7:G32)</f>
        <v>0</v>
      </c>
      <c r="AF34">
        <f>SUMIF(L7:L32,AF33,G7:G32)</f>
        <v>0</v>
      </c>
      <c r="AG34" t="s">
        <v>204</v>
      </c>
    </row>
    <row r="35" spans="1:33" x14ac:dyDescent="0.2">
      <c r="C35" s="188"/>
      <c r="D35" s="10"/>
      <c r="AG35" t="s">
        <v>205</v>
      </c>
    </row>
    <row r="36" spans="1:33" x14ac:dyDescent="0.2">
      <c r="D36" s="10"/>
    </row>
    <row r="37" spans="1:33" x14ac:dyDescent="0.2">
      <c r="D37" s="10"/>
    </row>
    <row r="38" spans="1:33" x14ac:dyDescent="0.2">
      <c r="D38" s="10"/>
    </row>
    <row r="39" spans="1:33" x14ac:dyDescent="0.2">
      <c r="D39" s="10"/>
    </row>
    <row r="40" spans="1:33" x14ac:dyDescent="0.2">
      <c r="D40" s="10"/>
    </row>
    <row r="41" spans="1:33" x14ac:dyDescent="0.2">
      <c r="D41" s="10"/>
    </row>
    <row r="42" spans="1:33" x14ac:dyDescent="0.2">
      <c r="D42" s="10"/>
    </row>
    <row r="43" spans="1:33" x14ac:dyDescent="0.2">
      <c r="D43" s="10"/>
    </row>
    <row r="44" spans="1:33" x14ac:dyDescent="0.2">
      <c r="D44" s="10"/>
    </row>
    <row r="45" spans="1:33" x14ac:dyDescent="0.2">
      <c r="D45" s="10"/>
    </row>
    <row r="46" spans="1:33" x14ac:dyDescent="0.2">
      <c r="D46" s="10"/>
    </row>
    <row r="47" spans="1:33" x14ac:dyDescent="0.2">
      <c r="D47" s="10"/>
    </row>
    <row r="48" spans="1:33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4qeST40pZe9moS/9IX2a6h4EZaxMGAyF6NowbgmnjrTDu+gu1kvzD7cQUM7GYX3GYSF1Yi4B3MsStkIcUa9TzA==" saltValue="elms+Yd6LKBHnmnRKOL8PQ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6DB05-411F-4892-A4FE-CFD7AA6C3F69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ColWidth="8.85546875" defaultRowHeight="12.75" outlineLevelRow="1" x14ac:dyDescent="0.2"/>
  <cols>
    <col min="1" max="1" width="3.28515625" customWidth="1"/>
    <col min="2" max="2" width="12.42578125" style="125" customWidth="1"/>
    <col min="3" max="3" width="63.140625" style="125" customWidth="1"/>
    <col min="4" max="4" width="4.85546875" customWidth="1"/>
    <col min="5" max="5" width="10.42578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4" t="s">
        <v>163</v>
      </c>
      <c r="B1" s="244"/>
      <c r="C1" s="244"/>
      <c r="D1" s="244"/>
      <c r="E1" s="244"/>
      <c r="F1" s="244"/>
      <c r="G1" s="244"/>
      <c r="AG1" t="s">
        <v>164</v>
      </c>
    </row>
    <row r="2" spans="1:60" ht="24.95" customHeight="1" x14ac:dyDescent="0.2">
      <c r="A2" s="143" t="s">
        <v>7</v>
      </c>
      <c r="B2" s="49" t="s">
        <v>43</v>
      </c>
      <c r="C2" s="245" t="s">
        <v>44</v>
      </c>
      <c r="D2" s="246"/>
      <c r="E2" s="246"/>
      <c r="F2" s="246"/>
      <c r="G2" s="247"/>
      <c r="AG2" t="s">
        <v>165</v>
      </c>
    </row>
    <row r="3" spans="1:60" ht="24.95" customHeight="1" x14ac:dyDescent="0.2">
      <c r="A3" s="143" t="s">
        <v>8</v>
      </c>
      <c r="B3" s="49" t="s">
        <v>43</v>
      </c>
      <c r="C3" s="245" t="s">
        <v>44</v>
      </c>
      <c r="D3" s="246"/>
      <c r="E3" s="246"/>
      <c r="F3" s="246"/>
      <c r="G3" s="247"/>
      <c r="AC3" s="125" t="s">
        <v>165</v>
      </c>
      <c r="AG3" t="s">
        <v>166</v>
      </c>
    </row>
    <row r="4" spans="1:60" ht="24.95" customHeight="1" x14ac:dyDescent="0.2">
      <c r="A4" s="144" t="s">
        <v>9</v>
      </c>
      <c r="B4" s="145" t="s">
        <v>67</v>
      </c>
      <c r="C4" s="248" t="s">
        <v>27</v>
      </c>
      <c r="D4" s="249"/>
      <c r="E4" s="249"/>
      <c r="F4" s="249"/>
      <c r="G4" s="250"/>
      <c r="AG4" t="s">
        <v>167</v>
      </c>
    </row>
    <row r="5" spans="1:60" x14ac:dyDescent="0.2">
      <c r="D5" s="10"/>
    </row>
    <row r="6" spans="1:60" ht="38.25" x14ac:dyDescent="0.2">
      <c r="A6" s="147" t="s">
        <v>168</v>
      </c>
      <c r="B6" s="149" t="s">
        <v>169</v>
      </c>
      <c r="C6" s="149" t="s">
        <v>170</v>
      </c>
      <c r="D6" s="148" t="s">
        <v>171</v>
      </c>
      <c r="E6" s="147" t="s">
        <v>172</v>
      </c>
      <c r="F6" s="146" t="s">
        <v>173</v>
      </c>
      <c r="G6" s="147" t="s">
        <v>29</v>
      </c>
      <c r="H6" s="150" t="s">
        <v>30</v>
      </c>
      <c r="I6" s="150" t="s">
        <v>174</v>
      </c>
      <c r="J6" s="150" t="s">
        <v>31</v>
      </c>
      <c r="K6" s="150" t="s">
        <v>175</v>
      </c>
      <c r="L6" s="150" t="s">
        <v>176</v>
      </c>
      <c r="M6" s="150" t="s">
        <v>177</v>
      </c>
      <c r="N6" s="150" t="s">
        <v>178</v>
      </c>
      <c r="O6" s="150" t="s">
        <v>179</v>
      </c>
      <c r="P6" s="150" t="s">
        <v>180</v>
      </c>
      <c r="Q6" s="150" t="s">
        <v>181</v>
      </c>
      <c r="R6" s="150" t="s">
        <v>182</v>
      </c>
      <c r="S6" s="150" t="s">
        <v>183</v>
      </c>
      <c r="T6" s="150" t="s">
        <v>184</v>
      </c>
      <c r="U6" s="150" t="s">
        <v>185</v>
      </c>
      <c r="V6" s="150" t="s">
        <v>186</v>
      </c>
      <c r="W6" s="150" t="s">
        <v>187</v>
      </c>
      <c r="X6" s="150" t="s">
        <v>188</v>
      </c>
    </row>
    <row r="7" spans="1:60" hidden="1" x14ac:dyDescent="0.2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</row>
    <row r="8" spans="1:60" x14ac:dyDescent="0.2">
      <c r="A8" s="162" t="s">
        <v>189</v>
      </c>
      <c r="B8" s="163" t="s">
        <v>102</v>
      </c>
      <c r="C8" s="183" t="s">
        <v>103</v>
      </c>
      <c r="D8" s="164"/>
      <c r="E8" s="165"/>
      <c r="F8" s="166"/>
      <c r="G8" s="166">
        <f>SUMIF(AG9:AG12,"&lt;&gt;NOR",G9:G12)</f>
        <v>0</v>
      </c>
      <c r="H8" s="166"/>
      <c r="I8" s="166">
        <f>SUM(I9:I12)</f>
        <v>0</v>
      </c>
      <c r="J8" s="166"/>
      <c r="K8" s="166">
        <f>SUM(K9:K12)</f>
        <v>0</v>
      </c>
      <c r="L8" s="166"/>
      <c r="M8" s="166">
        <f>SUM(M9:M12)</f>
        <v>0</v>
      </c>
      <c r="N8" s="166"/>
      <c r="O8" s="166">
        <f>SUM(O9:O12)</f>
        <v>2.82</v>
      </c>
      <c r="P8" s="166"/>
      <c r="Q8" s="166">
        <f>SUM(Q9:Q12)</f>
        <v>0</v>
      </c>
      <c r="R8" s="166"/>
      <c r="S8" s="166"/>
      <c r="T8" s="167"/>
      <c r="U8" s="161"/>
      <c r="V8" s="161">
        <f>SUM(V9:V12)</f>
        <v>63.789999999999992</v>
      </c>
      <c r="W8" s="161"/>
      <c r="X8" s="161"/>
      <c r="AG8" t="s">
        <v>190</v>
      </c>
    </row>
    <row r="9" spans="1:60" outlineLevel="1" x14ac:dyDescent="0.2">
      <c r="A9" s="175">
        <v>1</v>
      </c>
      <c r="B9" s="176" t="s">
        <v>854</v>
      </c>
      <c r="C9" s="184" t="s">
        <v>855</v>
      </c>
      <c r="D9" s="177" t="s">
        <v>208</v>
      </c>
      <c r="E9" s="178">
        <v>144</v>
      </c>
      <c r="F9" s="179"/>
      <c r="G9" s="180">
        <f>ROUND(E9*F9,2)</f>
        <v>0</v>
      </c>
      <c r="H9" s="179"/>
      <c r="I9" s="180">
        <f>ROUND(E9*H9,2)</f>
        <v>0</v>
      </c>
      <c r="J9" s="179"/>
      <c r="K9" s="180">
        <f>ROUND(E9*J9,2)</f>
        <v>0</v>
      </c>
      <c r="L9" s="180">
        <v>21</v>
      </c>
      <c r="M9" s="180">
        <f>G9*(1+L9/100)</f>
        <v>0</v>
      </c>
      <c r="N9" s="180">
        <v>1.8380000000000001E-2</v>
      </c>
      <c r="O9" s="180">
        <f>ROUND(E9*N9,2)</f>
        <v>2.65</v>
      </c>
      <c r="P9" s="180">
        <v>0</v>
      </c>
      <c r="Q9" s="180">
        <f>ROUND(E9*P9,2)</f>
        <v>0</v>
      </c>
      <c r="R9" s="180"/>
      <c r="S9" s="180" t="s">
        <v>194</v>
      </c>
      <c r="T9" s="181" t="s">
        <v>195</v>
      </c>
      <c r="U9" s="160">
        <v>0.14000000000000001</v>
      </c>
      <c r="V9" s="160">
        <f>ROUND(E9*U9,2)</f>
        <v>20.16</v>
      </c>
      <c r="W9" s="160"/>
      <c r="X9" s="160" t="s">
        <v>196</v>
      </c>
      <c r="Y9" s="151"/>
      <c r="Z9" s="151"/>
      <c r="AA9" s="151"/>
      <c r="AB9" s="151"/>
      <c r="AC9" s="151"/>
      <c r="AD9" s="151"/>
      <c r="AE9" s="151"/>
      <c r="AF9" s="151"/>
      <c r="AG9" s="151" t="s">
        <v>209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1" x14ac:dyDescent="0.2">
      <c r="A10" s="175">
        <v>2</v>
      </c>
      <c r="B10" s="176" t="s">
        <v>856</v>
      </c>
      <c r="C10" s="184" t="s">
        <v>857</v>
      </c>
      <c r="D10" s="177" t="s">
        <v>858</v>
      </c>
      <c r="E10" s="178">
        <v>14</v>
      </c>
      <c r="F10" s="179"/>
      <c r="G10" s="180">
        <f>ROUND(E10*F10,2)</f>
        <v>0</v>
      </c>
      <c r="H10" s="179"/>
      <c r="I10" s="180">
        <f>ROUND(E10*H10,2)</f>
        <v>0</v>
      </c>
      <c r="J10" s="179"/>
      <c r="K10" s="180">
        <f>ROUND(E10*J10,2)</f>
        <v>0</v>
      </c>
      <c r="L10" s="180">
        <v>21</v>
      </c>
      <c r="M10" s="180">
        <f>G10*(1+L10/100)</f>
        <v>0</v>
      </c>
      <c r="N10" s="180">
        <v>0</v>
      </c>
      <c r="O10" s="180">
        <f>ROUND(E10*N10,2)</f>
        <v>0</v>
      </c>
      <c r="P10" s="180">
        <v>0</v>
      </c>
      <c r="Q10" s="180">
        <f>ROUND(E10*P10,2)</f>
        <v>0</v>
      </c>
      <c r="R10" s="180"/>
      <c r="S10" s="180" t="s">
        <v>194</v>
      </c>
      <c r="T10" s="181" t="s">
        <v>195</v>
      </c>
      <c r="U10" s="160">
        <v>0</v>
      </c>
      <c r="V10" s="160">
        <f>ROUND(E10*U10,2)</f>
        <v>0</v>
      </c>
      <c r="W10" s="160"/>
      <c r="X10" s="160" t="s">
        <v>196</v>
      </c>
      <c r="Y10" s="151"/>
      <c r="Z10" s="151"/>
      <c r="AA10" s="151"/>
      <c r="AB10" s="151"/>
      <c r="AC10" s="151"/>
      <c r="AD10" s="151"/>
      <c r="AE10" s="151"/>
      <c r="AF10" s="151"/>
      <c r="AG10" s="151" t="s">
        <v>209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</row>
    <row r="11" spans="1:60" outlineLevel="1" x14ac:dyDescent="0.2">
      <c r="A11" s="175">
        <v>3</v>
      </c>
      <c r="B11" s="176" t="s">
        <v>859</v>
      </c>
      <c r="C11" s="184" t="s">
        <v>860</v>
      </c>
      <c r="D11" s="177" t="s">
        <v>208</v>
      </c>
      <c r="E11" s="178">
        <v>144</v>
      </c>
      <c r="F11" s="179"/>
      <c r="G11" s="180">
        <f>ROUND(E11*F11,2)</f>
        <v>0</v>
      </c>
      <c r="H11" s="179"/>
      <c r="I11" s="180">
        <f>ROUND(E11*H11,2)</f>
        <v>0</v>
      </c>
      <c r="J11" s="179"/>
      <c r="K11" s="180">
        <f>ROUND(E11*J11,2)</f>
        <v>0</v>
      </c>
      <c r="L11" s="180">
        <v>21</v>
      </c>
      <c r="M11" s="180">
        <f>G11*(1+L11/100)</f>
        <v>0</v>
      </c>
      <c r="N11" s="180">
        <v>0</v>
      </c>
      <c r="O11" s="180">
        <f>ROUND(E11*N11,2)</f>
        <v>0</v>
      </c>
      <c r="P11" s="180">
        <v>0</v>
      </c>
      <c r="Q11" s="180">
        <f>ROUND(E11*P11,2)</f>
        <v>0</v>
      </c>
      <c r="R11" s="180"/>
      <c r="S11" s="180" t="s">
        <v>194</v>
      </c>
      <c r="T11" s="181" t="s">
        <v>195</v>
      </c>
      <c r="U11" s="160">
        <v>0.126</v>
      </c>
      <c r="V11" s="160">
        <f>ROUND(E11*U11,2)</f>
        <v>18.14</v>
      </c>
      <c r="W11" s="160"/>
      <c r="X11" s="160" t="s">
        <v>196</v>
      </c>
      <c r="Y11" s="151"/>
      <c r="Z11" s="151"/>
      <c r="AA11" s="151"/>
      <c r="AB11" s="151"/>
      <c r="AC11" s="151"/>
      <c r="AD11" s="151"/>
      <c r="AE11" s="151"/>
      <c r="AF11" s="151"/>
      <c r="AG11" s="151" t="s">
        <v>209</v>
      </c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1" x14ac:dyDescent="0.2">
      <c r="A12" s="175">
        <v>4</v>
      </c>
      <c r="B12" s="176" t="s">
        <v>861</v>
      </c>
      <c r="C12" s="184" t="s">
        <v>862</v>
      </c>
      <c r="D12" s="177" t="s">
        <v>208</v>
      </c>
      <c r="E12" s="178">
        <v>144</v>
      </c>
      <c r="F12" s="179"/>
      <c r="G12" s="180">
        <f>ROUND(E12*F12,2)</f>
        <v>0</v>
      </c>
      <c r="H12" s="179"/>
      <c r="I12" s="180">
        <f>ROUND(E12*H12,2)</f>
        <v>0</v>
      </c>
      <c r="J12" s="179"/>
      <c r="K12" s="180">
        <f>ROUND(E12*J12,2)</f>
        <v>0</v>
      </c>
      <c r="L12" s="180">
        <v>21</v>
      </c>
      <c r="M12" s="180">
        <f>G12*(1+L12/100)</f>
        <v>0</v>
      </c>
      <c r="N12" s="180">
        <v>1.2099999999999999E-3</v>
      </c>
      <c r="O12" s="180">
        <f>ROUND(E12*N12,2)</f>
        <v>0.17</v>
      </c>
      <c r="P12" s="180">
        <v>0</v>
      </c>
      <c r="Q12" s="180">
        <f>ROUND(E12*P12,2)</f>
        <v>0</v>
      </c>
      <c r="R12" s="180"/>
      <c r="S12" s="180" t="s">
        <v>194</v>
      </c>
      <c r="T12" s="181" t="s">
        <v>195</v>
      </c>
      <c r="U12" s="160">
        <v>0.17699999999999999</v>
      </c>
      <c r="V12" s="160">
        <f>ROUND(E12*U12,2)</f>
        <v>25.49</v>
      </c>
      <c r="W12" s="160"/>
      <c r="X12" s="160" t="s">
        <v>196</v>
      </c>
      <c r="Y12" s="151"/>
      <c r="Z12" s="151"/>
      <c r="AA12" s="151"/>
      <c r="AB12" s="151"/>
      <c r="AC12" s="151"/>
      <c r="AD12" s="151"/>
      <c r="AE12" s="151"/>
      <c r="AF12" s="151"/>
      <c r="AG12" s="151" t="s">
        <v>209</v>
      </c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x14ac:dyDescent="0.2">
      <c r="A13" s="162" t="s">
        <v>189</v>
      </c>
      <c r="B13" s="163" t="s">
        <v>143</v>
      </c>
      <c r="C13" s="183" t="s">
        <v>144</v>
      </c>
      <c r="D13" s="164"/>
      <c r="E13" s="165"/>
      <c r="F13" s="166"/>
      <c r="G13" s="166">
        <f>SUMIF(AG14:AG18,"&lt;&gt;NOR",G14:G18)</f>
        <v>0</v>
      </c>
      <c r="H13" s="166"/>
      <c r="I13" s="166">
        <f>SUM(I14:I18)</f>
        <v>0</v>
      </c>
      <c r="J13" s="166"/>
      <c r="K13" s="166">
        <f>SUM(K14:K18)</f>
        <v>0</v>
      </c>
      <c r="L13" s="166"/>
      <c r="M13" s="166">
        <f>SUM(M14:M18)</f>
        <v>0</v>
      </c>
      <c r="N13" s="166"/>
      <c r="O13" s="166">
        <f>SUM(O14:O18)</f>
        <v>0</v>
      </c>
      <c r="P13" s="166"/>
      <c r="Q13" s="166">
        <f>SUM(Q14:Q18)</f>
        <v>0</v>
      </c>
      <c r="R13" s="166"/>
      <c r="S13" s="166"/>
      <c r="T13" s="167"/>
      <c r="U13" s="161"/>
      <c r="V13" s="161">
        <f>SUM(V14:V18)</f>
        <v>0</v>
      </c>
      <c r="W13" s="161"/>
      <c r="X13" s="161"/>
      <c r="AG13" t="s">
        <v>190</v>
      </c>
    </row>
    <row r="14" spans="1:60" outlineLevel="1" x14ac:dyDescent="0.2">
      <c r="A14" s="175">
        <v>5</v>
      </c>
      <c r="B14" s="176" t="s">
        <v>863</v>
      </c>
      <c r="C14" s="184" t="s">
        <v>864</v>
      </c>
      <c r="D14" s="177" t="s">
        <v>193</v>
      </c>
      <c r="E14" s="178">
        <v>3</v>
      </c>
      <c r="F14" s="179"/>
      <c r="G14" s="180">
        <f>ROUND(E14*F14,2)</f>
        <v>0</v>
      </c>
      <c r="H14" s="179"/>
      <c r="I14" s="180">
        <f>ROUND(E14*H14,2)</f>
        <v>0</v>
      </c>
      <c r="J14" s="179"/>
      <c r="K14" s="180">
        <f>ROUND(E14*J14,2)</f>
        <v>0</v>
      </c>
      <c r="L14" s="180">
        <v>21</v>
      </c>
      <c r="M14" s="180">
        <f>G14*(1+L14/100)</f>
        <v>0</v>
      </c>
      <c r="N14" s="180">
        <v>0</v>
      </c>
      <c r="O14" s="180">
        <f>ROUND(E14*N14,2)</f>
        <v>0</v>
      </c>
      <c r="P14" s="180">
        <v>0</v>
      </c>
      <c r="Q14" s="180">
        <f>ROUND(E14*P14,2)</f>
        <v>0</v>
      </c>
      <c r="R14" s="180"/>
      <c r="S14" s="180" t="s">
        <v>194</v>
      </c>
      <c r="T14" s="181" t="s">
        <v>195</v>
      </c>
      <c r="U14" s="160">
        <v>0</v>
      </c>
      <c r="V14" s="160">
        <f>ROUND(E14*U14,2)</f>
        <v>0</v>
      </c>
      <c r="W14" s="160"/>
      <c r="X14" s="160" t="s">
        <v>196</v>
      </c>
      <c r="Y14" s="151"/>
      <c r="Z14" s="151"/>
      <c r="AA14" s="151"/>
      <c r="AB14" s="151"/>
      <c r="AC14" s="151"/>
      <c r="AD14" s="151"/>
      <c r="AE14" s="151"/>
      <c r="AF14" s="151"/>
      <c r="AG14" s="151" t="s">
        <v>217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1" x14ac:dyDescent="0.2">
      <c r="A15" s="175">
        <v>6</v>
      </c>
      <c r="B15" s="176" t="s">
        <v>865</v>
      </c>
      <c r="C15" s="184" t="s">
        <v>866</v>
      </c>
      <c r="D15" s="177" t="s">
        <v>193</v>
      </c>
      <c r="E15" s="178">
        <v>2</v>
      </c>
      <c r="F15" s="179"/>
      <c r="G15" s="180">
        <f>ROUND(E15*F15,2)</f>
        <v>0</v>
      </c>
      <c r="H15" s="179"/>
      <c r="I15" s="180">
        <f>ROUND(E15*H15,2)</f>
        <v>0</v>
      </c>
      <c r="J15" s="179"/>
      <c r="K15" s="180">
        <f>ROUND(E15*J15,2)</f>
        <v>0</v>
      </c>
      <c r="L15" s="180">
        <v>21</v>
      </c>
      <c r="M15" s="180">
        <f>G15*(1+L15/100)</f>
        <v>0</v>
      </c>
      <c r="N15" s="180">
        <v>0</v>
      </c>
      <c r="O15" s="180">
        <f>ROUND(E15*N15,2)</f>
        <v>0</v>
      </c>
      <c r="P15" s="180">
        <v>0</v>
      </c>
      <c r="Q15" s="180">
        <f>ROUND(E15*P15,2)</f>
        <v>0</v>
      </c>
      <c r="R15" s="180"/>
      <c r="S15" s="180" t="s">
        <v>194</v>
      </c>
      <c r="T15" s="181" t="s">
        <v>195</v>
      </c>
      <c r="U15" s="160">
        <v>0</v>
      </c>
      <c r="V15" s="160">
        <f>ROUND(E15*U15,2)</f>
        <v>0</v>
      </c>
      <c r="W15" s="160"/>
      <c r="X15" s="160" t="s">
        <v>196</v>
      </c>
      <c r="Y15" s="151"/>
      <c r="Z15" s="151"/>
      <c r="AA15" s="151"/>
      <c r="AB15" s="151"/>
      <c r="AC15" s="151"/>
      <c r="AD15" s="151"/>
      <c r="AE15" s="151"/>
      <c r="AF15" s="151"/>
      <c r="AG15" s="151" t="s">
        <v>217</v>
      </c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outlineLevel="1" x14ac:dyDescent="0.2">
      <c r="A16" s="175">
        <v>7</v>
      </c>
      <c r="B16" s="176" t="s">
        <v>867</v>
      </c>
      <c r="C16" s="184" t="s">
        <v>868</v>
      </c>
      <c r="D16" s="177" t="s">
        <v>193</v>
      </c>
      <c r="E16" s="178">
        <v>1</v>
      </c>
      <c r="F16" s="179"/>
      <c r="G16" s="180">
        <f>ROUND(E16*F16,2)</f>
        <v>0</v>
      </c>
      <c r="H16" s="179"/>
      <c r="I16" s="180">
        <f>ROUND(E16*H16,2)</f>
        <v>0</v>
      </c>
      <c r="J16" s="179"/>
      <c r="K16" s="180">
        <f>ROUND(E16*J16,2)</f>
        <v>0</v>
      </c>
      <c r="L16" s="180">
        <v>21</v>
      </c>
      <c r="M16" s="180">
        <f>G16*(1+L16/100)</f>
        <v>0</v>
      </c>
      <c r="N16" s="180">
        <v>0</v>
      </c>
      <c r="O16" s="180">
        <f>ROUND(E16*N16,2)</f>
        <v>0</v>
      </c>
      <c r="P16" s="180">
        <v>0</v>
      </c>
      <c r="Q16" s="180">
        <f>ROUND(E16*P16,2)</f>
        <v>0</v>
      </c>
      <c r="R16" s="180"/>
      <c r="S16" s="180" t="s">
        <v>194</v>
      </c>
      <c r="T16" s="181" t="s">
        <v>195</v>
      </c>
      <c r="U16" s="160">
        <v>0</v>
      </c>
      <c r="V16" s="160">
        <f>ROUND(E16*U16,2)</f>
        <v>0</v>
      </c>
      <c r="W16" s="160"/>
      <c r="X16" s="160" t="s">
        <v>196</v>
      </c>
      <c r="Y16" s="151"/>
      <c r="Z16" s="151"/>
      <c r="AA16" s="151"/>
      <c r="AB16" s="151"/>
      <c r="AC16" s="151"/>
      <c r="AD16" s="151"/>
      <c r="AE16" s="151"/>
      <c r="AF16" s="151"/>
      <c r="AG16" s="151" t="s">
        <v>217</v>
      </c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outlineLevel="1" x14ac:dyDescent="0.2">
      <c r="A17" s="175">
        <v>8</v>
      </c>
      <c r="B17" s="176" t="s">
        <v>869</v>
      </c>
      <c r="C17" s="184" t="s">
        <v>870</v>
      </c>
      <c r="D17" s="177" t="s">
        <v>193</v>
      </c>
      <c r="E17" s="178">
        <v>1</v>
      </c>
      <c r="F17" s="179"/>
      <c r="G17" s="180">
        <f>ROUND(E17*F17,2)</f>
        <v>0</v>
      </c>
      <c r="H17" s="179"/>
      <c r="I17" s="180">
        <f>ROUND(E17*H17,2)</f>
        <v>0</v>
      </c>
      <c r="J17" s="179"/>
      <c r="K17" s="180">
        <f>ROUND(E17*J17,2)</f>
        <v>0</v>
      </c>
      <c r="L17" s="180">
        <v>21</v>
      </c>
      <c r="M17" s="180">
        <f>G17*(1+L17/100)</f>
        <v>0</v>
      </c>
      <c r="N17" s="180">
        <v>0</v>
      </c>
      <c r="O17" s="180">
        <f>ROUND(E17*N17,2)</f>
        <v>0</v>
      </c>
      <c r="P17" s="180">
        <v>0</v>
      </c>
      <c r="Q17" s="180">
        <f>ROUND(E17*P17,2)</f>
        <v>0</v>
      </c>
      <c r="R17" s="180"/>
      <c r="S17" s="180" t="s">
        <v>194</v>
      </c>
      <c r="T17" s="181" t="s">
        <v>195</v>
      </c>
      <c r="U17" s="160">
        <v>0</v>
      </c>
      <c r="V17" s="160">
        <f>ROUND(E17*U17,2)</f>
        <v>0</v>
      </c>
      <c r="W17" s="160"/>
      <c r="X17" s="160" t="s">
        <v>196</v>
      </c>
      <c r="Y17" s="151"/>
      <c r="Z17" s="151"/>
      <c r="AA17" s="151"/>
      <c r="AB17" s="151"/>
      <c r="AC17" s="151"/>
      <c r="AD17" s="151"/>
      <c r="AE17" s="151"/>
      <c r="AF17" s="151"/>
      <c r="AG17" s="151" t="s">
        <v>197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outlineLevel="1" x14ac:dyDescent="0.2">
      <c r="A18" s="175">
        <v>9</v>
      </c>
      <c r="B18" s="176" t="s">
        <v>871</v>
      </c>
      <c r="C18" s="184" t="s">
        <v>872</v>
      </c>
      <c r="D18" s="177" t="s">
        <v>307</v>
      </c>
      <c r="E18" s="178">
        <v>2</v>
      </c>
      <c r="F18" s="179"/>
      <c r="G18" s="180">
        <f>ROUND(E18*F18,2)</f>
        <v>0</v>
      </c>
      <c r="H18" s="179"/>
      <c r="I18" s="180">
        <f>ROUND(E18*H18,2)</f>
        <v>0</v>
      </c>
      <c r="J18" s="179"/>
      <c r="K18" s="180">
        <f>ROUND(E18*J18,2)</f>
        <v>0</v>
      </c>
      <c r="L18" s="180">
        <v>21</v>
      </c>
      <c r="M18" s="180">
        <f>G18*(1+L18/100)</f>
        <v>0</v>
      </c>
      <c r="N18" s="180">
        <v>0</v>
      </c>
      <c r="O18" s="180">
        <f>ROUND(E18*N18,2)</f>
        <v>0</v>
      </c>
      <c r="P18" s="180">
        <v>0</v>
      </c>
      <c r="Q18" s="180">
        <f>ROUND(E18*P18,2)</f>
        <v>0</v>
      </c>
      <c r="R18" s="180"/>
      <c r="S18" s="180" t="s">
        <v>194</v>
      </c>
      <c r="T18" s="181" t="s">
        <v>195</v>
      </c>
      <c r="U18" s="160">
        <v>0</v>
      </c>
      <c r="V18" s="160">
        <f>ROUND(E18*U18,2)</f>
        <v>0</v>
      </c>
      <c r="W18" s="160"/>
      <c r="X18" s="160" t="s">
        <v>200</v>
      </c>
      <c r="Y18" s="151"/>
      <c r="Z18" s="151"/>
      <c r="AA18" s="151"/>
      <c r="AB18" s="151"/>
      <c r="AC18" s="151"/>
      <c r="AD18" s="151"/>
      <c r="AE18" s="151"/>
      <c r="AF18" s="151"/>
      <c r="AG18" s="151" t="s">
        <v>201</v>
      </c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x14ac:dyDescent="0.2">
      <c r="A19" s="162" t="s">
        <v>189</v>
      </c>
      <c r="B19" s="163" t="s">
        <v>161</v>
      </c>
      <c r="C19" s="183" t="s">
        <v>27</v>
      </c>
      <c r="D19" s="164"/>
      <c r="E19" s="165"/>
      <c r="F19" s="166"/>
      <c r="G19" s="166">
        <f>SUMIF(AG20:AG22,"&lt;&gt;NOR",G20:G22)</f>
        <v>0</v>
      </c>
      <c r="H19" s="166"/>
      <c r="I19" s="166">
        <f>SUM(I20:I22)</f>
        <v>0</v>
      </c>
      <c r="J19" s="166"/>
      <c r="K19" s="166">
        <f>SUM(K20:K22)</f>
        <v>0</v>
      </c>
      <c r="L19" s="166"/>
      <c r="M19" s="166">
        <f>SUM(M20:M22)</f>
        <v>0</v>
      </c>
      <c r="N19" s="166"/>
      <c r="O19" s="166">
        <f>SUM(O20:O22)</f>
        <v>0</v>
      </c>
      <c r="P19" s="166"/>
      <c r="Q19" s="166">
        <f>SUM(Q20:Q22)</f>
        <v>0</v>
      </c>
      <c r="R19" s="166"/>
      <c r="S19" s="166"/>
      <c r="T19" s="167"/>
      <c r="U19" s="161"/>
      <c r="V19" s="161">
        <f>SUM(V20:V22)</f>
        <v>0</v>
      </c>
      <c r="W19" s="161"/>
      <c r="X19" s="161"/>
      <c r="AG19" t="s">
        <v>190</v>
      </c>
    </row>
    <row r="20" spans="1:60" outlineLevel="1" x14ac:dyDescent="0.2">
      <c r="A20" s="175">
        <v>10</v>
      </c>
      <c r="B20" s="176" t="s">
        <v>72</v>
      </c>
      <c r="C20" s="184" t="s">
        <v>873</v>
      </c>
      <c r="D20" s="177" t="s">
        <v>874</v>
      </c>
      <c r="E20" s="178">
        <v>1</v>
      </c>
      <c r="F20" s="179"/>
      <c r="G20" s="180">
        <f>ROUND(E20*F20,2)</f>
        <v>0</v>
      </c>
      <c r="H20" s="179"/>
      <c r="I20" s="180">
        <f>ROUND(E20*H20,2)</f>
        <v>0</v>
      </c>
      <c r="J20" s="179"/>
      <c r="K20" s="180">
        <f>ROUND(E20*J20,2)</f>
        <v>0</v>
      </c>
      <c r="L20" s="180">
        <v>21</v>
      </c>
      <c r="M20" s="180">
        <f>G20*(1+L20/100)</f>
        <v>0</v>
      </c>
      <c r="N20" s="180">
        <v>0</v>
      </c>
      <c r="O20" s="180">
        <f>ROUND(E20*N20,2)</f>
        <v>0</v>
      </c>
      <c r="P20" s="180">
        <v>0</v>
      </c>
      <c r="Q20" s="180">
        <f>ROUND(E20*P20,2)</f>
        <v>0</v>
      </c>
      <c r="R20" s="180"/>
      <c r="S20" s="180" t="s">
        <v>194</v>
      </c>
      <c r="T20" s="181" t="s">
        <v>195</v>
      </c>
      <c r="U20" s="160">
        <v>0</v>
      </c>
      <c r="V20" s="160">
        <f>ROUND(E20*U20,2)</f>
        <v>0</v>
      </c>
      <c r="W20" s="160"/>
      <c r="X20" s="160" t="s">
        <v>200</v>
      </c>
      <c r="Y20" s="151"/>
      <c r="Z20" s="151"/>
      <c r="AA20" s="151"/>
      <c r="AB20" s="151"/>
      <c r="AC20" s="151"/>
      <c r="AD20" s="151"/>
      <c r="AE20" s="151"/>
      <c r="AF20" s="151"/>
      <c r="AG20" s="151" t="s">
        <v>201</v>
      </c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 outlineLevel="1" x14ac:dyDescent="0.2">
      <c r="A21" s="175">
        <v>11</v>
      </c>
      <c r="B21" s="176" t="s">
        <v>653</v>
      </c>
      <c r="C21" s="184" t="s">
        <v>875</v>
      </c>
      <c r="D21" s="177" t="s">
        <v>874</v>
      </c>
      <c r="E21" s="178">
        <v>1</v>
      </c>
      <c r="F21" s="179"/>
      <c r="G21" s="180">
        <f>ROUND(E21*F21,2)</f>
        <v>0</v>
      </c>
      <c r="H21" s="179"/>
      <c r="I21" s="180">
        <f>ROUND(E21*H21,2)</f>
        <v>0</v>
      </c>
      <c r="J21" s="179"/>
      <c r="K21" s="180">
        <f>ROUND(E21*J21,2)</f>
        <v>0</v>
      </c>
      <c r="L21" s="180">
        <v>21</v>
      </c>
      <c r="M21" s="180">
        <f>G21*(1+L21/100)</f>
        <v>0</v>
      </c>
      <c r="N21" s="180">
        <v>0</v>
      </c>
      <c r="O21" s="180">
        <f>ROUND(E21*N21,2)</f>
        <v>0</v>
      </c>
      <c r="P21" s="180">
        <v>0</v>
      </c>
      <c r="Q21" s="180">
        <f>ROUND(E21*P21,2)</f>
        <v>0</v>
      </c>
      <c r="R21" s="180"/>
      <c r="S21" s="180" t="s">
        <v>194</v>
      </c>
      <c r="T21" s="181" t="s">
        <v>195</v>
      </c>
      <c r="U21" s="160">
        <v>0</v>
      </c>
      <c r="V21" s="160">
        <f>ROUND(E21*U21,2)</f>
        <v>0</v>
      </c>
      <c r="W21" s="160"/>
      <c r="X21" s="160" t="s">
        <v>200</v>
      </c>
      <c r="Y21" s="151"/>
      <c r="Z21" s="151"/>
      <c r="AA21" s="151"/>
      <c r="AB21" s="151"/>
      <c r="AC21" s="151"/>
      <c r="AD21" s="151"/>
      <c r="AE21" s="151"/>
      <c r="AF21" s="151"/>
      <c r="AG21" s="151" t="s">
        <v>201</v>
      </c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</row>
    <row r="22" spans="1:60" outlineLevel="1" x14ac:dyDescent="0.2">
      <c r="A22" s="168">
        <v>12</v>
      </c>
      <c r="B22" s="169" t="s">
        <v>694</v>
      </c>
      <c r="C22" s="185" t="s">
        <v>876</v>
      </c>
      <c r="D22" s="170" t="s">
        <v>874</v>
      </c>
      <c r="E22" s="171">
        <v>1</v>
      </c>
      <c r="F22" s="172"/>
      <c r="G22" s="173">
        <f>ROUND(E22*F22,2)</f>
        <v>0</v>
      </c>
      <c r="H22" s="172"/>
      <c r="I22" s="173">
        <f>ROUND(E22*H22,2)</f>
        <v>0</v>
      </c>
      <c r="J22" s="172"/>
      <c r="K22" s="173">
        <f>ROUND(E22*J22,2)</f>
        <v>0</v>
      </c>
      <c r="L22" s="173">
        <v>21</v>
      </c>
      <c r="M22" s="173">
        <f>G22*(1+L22/100)</f>
        <v>0</v>
      </c>
      <c r="N22" s="173">
        <v>0</v>
      </c>
      <c r="O22" s="173">
        <f>ROUND(E22*N22,2)</f>
        <v>0</v>
      </c>
      <c r="P22" s="173">
        <v>0</v>
      </c>
      <c r="Q22" s="173">
        <f>ROUND(E22*P22,2)</f>
        <v>0</v>
      </c>
      <c r="R22" s="173"/>
      <c r="S22" s="173" t="s">
        <v>194</v>
      </c>
      <c r="T22" s="174" t="s">
        <v>195</v>
      </c>
      <c r="U22" s="160">
        <v>0</v>
      </c>
      <c r="V22" s="160">
        <f>ROUND(E22*U22,2)</f>
        <v>0</v>
      </c>
      <c r="W22" s="160"/>
      <c r="X22" s="160" t="s">
        <v>200</v>
      </c>
      <c r="Y22" s="151"/>
      <c r="Z22" s="151"/>
      <c r="AA22" s="151"/>
      <c r="AB22" s="151"/>
      <c r="AC22" s="151"/>
      <c r="AD22" s="151"/>
      <c r="AE22" s="151"/>
      <c r="AF22" s="151"/>
      <c r="AG22" s="151" t="s">
        <v>201</v>
      </c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</row>
    <row r="23" spans="1:60" x14ac:dyDescent="0.2">
      <c r="A23" s="3"/>
      <c r="B23" s="4"/>
      <c r="C23" s="186"/>
      <c r="D23" s="6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AE23">
        <v>15</v>
      </c>
      <c r="AF23">
        <v>21</v>
      </c>
      <c r="AG23" t="s">
        <v>176</v>
      </c>
    </row>
    <row r="24" spans="1:60" x14ac:dyDescent="0.2">
      <c r="A24" s="154"/>
      <c r="B24" s="155" t="s">
        <v>29</v>
      </c>
      <c r="C24" s="187"/>
      <c r="D24" s="156"/>
      <c r="E24" s="157"/>
      <c r="F24" s="157"/>
      <c r="G24" s="182">
        <f>G8+G13+G19</f>
        <v>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AE24">
        <f>SUMIF(L7:L22,AE23,G7:G22)</f>
        <v>0</v>
      </c>
      <c r="AF24">
        <f>SUMIF(L7:L22,AF23,G7:G22)</f>
        <v>0</v>
      </c>
      <c r="AG24" t="s">
        <v>204</v>
      </c>
    </row>
    <row r="25" spans="1:60" x14ac:dyDescent="0.2">
      <c r="C25" s="188"/>
      <c r="D25" s="10"/>
      <c r="AG25" t="s">
        <v>205</v>
      </c>
    </row>
    <row r="26" spans="1:60" x14ac:dyDescent="0.2">
      <c r="D26" s="10"/>
    </row>
    <row r="27" spans="1:60" x14ac:dyDescent="0.2">
      <c r="D27" s="10"/>
    </row>
    <row r="28" spans="1:60" x14ac:dyDescent="0.2">
      <c r="D28" s="10"/>
    </row>
    <row r="29" spans="1:60" x14ac:dyDescent="0.2">
      <c r="D29" s="10"/>
    </row>
    <row r="30" spans="1:60" x14ac:dyDescent="0.2">
      <c r="D30" s="10"/>
    </row>
    <row r="31" spans="1:60" x14ac:dyDescent="0.2">
      <c r="D31" s="10"/>
    </row>
    <row r="32" spans="1:60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3VSDbWkCYYsKxvv3xa7Dmpx1VmnE1pnNrVbt4W7YFoJoV+11Ii9KdqjJQtB0ASYF6uPCse6AH/UWjo7EPHn5jw==" saltValue="nDLfi3/2PD3GZHhmyln2tg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111"/>
  <sheetViews>
    <sheetView showGridLines="0" topLeftCell="B14" zoomScaleNormal="100" zoomScaleSheetLayoutView="75" workbookViewId="0">
      <selection activeCell="A29" sqref="A29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42578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216" t="s">
        <v>41</v>
      </c>
      <c r="C1" s="217"/>
      <c r="D1" s="217"/>
      <c r="E1" s="217"/>
      <c r="F1" s="217"/>
      <c r="G1" s="217"/>
      <c r="H1" s="217"/>
      <c r="I1" s="217"/>
      <c r="J1" s="218"/>
    </row>
    <row r="2" spans="1:15" ht="36" customHeight="1" x14ac:dyDescent="0.2">
      <c r="A2" s="2"/>
      <c r="B2" s="76" t="s">
        <v>22</v>
      </c>
      <c r="C2" s="77"/>
      <c r="D2" s="78" t="s">
        <v>43</v>
      </c>
      <c r="E2" s="222" t="s">
        <v>44</v>
      </c>
      <c r="F2" s="223"/>
      <c r="G2" s="223"/>
      <c r="H2" s="223"/>
      <c r="I2" s="223"/>
      <c r="J2" s="224"/>
      <c r="O2" s="1"/>
    </row>
    <row r="3" spans="1:15" ht="27" hidden="1" customHeight="1" x14ac:dyDescent="0.2">
      <c r="A3" s="2"/>
      <c r="B3" s="79"/>
      <c r="C3" s="77"/>
      <c r="D3" s="80"/>
      <c r="E3" s="225"/>
      <c r="F3" s="226"/>
      <c r="G3" s="226"/>
      <c r="H3" s="226"/>
      <c r="I3" s="226"/>
      <c r="J3" s="227"/>
    </row>
    <row r="4" spans="1:15" ht="23.25" customHeight="1" x14ac:dyDescent="0.2">
      <c r="A4" s="2"/>
      <c r="B4" s="81"/>
      <c r="C4" s="82"/>
      <c r="D4" s="83"/>
      <c r="E4" s="234"/>
      <c r="F4" s="234"/>
      <c r="G4" s="234"/>
      <c r="H4" s="234"/>
      <c r="I4" s="234"/>
      <c r="J4" s="235"/>
    </row>
    <row r="5" spans="1:15" ht="24" customHeight="1" x14ac:dyDescent="0.2">
      <c r="A5" s="2"/>
      <c r="B5" s="31" t="s">
        <v>42</v>
      </c>
      <c r="D5" s="238"/>
      <c r="E5" s="239"/>
      <c r="F5" s="239"/>
      <c r="G5" s="239"/>
      <c r="H5" s="18" t="s">
        <v>40</v>
      </c>
      <c r="I5" s="22"/>
      <c r="J5" s="8"/>
    </row>
    <row r="6" spans="1:15" ht="15.75" customHeight="1" x14ac:dyDescent="0.2">
      <c r="A6" s="2"/>
      <c r="B6" s="28"/>
      <c r="C6" s="55"/>
      <c r="D6" s="196"/>
      <c r="E6" s="197"/>
      <c r="F6" s="197"/>
      <c r="G6" s="197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53"/>
      <c r="E7" s="198"/>
      <c r="F7" s="199"/>
      <c r="G7" s="199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229"/>
      <c r="E11" s="229"/>
      <c r="F11" s="229"/>
      <c r="G11" s="229"/>
      <c r="H11" s="18" t="s">
        <v>40</v>
      </c>
      <c r="I11" s="85"/>
      <c r="J11" s="8"/>
    </row>
    <row r="12" spans="1:15" ht="15.75" customHeight="1" x14ac:dyDescent="0.2">
      <c r="A12" s="2"/>
      <c r="B12" s="28"/>
      <c r="C12" s="55"/>
      <c r="D12" s="233"/>
      <c r="E12" s="233"/>
      <c r="F12" s="233"/>
      <c r="G12" s="233"/>
      <c r="H12" s="18" t="s">
        <v>34</v>
      </c>
      <c r="I12" s="85"/>
      <c r="J12" s="8"/>
    </row>
    <row r="13" spans="1:15" ht="15.75" customHeight="1" x14ac:dyDescent="0.2">
      <c r="A13" s="2"/>
      <c r="B13" s="29"/>
      <c r="C13" s="56"/>
      <c r="D13" s="84"/>
      <c r="E13" s="236"/>
      <c r="F13" s="237"/>
      <c r="G13" s="237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228"/>
      <c r="F15" s="228"/>
      <c r="G15" s="230"/>
      <c r="H15" s="230"/>
      <c r="I15" s="230" t="s">
        <v>29</v>
      </c>
      <c r="J15" s="231"/>
    </row>
    <row r="16" spans="1:15" ht="23.25" customHeight="1" x14ac:dyDescent="0.2">
      <c r="A16" s="142" t="s">
        <v>24</v>
      </c>
      <c r="B16" s="38" t="s">
        <v>24</v>
      </c>
      <c r="C16" s="62"/>
      <c r="D16" s="63"/>
      <c r="E16" s="205"/>
      <c r="F16" s="206"/>
      <c r="G16" s="205"/>
      <c r="H16" s="206"/>
      <c r="I16" s="205">
        <f>SUMIF(F60:F107,A16,I60:I107)+SUMIF(F60:F107,"PSU",I60:I107)</f>
        <v>0</v>
      </c>
      <c r="J16" s="207"/>
    </row>
    <row r="17" spans="1:10" ht="23.25" customHeight="1" x14ac:dyDescent="0.2">
      <c r="A17" s="142" t="s">
        <v>25</v>
      </c>
      <c r="B17" s="38" t="s">
        <v>25</v>
      </c>
      <c r="C17" s="62"/>
      <c r="D17" s="63"/>
      <c r="E17" s="205"/>
      <c r="F17" s="206"/>
      <c r="G17" s="205"/>
      <c r="H17" s="206"/>
      <c r="I17" s="205">
        <f>SUMIF(F60:F107,A17,I60:I107)</f>
        <v>0</v>
      </c>
      <c r="J17" s="207"/>
    </row>
    <row r="18" spans="1:10" ht="23.25" customHeight="1" x14ac:dyDescent="0.2">
      <c r="A18" s="142" t="s">
        <v>26</v>
      </c>
      <c r="B18" s="38" t="s">
        <v>26</v>
      </c>
      <c r="C18" s="62"/>
      <c r="D18" s="63"/>
      <c r="E18" s="205"/>
      <c r="F18" s="206"/>
      <c r="G18" s="205"/>
      <c r="H18" s="206"/>
      <c r="I18" s="205">
        <f>SUMIF(F60:F107,A18,I60:I107)</f>
        <v>0</v>
      </c>
      <c r="J18" s="207"/>
    </row>
    <row r="19" spans="1:10" ht="23.25" customHeight="1" x14ac:dyDescent="0.2">
      <c r="A19" s="142" t="s">
        <v>161</v>
      </c>
      <c r="B19" s="38" t="s">
        <v>27</v>
      </c>
      <c r="C19" s="62"/>
      <c r="D19" s="63"/>
      <c r="E19" s="205"/>
      <c r="F19" s="206"/>
      <c r="G19" s="205"/>
      <c r="H19" s="206"/>
      <c r="I19" s="205">
        <f>SUMIF(F60:F107,A19,I60:I107)</f>
        <v>0</v>
      </c>
      <c r="J19" s="207"/>
    </row>
    <row r="20" spans="1:10" ht="23.25" customHeight="1" x14ac:dyDescent="0.2">
      <c r="A20" s="142" t="s">
        <v>162</v>
      </c>
      <c r="B20" s="38" t="s">
        <v>28</v>
      </c>
      <c r="C20" s="62"/>
      <c r="D20" s="63"/>
      <c r="E20" s="205"/>
      <c r="F20" s="206"/>
      <c r="G20" s="205"/>
      <c r="H20" s="206"/>
      <c r="I20" s="205">
        <f>SUMIF(F60:F107,A20,I60:I107)</f>
        <v>0</v>
      </c>
      <c r="J20" s="207"/>
    </row>
    <row r="21" spans="1:10" ht="23.25" customHeight="1" x14ac:dyDescent="0.2">
      <c r="A21" s="2"/>
      <c r="B21" s="48" t="s">
        <v>29</v>
      </c>
      <c r="C21" s="64"/>
      <c r="D21" s="65"/>
      <c r="E21" s="208"/>
      <c r="F21" s="232"/>
      <c r="G21" s="208"/>
      <c r="H21" s="232"/>
      <c r="I21" s="208">
        <f>SUM(I16:J20)</f>
        <v>0</v>
      </c>
      <c r="J21" s="209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/>
      <c r="B23" s="38" t="s">
        <v>12</v>
      </c>
      <c r="C23" s="62"/>
      <c r="D23" s="63"/>
      <c r="E23" s="67">
        <v>15</v>
      </c>
      <c r="F23" s="39" t="s">
        <v>0</v>
      </c>
      <c r="G23" s="203">
        <f>ZakladDPHSniVypocet</f>
        <v>0</v>
      </c>
      <c r="H23" s="204"/>
      <c r="I23" s="204"/>
      <c r="J23" s="40" t="str">
        <f t="shared" ref="J23:J28" si="0">Mena</f>
        <v>CZK</v>
      </c>
    </row>
    <row r="24" spans="1:10" ht="23.25" hidden="1" customHeight="1" x14ac:dyDescent="0.2">
      <c r="A24" s="2"/>
      <c r="B24" s="38" t="s">
        <v>13</v>
      </c>
      <c r="C24" s="62"/>
      <c r="D24" s="63"/>
      <c r="E24" s="67">
        <f>SazbaDPH1</f>
        <v>15</v>
      </c>
      <c r="F24" s="39" t="s">
        <v>0</v>
      </c>
      <c r="G24" s="201">
        <f>I23*E23/100</f>
        <v>0</v>
      </c>
      <c r="H24" s="202"/>
      <c r="I24" s="202"/>
      <c r="J24" s="40" t="str">
        <f t="shared" si="0"/>
        <v>CZK</v>
      </c>
    </row>
    <row r="25" spans="1:10" ht="23.25" customHeight="1" x14ac:dyDescent="0.2">
      <c r="A25" s="2"/>
      <c r="B25" s="38" t="s">
        <v>14</v>
      </c>
      <c r="C25" s="62"/>
      <c r="D25" s="63"/>
      <c r="E25" s="67">
        <v>21</v>
      </c>
      <c r="F25" s="39" t="s">
        <v>0</v>
      </c>
      <c r="G25" s="203">
        <f>ZakladDPHZaklVypocet</f>
        <v>0</v>
      </c>
      <c r="H25" s="204"/>
      <c r="I25" s="204"/>
      <c r="J25" s="40" t="str">
        <f t="shared" si="0"/>
        <v>CZK</v>
      </c>
    </row>
    <row r="26" spans="1:10" ht="23.25" hidden="1" customHeight="1" x14ac:dyDescent="0.2">
      <c r="A26" s="2"/>
      <c r="B26" s="32" t="s">
        <v>15</v>
      </c>
      <c r="C26" s="68"/>
      <c r="D26" s="54"/>
      <c r="E26" s="69">
        <f>SazbaDPH2</f>
        <v>21</v>
      </c>
      <c r="F26" s="30" t="s">
        <v>0</v>
      </c>
      <c r="G26" s="219">
        <f>I25*E25/100</f>
        <v>0</v>
      </c>
      <c r="H26" s="220"/>
      <c r="I26" s="220"/>
      <c r="J26" s="37" t="str">
        <f t="shared" si="0"/>
        <v>CZK</v>
      </c>
    </row>
    <row r="27" spans="1:10" ht="23.25" customHeight="1" thickBot="1" x14ac:dyDescent="0.25">
      <c r="A27" s="2">
        <f>ZakladDPHSni+ZakladDPHZakl</f>
        <v>0</v>
      </c>
      <c r="B27" s="31" t="s">
        <v>4</v>
      </c>
      <c r="C27" s="70"/>
      <c r="D27" s="71"/>
      <c r="E27" s="70"/>
      <c r="F27" s="16"/>
      <c r="G27" s="221">
        <f>CenaCelkemBezDPH-(ZakladDPHSni+ZakladDPHZakl)</f>
        <v>0</v>
      </c>
      <c r="H27" s="221"/>
      <c r="I27" s="221"/>
      <c r="J27" s="41" t="str">
        <f t="shared" si="0"/>
        <v>CZK</v>
      </c>
    </row>
    <row r="28" spans="1:10" ht="27.75" customHeight="1" thickBot="1" x14ac:dyDescent="0.25">
      <c r="A28" s="2">
        <f>(A27-INT(A27))*100</f>
        <v>0</v>
      </c>
      <c r="B28" s="116" t="s">
        <v>23</v>
      </c>
      <c r="C28" s="117"/>
      <c r="D28" s="117"/>
      <c r="E28" s="118"/>
      <c r="F28" s="119"/>
      <c r="G28" s="211">
        <f>A27</f>
        <v>0</v>
      </c>
      <c r="H28" s="211"/>
      <c r="I28" s="211"/>
      <c r="J28" s="120" t="str">
        <f t="shared" si="0"/>
        <v>CZK</v>
      </c>
    </row>
    <row r="29" spans="1:10" ht="27.75" hidden="1" customHeight="1" thickBot="1" x14ac:dyDescent="0.25">
      <c r="A29" s="2"/>
      <c r="B29" s="116" t="s">
        <v>35</v>
      </c>
      <c r="C29" s="121"/>
      <c r="D29" s="121"/>
      <c r="E29" s="121"/>
      <c r="F29" s="122"/>
      <c r="G29" s="210">
        <f>ZakladDPHSni+DPHSni+ZakladDPHZakl+DPHZakl+Zaokrouhleni</f>
        <v>0</v>
      </c>
      <c r="H29" s="210"/>
      <c r="I29" s="210"/>
      <c r="J29" s="123" t="s">
        <v>69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12"/>
      <c r="E34" s="213"/>
      <c r="G34" s="214"/>
      <c r="H34" s="215"/>
      <c r="I34" s="215"/>
      <c r="J34" s="25"/>
    </row>
    <row r="35" spans="1:10" ht="12.75" customHeight="1" x14ac:dyDescent="0.2">
      <c r="A35" s="2"/>
      <c r="B35" s="2"/>
      <c r="D35" s="200" t="s">
        <v>2</v>
      </c>
      <c r="E35" s="200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89" t="s">
        <v>16</v>
      </c>
      <c r="C37" s="90"/>
      <c r="D37" s="90"/>
      <c r="E37" s="90"/>
      <c r="F37" s="91"/>
      <c r="G37" s="91"/>
      <c r="H37" s="91"/>
      <c r="I37" s="91"/>
      <c r="J37" s="92"/>
    </row>
    <row r="38" spans="1:10" ht="25.5" customHeight="1" x14ac:dyDescent="0.2">
      <c r="A38" s="88" t="s">
        <v>37</v>
      </c>
      <c r="B38" s="93" t="s">
        <v>17</v>
      </c>
      <c r="C38" s="94" t="s">
        <v>5</v>
      </c>
      <c r="D38" s="94"/>
      <c r="E38" s="94"/>
      <c r="F38" s="95" t="str">
        <f>B23</f>
        <v>Základ pro sníženou DPH</v>
      </c>
      <c r="G38" s="95" t="str">
        <f>B25</f>
        <v>Základ pro základní DPH</v>
      </c>
      <c r="H38" s="96" t="s">
        <v>18</v>
      </c>
      <c r="I38" s="97" t="s">
        <v>1</v>
      </c>
      <c r="J38" s="98" t="s">
        <v>0</v>
      </c>
    </row>
    <row r="39" spans="1:10" ht="25.5" hidden="1" customHeight="1" x14ac:dyDescent="0.2">
      <c r="A39" s="88">
        <v>1</v>
      </c>
      <c r="B39" s="99" t="s">
        <v>45</v>
      </c>
      <c r="C39" s="192"/>
      <c r="D39" s="192"/>
      <c r="E39" s="192"/>
      <c r="F39" s="100">
        <f>Projekce!AE13+Zemní_práce!AE60+Střecha!AE34+Moduly!AE82+ZTI!AE87+Vytápění!AE64+Elektro_silnoproud!AE98+Elektro_slaboproud!AE16+Elektro_vide_zabezp!AE22+Montáž!AE34+VRN!AE24</f>
        <v>0</v>
      </c>
      <c r="G39" s="101">
        <f>Projekce!AF13+Zemní_práce!AF60+Střecha!AF34+Moduly!AF82+ZTI!AF87+Vytápění!AF64+Elektro_silnoproud!AF98+Elektro_slaboproud!AF16+Elektro_vide_zabezp!AF22+Montáž!AF34+VRN!AF24</f>
        <v>0</v>
      </c>
      <c r="H39" s="102"/>
      <c r="I39" s="103">
        <f>F39+G39+H39</f>
        <v>0</v>
      </c>
      <c r="J39" s="104" t="str">
        <f>IF(CenaCelkemVypocet=0,"",I39/CenaCelkemVypocet*100)</f>
        <v/>
      </c>
    </row>
    <row r="40" spans="1:10" ht="25.5" customHeight="1" x14ac:dyDescent="0.2">
      <c r="A40" s="88">
        <v>2</v>
      </c>
      <c r="B40" s="105"/>
      <c r="C40" s="195" t="s">
        <v>46</v>
      </c>
      <c r="D40" s="195"/>
      <c r="E40" s="195"/>
      <c r="F40" s="106"/>
      <c r="G40" s="107"/>
      <c r="H40" s="107"/>
      <c r="I40" s="108"/>
      <c r="J40" s="109"/>
    </row>
    <row r="41" spans="1:10" ht="25.5" customHeight="1" x14ac:dyDescent="0.2">
      <c r="A41" s="88">
        <v>2</v>
      </c>
      <c r="B41" s="105" t="s">
        <v>43</v>
      </c>
      <c r="C41" s="195" t="s">
        <v>44</v>
      </c>
      <c r="D41" s="195"/>
      <c r="E41" s="195"/>
      <c r="F41" s="106">
        <f>Projekce!AE13+Zemní_práce!AE60+Střecha!AE34+Moduly!AE82+ZTI!AE87+Vytápění!AE64+Elektro_silnoproud!AE98+Elektro_slaboproud!AE16+Elektro_vide_zabezp!AE22+Montáž!AE34+VRN!AE24</f>
        <v>0</v>
      </c>
      <c r="G41" s="107">
        <f>Projekce!AF13+Zemní_práce!AF60+Střecha!AF34+Moduly!AF82+ZTI!AF87+Vytápění!AF64+Elektro_silnoproud!AF98+Elektro_slaboproud!AF16+Elektro_vide_zabezp!AF22+Montáž!AF34+VRN!AF24</f>
        <v>0</v>
      </c>
      <c r="H41" s="107"/>
      <c r="I41" s="108">
        <f t="shared" ref="I41:I52" si="1">F41+G41+H41</f>
        <v>0</v>
      </c>
      <c r="J41" s="109" t="str">
        <f t="shared" ref="J41:J52" si="2">IF(CenaCelkemVypocet=0,"",I41/CenaCelkemVypocet*100)</f>
        <v/>
      </c>
    </row>
    <row r="42" spans="1:10" ht="25.5" customHeight="1" x14ac:dyDescent="0.2">
      <c r="A42" s="88">
        <v>3</v>
      </c>
      <c r="B42" s="110" t="s">
        <v>47</v>
      </c>
      <c r="C42" s="192" t="s">
        <v>48</v>
      </c>
      <c r="D42" s="192"/>
      <c r="E42" s="192"/>
      <c r="F42" s="111">
        <f>Projekce!AE13</f>
        <v>0</v>
      </c>
      <c r="G42" s="102">
        <f>Projekce!AF13</f>
        <v>0</v>
      </c>
      <c r="H42" s="102"/>
      <c r="I42" s="103">
        <f t="shared" si="1"/>
        <v>0</v>
      </c>
      <c r="J42" s="104" t="str">
        <f t="shared" si="2"/>
        <v/>
      </c>
    </row>
    <row r="43" spans="1:10" ht="25.5" customHeight="1" x14ac:dyDescent="0.2">
      <c r="A43" s="88">
        <v>3</v>
      </c>
      <c r="B43" s="110" t="s">
        <v>49</v>
      </c>
      <c r="C43" s="192" t="s">
        <v>50</v>
      </c>
      <c r="D43" s="192"/>
      <c r="E43" s="192"/>
      <c r="F43" s="111">
        <f>Zemní_práce!AE60</f>
        <v>0</v>
      </c>
      <c r="G43" s="102">
        <f>Zemní_práce!AF60</f>
        <v>0</v>
      </c>
      <c r="H43" s="102"/>
      <c r="I43" s="103">
        <f t="shared" si="1"/>
        <v>0</v>
      </c>
      <c r="J43" s="104" t="str">
        <f t="shared" si="2"/>
        <v/>
      </c>
    </row>
    <row r="44" spans="1:10" ht="25.5" customHeight="1" x14ac:dyDescent="0.2">
      <c r="A44" s="88">
        <v>3</v>
      </c>
      <c r="B44" s="110" t="s">
        <v>51</v>
      </c>
      <c r="C44" s="192" t="s">
        <v>52</v>
      </c>
      <c r="D44" s="192"/>
      <c r="E44" s="192"/>
      <c r="F44" s="111">
        <f>Střecha!AE34</f>
        <v>0</v>
      </c>
      <c r="G44" s="102">
        <f>Střecha!AF34</f>
        <v>0</v>
      </c>
      <c r="H44" s="102"/>
      <c r="I44" s="103">
        <f t="shared" si="1"/>
        <v>0</v>
      </c>
      <c r="J44" s="104" t="str">
        <f t="shared" si="2"/>
        <v/>
      </c>
    </row>
    <row r="45" spans="1:10" ht="25.5" customHeight="1" x14ac:dyDescent="0.2">
      <c r="A45" s="88">
        <v>3</v>
      </c>
      <c r="B45" s="110" t="s">
        <v>53</v>
      </c>
      <c r="C45" s="192" t="s">
        <v>54</v>
      </c>
      <c r="D45" s="192"/>
      <c r="E45" s="192"/>
      <c r="F45" s="111">
        <f>Moduly!AE82</f>
        <v>0</v>
      </c>
      <c r="G45" s="102">
        <f>Moduly!AF82</f>
        <v>0</v>
      </c>
      <c r="H45" s="102"/>
      <c r="I45" s="103">
        <f t="shared" si="1"/>
        <v>0</v>
      </c>
      <c r="J45" s="104" t="str">
        <f t="shared" si="2"/>
        <v/>
      </c>
    </row>
    <row r="46" spans="1:10" ht="25.5" customHeight="1" x14ac:dyDescent="0.2">
      <c r="A46" s="88">
        <v>3</v>
      </c>
      <c r="B46" s="110" t="s">
        <v>55</v>
      </c>
      <c r="C46" s="192" t="s">
        <v>56</v>
      </c>
      <c r="D46" s="192"/>
      <c r="E46" s="192"/>
      <c r="F46" s="111">
        <f>ZTI!AE87</f>
        <v>0</v>
      </c>
      <c r="G46" s="102">
        <f>ZTI!AF87</f>
        <v>0</v>
      </c>
      <c r="H46" s="102"/>
      <c r="I46" s="103">
        <f t="shared" si="1"/>
        <v>0</v>
      </c>
      <c r="J46" s="104" t="str">
        <f t="shared" si="2"/>
        <v/>
      </c>
    </row>
    <row r="47" spans="1:10" ht="25.5" customHeight="1" x14ac:dyDescent="0.2">
      <c r="A47" s="88">
        <v>3</v>
      </c>
      <c r="B47" s="110" t="s">
        <v>57</v>
      </c>
      <c r="C47" s="192" t="s">
        <v>58</v>
      </c>
      <c r="D47" s="192"/>
      <c r="E47" s="192"/>
      <c r="F47" s="111">
        <f>Vytápění!AE64</f>
        <v>0</v>
      </c>
      <c r="G47" s="102">
        <f>Vytápění!AF64</f>
        <v>0</v>
      </c>
      <c r="H47" s="102"/>
      <c r="I47" s="103">
        <f t="shared" si="1"/>
        <v>0</v>
      </c>
      <c r="J47" s="104" t="str">
        <f t="shared" si="2"/>
        <v/>
      </c>
    </row>
    <row r="48" spans="1:10" ht="25.5" customHeight="1" x14ac:dyDescent="0.2">
      <c r="A48" s="88">
        <v>3</v>
      </c>
      <c r="B48" s="110" t="s">
        <v>59</v>
      </c>
      <c r="C48" s="192" t="s">
        <v>60</v>
      </c>
      <c r="D48" s="192"/>
      <c r="E48" s="192"/>
      <c r="F48" s="111">
        <f>Elektro_silnoproud!AE98</f>
        <v>0</v>
      </c>
      <c r="G48" s="102">
        <f>Elektro_silnoproud!AF98</f>
        <v>0</v>
      </c>
      <c r="H48" s="102"/>
      <c r="I48" s="103">
        <f t="shared" si="1"/>
        <v>0</v>
      </c>
      <c r="J48" s="104" t="str">
        <f t="shared" si="2"/>
        <v/>
      </c>
    </row>
    <row r="49" spans="1:10" ht="25.5" customHeight="1" x14ac:dyDescent="0.2">
      <c r="A49" s="88">
        <v>3</v>
      </c>
      <c r="B49" s="110" t="s">
        <v>61</v>
      </c>
      <c r="C49" s="192" t="s">
        <v>62</v>
      </c>
      <c r="D49" s="192"/>
      <c r="E49" s="192"/>
      <c r="F49" s="111">
        <f>Elektro_slaboproud!AE16</f>
        <v>0</v>
      </c>
      <c r="G49" s="102">
        <f>Elektro_slaboproud!AF16</f>
        <v>0</v>
      </c>
      <c r="H49" s="102"/>
      <c r="I49" s="103">
        <f t="shared" si="1"/>
        <v>0</v>
      </c>
      <c r="J49" s="104" t="str">
        <f t="shared" si="2"/>
        <v/>
      </c>
    </row>
    <row r="50" spans="1:10" ht="25.5" customHeight="1" x14ac:dyDescent="0.2">
      <c r="A50" s="88">
        <v>3</v>
      </c>
      <c r="B50" s="110" t="s">
        <v>63</v>
      </c>
      <c r="C50" s="192" t="s">
        <v>64</v>
      </c>
      <c r="D50" s="192"/>
      <c r="E50" s="192"/>
      <c r="F50" s="111">
        <f>Elektro_vide_zabezp!AE22</f>
        <v>0</v>
      </c>
      <c r="G50" s="102">
        <f>Elektro_vide_zabezp!AF22</f>
        <v>0</v>
      </c>
      <c r="H50" s="102"/>
      <c r="I50" s="103">
        <f t="shared" si="1"/>
        <v>0</v>
      </c>
      <c r="J50" s="104" t="str">
        <f t="shared" si="2"/>
        <v/>
      </c>
    </row>
    <row r="51" spans="1:10" ht="25.5" customHeight="1" x14ac:dyDescent="0.2">
      <c r="A51" s="88">
        <v>3</v>
      </c>
      <c r="B51" s="110" t="s">
        <v>65</v>
      </c>
      <c r="C51" s="192" t="s">
        <v>66</v>
      </c>
      <c r="D51" s="192"/>
      <c r="E51" s="192"/>
      <c r="F51" s="111">
        <f>Montáž!AE34</f>
        <v>0</v>
      </c>
      <c r="G51" s="102">
        <f>Montáž!AF34</f>
        <v>0</v>
      </c>
      <c r="H51" s="102"/>
      <c r="I51" s="103">
        <f t="shared" si="1"/>
        <v>0</v>
      </c>
      <c r="J51" s="104" t="str">
        <f t="shared" si="2"/>
        <v/>
      </c>
    </row>
    <row r="52" spans="1:10" ht="25.5" customHeight="1" x14ac:dyDescent="0.2">
      <c r="A52" s="88">
        <v>3</v>
      </c>
      <c r="B52" s="110" t="s">
        <v>67</v>
      </c>
      <c r="C52" s="192" t="s">
        <v>27</v>
      </c>
      <c r="D52" s="192"/>
      <c r="E52" s="192"/>
      <c r="F52" s="111">
        <f>VRN!AE24</f>
        <v>0</v>
      </c>
      <c r="G52" s="102">
        <f>VRN!AF24</f>
        <v>0</v>
      </c>
      <c r="H52" s="102"/>
      <c r="I52" s="103">
        <f t="shared" si="1"/>
        <v>0</v>
      </c>
      <c r="J52" s="104" t="str">
        <f t="shared" si="2"/>
        <v/>
      </c>
    </row>
    <row r="53" spans="1:10" ht="25.5" customHeight="1" x14ac:dyDescent="0.2">
      <c r="A53" s="88"/>
      <c r="B53" s="193" t="s">
        <v>68</v>
      </c>
      <c r="C53" s="194"/>
      <c r="D53" s="194"/>
      <c r="E53" s="194"/>
      <c r="F53" s="112">
        <f>SUMIF(A39:A52,"=1",F39:F52)</f>
        <v>0</v>
      </c>
      <c r="G53" s="113">
        <f>SUMIF(A39:A52,"=1",G39:G52)</f>
        <v>0</v>
      </c>
      <c r="H53" s="113">
        <f>SUMIF(A39:A52,"=1",H39:H52)</f>
        <v>0</v>
      </c>
      <c r="I53" s="114">
        <f>SUMIF(A39:A52,"=1",I39:I52)</f>
        <v>0</v>
      </c>
      <c r="J53" s="115">
        <f>SUMIF(A39:A52,"=1",J39:J52)</f>
        <v>0</v>
      </c>
    </row>
    <row r="57" spans="1:10" ht="15.75" x14ac:dyDescent="0.25">
      <c r="B57" s="124" t="s">
        <v>70</v>
      </c>
    </row>
    <row r="59" spans="1:10" ht="25.5" customHeight="1" x14ac:dyDescent="0.2">
      <c r="A59" s="126"/>
      <c r="B59" s="129" t="s">
        <v>17</v>
      </c>
      <c r="C59" s="129" t="s">
        <v>5</v>
      </c>
      <c r="D59" s="130"/>
      <c r="E59" s="130"/>
      <c r="F59" s="131" t="s">
        <v>71</v>
      </c>
      <c r="G59" s="131"/>
      <c r="H59" s="131"/>
      <c r="I59" s="131" t="s">
        <v>29</v>
      </c>
      <c r="J59" s="131" t="s">
        <v>0</v>
      </c>
    </row>
    <row r="60" spans="1:10" ht="36.75" customHeight="1" x14ac:dyDescent="0.2">
      <c r="A60" s="127"/>
      <c r="B60" s="132" t="s">
        <v>72</v>
      </c>
      <c r="C60" s="190" t="s">
        <v>50</v>
      </c>
      <c r="D60" s="191"/>
      <c r="E60" s="191"/>
      <c r="F60" s="138" t="s">
        <v>24</v>
      </c>
      <c r="G60" s="139"/>
      <c r="H60" s="139"/>
      <c r="I60" s="139">
        <f>Zemní_práce!G16</f>
        <v>0</v>
      </c>
      <c r="J60" s="136" t="str">
        <f>IF(I108=0,"",I60/I108*100)</f>
        <v/>
      </c>
    </row>
    <row r="61" spans="1:10" ht="36.75" customHeight="1" x14ac:dyDescent="0.2">
      <c r="A61" s="127"/>
      <c r="B61" s="132" t="s">
        <v>73</v>
      </c>
      <c r="C61" s="190" t="s">
        <v>74</v>
      </c>
      <c r="D61" s="191"/>
      <c r="E61" s="191"/>
      <c r="F61" s="138" t="s">
        <v>24</v>
      </c>
      <c r="G61" s="139"/>
      <c r="H61" s="139"/>
      <c r="I61" s="139">
        <f>Zemní_práce!G8</f>
        <v>0</v>
      </c>
      <c r="J61" s="136" t="str">
        <f>IF(I108=0,"",I61/I108*100)</f>
        <v/>
      </c>
    </row>
    <row r="62" spans="1:10" ht="36.75" customHeight="1" x14ac:dyDescent="0.2">
      <c r="A62" s="127"/>
      <c r="B62" s="132" t="s">
        <v>75</v>
      </c>
      <c r="C62" s="190" t="s">
        <v>76</v>
      </c>
      <c r="D62" s="191"/>
      <c r="E62" s="191"/>
      <c r="F62" s="138" t="s">
        <v>24</v>
      </c>
      <c r="G62" s="139"/>
      <c r="H62" s="139"/>
      <c r="I62" s="139">
        <f>Zemní_práce!G10</f>
        <v>0</v>
      </c>
      <c r="J62" s="136" t="str">
        <f>IF(I108=0,"",I62/I108*100)</f>
        <v/>
      </c>
    </row>
    <row r="63" spans="1:10" ht="36.75" customHeight="1" x14ac:dyDescent="0.2">
      <c r="A63" s="127"/>
      <c r="B63" s="132" t="s">
        <v>77</v>
      </c>
      <c r="C63" s="190" t="s">
        <v>78</v>
      </c>
      <c r="D63" s="191"/>
      <c r="E63" s="191"/>
      <c r="F63" s="138" t="s">
        <v>24</v>
      </c>
      <c r="G63" s="139"/>
      <c r="H63" s="139"/>
      <c r="I63" s="139">
        <f>Zemní_práce!G12+Zemní_práce!G30</f>
        <v>0</v>
      </c>
      <c r="J63" s="136" t="str">
        <f>IF(I108=0,"",I63/I108*100)</f>
        <v/>
      </c>
    </row>
    <row r="64" spans="1:10" ht="36.75" customHeight="1" x14ac:dyDescent="0.2">
      <c r="A64" s="127"/>
      <c r="B64" s="132" t="s">
        <v>79</v>
      </c>
      <c r="C64" s="190" t="s">
        <v>80</v>
      </c>
      <c r="D64" s="191"/>
      <c r="E64" s="191"/>
      <c r="F64" s="138" t="s">
        <v>24</v>
      </c>
      <c r="G64" s="139"/>
      <c r="H64" s="139"/>
      <c r="I64" s="139">
        <f>Zemní_práce!G32</f>
        <v>0</v>
      </c>
      <c r="J64" s="136" t="str">
        <f>IF(I108=0,"",I64/I108*100)</f>
        <v/>
      </c>
    </row>
    <row r="65" spans="1:10" ht="36.75" customHeight="1" x14ac:dyDescent="0.2">
      <c r="A65" s="127"/>
      <c r="B65" s="132" t="s">
        <v>81</v>
      </c>
      <c r="C65" s="190" t="s">
        <v>82</v>
      </c>
      <c r="D65" s="191"/>
      <c r="E65" s="191"/>
      <c r="F65" s="138" t="s">
        <v>24</v>
      </c>
      <c r="G65" s="139"/>
      <c r="H65" s="139"/>
      <c r="I65" s="139">
        <f>Zemní_práce!G34</f>
        <v>0</v>
      </c>
      <c r="J65" s="136" t="str">
        <f>IF(I108=0,"",I65/I108*100)</f>
        <v/>
      </c>
    </row>
    <row r="66" spans="1:10" ht="36.75" customHeight="1" x14ac:dyDescent="0.2">
      <c r="A66" s="127"/>
      <c r="B66" s="132" t="s">
        <v>83</v>
      </c>
      <c r="C66" s="190" t="s">
        <v>84</v>
      </c>
      <c r="D66" s="191"/>
      <c r="E66" s="191"/>
      <c r="F66" s="138" t="s">
        <v>24</v>
      </c>
      <c r="G66" s="139"/>
      <c r="H66" s="139"/>
      <c r="I66" s="139">
        <f>Zemní_práce!G18+Zemní_práce!G37</f>
        <v>0</v>
      </c>
      <c r="J66" s="136" t="str">
        <f>IF(I108=0,"",I66/I108*100)</f>
        <v/>
      </c>
    </row>
    <row r="67" spans="1:10" ht="36.75" customHeight="1" x14ac:dyDescent="0.2">
      <c r="A67" s="127"/>
      <c r="B67" s="132" t="s">
        <v>85</v>
      </c>
      <c r="C67" s="190" t="s">
        <v>86</v>
      </c>
      <c r="D67" s="191"/>
      <c r="E67" s="191"/>
      <c r="F67" s="138" t="s">
        <v>24</v>
      </c>
      <c r="G67" s="139"/>
      <c r="H67" s="139"/>
      <c r="I67" s="139">
        <f>Zemní_práce!G39</f>
        <v>0</v>
      </c>
      <c r="J67" s="136" t="str">
        <f>IF(I108=0,"",I67/I108*100)</f>
        <v/>
      </c>
    </row>
    <row r="68" spans="1:10" ht="36.75" customHeight="1" x14ac:dyDescent="0.2">
      <c r="A68" s="127"/>
      <c r="B68" s="132" t="s">
        <v>87</v>
      </c>
      <c r="C68" s="190" t="s">
        <v>88</v>
      </c>
      <c r="D68" s="191"/>
      <c r="E68" s="191"/>
      <c r="F68" s="138" t="s">
        <v>24</v>
      </c>
      <c r="G68" s="139"/>
      <c r="H68" s="139"/>
      <c r="I68" s="139">
        <f>Střecha!G8</f>
        <v>0</v>
      </c>
      <c r="J68" s="136" t="str">
        <f>IF(I108=0,"",I68/I108*100)</f>
        <v/>
      </c>
    </row>
    <row r="69" spans="1:10" ht="36.75" customHeight="1" x14ac:dyDescent="0.2">
      <c r="A69" s="127"/>
      <c r="B69" s="132" t="s">
        <v>43</v>
      </c>
      <c r="C69" s="190" t="s">
        <v>89</v>
      </c>
      <c r="D69" s="191"/>
      <c r="E69" s="191"/>
      <c r="F69" s="138" t="s">
        <v>24</v>
      </c>
      <c r="G69" s="139"/>
      <c r="H69" s="139"/>
      <c r="I69" s="139">
        <f>Projekce!G8</f>
        <v>0</v>
      </c>
      <c r="J69" s="136" t="str">
        <f>IF(I108=0,"",I69/I108*100)</f>
        <v/>
      </c>
    </row>
    <row r="70" spans="1:10" ht="36.75" customHeight="1" x14ac:dyDescent="0.2">
      <c r="A70" s="127"/>
      <c r="B70" s="132" t="s">
        <v>90</v>
      </c>
      <c r="C70" s="190" t="s">
        <v>91</v>
      </c>
      <c r="D70" s="191"/>
      <c r="E70" s="191"/>
      <c r="F70" s="138" t="s">
        <v>24</v>
      </c>
      <c r="G70" s="139"/>
      <c r="H70" s="139"/>
      <c r="I70" s="139">
        <f>Zemní_práce!G20</f>
        <v>0</v>
      </c>
      <c r="J70" s="136" t="str">
        <f>IF(I108=0,"",I70/I108*100)</f>
        <v/>
      </c>
    </row>
    <row r="71" spans="1:10" ht="36.75" customHeight="1" x14ac:dyDescent="0.2">
      <c r="A71" s="127"/>
      <c r="B71" s="132" t="s">
        <v>92</v>
      </c>
      <c r="C71" s="190" t="s">
        <v>93</v>
      </c>
      <c r="D71" s="191"/>
      <c r="E71" s="191"/>
      <c r="F71" s="138" t="s">
        <v>24</v>
      </c>
      <c r="G71" s="139"/>
      <c r="H71" s="139"/>
      <c r="I71" s="139">
        <f>Zemní_práce!G42</f>
        <v>0</v>
      </c>
      <c r="J71" s="136" t="str">
        <f>IF(I108=0,"",I71/I108*100)</f>
        <v/>
      </c>
    </row>
    <row r="72" spans="1:10" ht="36.75" customHeight="1" x14ac:dyDescent="0.2">
      <c r="A72" s="127"/>
      <c r="B72" s="132" t="s">
        <v>94</v>
      </c>
      <c r="C72" s="190" t="s">
        <v>95</v>
      </c>
      <c r="D72" s="191"/>
      <c r="E72" s="191"/>
      <c r="F72" s="138" t="s">
        <v>24</v>
      </c>
      <c r="G72" s="139"/>
      <c r="H72" s="139"/>
      <c r="I72" s="139">
        <f>Zemní_práce!G26</f>
        <v>0</v>
      </c>
      <c r="J72" s="136" t="str">
        <f>IF(I108=0,"",I72/I108*100)</f>
        <v/>
      </c>
    </row>
    <row r="73" spans="1:10" ht="36.75" customHeight="1" x14ac:dyDescent="0.2">
      <c r="A73" s="127"/>
      <c r="B73" s="132" t="s">
        <v>96</v>
      </c>
      <c r="C73" s="190" t="s">
        <v>97</v>
      </c>
      <c r="D73" s="191"/>
      <c r="E73" s="191"/>
      <c r="F73" s="138" t="s">
        <v>24</v>
      </c>
      <c r="G73" s="139"/>
      <c r="H73" s="139"/>
      <c r="I73" s="139">
        <f>Zemní_práce!G22</f>
        <v>0</v>
      </c>
      <c r="J73" s="136" t="str">
        <f>IF(I108=0,"",I73/I108*100)</f>
        <v/>
      </c>
    </row>
    <row r="74" spans="1:10" ht="36.75" customHeight="1" x14ac:dyDescent="0.2">
      <c r="A74" s="127"/>
      <c r="B74" s="132" t="s">
        <v>98</v>
      </c>
      <c r="C74" s="190" t="s">
        <v>99</v>
      </c>
      <c r="D74" s="191"/>
      <c r="E74" s="191"/>
      <c r="F74" s="138" t="s">
        <v>24</v>
      </c>
      <c r="G74" s="139"/>
      <c r="H74" s="139"/>
      <c r="I74" s="139">
        <f>Zemní_práce!G49</f>
        <v>0</v>
      </c>
      <c r="J74" s="136" t="str">
        <f>IF(I108=0,"",I74/I108*100)</f>
        <v/>
      </c>
    </row>
    <row r="75" spans="1:10" ht="36.75" customHeight="1" x14ac:dyDescent="0.2">
      <c r="A75" s="127"/>
      <c r="B75" s="132" t="s">
        <v>100</v>
      </c>
      <c r="C75" s="190" t="s">
        <v>101</v>
      </c>
      <c r="D75" s="191"/>
      <c r="E75" s="191"/>
      <c r="F75" s="138" t="s">
        <v>24</v>
      </c>
      <c r="G75" s="139"/>
      <c r="H75" s="139"/>
      <c r="I75" s="139">
        <f>Zemní_práce!G51</f>
        <v>0</v>
      </c>
      <c r="J75" s="136" t="str">
        <f>IF(I108=0,"",I75/I108*100)</f>
        <v/>
      </c>
    </row>
    <row r="76" spans="1:10" ht="36.75" customHeight="1" x14ac:dyDescent="0.2">
      <c r="A76" s="127"/>
      <c r="B76" s="132" t="s">
        <v>102</v>
      </c>
      <c r="C76" s="190" t="s">
        <v>103</v>
      </c>
      <c r="D76" s="191"/>
      <c r="E76" s="191"/>
      <c r="F76" s="138" t="s">
        <v>24</v>
      </c>
      <c r="G76" s="139"/>
      <c r="H76" s="139"/>
      <c r="I76" s="139">
        <f>VRN!G8</f>
        <v>0</v>
      </c>
      <c r="J76" s="136" t="str">
        <f>IF(I108=0,"",I76/I108*100)</f>
        <v/>
      </c>
    </row>
    <row r="77" spans="1:10" ht="36.75" customHeight="1" x14ac:dyDescent="0.2">
      <c r="A77" s="127"/>
      <c r="B77" s="132" t="s">
        <v>104</v>
      </c>
      <c r="C77" s="190" t="s">
        <v>105</v>
      </c>
      <c r="D77" s="191"/>
      <c r="E77" s="191"/>
      <c r="F77" s="138" t="s">
        <v>24</v>
      </c>
      <c r="G77" s="139"/>
      <c r="H77" s="139"/>
      <c r="I77" s="139">
        <f>Zemní_práce!G54</f>
        <v>0</v>
      </c>
      <c r="J77" s="136" t="str">
        <f>IF(I108=0,"",I77/I108*100)</f>
        <v/>
      </c>
    </row>
    <row r="78" spans="1:10" ht="36.75" customHeight="1" x14ac:dyDescent="0.2">
      <c r="A78" s="127"/>
      <c r="B78" s="132" t="s">
        <v>106</v>
      </c>
      <c r="C78" s="190" t="s">
        <v>107</v>
      </c>
      <c r="D78" s="191"/>
      <c r="E78" s="191"/>
      <c r="F78" s="138" t="s">
        <v>24</v>
      </c>
      <c r="G78" s="139"/>
      <c r="H78" s="139"/>
      <c r="I78" s="139">
        <f>Zemní_práce!G24</f>
        <v>0</v>
      </c>
      <c r="J78" s="136" t="str">
        <f>IF(I108=0,"",I78/I108*100)</f>
        <v/>
      </c>
    </row>
    <row r="79" spans="1:10" ht="36.75" customHeight="1" x14ac:dyDescent="0.2">
      <c r="A79" s="127"/>
      <c r="B79" s="132" t="s">
        <v>108</v>
      </c>
      <c r="C79" s="190" t="s">
        <v>109</v>
      </c>
      <c r="D79" s="191"/>
      <c r="E79" s="191"/>
      <c r="F79" s="138" t="s">
        <v>24</v>
      </c>
      <c r="G79" s="139"/>
      <c r="H79" s="139"/>
      <c r="I79" s="139">
        <f>Moduly!G8</f>
        <v>0</v>
      </c>
      <c r="J79" s="136" t="str">
        <f>IF(I108=0,"",I79/I108*100)</f>
        <v/>
      </c>
    </row>
    <row r="80" spans="1:10" ht="36.75" customHeight="1" x14ac:dyDescent="0.2">
      <c r="A80" s="127"/>
      <c r="B80" s="132" t="s">
        <v>110</v>
      </c>
      <c r="C80" s="190" t="s">
        <v>111</v>
      </c>
      <c r="D80" s="191"/>
      <c r="E80" s="191"/>
      <c r="F80" s="138" t="s">
        <v>24</v>
      </c>
      <c r="G80" s="139"/>
      <c r="H80" s="139"/>
      <c r="I80" s="139">
        <f>Moduly!G13</f>
        <v>0</v>
      </c>
      <c r="J80" s="136" t="str">
        <f>IF(I108=0,"",I80/I108*100)</f>
        <v/>
      </c>
    </row>
    <row r="81" spans="1:10" ht="36.75" customHeight="1" x14ac:dyDescent="0.2">
      <c r="A81" s="127"/>
      <c r="B81" s="132" t="s">
        <v>112</v>
      </c>
      <c r="C81" s="190" t="s">
        <v>113</v>
      </c>
      <c r="D81" s="191"/>
      <c r="E81" s="191"/>
      <c r="F81" s="138" t="s">
        <v>24</v>
      </c>
      <c r="G81" s="139"/>
      <c r="H81" s="139"/>
      <c r="I81" s="139">
        <f>Moduly!G24</f>
        <v>0</v>
      </c>
      <c r="J81" s="136" t="str">
        <f>IF(I108=0,"",I81/I108*100)</f>
        <v/>
      </c>
    </row>
    <row r="82" spans="1:10" ht="36.75" customHeight="1" x14ac:dyDescent="0.2">
      <c r="A82" s="127"/>
      <c r="B82" s="132" t="s">
        <v>114</v>
      </c>
      <c r="C82" s="190" t="s">
        <v>115</v>
      </c>
      <c r="D82" s="191"/>
      <c r="E82" s="191"/>
      <c r="F82" s="138" t="s">
        <v>24</v>
      </c>
      <c r="G82" s="139"/>
      <c r="H82" s="139"/>
      <c r="I82" s="139">
        <f>Moduly!G28</f>
        <v>0</v>
      </c>
      <c r="J82" s="136" t="str">
        <f>IF(I108=0,"",I82/I108*100)</f>
        <v/>
      </c>
    </row>
    <row r="83" spans="1:10" ht="36.75" customHeight="1" x14ac:dyDescent="0.2">
      <c r="A83" s="127"/>
      <c r="B83" s="132" t="s">
        <v>116</v>
      </c>
      <c r="C83" s="190" t="s">
        <v>117</v>
      </c>
      <c r="D83" s="191"/>
      <c r="E83" s="191"/>
      <c r="F83" s="138" t="s">
        <v>24</v>
      </c>
      <c r="G83" s="139"/>
      <c r="H83" s="139"/>
      <c r="I83" s="139">
        <f>Moduly!G35</f>
        <v>0</v>
      </c>
      <c r="J83" s="136" t="str">
        <f>IF(I108=0,"",I83/I108*100)</f>
        <v/>
      </c>
    </row>
    <row r="84" spans="1:10" ht="36.75" customHeight="1" x14ac:dyDescent="0.2">
      <c r="A84" s="127"/>
      <c r="B84" s="132" t="s">
        <v>118</v>
      </c>
      <c r="C84" s="190" t="s">
        <v>119</v>
      </c>
      <c r="D84" s="191"/>
      <c r="E84" s="191"/>
      <c r="F84" s="138" t="s">
        <v>24</v>
      </c>
      <c r="G84" s="139"/>
      <c r="H84" s="139"/>
      <c r="I84" s="139">
        <f>Moduly!G48</f>
        <v>0</v>
      </c>
      <c r="J84" s="136" t="str">
        <f>IF(I108=0,"",I84/I108*100)</f>
        <v/>
      </c>
    </row>
    <row r="85" spans="1:10" ht="36.75" customHeight="1" x14ac:dyDescent="0.2">
      <c r="A85" s="127"/>
      <c r="B85" s="132" t="s">
        <v>120</v>
      </c>
      <c r="C85" s="190" t="s">
        <v>121</v>
      </c>
      <c r="D85" s="191"/>
      <c r="E85" s="191"/>
      <c r="F85" s="138" t="s">
        <v>24</v>
      </c>
      <c r="G85" s="139"/>
      <c r="H85" s="139"/>
      <c r="I85" s="139">
        <f>Moduly!G73</f>
        <v>0</v>
      </c>
      <c r="J85" s="136" t="str">
        <f>IF(I108=0,"",I85/I108*100)</f>
        <v/>
      </c>
    </row>
    <row r="86" spans="1:10" ht="36.75" customHeight="1" x14ac:dyDescent="0.2">
      <c r="A86" s="127"/>
      <c r="B86" s="132" t="s">
        <v>122</v>
      </c>
      <c r="C86" s="190" t="s">
        <v>123</v>
      </c>
      <c r="D86" s="191"/>
      <c r="E86" s="191"/>
      <c r="F86" s="138" t="s">
        <v>24</v>
      </c>
      <c r="G86" s="139"/>
      <c r="H86" s="139"/>
      <c r="I86" s="139">
        <f>Elektro_silnoproud!G8</f>
        <v>0</v>
      </c>
      <c r="J86" s="136" t="str">
        <f>IF(I108=0,"",I86/I108*100)</f>
        <v/>
      </c>
    </row>
    <row r="87" spans="1:10" ht="36.75" customHeight="1" x14ac:dyDescent="0.2">
      <c r="A87" s="127"/>
      <c r="B87" s="132" t="s">
        <v>122</v>
      </c>
      <c r="C87" s="190" t="s">
        <v>124</v>
      </c>
      <c r="D87" s="191"/>
      <c r="E87" s="191"/>
      <c r="F87" s="138" t="s">
        <v>24</v>
      </c>
      <c r="G87" s="139"/>
      <c r="H87" s="139"/>
      <c r="I87" s="139">
        <f>Elektro_slaboproud!G10</f>
        <v>0</v>
      </c>
      <c r="J87" s="136" t="str">
        <f>IF(I108=0,"",I87/I108*100)</f>
        <v/>
      </c>
    </row>
    <row r="88" spans="1:10" ht="36.75" customHeight="1" x14ac:dyDescent="0.2">
      <c r="A88" s="127"/>
      <c r="B88" s="132" t="s">
        <v>125</v>
      </c>
      <c r="C88" s="190" t="s">
        <v>126</v>
      </c>
      <c r="D88" s="191"/>
      <c r="E88" s="191"/>
      <c r="F88" s="138" t="s">
        <v>24</v>
      </c>
      <c r="G88" s="139"/>
      <c r="H88" s="139"/>
      <c r="I88" s="139">
        <f>Elektro_silnoproud!G90</f>
        <v>0</v>
      </c>
      <c r="J88" s="136" t="str">
        <f>IF(I108=0,"",I88/I108*100)</f>
        <v/>
      </c>
    </row>
    <row r="89" spans="1:10" ht="36.75" customHeight="1" x14ac:dyDescent="0.2">
      <c r="A89" s="127"/>
      <c r="B89" s="132" t="s">
        <v>125</v>
      </c>
      <c r="C89" s="190" t="s">
        <v>127</v>
      </c>
      <c r="D89" s="191"/>
      <c r="E89" s="191"/>
      <c r="F89" s="138" t="s">
        <v>24</v>
      </c>
      <c r="G89" s="139"/>
      <c r="H89" s="139"/>
      <c r="I89" s="139">
        <f>Elektro_slaboproud!G8</f>
        <v>0</v>
      </c>
      <c r="J89" s="136" t="str">
        <f>IF(I108=0,"",I89/I108*100)</f>
        <v/>
      </c>
    </row>
    <row r="90" spans="1:10" ht="36.75" customHeight="1" x14ac:dyDescent="0.2">
      <c r="A90" s="127"/>
      <c r="B90" s="132" t="s">
        <v>128</v>
      </c>
      <c r="C90" s="190" t="s">
        <v>129</v>
      </c>
      <c r="D90" s="191"/>
      <c r="E90" s="191"/>
      <c r="F90" s="138" t="s">
        <v>24</v>
      </c>
      <c r="G90" s="139"/>
      <c r="H90" s="139"/>
      <c r="I90" s="139">
        <f>Elektro_silnoproud!G92</f>
        <v>0</v>
      </c>
      <c r="J90" s="136" t="str">
        <f>IF(I108=0,"",I90/I108*100)</f>
        <v/>
      </c>
    </row>
    <row r="91" spans="1:10" ht="36.75" customHeight="1" x14ac:dyDescent="0.2">
      <c r="A91" s="127"/>
      <c r="B91" s="132" t="s">
        <v>130</v>
      </c>
      <c r="C91" s="190" t="s">
        <v>131</v>
      </c>
      <c r="D91" s="191"/>
      <c r="E91" s="191"/>
      <c r="F91" s="138" t="s">
        <v>24</v>
      </c>
      <c r="G91" s="139"/>
      <c r="H91" s="139"/>
      <c r="I91" s="139">
        <f>Elektro_vide_zabezp!G16</f>
        <v>0</v>
      </c>
      <c r="J91" s="136" t="str">
        <f>IF(I108=0,"",I91/I108*100)</f>
        <v/>
      </c>
    </row>
    <row r="92" spans="1:10" ht="36.75" customHeight="1" x14ac:dyDescent="0.2">
      <c r="A92" s="127"/>
      <c r="B92" s="132" t="s">
        <v>132</v>
      </c>
      <c r="C92" s="190" t="s">
        <v>133</v>
      </c>
      <c r="D92" s="191"/>
      <c r="E92" s="191"/>
      <c r="F92" s="138" t="s">
        <v>24</v>
      </c>
      <c r="G92" s="139"/>
      <c r="H92" s="139"/>
      <c r="I92" s="139">
        <f>Elektro_vide_zabezp!G8</f>
        <v>0</v>
      </c>
      <c r="J92" s="136" t="str">
        <f>IF(I108=0,"",I92/I108*100)</f>
        <v/>
      </c>
    </row>
    <row r="93" spans="1:10" ht="36.75" customHeight="1" x14ac:dyDescent="0.2">
      <c r="A93" s="127"/>
      <c r="B93" s="132" t="s">
        <v>134</v>
      </c>
      <c r="C93" s="190" t="s">
        <v>135</v>
      </c>
      <c r="D93" s="191"/>
      <c r="E93" s="191"/>
      <c r="F93" s="138" t="s">
        <v>24</v>
      </c>
      <c r="G93" s="139"/>
      <c r="H93" s="139"/>
      <c r="I93" s="139">
        <f>Moduly!G76</f>
        <v>0</v>
      </c>
      <c r="J93" s="136" t="str">
        <f>IF(I108=0,"",I93/I108*100)</f>
        <v/>
      </c>
    </row>
    <row r="94" spans="1:10" ht="36.75" customHeight="1" x14ac:dyDescent="0.2">
      <c r="A94" s="127"/>
      <c r="B94" s="132" t="s">
        <v>136</v>
      </c>
      <c r="C94" s="190" t="s">
        <v>137</v>
      </c>
      <c r="D94" s="191"/>
      <c r="E94" s="191"/>
      <c r="F94" s="138" t="s">
        <v>24</v>
      </c>
      <c r="G94" s="139"/>
      <c r="H94" s="139"/>
      <c r="I94" s="139">
        <f>Montáž!G8</f>
        <v>0</v>
      </c>
      <c r="J94" s="136" t="str">
        <f>IF(I108=0,"",I94/I108*100)</f>
        <v/>
      </c>
    </row>
    <row r="95" spans="1:10" ht="36.75" customHeight="1" x14ac:dyDescent="0.2">
      <c r="A95" s="127"/>
      <c r="B95" s="132" t="s">
        <v>138</v>
      </c>
      <c r="C95" s="190" t="s">
        <v>139</v>
      </c>
      <c r="D95" s="191"/>
      <c r="E95" s="191"/>
      <c r="F95" s="138" t="s">
        <v>24</v>
      </c>
      <c r="G95" s="139"/>
      <c r="H95" s="139"/>
      <c r="I95" s="139">
        <f>Montáž!G21</f>
        <v>0</v>
      </c>
      <c r="J95" s="136" t="str">
        <f>IF(I108=0,"",I95/I108*100)</f>
        <v/>
      </c>
    </row>
    <row r="96" spans="1:10" ht="36.75" customHeight="1" x14ac:dyDescent="0.2">
      <c r="A96" s="127"/>
      <c r="B96" s="132" t="s">
        <v>140</v>
      </c>
      <c r="C96" s="190" t="s">
        <v>141</v>
      </c>
      <c r="D96" s="191"/>
      <c r="E96" s="191"/>
      <c r="F96" s="138" t="s">
        <v>24</v>
      </c>
      <c r="G96" s="139"/>
      <c r="H96" s="139"/>
      <c r="I96" s="139">
        <f>Montáž!G30</f>
        <v>0</v>
      </c>
      <c r="J96" s="136" t="str">
        <f>IF(I108=0,"",I96/I108*100)</f>
        <v/>
      </c>
    </row>
    <row r="97" spans="1:10" ht="36.75" customHeight="1" x14ac:dyDescent="0.2">
      <c r="A97" s="127"/>
      <c r="B97" s="132" t="s">
        <v>142</v>
      </c>
      <c r="C97" s="190" t="s">
        <v>141</v>
      </c>
      <c r="D97" s="191"/>
      <c r="E97" s="191"/>
      <c r="F97" s="138" t="s">
        <v>24</v>
      </c>
      <c r="G97" s="139"/>
      <c r="H97" s="139"/>
      <c r="I97" s="139">
        <f>Elektro_silnoproud!G94</f>
        <v>0</v>
      </c>
      <c r="J97" s="136" t="str">
        <f>IF(I108=0,"",I97/I108*100)</f>
        <v/>
      </c>
    </row>
    <row r="98" spans="1:10" ht="36.75" customHeight="1" x14ac:dyDescent="0.2">
      <c r="A98" s="127"/>
      <c r="B98" s="132" t="s">
        <v>143</v>
      </c>
      <c r="C98" s="190" t="s">
        <v>144</v>
      </c>
      <c r="D98" s="191"/>
      <c r="E98" s="191"/>
      <c r="F98" s="138" t="s">
        <v>24</v>
      </c>
      <c r="G98" s="139"/>
      <c r="H98" s="139"/>
      <c r="I98" s="139">
        <f>VRN!G13</f>
        <v>0</v>
      </c>
      <c r="J98" s="136" t="str">
        <f>IF(I108=0,"",I98/I108*100)</f>
        <v/>
      </c>
    </row>
    <row r="99" spans="1:10" ht="36.75" customHeight="1" x14ac:dyDescent="0.2">
      <c r="A99" s="127"/>
      <c r="B99" s="132" t="s">
        <v>145</v>
      </c>
      <c r="C99" s="190" t="s">
        <v>146</v>
      </c>
      <c r="D99" s="191"/>
      <c r="E99" s="191"/>
      <c r="F99" s="138" t="s">
        <v>24</v>
      </c>
      <c r="G99" s="139"/>
      <c r="H99" s="139"/>
      <c r="I99" s="139">
        <f>Vytápění!G8</f>
        <v>0</v>
      </c>
      <c r="J99" s="136" t="str">
        <f>IF(I108=0,"",I99/I108*100)</f>
        <v/>
      </c>
    </row>
    <row r="100" spans="1:10" ht="36.75" customHeight="1" x14ac:dyDescent="0.2">
      <c r="A100" s="127"/>
      <c r="B100" s="132" t="s">
        <v>147</v>
      </c>
      <c r="C100" s="190" t="s">
        <v>148</v>
      </c>
      <c r="D100" s="191"/>
      <c r="E100" s="191"/>
      <c r="F100" s="138" t="s">
        <v>24</v>
      </c>
      <c r="G100" s="139"/>
      <c r="H100" s="139"/>
      <c r="I100" s="139">
        <f>Vytápění!G30</f>
        <v>0</v>
      </c>
      <c r="J100" s="136" t="str">
        <f>IF(I108=0,"",I100/I108*100)</f>
        <v/>
      </c>
    </row>
    <row r="101" spans="1:10" ht="36.75" customHeight="1" x14ac:dyDescent="0.2">
      <c r="A101" s="127"/>
      <c r="B101" s="132" t="s">
        <v>149</v>
      </c>
      <c r="C101" s="190" t="s">
        <v>150</v>
      </c>
      <c r="D101" s="191"/>
      <c r="E101" s="191"/>
      <c r="F101" s="138" t="s">
        <v>24</v>
      </c>
      <c r="G101" s="139"/>
      <c r="H101" s="139"/>
      <c r="I101" s="139">
        <f>Vytápění!G47</f>
        <v>0</v>
      </c>
      <c r="J101" s="136" t="str">
        <f>IF(I108=0,"",I101/I108*100)</f>
        <v/>
      </c>
    </row>
    <row r="102" spans="1:10" ht="36.75" customHeight="1" x14ac:dyDescent="0.2">
      <c r="A102" s="127"/>
      <c r="B102" s="132" t="s">
        <v>151</v>
      </c>
      <c r="C102" s="190" t="s">
        <v>152</v>
      </c>
      <c r="D102" s="191"/>
      <c r="E102" s="191"/>
      <c r="F102" s="138" t="s">
        <v>24</v>
      </c>
      <c r="G102" s="139"/>
      <c r="H102" s="139"/>
      <c r="I102" s="139">
        <f>ZTI!G8</f>
        <v>0</v>
      </c>
      <c r="J102" s="136" t="str">
        <f>IF(I108=0,"",I102/I108*100)</f>
        <v/>
      </c>
    </row>
    <row r="103" spans="1:10" ht="36.75" customHeight="1" x14ac:dyDescent="0.2">
      <c r="A103" s="127"/>
      <c r="B103" s="132" t="s">
        <v>153</v>
      </c>
      <c r="C103" s="190" t="s">
        <v>154</v>
      </c>
      <c r="D103" s="191"/>
      <c r="E103" s="191"/>
      <c r="F103" s="138" t="s">
        <v>24</v>
      </c>
      <c r="G103" s="139"/>
      <c r="H103" s="139"/>
      <c r="I103" s="139">
        <f>ZTI!G37</f>
        <v>0</v>
      </c>
      <c r="J103" s="136" t="str">
        <f>IF(I108=0,"",I103/I108*100)</f>
        <v/>
      </c>
    </row>
    <row r="104" spans="1:10" ht="36.75" customHeight="1" x14ac:dyDescent="0.2">
      <c r="A104" s="127"/>
      <c r="B104" s="132" t="s">
        <v>155</v>
      </c>
      <c r="C104" s="190" t="s">
        <v>156</v>
      </c>
      <c r="D104" s="191"/>
      <c r="E104" s="191"/>
      <c r="F104" s="138" t="s">
        <v>24</v>
      </c>
      <c r="G104" s="139"/>
      <c r="H104" s="139"/>
      <c r="I104" s="139">
        <f>ZTI!G55</f>
        <v>0</v>
      </c>
      <c r="J104" s="136" t="str">
        <f>IF(I108=0,"",I104/I108*100)</f>
        <v/>
      </c>
    </row>
    <row r="105" spans="1:10" ht="36.75" customHeight="1" x14ac:dyDescent="0.2">
      <c r="A105" s="127"/>
      <c r="B105" s="132" t="s">
        <v>157</v>
      </c>
      <c r="C105" s="190" t="s">
        <v>158</v>
      </c>
      <c r="D105" s="191"/>
      <c r="E105" s="191"/>
      <c r="F105" s="138" t="s">
        <v>24</v>
      </c>
      <c r="G105" s="139"/>
      <c r="H105" s="139"/>
      <c r="I105" s="139">
        <f>ZTI!G70</f>
        <v>0</v>
      </c>
      <c r="J105" s="136" t="str">
        <f>IF(I108=0,"",I105/I108*100)</f>
        <v/>
      </c>
    </row>
    <row r="106" spans="1:10" ht="36.75" customHeight="1" x14ac:dyDescent="0.2">
      <c r="A106" s="127"/>
      <c r="B106" s="132" t="s">
        <v>159</v>
      </c>
      <c r="C106" s="190" t="s">
        <v>160</v>
      </c>
      <c r="D106" s="191"/>
      <c r="E106" s="191"/>
      <c r="F106" s="138" t="s">
        <v>24</v>
      </c>
      <c r="G106" s="139"/>
      <c r="H106" s="139"/>
      <c r="I106" s="139">
        <f>ZTI!G75</f>
        <v>0</v>
      </c>
      <c r="J106" s="136" t="str">
        <f>IF(I108=0,"",I106/I108*100)</f>
        <v/>
      </c>
    </row>
    <row r="107" spans="1:10" ht="36.75" customHeight="1" x14ac:dyDescent="0.2">
      <c r="A107" s="127"/>
      <c r="B107" s="132" t="s">
        <v>161</v>
      </c>
      <c r="C107" s="190" t="s">
        <v>27</v>
      </c>
      <c r="D107" s="191"/>
      <c r="E107" s="191"/>
      <c r="F107" s="138" t="s">
        <v>161</v>
      </c>
      <c r="G107" s="139"/>
      <c r="H107" s="139"/>
      <c r="I107" s="139">
        <f>ZTI!G84+Vytápění!G60+VRN!G19</f>
        <v>0</v>
      </c>
      <c r="J107" s="136" t="str">
        <f>IF(I108=0,"",I107/I108*100)</f>
        <v/>
      </c>
    </row>
    <row r="108" spans="1:10" ht="25.5" customHeight="1" x14ac:dyDescent="0.2">
      <c r="A108" s="128"/>
      <c r="B108" s="133" t="s">
        <v>1</v>
      </c>
      <c r="C108" s="134"/>
      <c r="D108" s="135"/>
      <c r="E108" s="135"/>
      <c r="F108" s="140"/>
      <c r="G108" s="141"/>
      <c r="H108" s="141"/>
      <c r="I108" s="141">
        <f>SUM(I60:I107)</f>
        <v>0</v>
      </c>
      <c r="J108" s="137">
        <f>SUM(J60:J107)</f>
        <v>0</v>
      </c>
    </row>
    <row r="109" spans="1:10" x14ac:dyDescent="0.2">
      <c r="F109" s="86"/>
      <c r="G109" s="86"/>
      <c r="H109" s="86"/>
      <c r="I109" s="86"/>
      <c r="J109" s="87"/>
    </row>
    <row r="110" spans="1:10" x14ac:dyDescent="0.2">
      <c r="F110" s="86"/>
      <c r="G110" s="86"/>
      <c r="H110" s="86"/>
      <c r="I110" s="86"/>
      <c r="J110" s="87"/>
    </row>
    <row r="111" spans="1:10" x14ac:dyDescent="0.2">
      <c r="F111" s="86"/>
      <c r="G111" s="86"/>
      <c r="H111" s="86"/>
      <c r="I111" s="86"/>
      <c r="J111" s="87"/>
    </row>
  </sheetData>
  <sheetProtection algorithmName="SHA-512" hashValue="zYSLVxwB3n+NFJY7v1HQAlgamc7Ah2NUdy/u37MD18YFMG1wqfgmVBl6cJWkmkdl0SXdmrM9CIgAJgs+lx3jPQ==" saltValue="ahkw0yqSdf41DQNxZI3IwQ==" spinCount="100000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04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C60:E60"/>
    <mergeCell ref="C61:E61"/>
    <mergeCell ref="C62:E62"/>
    <mergeCell ref="C63:E63"/>
    <mergeCell ref="C64:E64"/>
    <mergeCell ref="C49:E49"/>
    <mergeCell ref="C50:E50"/>
    <mergeCell ref="C51:E51"/>
    <mergeCell ref="C52:E52"/>
    <mergeCell ref="B53:E53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90:E90"/>
    <mergeCell ref="C91:E91"/>
    <mergeCell ref="C92:E92"/>
    <mergeCell ref="C93:E93"/>
    <mergeCell ref="C94:E94"/>
    <mergeCell ref="C85:E85"/>
    <mergeCell ref="C86:E86"/>
    <mergeCell ref="C87:E87"/>
    <mergeCell ref="C88:E88"/>
    <mergeCell ref="C89:E89"/>
    <mergeCell ref="C105:E105"/>
    <mergeCell ref="C106:E106"/>
    <mergeCell ref="C107:E107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42578125" style="3" customWidth="1"/>
    <col min="5" max="5" width="10.42578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0" t="s">
        <v>6</v>
      </c>
      <c r="B1" s="240"/>
      <c r="C1" s="241"/>
      <c r="D1" s="240"/>
      <c r="E1" s="240"/>
      <c r="F1" s="240"/>
      <c r="G1" s="240"/>
    </row>
    <row r="2" spans="1:7" ht="24.95" customHeight="1" x14ac:dyDescent="0.2">
      <c r="A2" s="50" t="s">
        <v>7</v>
      </c>
      <c r="B2" s="49"/>
      <c r="C2" s="242"/>
      <c r="D2" s="242"/>
      <c r="E2" s="242"/>
      <c r="F2" s="242"/>
      <c r="G2" s="243"/>
    </row>
    <row r="3" spans="1:7" ht="24.95" customHeight="1" x14ac:dyDescent="0.2">
      <c r="A3" s="50" t="s">
        <v>8</v>
      </c>
      <c r="B3" s="49"/>
      <c r="C3" s="242"/>
      <c r="D3" s="242"/>
      <c r="E3" s="242"/>
      <c r="F3" s="242"/>
      <c r="G3" s="243"/>
    </row>
    <row r="4" spans="1:7" ht="24.95" customHeight="1" x14ac:dyDescent="0.2">
      <c r="A4" s="50" t="s">
        <v>9</v>
      </c>
      <c r="B4" s="49"/>
      <c r="C4" s="242"/>
      <c r="D4" s="242"/>
      <c r="E4" s="242"/>
      <c r="F4" s="242"/>
      <c r="G4" s="243"/>
    </row>
    <row r="5" spans="1:7" x14ac:dyDescent="0.2">
      <c r="B5" s="4"/>
      <c r="C5" s="5"/>
      <c r="D5" s="6"/>
    </row>
  </sheetData>
  <sheetProtection algorithmName="SHA-512" hashValue="DJQWLegPN7qy4dyDPJbrOiI8ggcp5jSkZ5GrhqEVkfz0wcLaeZHR3P8Kv1aRPTngk+zA8uF/BRlVwBNhaZ2HAA==" saltValue="uvOgxR2zyJwZL97PAIx7jA==" spinCount="100000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BE9CA-3D29-40C1-B729-21AB45FBA446}">
  <sheetPr>
    <outlinePr summaryBelow="0"/>
  </sheetPr>
  <dimension ref="A1:BH5000"/>
  <sheetViews>
    <sheetView workbookViewId="0">
      <pane ySplit="7" topLeftCell="A8" activePane="bottomLeft" state="frozen"/>
      <selection pane="bottomLeft" activeCell="G23" sqref="G23"/>
    </sheetView>
  </sheetViews>
  <sheetFormatPr defaultColWidth="8.85546875" defaultRowHeight="12.75" outlineLevelRow="1" x14ac:dyDescent="0.2"/>
  <cols>
    <col min="1" max="1" width="3.28515625" customWidth="1"/>
    <col min="2" max="2" width="12.42578125" style="125" customWidth="1"/>
    <col min="3" max="3" width="63.140625" style="125" customWidth="1"/>
    <col min="4" max="4" width="4.85546875" customWidth="1"/>
    <col min="5" max="5" width="10.42578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4" t="s">
        <v>163</v>
      </c>
      <c r="B1" s="244"/>
      <c r="C1" s="244"/>
      <c r="D1" s="244"/>
      <c r="E1" s="244"/>
      <c r="F1" s="244"/>
      <c r="G1" s="244"/>
      <c r="AG1" t="s">
        <v>164</v>
      </c>
    </row>
    <row r="2" spans="1:60" ht="24.95" customHeight="1" x14ac:dyDescent="0.2">
      <c r="A2" s="143" t="s">
        <v>7</v>
      </c>
      <c r="B2" s="49" t="s">
        <v>43</v>
      </c>
      <c r="C2" s="245" t="s">
        <v>44</v>
      </c>
      <c r="D2" s="246"/>
      <c r="E2" s="246"/>
      <c r="F2" s="246"/>
      <c r="G2" s="247"/>
      <c r="AG2" t="s">
        <v>165</v>
      </c>
    </row>
    <row r="3" spans="1:60" ht="24.95" customHeight="1" x14ac:dyDescent="0.2">
      <c r="A3" s="143" t="s">
        <v>8</v>
      </c>
      <c r="B3" s="49" t="s">
        <v>43</v>
      </c>
      <c r="C3" s="245" t="s">
        <v>44</v>
      </c>
      <c r="D3" s="246"/>
      <c r="E3" s="246"/>
      <c r="F3" s="246"/>
      <c r="G3" s="247"/>
      <c r="AC3" s="125" t="s">
        <v>165</v>
      </c>
      <c r="AG3" t="s">
        <v>166</v>
      </c>
    </row>
    <row r="4" spans="1:60" ht="24.95" customHeight="1" x14ac:dyDescent="0.2">
      <c r="A4" s="144" t="s">
        <v>9</v>
      </c>
      <c r="B4" s="145" t="s">
        <v>47</v>
      </c>
      <c r="C4" s="248" t="s">
        <v>48</v>
      </c>
      <c r="D4" s="249"/>
      <c r="E4" s="249"/>
      <c r="F4" s="249"/>
      <c r="G4" s="250"/>
      <c r="AG4" t="s">
        <v>167</v>
      </c>
    </row>
    <row r="5" spans="1:60" x14ac:dyDescent="0.2">
      <c r="D5" s="10"/>
    </row>
    <row r="6" spans="1:60" ht="38.25" x14ac:dyDescent="0.2">
      <c r="A6" s="147" t="s">
        <v>168</v>
      </c>
      <c r="B6" s="149" t="s">
        <v>169</v>
      </c>
      <c r="C6" s="149" t="s">
        <v>170</v>
      </c>
      <c r="D6" s="148" t="s">
        <v>171</v>
      </c>
      <c r="E6" s="147" t="s">
        <v>172</v>
      </c>
      <c r="F6" s="146" t="s">
        <v>173</v>
      </c>
      <c r="G6" s="147" t="s">
        <v>29</v>
      </c>
      <c r="H6" s="150" t="s">
        <v>30</v>
      </c>
      <c r="I6" s="150" t="s">
        <v>174</v>
      </c>
      <c r="J6" s="150" t="s">
        <v>31</v>
      </c>
      <c r="K6" s="150" t="s">
        <v>175</v>
      </c>
      <c r="L6" s="150" t="s">
        <v>176</v>
      </c>
      <c r="M6" s="150" t="s">
        <v>177</v>
      </c>
      <c r="N6" s="150" t="s">
        <v>178</v>
      </c>
      <c r="O6" s="150" t="s">
        <v>179</v>
      </c>
      <c r="P6" s="150" t="s">
        <v>180</v>
      </c>
      <c r="Q6" s="150" t="s">
        <v>181</v>
      </c>
      <c r="R6" s="150" t="s">
        <v>182</v>
      </c>
      <c r="S6" s="150" t="s">
        <v>183</v>
      </c>
      <c r="T6" s="150" t="s">
        <v>184</v>
      </c>
      <c r="U6" s="150" t="s">
        <v>185</v>
      </c>
      <c r="V6" s="150" t="s">
        <v>186</v>
      </c>
      <c r="W6" s="150" t="s">
        <v>187</v>
      </c>
      <c r="X6" s="150" t="s">
        <v>188</v>
      </c>
    </row>
    <row r="7" spans="1:60" hidden="1" x14ac:dyDescent="0.2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</row>
    <row r="8" spans="1:60" x14ac:dyDescent="0.2">
      <c r="A8" s="162" t="s">
        <v>189</v>
      </c>
      <c r="B8" s="163" t="s">
        <v>43</v>
      </c>
      <c r="C8" s="183" t="s">
        <v>89</v>
      </c>
      <c r="D8" s="164"/>
      <c r="E8" s="165"/>
      <c r="F8" s="166"/>
      <c r="G8" s="166">
        <f>SUMIF(AG9:AG11,"&lt;&gt;NOR",G9:G11)</f>
        <v>0</v>
      </c>
      <c r="H8" s="166"/>
      <c r="I8" s="166">
        <f>SUM(I9:I11)</f>
        <v>0</v>
      </c>
      <c r="J8" s="166"/>
      <c r="K8" s="166">
        <f>SUM(K9:K11)</f>
        <v>0</v>
      </c>
      <c r="L8" s="166"/>
      <c r="M8" s="166">
        <f>SUM(M9:M11)</f>
        <v>0</v>
      </c>
      <c r="N8" s="166"/>
      <c r="O8" s="166">
        <f>SUM(O9:O11)</f>
        <v>0</v>
      </c>
      <c r="P8" s="166"/>
      <c r="Q8" s="166">
        <f>SUM(Q9:Q11)</f>
        <v>0</v>
      </c>
      <c r="R8" s="166"/>
      <c r="S8" s="166"/>
      <c r="T8" s="167"/>
      <c r="U8" s="161"/>
      <c r="V8" s="161">
        <f>SUM(V9:V11)</f>
        <v>0</v>
      </c>
      <c r="W8" s="161"/>
      <c r="X8" s="161"/>
      <c r="AG8" t="s">
        <v>190</v>
      </c>
    </row>
    <row r="9" spans="1:60" outlineLevel="1" x14ac:dyDescent="0.2">
      <c r="A9" s="175">
        <v>1</v>
      </c>
      <c r="B9" s="176" t="s">
        <v>191</v>
      </c>
      <c r="C9" s="184" t="s">
        <v>192</v>
      </c>
      <c r="D9" s="177" t="s">
        <v>193</v>
      </c>
      <c r="E9" s="178">
        <v>1</v>
      </c>
      <c r="F9" s="179"/>
      <c r="G9" s="180">
        <f>ROUND(E9*F9,2)</f>
        <v>0</v>
      </c>
      <c r="H9" s="179"/>
      <c r="I9" s="180">
        <f>ROUND(E9*H9,2)</f>
        <v>0</v>
      </c>
      <c r="J9" s="179"/>
      <c r="K9" s="180">
        <f>ROUND(E9*J9,2)</f>
        <v>0</v>
      </c>
      <c r="L9" s="180">
        <v>21</v>
      </c>
      <c r="M9" s="180">
        <f>G9*(1+L9/100)</f>
        <v>0</v>
      </c>
      <c r="N9" s="180">
        <v>0</v>
      </c>
      <c r="O9" s="180">
        <f>ROUND(E9*N9,2)</f>
        <v>0</v>
      </c>
      <c r="P9" s="180">
        <v>0</v>
      </c>
      <c r="Q9" s="180">
        <f>ROUND(E9*P9,2)</f>
        <v>0</v>
      </c>
      <c r="R9" s="180"/>
      <c r="S9" s="180" t="s">
        <v>194</v>
      </c>
      <c r="T9" s="181" t="s">
        <v>195</v>
      </c>
      <c r="U9" s="160">
        <v>0</v>
      </c>
      <c r="V9" s="160">
        <f>ROUND(E9*U9,2)</f>
        <v>0</v>
      </c>
      <c r="W9" s="160"/>
      <c r="X9" s="160" t="s">
        <v>196</v>
      </c>
      <c r="Y9" s="151"/>
      <c r="Z9" s="151"/>
      <c r="AA9" s="151"/>
      <c r="AB9" s="151"/>
      <c r="AC9" s="151"/>
      <c r="AD9" s="151"/>
      <c r="AE9" s="151"/>
      <c r="AF9" s="151"/>
      <c r="AG9" s="151" t="s">
        <v>197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1" x14ac:dyDescent="0.2">
      <c r="A10" s="175">
        <v>2</v>
      </c>
      <c r="B10" s="176" t="s">
        <v>198</v>
      </c>
      <c r="C10" s="184" t="s">
        <v>199</v>
      </c>
      <c r="D10" s="177" t="s">
        <v>193</v>
      </c>
      <c r="E10" s="178">
        <v>1</v>
      </c>
      <c r="F10" s="179"/>
      <c r="G10" s="180">
        <f>ROUND(E10*F10,2)</f>
        <v>0</v>
      </c>
      <c r="H10" s="179"/>
      <c r="I10" s="180">
        <f>ROUND(E10*H10,2)</f>
        <v>0</v>
      </c>
      <c r="J10" s="179"/>
      <c r="K10" s="180">
        <f>ROUND(E10*J10,2)</f>
        <v>0</v>
      </c>
      <c r="L10" s="180">
        <v>21</v>
      </c>
      <c r="M10" s="180">
        <f>G10*(1+L10/100)</f>
        <v>0</v>
      </c>
      <c r="N10" s="180">
        <v>0</v>
      </c>
      <c r="O10" s="180">
        <f>ROUND(E10*N10,2)</f>
        <v>0</v>
      </c>
      <c r="P10" s="180">
        <v>0</v>
      </c>
      <c r="Q10" s="180">
        <f>ROUND(E10*P10,2)</f>
        <v>0</v>
      </c>
      <c r="R10" s="180"/>
      <c r="S10" s="180" t="s">
        <v>194</v>
      </c>
      <c r="T10" s="181" t="s">
        <v>195</v>
      </c>
      <c r="U10" s="160">
        <v>0</v>
      </c>
      <c r="V10" s="160">
        <f>ROUND(E10*U10,2)</f>
        <v>0</v>
      </c>
      <c r="W10" s="160"/>
      <c r="X10" s="160" t="s">
        <v>200</v>
      </c>
      <c r="Y10" s="151"/>
      <c r="Z10" s="151"/>
      <c r="AA10" s="151"/>
      <c r="AB10" s="151"/>
      <c r="AC10" s="151"/>
      <c r="AD10" s="151"/>
      <c r="AE10" s="151"/>
      <c r="AF10" s="151"/>
      <c r="AG10" s="151" t="s">
        <v>201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</row>
    <row r="11" spans="1:60" outlineLevel="1" x14ac:dyDescent="0.2">
      <c r="A11" s="168">
        <v>3</v>
      </c>
      <c r="B11" s="169" t="s">
        <v>202</v>
      </c>
      <c r="C11" s="185" t="s">
        <v>203</v>
      </c>
      <c r="D11" s="170" t="s">
        <v>193</v>
      </c>
      <c r="E11" s="171">
        <v>1</v>
      </c>
      <c r="F11" s="172"/>
      <c r="G11" s="173">
        <f>ROUND(E11*F11,2)</f>
        <v>0</v>
      </c>
      <c r="H11" s="172"/>
      <c r="I11" s="173">
        <f>ROUND(E11*H11,2)</f>
        <v>0</v>
      </c>
      <c r="J11" s="172"/>
      <c r="K11" s="173">
        <f>ROUND(E11*J11,2)</f>
        <v>0</v>
      </c>
      <c r="L11" s="173">
        <v>21</v>
      </c>
      <c r="M11" s="173">
        <f>G11*(1+L11/100)</f>
        <v>0</v>
      </c>
      <c r="N11" s="173">
        <v>0</v>
      </c>
      <c r="O11" s="173">
        <f>ROUND(E11*N11,2)</f>
        <v>0</v>
      </c>
      <c r="P11" s="173">
        <v>0</v>
      </c>
      <c r="Q11" s="173">
        <f>ROUND(E11*P11,2)</f>
        <v>0</v>
      </c>
      <c r="R11" s="173"/>
      <c r="S11" s="173" t="s">
        <v>194</v>
      </c>
      <c r="T11" s="174" t="s">
        <v>195</v>
      </c>
      <c r="U11" s="160">
        <v>0</v>
      </c>
      <c r="V11" s="160">
        <f>ROUND(E11*U11,2)</f>
        <v>0</v>
      </c>
      <c r="W11" s="160"/>
      <c r="X11" s="160" t="s">
        <v>200</v>
      </c>
      <c r="Y11" s="151"/>
      <c r="Z11" s="151"/>
      <c r="AA11" s="151"/>
      <c r="AB11" s="151"/>
      <c r="AC11" s="151"/>
      <c r="AD11" s="151"/>
      <c r="AE11" s="151"/>
      <c r="AF11" s="151"/>
      <c r="AG11" s="151" t="s">
        <v>201</v>
      </c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x14ac:dyDescent="0.2">
      <c r="A12" s="3"/>
      <c r="B12" s="4"/>
      <c r="C12" s="186"/>
      <c r="D12" s="6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AE12">
        <v>15</v>
      </c>
      <c r="AF12">
        <v>21</v>
      </c>
      <c r="AG12" t="s">
        <v>176</v>
      </c>
    </row>
    <row r="13" spans="1:60" x14ac:dyDescent="0.2">
      <c r="A13" s="154"/>
      <c r="B13" s="155" t="s">
        <v>29</v>
      </c>
      <c r="C13" s="187"/>
      <c r="D13" s="156"/>
      <c r="E13" s="157"/>
      <c r="F13" s="157"/>
      <c r="G13" s="182">
        <f>G8</f>
        <v>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AE13">
        <f>SUMIF(L7:L11,AE12,G7:G11)</f>
        <v>0</v>
      </c>
      <c r="AF13">
        <f>SUMIF(L7:L11,AF12,G7:G11)</f>
        <v>0</v>
      </c>
      <c r="AG13" t="s">
        <v>204</v>
      </c>
    </row>
    <row r="14" spans="1:60" x14ac:dyDescent="0.2">
      <c r="C14" s="188"/>
      <c r="D14" s="10"/>
      <c r="AG14" t="s">
        <v>205</v>
      </c>
    </row>
    <row r="15" spans="1:60" x14ac:dyDescent="0.2">
      <c r="D15" s="10"/>
    </row>
    <row r="16" spans="1:60" x14ac:dyDescent="0.2">
      <c r="D16" s="10"/>
    </row>
    <row r="17" spans="4:4" x14ac:dyDescent="0.2">
      <c r="D17" s="10"/>
    </row>
    <row r="18" spans="4:4" x14ac:dyDescent="0.2">
      <c r="D18" s="10"/>
    </row>
    <row r="19" spans="4:4" x14ac:dyDescent="0.2">
      <c r="D19" s="10"/>
    </row>
    <row r="20" spans="4:4" x14ac:dyDescent="0.2">
      <c r="D20" s="10"/>
    </row>
    <row r="21" spans="4:4" x14ac:dyDescent="0.2">
      <c r="D21" s="10"/>
    </row>
    <row r="22" spans="4:4" x14ac:dyDescent="0.2">
      <c r="D22" s="10"/>
    </row>
    <row r="23" spans="4:4" x14ac:dyDescent="0.2">
      <c r="D23" s="10"/>
    </row>
    <row r="24" spans="4:4" x14ac:dyDescent="0.2">
      <c r="D24" s="10"/>
    </row>
    <row r="25" spans="4:4" x14ac:dyDescent="0.2">
      <c r="D25" s="10"/>
    </row>
    <row r="26" spans="4:4" x14ac:dyDescent="0.2">
      <c r="D26" s="10"/>
    </row>
    <row r="27" spans="4:4" x14ac:dyDescent="0.2">
      <c r="D27" s="10"/>
    </row>
    <row r="28" spans="4:4" x14ac:dyDescent="0.2">
      <c r="D28" s="10"/>
    </row>
    <row r="29" spans="4:4" x14ac:dyDescent="0.2">
      <c r="D29" s="10"/>
    </row>
    <row r="30" spans="4:4" x14ac:dyDescent="0.2">
      <c r="D30" s="10"/>
    </row>
    <row r="31" spans="4:4" x14ac:dyDescent="0.2">
      <c r="D31" s="10"/>
    </row>
    <row r="32" spans="4:4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/8u3Dkm5oKVw72HjhOtGXE1LUg/SolvAmgi3G1p/B2SK0BUsO33eramSFqbcNoDSriB0LfnQ7cyiMtDR4D45qw==" saltValue="JYqmfhhZ4vrIzDrwUNDNKA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F35F3-ED51-47DC-8253-1D2A7823DCFB}">
  <sheetPr>
    <outlinePr summaryBelow="0"/>
  </sheetPr>
  <dimension ref="A1:BH5000"/>
  <sheetViews>
    <sheetView tabSelected="1" topLeftCell="B1" workbookViewId="0">
      <pane ySplit="7" topLeftCell="A8" activePane="bottomLeft" state="frozen"/>
      <selection pane="bottomLeft" activeCell="B32" sqref="A32:XFD32"/>
    </sheetView>
  </sheetViews>
  <sheetFormatPr defaultColWidth="8.85546875" defaultRowHeight="12.75" outlineLevelRow="1" x14ac:dyDescent="0.2"/>
  <cols>
    <col min="1" max="1" width="3.28515625" customWidth="1"/>
    <col min="2" max="2" width="12.42578125" style="125" customWidth="1"/>
    <col min="3" max="3" width="63.140625" style="125" customWidth="1"/>
    <col min="4" max="4" width="4.85546875" customWidth="1"/>
    <col min="5" max="5" width="10.42578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4" t="s">
        <v>163</v>
      </c>
      <c r="B1" s="244"/>
      <c r="C1" s="244"/>
      <c r="D1" s="244"/>
      <c r="E1" s="244"/>
      <c r="F1" s="244"/>
      <c r="G1" s="244"/>
      <c r="AG1" t="s">
        <v>164</v>
      </c>
    </row>
    <row r="2" spans="1:60" ht="24.95" customHeight="1" x14ac:dyDescent="0.2">
      <c r="A2" s="143" t="s">
        <v>7</v>
      </c>
      <c r="B2" s="49" t="s">
        <v>43</v>
      </c>
      <c r="C2" s="245" t="s">
        <v>44</v>
      </c>
      <c r="D2" s="246"/>
      <c r="E2" s="246"/>
      <c r="F2" s="246"/>
      <c r="G2" s="247"/>
      <c r="AG2" t="s">
        <v>165</v>
      </c>
    </row>
    <row r="3" spans="1:60" ht="24.95" customHeight="1" x14ac:dyDescent="0.2">
      <c r="A3" s="143" t="s">
        <v>8</v>
      </c>
      <c r="B3" s="49" t="s">
        <v>43</v>
      </c>
      <c r="C3" s="245" t="s">
        <v>44</v>
      </c>
      <c r="D3" s="246"/>
      <c r="E3" s="246"/>
      <c r="F3" s="246"/>
      <c r="G3" s="247"/>
      <c r="AC3" s="125" t="s">
        <v>165</v>
      </c>
      <c r="AG3" t="s">
        <v>166</v>
      </c>
    </row>
    <row r="4" spans="1:60" ht="24.95" customHeight="1" x14ac:dyDescent="0.2">
      <c r="A4" s="144" t="s">
        <v>9</v>
      </c>
      <c r="B4" s="145" t="s">
        <v>49</v>
      </c>
      <c r="C4" s="248" t="s">
        <v>50</v>
      </c>
      <c r="D4" s="249"/>
      <c r="E4" s="249"/>
      <c r="F4" s="249"/>
      <c r="G4" s="250"/>
      <c r="AG4" t="s">
        <v>167</v>
      </c>
    </row>
    <row r="5" spans="1:60" x14ac:dyDescent="0.2">
      <c r="D5" s="10"/>
    </row>
    <row r="6" spans="1:60" ht="38.25" x14ac:dyDescent="0.2">
      <c r="A6" s="147" t="s">
        <v>168</v>
      </c>
      <c r="B6" s="149" t="s">
        <v>169</v>
      </c>
      <c r="C6" s="149" t="s">
        <v>170</v>
      </c>
      <c r="D6" s="148" t="s">
        <v>171</v>
      </c>
      <c r="E6" s="147" t="s">
        <v>172</v>
      </c>
      <c r="F6" s="146" t="s">
        <v>173</v>
      </c>
      <c r="G6" s="147" t="s">
        <v>29</v>
      </c>
      <c r="H6" s="150" t="s">
        <v>30</v>
      </c>
      <c r="I6" s="150" t="s">
        <v>174</v>
      </c>
      <c r="J6" s="150" t="s">
        <v>31</v>
      </c>
      <c r="K6" s="150" t="s">
        <v>175</v>
      </c>
      <c r="L6" s="150" t="s">
        <v>176</v>
      </c>
      <c r="M6" s="150" t="s">
        <v>177</v>
      </c>
      <c r="N6" s="150" t="s">
        <v>178</v>
      </c>
      <c r="O6" s="150" t="s">
        <v>179</v>
      </c>
      <c r="P6" s="150" t="s">
        <v>180</v>
      </c>
      <c r="Q6" s="150" t="s">
        <v>181</v>
      </c>
      <c r="R6" s="150" t="s">
        <v>182</v>
      </c>
      <c r="S6" s="150" t="s">
        <v>183</v>
      </c>
      <c r="T6" s="150" t="s">
        <v>184</v>
      </c>
      <c r="U6" s="150" t="s">
        <v>185</v>
      </c>
      <c r="V6" s="150" t="s">
        <v>186</v>
      </c>
      <c r="W6" s="150" t="s">
        <v>187</v>
      </c>
      <c r="X6" s="150" t="s">
        <v>188</v>
      </c>
    </row>
    <row r="7" spans="1:60" hidden="1" x14ac:dyDescent="0.2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</row>
    <row r="8" spans="1:60" x14ac:dyDescent="0.2">
      <c r="A8" s="162" t="s">
        <v>189</v>
      </c>
      <c r="B8" s="163" t="s">
        <v>73</v>
      </c>
      <c r="C8" s="183" t="s">
        <v>74</v>
      </c>
      <c r="D8" s="164"/>
      <c r="E8" s="165"/>
      <c r="F8" s="166"/>
      <c r="G8" s="166">
        <f>SUMIF(AG9:AG9,"&lt;&gt;NOR",G9:G9)</f>
        <v>0</v>
      </c>
      <c r="H8" s="166"/>
      <c r="I8" s="166">
        <f>SUM(I9:I9)</f>
        <v>0</v>
      </c>
      <c r="J8" s="166"/>
      <c r="K8" s="166">
        <f>SUM(K9:K9)</f>
        <v>0</v>
      </c>
      <c r="L8" s="166"/>
      <c r="M8" s="166">
        <f>SUM(M9:M9)</f>
        <v>0</v>
      </c>
      <c r="N8" s="166"/>
      <c r="O8" s="166">
        <f>SUM(O9:O9)</f>
        <v>0</v>
      </c>
      <c r="P8" s="166"/>
      <c r="Q8" s="166">
        <f>SUM(Q9:Q9)</f>
        <v>0</v>
      </c>
      <c r="R8" s="166"/>
      <c r="S8" s="166"/>
      <c r="T8" s="167"/>
      <c r="U8" s="161"/>
      <c r="V8" s="161">
        <f>SUM(V9:V9)</f>
        <v>242.76</v>
      </c>
      <c r="W8" s="161"/>
      <c r="X8" s="161"/>
      <c r="AG8" t="s">
        <v>190</v>
      </c>
    </row>
    <row r="9" spans="1:60" outlineLevel="1" x14ac:dyDescent="0.2">
      <c r="A9" s="175">
        <v>1</v>
      </c>
      <c r="B9" s="176" t="s">
        <v>206</v>
      </c>
      <c r="C9" s="184" t="s">
        <v>207</v>
      </c>
      <c r="D9" s="177" t="s">
        <v>208</v>
      </c>
      <c r="E9" s="178">
        <v>1428</v>
      </c>
      <c r="F9" s="179"/>
      <c r="G9" s="180">
        <f>ROUND(E9*F9,2)</f>
        <v>0</v>
      </c>
      <c r="H9" s="179"/>
      <c r="I9" s="180">
        <f>ROUND(E9*H9,2)</f>
        <v>0</v>
      </c>
      <c r="J9" s="179"/>
      <c r="K9" s="180">
        <f>ROUND(E9*J9,2)</f>
        <v>0</v>
      </c>
      <c r="L9" s="180">
        <v>15</v>
      </c>
      <c r="M9" s="180">
        <f>G9*(1+L9/100)</f>
        <v>0</v>
      </c>
      <c r="N9" s="180">
        <v>0</v>
      </c>
      <c r="O9" s="180">
        <f>ROUND(E9*N9,2)</f>
        <v>0</v>
      </c>
      <c r="P9" s="180">
        <v>0</v>
      </c>
      <c r="Q9" s="180">
        <f>ROUND(E9*P9,2)</f>
        <v>0</v>
      </c>
      <c r="R9" s="180"/>
      <c r="S9" s="180" t="s">
        <v>194</v>
      </c>
      <c r="T9" s="181" t="s">
        <v>195</v>
      </c>
      <c r="U9" s="160">
        <v>0.17</v>
      </c>
      <c r="V9" s="160">
        <f>ROUND(E9*U9,2)</f>
        <v>242.76</v>
      </c>
      <c r="W9" s="160"/>
      <c r="X9" s="160" t="s">
        <v>196</v>
      </c>
      <c r="Y9" s="151"/>
      <c r="Z9" s="151"/>
      <c r="AA9" s="151"/>
      <c r="AB9" s="151"/>
      <c r="AC9" s="151"/>
      <c r="AD9" s="151"/>
      <c r="AE9" s="151"/>
      <c r="AF9" s="151"/>
      <c r="AG9" s="151" t="s">
        <v>209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x14ac:dyDescent="0.2">
      <c r="A10" s="162" t="s">
        <v>189</v>
      </c>
      <c r="B10" s="163" t="s">
        <v>75</v>
      </c>
      <c r="C10" s="183" t="s">
        <v>76</v>
      </c>
      <c r="D10" s="164"/>
      <c r="E10" s="165"/>
      <c r="F10" s="166"/>
      <c r="G10" s="166">
        <f>SUMIF(AG11:AG11,"&lt;&gt;NOR",G11:G11)</f>
        <v>0</v>
      </c>
      <c r="H10" s="166"/>
      <c r="I10" s="166">
        <f>SUM(I11:I11)</f>
        <v>0</v>
      </c>
      <c r="J10" s="166"/>
      <c r="K10" s="166">
        <f>SUM(K11:K11)</f>
        <v>0</v>
      </c>
      <c r="L10" s="166"/>
      <c r="M10" s="166">
        <f>SUM(M11:M11)</f>
        <v>0</v>
      </c>
      <c r="N10" s="166"/>
      <c r="O10" s="166">
        <f>SUM(O11:O11)</f>
        <v>0</v>
      </c>
      <c r="P10" s="166"/>
      <c r="Q10" s="166">
        <f>SUM(Q11:Q11)</f>
        <v>0</v>
      </c>
      <c r="R10" s="166"/>
      <c r="S10" s="166"/>
      <c r="T10" s="167"/>
      <c r="U10" s="161"/>
      <c r="V10" s="161">
        <f>SUM(V11:V11)</f>
        <v>3.2</v>
      </c>
      <c r="W10" s="161"/>
      <c r="X10" s="161"/>
      <c r="AG10" t="s">
        <v>190</v>
      </c>
    </row>
    <row r="11" spans="1:60" outlineLevel="1" x14ac:dyDescent="0.2">
      <c r="A11" s="175">
        <v>2</v>
      </c>
      <c r="B11" s="176" t="s">
        <v>210</v>
      </c>
      <c r="C11" s="184" t="s">
        <v>211</v>
      </c>
      <c r="D11" s="177" t="s">
        <v>212</v>
      </c>
      <c r="E11" s="178">
        <v>100</v>
      </c>
      <c r="F11" s="179"/>
      <c r="G11" s="180">
        <f>ROUND(E11*F11,2)</f>
        <v>0</v>
      </c>
      <c r="H11" s="179"/>
      <c r="I11" s="180">
        <f>ROUND(E11*H11,2)</f>
        <v>0</v>
      </c>
      <c r="J11" s="179"/>
      <c r="K11" s="180">
        <f>ROUND(E11*J11,2)</f>
        <v>0</v>
      </c>
      <c r="L11" s="180">
        <v>15</v>
      </c>
      <c r="M11" s="180">
        <f>G11*(1+L11/100)</f>
        <v>0</v>
      </c>
      <c r="N11" s="180">
        <v>0</v>
      </c>
      <c r="O11" s="180">
        <f>ROUND(E11*N11,2)</f>
        <v>0</v>
      </c>
      <c r="P11" s="180">
        <v>0</v>
      </c>
      <c r="Q11" s="180">
        <f>ROUND(E11*P11,2)</f>
        <v>0</v>
      </c>
      <c r="R11" s="180"/>
      <c r="S11" s="180" t="s">
        <v>194</v>
      </c>
      <c r="T11" s="181" t="s">
        <v>195</v>
      </c>
      <c r="U11" s="160">
        <v>3.2000000000000001E-2</v>
      </c>
      <c r="V11" s="160">
        <f>ROUND(E11*U11,2)</f>
        <v>3.2</v>
      </c>
      <c r="W11" s="160"/>
      <c r="X11" s="160" t="s">
        <v>196</v>
      </c>
      <c r="Y11" s="151"/>
      <c r="Z11" s="151"/>
      <c r="AA11" s="151"/>
      <c r="AB11" s="151"/>
      <c r="AC11" s="151"/>
      <c r="AD11" s="151"/>
      <c r="AE11" s="151"/>
      <c r="AF11" s="151"/>
      <c r="AG11" s="151" t="s">
        <v>209</v>
      </c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x14ac:dyDescent="0.2">
      <c r="A12" s="162" t="s">
        <v>189</v>
      </c>
      <c r="B12" s="163" t="s">
        <v>77</v>
      </c>
      <c r="C12" s="183" t="s">
        <v>78</v>
      </c>
      <c r="D12" s="164"/>
      <c r="E12" s="165"/>
      <c r="F12" s="166"/>
      <c r="G12" s="166">
        <f>SUMIF(AG13:AG15,"&lt;&gt;NOR",G13:G15)</f>
        <v>0</v>
      </c>
      <c r="H12" s="166"/>
      <c r="I12" s="166">
        <f>SUM(I13:I15)</f>
        <v>0</v>
      </c>
      <c r="J12" s="166"/>
      <c r="K12" s="166">
        <f>SUM(K13:K15)</f>
        <v>0</v>
      </c>
      <c r="L12" s="166"/>
      <c r="M12" s="166">
        <f>SUM(M13:M15)</f>
        <v>0</v>
      </c>
      <c r="N12" s="166"/>
      <c r="O12" s="166">
        <f>SUM(O13:O15)</f>
        <v>0</v>
      </c>
      <c r="P12" s="166"/>
      <c r="Q12" s="166">
        <f>SUM(Q13:Q15)</f>
        <v>0</v>
      </c>
      <c r="R12" s="166"/>
      <c r="S12" s="166"/>
      <c r="T12" s="167"/>
      <c r="U12" s="161"/>
      <c r="V12" s="161">
        <f>SUM(V13:V15)</f>
        <v>55</v>
      </c>
      <c r="W12" s="161"/>
      <c r="X12" s="161"/>
      <c r="AG12" t="s">
        <v>190</v>
      </c>
    </row>
    <row r="13" spans="1:60" outlineLevel="1" x14ac:dyDescent="0.2">
      <c r="A13" s="175">
        <v>3</v>
      </c>
      <c r="B13" s="176" t="s">
        <v>213</v>
      </c>
      <c r="C13" s="184" t="s">
        <v>214</v>
      </c>
      <c r="D13" s="177" t="s">
        <v>212</v>
      </c>
      <c r="E13" s="178">
        <v>250</v>
      </c>
      <c r="F13" s="179"/>
      <c r="G13" s="180">
        <f>ROUND(E13*F13,2)</f>
        <v>0</v>
      </c>
      <c r="H13" s="179"/>
      <c r="I13" s="180">
        <f>ROUND(E13*H13,2)</f>
        <v>0</v>
      </c>
      <c r="J13" s="179"/>
      <c r="K13" s="180">
        <f>ROUND(E13*J13,2)</f>
        <v>0</v>
      </c>
      <c r="L13" s="180">
        <v>15</v>
      </c>
      <c r="M13" s="180">
        <f>G13*(1+L13/100)</f>
        <v>0</v>
      </c>
      <c r="N13" s="180">
        <v>0</v>
      </c>
      <c r="O13" s="180">
        <f>ROUND(E13*N13,2)</f>
        <v>0</v>
      </c>
      <c r="P13" s="180">
        <v>0</v>
      </c>
      <c r="Q13" s="180">
        <f>ROUND(E13*P13,2)</f>
        <v>0</v>
      </c>
      <c r="R13" s="180"/>
      <c r="S13" s="180" t="s">
        <v>194</v>
      </c>
      <c r="T13" s="181" t="s">
        <v>195</v>
      </c>
      <c r="U13" s="160">
        <v>0.22</v>
      </c>
      <c r="V13" s="160">
        <f>ROUND(E13*U13,2)</f>
        <v>55</v>
      </c>
      <c r="W13" s="160"/>
      <c r="X13" s="160" t="s">
        <v>196</v>
      </c>
      <c r="Y13" s="151"/>
      <c r="Z13" s="151"/>
      <c r="AA13" s="151"/>
      <c r="AB13" s="151"/>
      <c r="AC13" s="151"/>
      <c r="AD13" s="151"/>
      <c r="AE13" s="151"/>
      <c r="AF13" s="151"/>
      <c r="AG13" s="151" t="s">
        <v>209</v>
      </c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outlineLevel="1" x14ac:dyDescent="0.2">
      <c r="A14" s="175">
        <v>4</v>
      </c>
      <c r="B14" s="176" t="s">
        <v>215</v>
      </c>
      <c r="C14" s="184" t="s">
        <v>216</v>
      </c>
      <c r="D14" s="177" t="s">
        <v>212</v>
      </c>
      <c r="E14" s="178">
        <v>300</v>
      </c>
      <c r="F14" s="179"/>
      <c r="G14" s="180">
        <f>ROUND(E14*F14,2)</f>
        <v>0</v>
      </c>
      <c r="H14" s="179"/>
      <c r="I14" s="180">
        <f>ROUND(E14*H14,2)</f>
        <v>0</v>
      </c>
      <c r="J14" s="179"/>
      <c r="K14" s="180">
        <f>ROUND(E14*J14,2)</f>
        <v>0</v>
      </c>
      <c r="L14" s="180">
        <v>15</v>
      </c>
      <c r="M14" s="180">
        <f>G14*(1+L14/100)</f>
        <v>0</v>
      </c>
      <c r="N14" s="180">
        <v>0</v>
      </c>
      <c r="O14" s="180">
        <f>ROUND(E14*N14,2)</f>
        <v>0</v>
      </c>
      <c r="P14" s="180">
        <v>0</v>
      </c>
      <c r="Q14" s="180">
        <f>ROUND(E14*P14,2)</f>
        <v>0</v>
      </c>
      <c r="R14" s="180"/>
      <c r="S14" s="180" t="s">
        <v>194</v>
      </c>
      <c r="T14" s="181" t="s">
        <v>195</v>
      </c>
      <c r="U14" s="160">
        <v>0</v>
      </c>
      <c r="V14" s="160">
        <f>ROUND(E14*U14,2)</f>
        <v>0</v>
      </c>
      <c r="W14" s="160"/>
      <c r="X14" s="160" t="s">
        <v>196</v>
      </c>
      <c r="Y14" s="151"/>
      <c r="Z14" s="151"/>
      <c r="AA14" s="151"/>
      <c r="AB14" s="151"/>
      <c r="AC14" s="151"/>
      <c r="AD14" s="151"/>
      <c r="AE14" s="151"/>
      <c r="AF14" s="151"/>
      <c r="AG14" s="151" t="s">
        <v>217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1" x14ac:dyDescent="0.2">
      <c r="A15" s="175">
        <v>5</v>
      </c>
      <c r="B15" s="176" t="s">
        <v>218</v>
      </c>
      <c r="C15" s="184" t="s">
        <v>219</v>
      </c>
      <c r="D15" s="177" t="s">
        <v>212</v>
      </c>
      <c r="E15" s="178">
        <v>300</v>
      </c>
      <c r="F15" s="179"/>
      <c r="G15" s="180">
        <f>ROUND(E15*F15,2)</f>
        <v>0</v>
      </c>
      <c r="H15" s="179"/>
      <c r="I15" s="180">
        <f>ROUND(E15*H15,2)</f>
        <v>0</v>
      </c>
      <c r="J15" s="179"/>
      <c r="K15" s="180">
        <f>ROUND(E15*J15,2)</f>
        <v>0</v>
      </c>
      <c r="L15" s="180">
        <v>15</v>
      </c>
      <c r="M15" s="180">
        <f>G15*(1+L15/100)</f>
        <v>0</v>
      </c>
      <c r="N15" s="180">
        <v>0</v>
      </c>
      <c r="O15" s="180">
        <f>ROUND(E15*N15,2)</f>
        <v>0</v>
      </c>
      <c r="P15" s="180">
        <v>0</v>
      </c>
      <c r="Q15" s="180">
        <f>ROUND(E15*P15,2)</f>
        <v>0</v>
      </c>
      <c r="R15" s="180"/>
      <c r="S15" s="180" t="s">
        <v>194</v>
      </c>
      <c r="T15" s="181" t="s">
        <v>195</v>
      </c>
      <c r="U15" s="160">
        <v>0</v>
      </c>
      <c r="V15" s="160">
        <f>ROUND(E15*U15,2)</f>
        <v>0</v>
      </c>
      <c r="W15" s="160"/>
      <c r="X15" s="160" t="s">
        <v>196</v>
      </c>
      <c r="Y15" s="151"/>
      <c r="Z15" s="151"/>
      <c r="AA15" s="151"/>
      <c r="AB15" s="151"/>
      <c r="AC15" s="151"/>
      <c r="AD15" s="151"/>
      <c r="AE15" s="151"/>
      <c r="AF15" s="151"/>
      <c r="AG15" s="151" t="s">
        <v>217</v>
      </c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x14ac:dyDescent="0.2">
      <c r="A16" s="162" t="s">
        <v>189</v>
      </c>
      <c r="B16" s="163" t="s">
        <v>72</v>
      </c>
      <c r="C16" s="183" t="s">
        <v>50</v>
      </c>
      <c r="D16" s="164"/>
      <c r="E16" s="165"/>
      <c r="F16" s="166"/>
      <c r="G16" s="166">
        <f>SUMIF(AG17:AG17,"&lt;&gt;NOR",G17:G17)</f>
        <v>0</v>
      </c>
      <c r="H16" s="166"/>
      <c r="I16" s="166">
        <f>SUM(I17:I17)</f>
        <v>0</v>
      </c>
      <c r="J16" s="166"/>
      <c r="K16" s="166">
        <f>SUM(K17:K17)</f>
        <v>0</v>
      </c>
      <c r="L16" s="166"/>
      <c r="M16" s="166">
        <f>SUM(M17:M17)</f>
        <v>0</v>
      </c>
      <c r="N16" s="166"/>
      <c r="O16" s="166">
        <f>SUM(O17:O17)</f>
        <v>0</v>
      </c>
      <c r="P16" s="166"/>
      <c r="Q16" s="166">
        <f>SUM(Q17:Q17)</f>
        <v>0</v>
      </c>
      <c r="R16" s="166"/>
      <c r="S16" s="166"/>
      <c r="T16" s="167"/>
      <c r="U16" s="161"/>
      <c r="V16" s="161">
        <f>SUM(V17:V17)</f>
        <v>4.4000000000000004</v>
      </c>
      <c r="W16" s="161"/>
      <c r="X16" s="161"/>
      <c r="AG16" t="s">
        <v>190</v>
      </c>
    </row>
    <row r="17" spans="1:60" outlineLevel="1" x14ac:dyDescent="0.2">
      <c r="A17" s="175">
        <v>6</v>
      </c>
      <c r="B17" s="176" t="s">
        <v>220</v>
      </c>
      <c r="C17" s="184" t="s">
        <v>221</v>
      </c>
      <c r="D17" s="177" t="s">
        <v>212</v>
      </c>
      <c r="E17" s="178">
        <v>400</v>
      </c>
      <c r="F17" s="179"/>
      <c r="G17" s="180">
        <f>ROUND(E17*F17,2)</f>
        <v>0</v>
      </c>
      <c r="H17" s="179"/>
      <c r="I17" s="180">
        <f>ROUND(E17*H17,2)</f>
        <v>0</v>
      </c>
      <c r="J17" s="179"/>
      <c r="K17" s="180">
        <f>ROUND(E17*J17,2)</f>
        <v>0</v>
      </c>
      <c r="L17" s="180">
        <v>15</v>
      </c>
      <c r="M17" s="180">
        <f>G17*(1+L17/100)</f>
        <v>0</v>
      </c>
      <c r="N17" s="180">
        <v>0</v>
      </c>
      <c r="O17" s="180">
        <f>ROUND(E17*N17,2)</f>
        <v>0</v>
      </c>
      <c r="P17" s="180">
        <v>0</v>
      </c>
      <c r="Q17" s="180">
        <f>ROUND(E17*P17,2)</f>
        <v>0</v>
      </c>
      <c r="R17" s="180"/>
      <c r="S17" s="180" t="s">
        <v>222</v>
      </c>
      <c r="T17" s="181" t="s">
        <v>195</v>
      </c>
      <c r="U17" s="160">
        <v>1.0999999999999999E-2</v>
      </c>
      <c r="V17" s="160">
        <f>ROUND(E17*U17,2)</f>
        <v>4.4000000000000004</v>
      </c>
      <c r="W17" s="160"/>
      <c r="X17" s="160" t="s">
        <v>196</v>
      </c>
      <c r="Y17" s="151"/>
      <c r="Z17" s="151"/>
      <c r="AA17" s="151"/>
      <c r="AB17" s="151"/>
      <c r="AC17" s="151"/>
      <c r="AD17" s="151"/>
      <c r="AE17" s="151"/>
      <c r="AF17" s="151"/>
      <c r="AG17" s="151" t="s">
        <v>197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x14ac:dyDescent="0.2">
      <c r="A18" s="162" t="s">
        <v>189</v>
      </c>
      <c r="B18" s="163" t="s">
        <v>83</v>
      </c>
      <c r="C18" s="183" t="s">
        <v>84</v>
      </c>
      <c r="D18" s="164"/>
      <c r="E18" s="165"/>
      <c r="F18" s="166"/>
      <c r="G18" s="166">
        <f>SUMIF(AG19:AG19,"&lt;&gt;NOR",G19:G19)</f>
        <v>0</v>
      </c>
      <c r="H18" s="166"/>
      <c r="I18" s="166">
        <f>SUM(I19:I19)</f>
        <v>0</v>
      </c>
      <c r="J18" s="166"/>
      <c r="K18" s="166">
        <f>SUM(K19:K19)</f>
        <v>0</v>
      </c>
      <c r="L18" s="166"/>
      <c r="M18" s="166">
        <f>SUM(M19:M19)</f>
        <v>0</v>
      </c>
      <c r="N18" s="166"/>
      <c r="O18" s="166">
        <f>SUM(O19:O19)</f>
        <v>0</v>
      </c>
      <c r="P18" s="166"/>
      <c r="Q18" s="166">
        <f>SUM(Q19:Q19)</f>
        <v>0</v>
      </c>
      <c r="R18" s="166"/>
      <c r="S18" s="166"/>
      <c r="T18" s="167"/>
      <c r="U18" s="161"/>
      <c r="V18" s="161">
        <f>SUM(V19:V19)</f>
        <v>0</v>
      </c>
      <c r="W18" s="161"/>
      <c r="X18" s="161"/>
      <c r="AG18" t="s">
        <v>190</v>
      </c>
    </row>
    <row r="19" spans="1:60" outlineLevel="1" x14ac:dyDescent="0.2">
      <c r="A19" s="175">
        <v>7</v>
      </c>
      <c r="B19" s="176" t="s">
        <v>223</v>
      </c>
      <c r="C19" s="184" t="s">
        <v>224</v>
      </c>
      <c r="D19" s="177" t="s">
        <v>208</v>
      </c>
      <c r="E19" s="178">
        <v>180</v>
      </c>
      <c r="F19" s="179"/>
      <c r="G19" s="180">
        <f>ROUND(E19*F19,2)</f>
        <v>0</v>
      </c>
      <c r="H19" s="179"/>
      <c r="I19" s="180">
        <f>ROUND(E19*H19,2)</f>
        <v>0</v>
      </c>
      <c r="J19" s="179"/>
      <c r="K19" s="180">
        <f>ROUND(E19*J19,2)</f>
        <v>0</v>
      </c>
      <c r="L19" s="180">
        <v>15</v>
      </c>
      <c r="M19" s="180">
        <f>G19*(1+L19/100)</f>
        <v>0</v>
      </c>
      <c r="N19" s="180">
        <v>0</v>
      </c>
      <c r="O19" s="180">
        <f>ROUND(E19*N19,2)</f>
        <v>0</v>
      </c>
      <c r="P19" s="180">
        <v>0</v>
      </c>
      <c r="Q19" s="180">
        <f>ROUND(E19*P19,2)</f>
        <v>0</v>
      </c>
      <c r="R19" s="180"/>
      <c r="S19" s="180" t="s">
        <v>194</v>
      </c>
      <c r="T19" s="181" t="s">
        <v>195</v>
      </c>
      <c r="U19" s="160">
        <v>0</v>
      </c>
      <c r="V19" s="160">
        <f>ROUND(E19*U19,2)</f>
        <v>0</v>
      </c>
      <c r="W19" s="160"/>
      <c r="X19" s="160" t="s">
        <v>196</v>
      </c>
      <c r="Y19" s="151"/>
      <c r="Z19" s="151"/>
      <c r="AA19" s="151"/>
      <c r="AB19" s="151"/>
      <c r="AC19" s="151"/>
      <c r="AD19" s="151"/>
      <c r="AE19" s="151"/>
      <c r="AF19" s="151"/>
      <c r="AG19" s="151" t="s">
        <v>217</v>
      </c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x14ac:dyDescent="0.2">
      <c r="A20" s="162" t="s">
        <v>189</v>
      </c>
      <c r="B20" s="163" t="s">
        <v>90</v>
      </c>
      <c r="C20" s="183" t="s">
        <v>91</v>
      </c>
      <c r="D20" s="164"/>
      <c r="E20" s="165"/>
      <c r="F20" s="166"/>
      <c r="G20" s="166">
        <f>SUMIF(AG21:AG21,"&lt;&gt;NOR",G21:G21)</f>
        <v>0</v>
      </c>
      <c r="H20" s="166"/>
      <c r="I20" s="166">
        <f>SUM(I21:I21)</f>
        <v>0</v>
      </c>
      <c r="J20" s="166"/>
      <c r="K20" s="166">
        <f>SUM(K21:K21)</f>
        <v>0</v>
      </c>
      <c r="L20" s="166"/>
      <c r="M20" s="166">
        <f>SUM(M21:M21)</f>
        <v>0</v>
      </c>
      <c r="N20" s="166"/>
      <c r="O20" s="166">
        <f>SUM(O21:O21)</f>
        <v>0</v>
      </c>
      <c r="P20" s="166"/>
      <c r="Q20" s="166">
        <f>SUM(Q21:Q21)</f>
        <v>0</v>
      </c>
      <c r="R20" s="166"/>
      <c r="S20" s="166"/>
      <c r="T20" s="167"/>
      <c r="U20" s="161"/>
      <c r="V20" s="161">
        <f>SUM(V21:V21)</f>
        <v>0</v>
      </c>
      <c r="W20" s="161"/>
      <c r="X20" s="161"/>
      <c r="AG20" t="s">
        <v>190</v>
      </c>
    </row>
    <row r="21" spans="1:60" outlineLevel="1" x14ac:dyDescent="0.2">
      <c r="A21" s="175">
        <v>8</v>
      </c>
      <c r="B21" s="176" t="s">
        <v>225</v>
      </c>
      <c r="C21" s="184" t="s">
        <v>226</v>
      </c>
      <c r="D21" s="177" t="s">
        <v>208</v>
      </c>
      <c r="E21" s="178">
        <v>450</v>
      </c>
      <c r="F21" s="179"/>
      <c r="G21" s="180">
        <f>ROUND(E21*F21,2)</f>
        <v>0</v>
      </c>
      <c r="H21" s="179"/>
      <c r="I21" s="180">
        <f>ROUND(E21*H21,2)</f>
        <v>0</v>
      </c>
      <c r="J21" s="179"/>
      <c r="K21" s="180">
        <f>ROUND(E21*J21,2)</f>
        <v>0</v>
      </c>
      <c r="L21" s="180">
        <v>15</v>
      </c>
      <c r="M21" s="180">
        <f>G21*(1+L21/100)</f>
        <v>0</v>
      </c>
      <c r="N21" s="180">
        <v>0</v>
      </c>
      <c r="O21" s="180">
        <f>ROUND(E21*N21,2)</f>
        <v>0</v>
      </c>
      <c r="P21" s="180">
        <v>0</v>
      </c>
      <c r="Q21" s="180">
        <f>ROUND(E21*P21,2)</f>
        <v>0</v>
      </c>
      <c r="R21" s="180"/>
      <c r="S21" s="180" t="s">
        <v>194</v>
      </c>
      <c r="T21" s="181" t="s">
        <v>195</v>
      </c>
      <c r="U21" s="160">
        <v>0</v>
      </c>
      <c r="V21" s="160">
        <f>ROUND(E21*U21,2)</f>
        <v>0</v>
      </c>
      <c r="W21" s="160"/>
      <c r="X21" s="160" t="s">
        <v>196</v>
      </c>
      <c r="Y21" s="151"/>
      <c r="Z21" s="151"/>
      <c r="AA21" s="151"/>
      <c r="AB21" s="151"/>
      <c r="AC21" s="151"/>
      <c r="AD21" s="151"/>
      <c r="AE21" s="151"/>
      <c r="AF21" s="151"/>
      <c r="AG21" s="151" t="s">
        <v>217</v>
      </c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</row>
    <row r="22" spans="1:60" x14ac:dyDescent="0.2">
      <c r="A22" s="162" t="s">
        <v>189</v>
      </c>
      <c r="B22" s="163" t="s">
        <v>96</v>
      </c>
      <c r="C22" s="183" t="s">
        <v>97</v>
      </c>
      <c r="D22" s="164"/>
      <c r="E22" s="165"/>
      <c r="F22" s="166"/>
      <c r="G22" s="166">
        <f>SUMIF(AG23:AG23,"&lt;&gt;NOR",G23:G23)</f>
        <v>0</v>
      </c>
      <c r="H22" s="166"/>
      <c r="I22" s="166">
        <f>SUM(I23:I23)</f>
        <v>0</v>
      </c>
      <c r="J22" s="166"/>
      <c r="K22" s="166">
        <f>SUM(K23:K23)</f>
        <v>0</v>
      </c>
      <c r="L22" s="166"/>
      <c r="M22" s="166">
        <f>SUM(M23:M23)</f>
        <v>0</v>
      </c>
      <c r="N22" s="166"/>
      <c r="O22" s="166">
        <f>SUM(O23:O23)</f>
        <v>0</v>
      </c>
      <c r="P22" s="166"/>
      <c r="Q22" s="166">
        <f>SUM(Q23:Q23)</f>
        <v>0</v>
      </c>
      <c r="R22" s="166"/>
      <c r="S22" s="166"/>
      <c r="T22" s="167"/>
      <c r="U22" s="161"/>
      <c r="V22" s="161">
        <f>SUM(V23:V23)</f>
        <v>0</v>
      </c>
      <c r="W22" s="161"/>
      <c r="X22" s="161"/>
      <c r="AG22" t="s">
        <v>190</v>
      </c>
    </row>
    <row r="23" spans="1:60" outlineLevel="1" x14ac:dyDescent="0.2">
      <c r="A23" s="175">
        <v>9</v>
      </c>
      <c r="B23" s="176" t="s">
        <v>227</v>
      </c>
      <c r="C23" s="184" t="s">
        <v>228</v>
      </c>
      <c r="D23" s="177" t="s">
        <v>208</v>
      </c>
      <c r="E23" s="178">
        <v>173</v>
      </c>
      <c r="F23" s="179"/>
      <c r="G23" s="180">
        <f>ROUND(E23*F23,2)</f>
        <v>0</v>
      </c>
      <c r="H23" s="179"/>
      <c r="I23" s="180">
        <f>ROUND(E23*H23,2)</f>
        <v>0</v>
      </c>
      <c r="J23" s="179"/>
      <c r="K23" s="180">
        <f>ROUND(E23*J23,2)</f>
        <v>0</v>
      </c>
      <c r="L23" s="180">
        <v>15</v>
      </c>
      <c r="M23" s="180">
        <f>G23*(1+L23/100)</f>
        <v>0</v>
      </c>
      <c r="N23" s="180">
        <v>0</v>
      </c>
      <c r="O23" s="180">
        <f>ROUND(E23*N23,2)</f>
        <v>0</v>
      </c>
      <c r="P23" s="180">
        <v>0</v>
      </c>
      <c r="Q23" s="180">
        <f>ROUND(E23*P23,2)</f>
        <v>0</v>
      </c>
      <c r="R23" s="180"/>
      <c r="S23" s="180" t="s">
        <v>194</v>
      </c>
      <c r="T23" s="181" t="s">
        <v>195</v>
      </c>
      <c r="U23" s="160">
        <v>0</v>
      </c>
      <c r="V23" s="160">
        <f>ROUND(E23*U23,2)</f>
        <v>0</v>
      </c>
      <c r="W23" s="160"/>
      <c r="X23" s="160" t="s">
        <v>196</v>
      </c>
      <c r="Y23" s="151"/>
      <c r="Z23" s="151"/>
      <c r="AA23" s="151"/>
      <c r="AB23" s="151"/>
      <c r="AC23" s="151"/>
      <c r="AD23" s="151"/>
      <c r="AE23" s="151"/>
      <c r="AF23" s="151"/>
      <c r="AG23" s="151" t="s">
        <v>217</v>
      </c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</row>
    <row r="24" spans="1:60" x14ac:dyDescent="0.2">
      <c r="A24" s="162" t="s">
        <v>189</v>
      </c>
      <c r="B24" s="163" t="s">
        <v>106</v>
      </c>
      <c r="C24" s="183" t="s">
        <v>107</v>
      </c>
      <c r="D24" s="164"/>
      <c r="E24" s="165"/>
      <c r="F24" s="166"/>
      <c r="G24" s="166">
        <f>SUMIF(AG25:AG25,"&lt;&gt;NOR",G25:G25)</f>
        <v>0</v>
      </c>
      <c r="H24" s="166"/>
      <c r="I24" s="166">
        <f>SUM(I25:I25)</f>
        <v>0</v>
      </c>
      <c r="J24" s="166"/>
      <c r="K24" s="166">
        <f>SUM(K25:K25)</f>
        <v>0</v>
      </c>
      <c r="L24" s="166"/>
      <c r="M24" s="166">
        <f>SUM(M25:M25)</f>
        <v>0</v>
      </c>
      <c r="N24" s="166"/>
      <c r="O24" s="166">
        <f>SUM(O25:O25)</f>
        <v>0</v>
      </c>
      <c r="P24" s="166"/>
      <c r="Q24" s="166">
        <f>SUM(Q25:Q25)</f>
        <v>0</v>
      </c>
      <c r="R24" s="166"/>
      <c r="S24" s="166"/>
      <c r="T24" s="167"/>
      <c r="U24" s="161"/>
      <c r="V24" s="161">
        <f>SUM(V25:V25)</f>
        <v>0</v>
      </c>
      <c r="W24" s="161"/>
      <c r="X24" s="161"/>
      <c r="AG24" t="s">
        <v>190</v>
      </c>
    </row>
    <row r="25" spans="1:60" outlineLevel="1" x14ac:dyDescent="0.2">
      <c r="A25" s="175">
        <v>10</v>
      </c>
      <c r="B25" s="176" t="s">
        <v>229</v>
      </c>
      <c r="C25" s="184" t="s">
        <v>230</v>
      </c>
      <c r="D25" s="177" t="s">
        <v>231</v>
      </c>
      <c r="E25" s="178">
        <v>222.22820999999999</v>
      </c>
      <c r="F25" s="179"/>
      <c r="G25" s="180">
        <f>ROUND(E25*F25,2)</f>
        <v>0</v>
      </c>
      <c r="H25" s="179"/>
      <c r="I25" s="180">
        <f>ROUND(E25*H25,2)</f>
        <v>0</v>
      </c>
      <c r="J25" s="179"/>
      <c r="K25" s="180">
        <f>ROUND(E25*J25,2)</f>
        <v>0</v>
      </c>
      <c r="L25" s="180">
        <v>15</v>
      </c>
      <c r="M25" s="180">
        <f>G25*(1+L25/100)</f>
        <v>0</v>
      </c>
      <c r="N25" s="180">
        <v>0</v>
      </c>
      <c r="O25" s="180">
        <f>ROUND(E25*N25,2)</f>
        <v>0</v>
      </c>
      <c r="P25" s="180">
        <v>0</v>
      </c>
      <c r="Q25" s="180">
        <f>ROUND(E25*P25,2)</f>
        <v>0</v>
      </c>
      <c r="R25" s="180"/>
      <c r="S25" s="180" t="s">
        <v>194</v>
      </c>
      <c r="T25" s="181" t="s">
        <v>195</v>
      </c>
      <c r="U25" s="160">
        <v>0</v>
      </c>
      <c r="V25" s="160">
        <f>ROUND(E25*U25,2)</f>
        <v>0</v>
      </c>
      <c r="W25" s="160"/>
      <c r="X25" s="160" t="s">
        <v>196</v>
      </c>
      <c r="Y25" s="151"/>
      <c r="Z25" s="151"/>
      <c r="AA25" s="151"/>
      <c r="AB25" s="151"/>
      <c r="AC25" s="151"/>
      <c r="AD25" s="151"/>
      <c r="AE25" s="151"/>
      <c r="AF25" s="151"/>
      <c r="AG25" s="151" t="s">
        <v>217</v>
      </c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</row>
    <row r="26" spans="1:60" x14ac:dyDescent="0.2">
      <c r="A26" s="162" t="s">
        <v>189</v>
      </c>
      <c r="B26" s="163" t="s">
        <v>94</v>
      </c>
      <c r="C26" s="183" t="s">
        <v>95</v>
      </c>
      <c r="D26" s="164"/>
      <c r="E26" s="165"/>
      <c r="F26" s="166"/>
      <c r="G26" s="166">
        <f>SUMIF(AG27:AG29,"&lt;&gt;NOR",G27:G29)</f>
        <v>0</v>
      </c>
      <c r="H26" s="166"/>
      <c r="I26" s="166">
        <f>SUM(I27:I29)</f>
        <v>0</v>
      </c>
      <c r="J26" s="166"/>
      <c r="K26" s="166">
        <f>SUM(K27:K29)</f>
        <v>0</v>
      </c>
      <c r="L26" s="166"/>
      <c r="M26" s="166">
        <f>SUM(M27:M29)</f>
        <v>0</v>
      </c>
      <c r="N26" s="166"/>
      <c r="O26" s="166">
        <f>SUM(O27:O29)</f>
        <v>0</v>
      </c>
      <c r="P26" s="166"/>
      <c r="Q26" s="166">
        <f>SUM(Q27:Q29)</f>
        <v>0</v>
      </c>
      <c r="R26" s="166"/>
      <c r="S26" s="166"/>
      <c r="T26" s="167"/>
      <c r="U26" s="161"/>
      <c r="V26" s="161">
        <f>SUM(V27:V29)</f>
        <v>0</v>
      </c>
      <c r="W26" s="161"/>
      <c r="X26" s="161"/>
      <c r="AG26" t="s">
        <v>190</v>
      </c>
    </row>
    <row r="27" spans="1:60" outlineLevel="1" x14ac:dyDescent="0.2">
      <c r="A27" s="175">
        <v>11</v>
      </c>
      <c r="B27" s="176" t="s">
        <v>232</v>
      </c>
      <c r="C27" s="184" t="s">
        <v>233</v>
      </c>
      <c r="D27" s="177" t="s">
        <v>234</v>
      </c>
      <c r="E27" s="178">
        <v>84</v>
      </c>
      <c r="F27" s="179"/>
      <c r="G27" s="180">
        <f>ROUND(E27*F27,2)</f>
        <v>0</v>
      </c>
      <c r="H27" s="179"/>
      <c r="I27" s="180">
        <f>ROUND(E27*H27,2)</f>
        <v>0</v>
      </c>
      <c r="J27" s="179"/>
      <c r="K27" s="180">
        <f>ROUND(E27*J27,2)</f>
        <v>0</v>
      </c>
      <c r="L27" s="180">
        <v>15</v>
      </c>
      <c r="M27" s="180">
        <f>G27*(1+L27/100)</f>
        <v>0</v>
      </c>
      <c r="N27" s="180">
        <v>0</v>
      </c>
      <c r="O27" s="180">
        <f>ROUND(E27*N27,2)</f>
        <v>0</v>
      </c>
      <c r="P27" s="180">
        <v>0</v>
      </c>
      <c r="Q27" s="180">
        <f>ROUND(E27*P27,2)</f>
        <v>0</v>
      </c>
      <c r="R27" s="180"/>
      <c r="S27" s="180" t="s">
        <v>194</v>
      </c>
      <c r="T27" s="181" t="s">
        <v>195</v>
      </c>
      <c r="U27" s="160">
        <v>0</v>
      </c>
      <c r="V27" s="160">
        <f>ROUND(E27*U27,2)</f>
        <v>0</v>
      </c>
      <c r="W27" s="160"/>
      <c r="X27" s="160" t="s">
        <v>196</v>
      </c>
      <c r="Y27" s="151"/>
      <c r="Z27" s="151"/>
      <c r="AA27" s="151"/>
      <c r="AB27" s="151"/>
      <c r="AC27" s="151"/>
      <c r="AD27" s="151"/>
      <c r="AE27" s="151"/>
      <c r="AF27" s="151"/>
      <c r="AG27" s="151" t="s">
        <v>217</v>
      </c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</row>
    <row r="28" spans="1:60" outlineLevel="1" x14ac:dyDescent="0.2">
      <c r="A28" s="175">
        <v>12</v>
      </c>
      <c r="B28" s="176" t="s">
        <v>235</v>
      </c>
      <c r="C28" s="184" t="s">
        <v>236</v>
      </c>
      <c r="D28" s="177" t="s">
        <v>234</v>
      </c>
      <c r="E28" s="178">
        <v>6</v>
      </c>
      <c r="F28" s="179"/>
      <c r="G28" s="180">
        <f>ROUND(E28*F28,2)</f>
        <v>0</v>
      </c>
      <c r="H28" s="179"/>
      <c r="I28" s="180">
        <f>ROUND(E28*H28,2)</f>
        <v>0</v>
      </c>
      <c r="J28" s="179"/>
      <c r="K28" s="180">
        <f>ROUND(E28*J28,2)</f>
        <v>0</v>
      </c>
      <c r="L28" s="180">
        <v>15</v>
      </c>
      <c r="M28" s="180">
        <f>G28*(1+L28/100)</f>
        <v>0</v>
      </c>
      <c r="N28" s="180">
        <v>0</v>
      </c>
      <c r="O28" s="180">
        <f>ROUND(E28*N28,2)</f>
        <v>0</v>
      </c>
      <c r="P28" s="180">
        <v>0</v>
      </c>
      <c r="Q28" s="180">
        <f>ROUND(E28*P28,2)</f>
        <v>0</v>
      </c>
      <c r="R28" s="180"/>
      <c r="S28" s="180" t="s">
        <v>194</v>
      </c>
      <c r="T28" s="181" t="s">
        <v>195</v>
      </c>
      <c r="U28" s="160">
        <v>0</v>
      </c>
      <c r="V28" s="160">
        <f>ROUND(E28*U28,2)</f>
        <v>0</v>
      </c>
      <c r="W28" s="160"/>
      <c r="X28" s="160" t="s">
        <v>196</v>
      </c>
      <c r="Y28" s="151"/>
      <c r="Z28" s="151"/>
      <c r="AA28" s="151"/>
      <c r="AB28" s="151"/>
      <c r="AC28" s="151"/>
      <c r="AD28" s="151"/>
      <c r="AE28" s="151"/>
      <c r="AF28" s="151"/>
      <c r="AG28" s="151" t="s">
        <v>217</v>
      </c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</row>
    <row r="29" spans="1:60" outlineLevel="1" x14ac:dyDescent="0.2">
      <c r="A29" s="175">
        <v>13</v>
      </c>
      <c r="B29" s="176" t="s">
        <v>237</v>
      </c>
      <c r="C29" s="184" t="s">
        <v>238</v>
      </c>
      <c r="D29" s="177" t="s">
        <v>234</v>
      </c>
      <c r="E29" s="178">
        <v>3</v>
      </c>
      <c r="F29" s="179"/>
      <c r="G29" s="180">
        <f>ROUND(E29*F29,2)</f>
        <v>0</v>
      </c>
      <c r="H29" s="179"/>
      <c r="I29" s="180">
        <f>ROUND(E29*H29,2)</f>
        <v>0</v>
      </c>
      <c r="J29" s="179"/>
      <c r="K29" s="180">
        <f>ROUND(E29*J29,2)</f>
        <v>0</v>
      </c>
      <c r="L29" s="180">
        <v>15</v>
      </c>
      <c r="M29" s="180">
        <f>G29*(1+L29/100)</f>
        <v>0</v>
      </c>
      <c r="N29" s="180">
        <v>0</v>
      </c>
      <c r="O29" s="180">
        <f>ROUND(E29*N29,2)</f>
        <v>0</v>
      </c>
      <c r="P29" s="180">
        <v>0</v>
      </c>
      <c r="Q29" s="180">
        <f>ROUND(E29*P29,2)</f>
        <v>0</v>
      </c>
      <c r="R29" s="180"/>
      <c r="S29" s="180" t="s">
        <v>194</v>
      </c>
      <c r="T29" s="181" t="s">
        <v>195</v>
      </c>
      <c r="U29" s="160">
        <v>0</v>
      </c>
      <c r="V29" s="160">
        <f>ROUND(E29*U29,2)</f>
        <v>0</v>
      </c>
      <c r="W29" s="160"/>
      <c r="X29" s="160" t="s">
        <v>196</v>
      </c>
      <c r="Y29" s="151"/>
      <c r="Z29" s="151"/>
      <c r="AA29" s="151"/>
      <c r="AB29" s="151"/>
      <c r="AC29" s="151"/>
      <c r="AD29" s="151"/>
      <c r="AE29" s="151"/>
      <c r="AF29" s="151"/>
      <c r="AG29" s="151" t="s">
        <v>217</v>
      </c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</row>
    <row r="30" spans="1:60" x14ac:dyDescent="0.2">
      <c r="A30" s="162" t="s">
        <v>189</v>
      </c>
      <c r="B30" s="163" t="s">
        <v>77</v>
      </c>
      <c r="C30" s="183" t="s">
        <v>78</v>
      </c>
      <c r="D30" s="164"/>
      <c r="E30" s="165"/>
      <c r="F30" s="166"/>
      <c r="G30" s="166">
        <f>SUMIF(AG31:AG31,"&lt;&gt;NOR",G31:G31)</f>
        <v>0</v>
      </c>
      <c r="H30" s="166"/>
      <c r="I30" s="166">
        <f>SUM(I31:I31)</f>
        <v>0</v>
      </c>
      <c r="J30" s="166"/>
      <c r="K30" s="166">
        <f>SUM(K31:K31)</f>
        <v>0</v>
      </c>
      <c r="L30" s="166"/>
      <c r="M30" s="166">
        <f>SUM(M31:M31)</f>
        <v>0</v>
      </c>
      <c r="N30" s="166"/>
      <c r="O30" s="166">
        <f>SUM(O31:O31)</f>
        <v>0</v>
      </c>
      <c r="P30" s="166"/>
      <c r="Q30" s="166">
        <f>SUM(Q31:Q31)</f>
        <v>0</v>
      </c>
      <c r="R30" s="166"/>
      <c r="S30" s="166"/>
      <c r="T30" s="167"/>
      <c r="U30" s="161"/>
      <c r="V30" s="161">
        <f>SUM(V31:V31)</f>
        <v>97.45</v>
      </c>
      <c r="W30" s="161"/>
      <c r="X30" s="161"/>
      <c r="AG30" t="s">
        <v>190</v>
      </c>
    </row>
    <row r="31" spans="1:60" outlineLevel="1" x14ac:dyDescent="0.2">
      <c r="A31" s="175">
        <v>14</v>
      </c>
      <c r="B31" s="176" t="s">
        <v>239</v>
      </c>
      <c r="C31" s="184" t="s">
        <v>240</v>
      </c>
      <c r="D31" s="177" t="s">
        <v>212</v>
      </c>
      <c r="E31" s="178">
        <v>250</v>
      </c>
      <c r="F31" s="179"/>
      <c r="G31" s="180">
        <f>ROUND(E31*F31,2)</f>
        <v>0</v>
      </c>
      <c r="H31" s="179"/>
      <c r="I31" s="180">
        <f>ROUND(E31*H31,2)</f>
        <v>0</v>
      </c>
      <c r="J31" s="179"/>
      <c r="K31" s="180">
        <f>ROUND(E31*J31,2)</f>
        <v>0</v>
      </c>
      <c r="L31" s="180">
        <v>15</v>
      </c>
      <c r="M31" s="180">
        <f>G31*(1+L31/100)</f>
        <v>0</v>
      </c>
      <c r="N31" s="180">
        <v>0</v>
      </c>
      <c r="O31" s="180">
        <f>ROUND(E31*N31,2)</f>
        <v>0</v>
      </c>
      <c r="P31" s="180">
        <v>0</v>
      </c>
      <c r="Q31" s="180">
        <f>ROUND(E31*P31,2)</f>
        <v>0</v>
      </c>
      <c r="R31" s="180"/>
      <c r="S31" s="180" t="s">
        <v>194</v>
      </c>
      <c r="T31" s="181" t="s">
        <v>195</v>
      </c>
      <c r="U31" s="160">
        <v>0.38979999999999998</v>
      </c>
      <c r="V31" s="160">
        <f>ROUND(E31*U31,2)</f>
        <v>97.45</v>
      </c>
      <c r="W31" s="160"/>
      <c r="X31" s="160" t="s">
        <v>196</v>
      </c>
      <c r="Y31" s="151"/>
      <c r="Z31" s="151"/>
      <c r="AA31" s="151"/>
      <c r="AB31" s="151"/>
      <c r="AC31" s="151"/>
      <c r="AD31" s="151"/>
      <c r="AE31" s="151"/>
      <c r="AF31" s="151"/>
      <c r="AG31" s="151" t="s">
        <v>209</v>
      </c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</row>
    <row r="32" spans="1:60" x14ac:dyDescent="0.2">
      <c r="A32" s="162" t="s">
        <v>189</v>
      </c>
      <c r="B32" s="163" t="s">
        <v>79</v>
      </c>
      <c r="C32" s="183" t="s">
        <v>80</v>
      </c>
      <c r="D32" s="164"/>
      <c r="E32" s="165"/>
      <c r="F32" s="166"/>
      <c r="G32" s="166">
        <f>SUMIF(AG33:AG33,"&lt;&gt;NOR",G33:G33)</f>
        <v>0</v>
      </c>
      <c r="H32" s="166"/>
      <c r="I32" s="166">
        <f>SUM(I33:I33)</f>
        <v>0</v>
      </c>
      <c r="J32" s="166"/>
      <c r="K32" s="166">
        <f>SUM(K33:K33)</f>
        <v>0</v>
      </c>
      <c r="L32" s="166"/>
      <c r="M32" s="166">
        <f>SUM(M33:M33)</f>
        <v>0</v>
      </c>
      <c r="N32" s="166"/>
      <c r="O32" s="166">
        <f>SUM(O33:O33)</f>
        <v>0</v>
      </c>
      <c r="P32" s="166"/>
      <c r="Q32" s="166">
        <f>SUM(Q33:Q33)</f>
        <v>0</v>
      </c>
      <c r="R32" s="166"/>
      <c r="S32" s="166"/>
      <c r="T32" s="167"/>
      <c r="U32" s="161"/>
      <c r="V32" s="161">
        <f>SUM(V33:V33)</f>
        <v>260.8</v>
      </c>
      <c r="W32" s="161"/>
      <c r="X32" s="161"/>
      <c r="AG32" t="s">
        <v>190</v>
      </c>
    </row>
    <row r="33" spans="1:60" outlineLevel="1" x14ac:dyDescent="0.2">
      <c r="A33" s="175">
        <v>15</v>
      </c>
      <c r="B33" s="176" t="s">
        <v>241</v>
      </c>
      <c r="C33" s="184" t="s">
        <v>242</v>
      </c>
      <c r="D33" s="177" t="s">
        <v>212</v>
      </c>
      <c r="E33" s="178">
        <v>400</v>
      </c>
      <c r="F33" s="179"/>
      <c r="G33" s="180">
        <f>ROUND(E33*F33,2)</f>
        <v>0</v>
      </c>
      <c r="H33" s="179"/>
      <c r="I33" s="180">
        <f>ROUND(E33*H33,2)</f>
        <v>0</v>
      </c>
      <c r="J33" s="179"/>
      <c r="K33" s="180">
        <f>ROUND(E33*J33,2)</f>
        <v>0</v>
      </c>
      <c r="L33" s="180">
        <v>15</v>
      </c>
      <c r="M33" s="180">
        <f>G33*(1+L33/100)</f>
        <v>0</v>
      </c>
      <c r="N33" s="180">
        <v>0</v>
      </c>
      <c r="O33" s="180">
        <f>ROUND(E33*N33,2)</f>
        <v>0</v>
      </c>
      <c r="P33" s="180">
        <v>0</v>
      </c>
      <c r="Q33" s="180">
        <f>ROUND(E33*P33,2)</f>
        <v>0</v>
      </c>
      <c r="R33" s="180"/>
      <c r="S33" s="180" t="s">
        <v>194</v>
      </c>
      <c r="T33" s="181" t="s">
        <v>195</v>
      </c>
      <c r="U33" s="160">
        <v>0.65200000000000002</v>
      </c>
      <c r="V33" s="160">
        <f>ROUND(E33*U33,2)</f>
        <v>260.8</v>
      </c>
      <c r="W33" s="160"/>
      <c r="X33" s="160" t="s">
        <v>196</v>
      </c>
      <c r="Y33" s="151"/>
      <c r="Z33" s="151"/>
      <c r="AA33" s="151"/>
      <c r="AB33" s="151"/>
      <c r="AC33" s="151"/>
      <c r="AD33" s="151"/>
      <c r="AE33" s="151"/>
      <c r="AF33" s="151"/>
      <c r="AG33" s="151" t="s">
        <v>209</v>
      </c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</row>
    <row r="34" spans="1:60" x14ac:dyDescent="0.2">
      <c r="A34" s="162" t="s">
        <v>189</v>
      </c>
      <c r="B34" s="163" t="s">
        <v>81</v>
      </c>
      <c r="C34" s="183" t="s">
        <v>82</v>
      </c>
      <c r="D34" s="164"/>
      <c r="E34" s="165"/>
      <c r="F34" s="166"/>
      <c r="G34" s="166">
        <f>SUMIF(AG35:AG36,"&lt;&gt;NOR",G35:G36)</f>
        <v>0</v>
      </c>
      <c r="H34" s="166"/>
      <c r="I34" s="166">
        <f>SUM(I35:I36)</f>
        <v>0</v>
      </c>
      <c r="J34" s="166"/>
      <c r="K34" s="166">
        <f>SUM(K35:K36)</f>
        <v>0</v>
      </c>
      <c r="L34" s="166"/>
      <c r="M34" s="166">
        <f>SUM(M35:M36)</f>
        <v>0</v>
      </c>
      <c r="N34" s="166"/>
      <c r="O34" s="166">
        <f>SUM(O35:O36)</f>
        <v>34</v>
      </c>
      <c r="P34" s="166"/>
      <c r="Q34" s="166">
        <f>SUM(Q35:Q36)</f>
        <v>0</v>
      </c>
      <c r="R34" s="166"/>
      <c r="S34" s="166"/>
      <c r="T34" s="167"/>
      <c r="U34" s="161"/>
      <c r="V34" s="161">
        <f>SUM(V35:V36)</f>
        <v>51.94</v>
      </c>
      <c r="W34" s="161"/>
      <c r="X34" s="161"/>
      <c r="AG34" t="s">
        <v>190</v>
      </c>
    </row>
    <row r="35" spans="1:60" outlineLevel="1" x14ac:dyDescent="0.2">
      <c r="A35" s="175">
        <v>16</v>
      </c>
      <c r="B35" s="176" t="s">
        <v>243</v>
      </c>
      <c r="C35" s="184" t="s">
        <v>244</v>
      </c>
      <c r="D35" s="177" t="s">
        <v>212</v>
      </c>
      <c r="E35" s="178">
        <v>100</v>
      </c>
      <c r="F35" s="179"/>
      <c r="G35" s="180">
        <f>ROUND(E35*F35,2)</f>
        <v>0</v>
      </c>
      <c r="H35" s="179"/>
      <c r="I35" s="180">
        <f>ROUND(E35*H35,2)</f>
        <v>0</v>
      </c>
      <c r="J35" s="179"/>
      <c r="K35" s="180">
        <f>ROUND(E35*J35,2)</f>
        <v>0</v>
      </c>
      <c r="L35" s="180">
        <v>15</v>
      </c>
      <c r="M35" s="180">
        <f>G35*(1+L35/100)</f>
        <v>0</v>
      </c>
      <c r="N35" s="180">
        <v>0</v>
      </c>
      <c r="O35" s="180">
        <f>ROUND(E35*N35,2)</f>
        <v>0</v>
      </c>
      <c r="P35" s="180">
        <v>0</v>
      </c>
      <c r="Q35" s="180">
        <f>ROUND(E35*P35,2)</f>
        <v>0</v>
      </c>
      <c r="R35" s="180"/>
      <c r="S35" s="180" t="s">
        <v>194</v>
      </c>
      <c r="T35" s="181" t="s">
        <v>195</v>
      </c>
      <c r="U35" s="160">
        <v>0.20200000000000001</v>
      </c>
      <c r="V35" s="160">
        <f>ROUND(E35*U35,2)</f>
        <v>20.2</v>
      </c>
      <c r="W35" s="160"/>
      <c r="X35" s="160" t="s">
        <v>196</v>
      </c>
      <c r="Y35" s="151"/>
      <c r="Z35" s="151"/>
      <c r="AA35" s="151"/>
      <c r="AB35" s="151"/>
      <c r="AC35" s="151"/>
      <c r="AD35" s="151"/>
      <c r="AE35" s="151"/>
      <c r="AF35" s="151"/>
      <c r="AG35" s="151" t="s">
        <v>209</v>
      </c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</row>
    <row r="36" spans="1:60" outlineLevel="1" x14ac:dyDescent="0.2">
      <c r="A36" s="175">
        <v>17</v>
      </c>
      <c r="B36" s="176" t="s">
        <v>245</v>
      </c>
      <c r="C36" s="184" t="s">
        <v>246</v>
      </c>
      <c r="D36" s="177" t="s">
        <v>212</v>
      </c>
      <c r="E36" s="178">
        <v>20</v>
      </c>
      <c r="F36" s="179"/>
      <c r="G36" s="180">
        <f>ROUND(E36*F36,2)</f>
        <v>0</v>
      </c>
      <c r="H36" s="179"/>
      <c r="I36" s="180">
        <f>ROUND(E36*H36,2)</f>
        <v>0</v>
      </c>
      <c r="J36" s="179"/>
      <c r="K36" s="180">
        <f>ROUND(E36*J36,2)</f>
        <v>0</v>
      </c>
      <c r="L36" s="180">
        <v>15</v>
      </c>
      <c r="M36" s="180">
        <f>G36*(1+L36/100)</f>
        <v>0</v>
      </c>
      <c r="N36" s="180">
        <v>1.7</v>
      </c>
      <c r="O36" s="180">
        <f>ROUND(E36*N36,2)</f>
        <v>34</v>
      </c>
      <c r="P36" s="180">
        <v>0</v>
      </c>
      <c r="Q36" s="180">
        <f>ROUND(E36*P36,2)</f>
        <v>0</v>
      </c>
      <c r="R36" s="180"/>
      <c r="S36" s="180" t="s">
        <v>194</v>
      </c>
      <c r="T36" s="181" t="s">
        <v>195</v>
      </c>
      <c r="U36" s="160">
        <v>1.587</v>
      </c>
      <c r="V36" s="160">
        <f>ROUND(E36*U36,2)</f>
        <v>31.74</v>
      </c>
      <c r="W36" s="160"/>
      <c r="X36" s="160" t="s">
        <v>196</v>
      </c>
      <c r="Y36" s="151"/>
      <c r="Z36" s="151"/>
      <c r="AA36" s="151"/>
      <c r="AB36" s="151"/>
      <c r="AC36" s="151"/>
      <c r="AD36" s="151"/>
      <c r="AE36" s="151"/>
      <c r="AF36" s="151"/>
      <c r="AG36" s="151" t="s">
        <v>209</v>
      </c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</row>
    <row r="37" spans="1:60" x14ac:dyDescent="0.2">
      <c r="A37" s="162" t="s">
        <v>189</v>
      </c>
      <c r="B37" s="163" t="s">
        <v>83</v>
      </c>
      <c r="C37" s="183" t="s">
        <v>84</v>
      </c>
      <c r="D37" s="164"/>
      <c r="E37" s="165"/>
      <c r="F37" s="166"/>
      <c r="G37" s="166">
        <f>SUMIF(AG38:AG38,"&lt;&gt;NOR",G38:G38)</f>
        <v>0</v>
      </c>
      <c r="H37" s="166"/>
      <c r="I37" s="166">
        <f>SUM(I38:I38)</f>
        <v>0</v>
      </c>
      <c r="J37" s="166"/>
      <c r="K37" s="166">
        <f>SUM(K38:K38)</f>
        <v>0</v>
      </c>
      <c r="L37" s="166"/>
      <c r="M37" s="166">
        <f>SUM(M38:M38)</f>
        <v>0</v>
      </c>
      <c r="N37" s="166"/>
      <c r="O37" s="166">
        <f>SUM(O38:O38)</f>
        <v>0</v>
      </c>
      <c r="P37" s="166"/>
      <c r="Q37" s="166">
        <f>SUM(Q38:Q38)</f>
        <v>0</v>
      </c>
      <c r="R37" s="166"/>
      <c r="S37" s="166"/>
      <c r="T37" s="167"/>
      <c r="U37" s="161"/>
      <c r="V37" s="161">
        <f>SUM(V38:V38)</f>
        <v>32.4</v>
      </c>
      <c r="W37" s="161"/>
      <c r="X37" s="161"/>
      <c r="AG37" t="s">
        <v>190</v>
      </c>
    </row>
    <row r="38" spans="1:60" outlineLevel="1" x14ac:dyDescent="0.2">
      <c r="A38" s="175">
        <v>18</v>
      </c>
      <c r="B38" s="176" t="s">
        <v>247</v>
      </c>
      <c r="C38" s="184" t="s">
        <v>248</v>
      </c>
      <c r="D38" s="177" t="s">
        <v>208</v>
      </c>
      <c r="E38" s="178">
        <v>540</v>
      </c>
      <c r="F38" s="179"/>
      <c r="G38" s="180">
        <f>ROUND(E38*F38,2)</f>
        <v>0</v>
      </c>
      <c r="H38" s="179"/>
      <c r="I38" s="180">
        <f>ROUND(E38*H38,2)</f>
        <v>0</v>
      </c>
      <c r="J38" s="179"/>
      <c r="K38" s="180">
        <f>ROUND(E38*J38,2)</f>
        <v>0</v>
      </c>
      <c r="L38" s="180">
        <v>15</v>
      </c>
      <c r="M38" s="180">
        <f>G38*(1+L38/100)</f>
        <v>0</v>
      </c>
      <c r="N38" s="180">
        <v>0</v>
      </c>
      <c r="O38" s="180">
        <f>ROUND(E38*N38,2)</f>
        <v>0</v>
      </c>
      <c r="P38" s="180">
        <v>0</v>
      </c>
      <c r="Q38" s="180">
        <f>ROUND(E38*P38,2)</f>
        <v>0</v>
      </c>
      <c r="R38" s="180"/>
      <c r="S38" s="180" t="s">
        <v>194</v>
      </c>
      <c r="T38" s="181" t="s">
        <v>195</v>
      </c>
      <c r="U38" s="160">
        <v>0.06</v>
      </c>
      <c r="V38" s="160">
        <f>ROUND(E38*U38,2)</f>
        <v>32.4</v>
      </c>
      <c r="W38" s="160"/>
      <c r="X38" s="160" t="s">
        <v>196</v>
      </c>
      <c r="Y38" s="151"/>
      <c r="Z38" s="151"/>
      <c r="AA38" s="151"/>
      <c r="AB38" s="151"/>
      <c r="AC38" s="151"/>
      <c r="AD38" s="151"/>
      <c r="AE38" s="151"/>
      <c r="AF38" s="151"/>
      <c r="AG38" s="151" t="s">
        <v>209</v>
      </c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</row>
    <row r="39" spans="1:60" x14ac:dyDescent="0.2">
      <c r="A39" s="162" t="s">
        <v>189</v>
      </c>
      <c r="B39" s="163" t="s">
        <v>85</v>
      </c>
      <c r="C39" s="183" t="s">
        <v>86</v>
      </c>
      <c r="D39" s="164"/>
      <c r="E39" s="165"/>
      <c r="F39" s="166"/>
      <c r="G39" s="166">
        <f>SUMIF(AG40:AG41,"&lt;&gt;NOR",G40:G41)</f>
        <v>0</v>
      </c>
      <c r="H39" s="166"/>
      <c r="I39" s="166">
        <f>SUM(I40:I41)</f>
        <v>0</v>
      </c>
      <c r="J39" s="166"/>
      <c r="K39" s="166">
        <f>SUM(K40:K41)</f>
        <v>0</v>
      </c>
      <c r="L39" s="166"/>
      <c r="M39" s="166">
        <f>SUM(M40:M41)</f>
        <v>0</v>
      </c>
      <c r="N39" s="166"/>
      <c r="O39" s="166">
        <f>SUM(O40:O41)</f>
        <v>0</v>
      </c>
      <c r="P39" s="166"/>
      <c r="Q39" s="166">
        <f>SUM(Q40:Q41)</f>
        <v>0</v>
      </c>
      <c r="R39" s="166"/>
      <c r="S39" s="166"/>
      <c r="T39" s="167"/>
      <c r="U39" s="161"/>
      <c r="V39" s="161">
        <f>SUM(V40:V41)</f>
        <v>0</v>
      </c>
      <c r="W39" s="161"/>
      <c r="X39" s="161"/>
      <c r="AG39" t="s">
        <v>190</v>
      </c>
    </row>
    <row r="40" spans="1:60" outlineLevel="1" x14ac:dyDescent="0.2">
      <c r="A40" s="175">
        <v>19</v>
      </c>
      <c r="B40" s="176" t="s">
        <v>249</v>
      </c>
      <c r="C40" s="184" t="s">
        <v>250</v>
      </c>
      <c r="D40" s="177" t="s">
        <v>212</v>
      </c>
      <c r="E40" s="178">
        <v>100</v>
      </c>
      <c r="F40" s="179"/>
      <c r="G40" s="180">
        <f>ROUND(E40*F40,2)</f>
        <v>0</v>
      </c>
      <c r="H40" s="179"/>
      <c r="I40" s="180">
        <f>ROUND(E40*H40,2)</f>
        <v>0</v>
      </c>
      <c r="J40" s="179"/>
      <c r="K40" s="180">
        <f>ROUND(E40*J40,2)</f>
        <v>0</v>
      </c>
      <c r="L40" s="180">
        <v>15</v>
      </c>
      <c r="M40" s="180">
        <f>G40*(1+L40/100)</f>
        <v>0</v>
      </c>
      <c r="N40" s="180">
        <v>0</v>
      </c>
      <c r="O40" s="180">
        <f>ROUND(E40*N40,2)</f>
        <v>0</v>
      </c>
      <c r="P40" s="180">
        <v>0</v>
      </c>
      <c r="Q40" s="180">
        <f>ROUND(E40*P40,2)</f>
        <v>0</v>
      </c>
      <c r="R40" s="180"/>
      <c r="S40" s="180" t="s">
        <v>194</v>
      </c>
      <c r="T40" s="181" t="s">
        <v>195</v>
      </c>
      <c r="U40" s="160">
        <v>0</v>
      </c>
      <c r="V40" s="160">
        <f>ROUND(E40*U40,2)</f>
        <v>0</v>
      </c>
      <c r="W40" s="160"/>
      <c r="X40" s="160" t="s">
        <v>196</v>
      </c>
      <c r="Y40" s="151"/>
      <c r="Z40" s="151"/>
      <c r="AA40" s="151"/>
      <c r="AB40" s="151"/>
      <c r="AC40" s="151"/>
      <c r="AD40" s="151"/>
      <c r="AE40" s="151"/>
      <c r="AF40" s="151"/>
      <c r="AG40" s="151" t="s">
        <v>209</v>
      </c>
      <c r="AH40" s="151"/>
      <c r="AI40" s="151"/>
      <c r="AJ40" s="151"/>
      <c r="AK40" s="151"/>
      <c r="AL40" s="151"/>
      <c r="AM40" s="151"/>
      <c r="AN40" s="151"/>
      <c r="AO40" s="151"/>
      <c r="AP40" s="151"/>
      <c r="AQ40" s="151"/>
      <c r="AR40" s="151"/>
      <c r="AS40" s="151"/>
      <c r="AT40" s="151"/>
      <c r="AU40" s="151"/>
      <c r="AV40" s="151"/>
      <c r="AW40" s="151"/>
      <c r="AX40" s="151"/>
      <c r="AY40" s="151"/>
      <c r="AZ40" s="151"/>
      <c r="BA40" s="151"/>
      <c r="BB40" s="151"/>
      <c r="BC40" s="151"/>
      <c r="BD40" s="151"/>
      <c r="BE40" s="151"/>
      <c r="BF40" s="151"/>
      <c r="BG40" s="151"/>
      <c r="BH40" s="151"/>
    </row>
    <row r="41" spans="1:60" outlineLevel="1" x14ac:dyDescent="0.2">
      <c r="A41" s="175">
        <v>20</v>
      </c>
      <c r="B41" s="176" t="s">
        <v>251</v>
      </c>
      <c r="C41" s="184" t="s">
        <v>252</v>
      </c>
      <c r="D41" s="177" t="s">
        <v>212</v>
      </c>
      <c r="E41" s="178">
        <v>100</v>
      </c>
      <c r="F41" s="179"/>
      <c r="G41" s="180">
        <f>ROUND(E41*F41,2)</f>
        <v>0</v>
      </c>
      <c r="H41" s="179"/>
      <c r="I41" s="180">
        <f>ROUND(E41*H41,2)</f>
        <v>0</v>
      </c>
      <c r="J41" s="179"/>
      <c r="K41" s="180">
        <f>ROUND(E41*J41,2)</f>
        <v>0</v>
      </c>
      <c r="L41" s="180">
        <v>15</v>
      </c>
      <c r="M41" s="180">
        <f>G41*(1+L41/100)</f>
        <v>0</v>
      </c>
      <c r="N41" s="180">
        <v>0</v>
      </c>
      <c r="O41" s="180">
        <f>ROUND(E41*N41,2)</f>
        <v>0</v>
      </c>
      <c r="P41" s="180">
        <v>0</v>
      </c>
      <c r="Q41" s="180">
        <f>ROUND(E41*P41,2)</f>
        <v>0</v>
      </c>
      <c r="R41" s="180"/>
      <c r="S41" s="180" t="s">
        <v>194</v>
      </c>
      <c r="T41" s="181" t="s">
        <v>195</v>
      </c>
      <c r="U41" s="160">
        <v>0</v>
      </c>
      <c r="V41" s="160">
        <f>ROUND(E41*U41,2)</f>
        <v>0</v>
      </c>
      <c r="W41" s="160"/>
      <c r="X41" s="160" t="s">
        <v>196</v>
      </c>
      <c r="Y41" s="151"/>
      <c r="Z41" s="151"/>
      <c r="AA41" s="151"/>
      <c r="AB41" s="151"/>
      <c r="AC41" s="151"/>
      <c r="AD41" s="151"/>
      <c r="AE41" s="151"/>
      <c r="AF41" s="151"/>
      <c r="AG41" s="151" t="s">
        <v>209</v>
      </c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</row>
    <row r="42" spans="1:60" x14ac:dyDescent="0.2">
      <c r="A42" s="162" t="s">
        <v>189</v>
      </c>
      <c r="B42" s="163" t="s">
        <v>92</v>
      </c>
      <c r="C42" s="183" t="s">
        <v>93</v>
      </c>
      <c r="D42" s="164"/>
      <c r="E42" s="165"/>
      <c r="F42" s="166"/>
      <c r="G42" s="166">
        <f>SUMIF(AG43:AG48,"&lt;&gt;NOR",G43:G48)</f>
        <v>0</v>
      </c>
      <c r="H42" s="166"/>
      <c r="I42" s="166">
        <f>SUM(I43:I48)</f>
        <v>0</v>
      </c>
      <c r="J42" s="166"/>
      <c r="K42" s="166">
        <f>SUM(K43:K48)</f>
        <v>0</v>
      </c>
      <c r="L42" s="166"/>
      <c r="M42" s="166">
        <f>SUM(M43:M48)</f>
        <v>0</v>
      </c>
      <c r="N42" s="166"/>
      <c r="O42" s="166">
        <f>SUM(O43:O48)</f>
        <v>248.83</v>
      </c>
      <c r="P42" s="166"/>
      <c r="Q42" s="166">
        <f>SUM(Q43:Q48)</f>
        <v>0</v>
      </c>
      <c r="R42" s="166"/>
      <c r="S42" s="166"/>
      <c r="T42" s="167"/>
      <c r="U42" s="161"/>
      <c r="V42" s="161">
        <f>SUM(V43:V48)</f>
        <v>222.16</v>
      </c>
      <c r="W42" s="161"/>
      <c r="X42" s="161"/>
      <c r="AG42" t="s">
        <v>190</v>
      </c>
    </row>
    <row r="43" spans="1:60" outlineLevel="1" x14ac:dyDescent="0.2">
      <c r="A43" s="175">
        <v>21</v>
      </c>
      <c r="B43" s="176" t="s">
        <v>253</v>
      </c>
      <c r="C43" s="184" t="s">
        <v>254</v>
      </c>
      <c r="D43" s="177" t="s">
        <v>212</v>
      </c>
      <c r="E43" s="178">
        <v>80</v>
      </c>
      <c r="F43" s="179"/>
      <c r="G43" s="180">
        <f t="shared" ref="G43:G48" si="0">ROUND(E43*F43,2)</f>
        <v>0</v>
      </c>
      <c r="H43" s="179"/>
      <c r="I43" s="180">
        <f t="shared" ref="I43:I48" si="1">ROUND(E43*H43,2)</f>
        <v>0</v>
      </c>
      <c r="J43" s="179"/>
      <c r="K43" s="180">
        <f t="shared" ref="K43:K48" si="2">ROUND(E43*J43,2)</f>
        <v>0</v>
      </c>
      <c r="L43" s="180">
        <v>15</v>
      </c>
      <c r="M43" s="180">
        <f t="shared" ref="M43:M48" si="3">G43*(1+L43/100)</f>
        <v>0</v>
      </c>
      <c r="N43" s="180">
        <v>2.5249999999999999</v>
      </c>
      <c r="O43" s="180">
        <f t="shared" ref="O43:O48" si="4">ROUND(E43*N43,2)</f>
        <v>202</v>
      </c>
      <c r="P43" s="180">
        <v>0</v>
      </c>
      <c r="Q43" s="180">
        <f t="shared" ref="Q43:Q48" si="5">ROUND(E43*P43,2)</f>
        <v>0</v>
      </c>
      <c r="R43" s="180"/>
      <c r="S43" s="180" t="s">
        <v>194</v>
      </c>
      <c r="T43" s="181" t="s">
        <v>195</v>
      </c>
      <c r="U43" s="160">
        <v>0.47699999999999998</v>
      </c>
      <c r="V43" s="160">
        <f t="shared" ref="V43:V48" si="6">ROUND(E43*U43,2)</f>
        <v>38.159999999999997</v>
      </c>
      <c r="W43" s="160"/>
      <c r="X43" s="160" t="s">
        <v>196</v>
      </c>
      <c r="Y43" s="151"/>
      <c r="Z43" s="151"/>
      <c r="AA43" s="151"/>
      <c r="AB43" s="151"/>
      <c r="AC43" s="151"/>
      <c r="AD43" s="151"/>
      <c r="AE43" s="151"/>
      <c r="AF43" s="151"/>
      <c r="AG43" s="151" t="s">
        <v>209</v>
      </c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</row>
    <row r="44" spans="1:60" outlineLevel="1" x14ac:dyDescent="0.2">
      <c r="A44" s="175">
        <v>22</v>
      </c>
      <c r="B44" s="176" t="s">
        <v>255</v>
      </c>
      <c r="C44" s="184" t="s">
        <v>256</v>
      </c>
      <c r="D44" s="177" t="s">
        <v>231</v>
      </c>
      <c r="E44" s="178">
        <v>3</v>
      </c>
      <c r="F44" s="179"/>
      <c r="G44" s="180">
        <f t="shared" si="0"/>
        <v>0</v>
      </c>
      <c r="H44" s="179"/>
      <c r="I44" s="180">
        <f t="shared" si="1"/>
        <v>0</v>
      </c>
      <c r="J44" s="179"/>
      <c r="K44" s="180">
        <f t="shared" si="2"/>
        <v>0</v>
      </c>
      <c r="L44" s="180">
        <v>15</v>
      </c>
      <c r="M44" s="180">
        <f t="shared" si="3"/>
        <v>0</v>
      </c>
      <c r="N44" s="180">
        <v>1.0211600000000001</v>
      </c>
      <c r="O44" s="180">
        <f t="shared" si="4"/>
        <v>3.06</v>
      </c>
      <c r="P44" s="180">
        <v>0</v>
      </c>
      <c r="Q44" s="180">
        <f t="shared" si="5"/>
        <v>0</v>
      </c>
      <c r="R44" s="180"/>
      <c r="S44" s="180" t="s">
        <v>194</v>
      </c>
      <c r="T44" s="181" t="s">
        <v>195</v>
      </c>
      <c r="U44" s="160">
        <v>23.530999999999999</v>
      </c>
      <c r="V44" s="160">
        <f t="shared" si="6"/>
        <v>70.59</v>
      </c>
      <c r="W44" s="160"/>
      <c r="X44" s="160" t="s">
        <v>196</v>
      </c>
      <c r="Y44" s="151"/>
      <c r="Z44" s="151"/>
      <c r="AA44" s="151"/>
      <c r="AB44" s="151"/>
      <c r="AC44" s="151"/>
      <c r="AD44" s="151"/>
      <c r="AE44" s="151"/>
      <c r="AF44" s="151"/>
      <c r="AG44" s="151" t="s">
        <v>209</v>
      </c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</row>
    <row r="45" spans="1:60" outlineLevel="1" x14ac:dyDescent="0.2">
      <c r="A45" s="175">
        <v>23</v>
      </c>
      <c r="B45" s="176" t="s">
        <v>257</v>
      </c>
      <c r="C45" s="184" t="s">
        <v>258</v>
      </c>
      <c r="D45" s="177" t="s">
        <v>212</v>
      </c>
      <c r="E45" s="178">
        <v>16</v>
      </c>
      <c r="F45" s="179"/>
      <c r="G45" s="180">
        <f t="shared" si="0"/>
        <v>0</v>
      </c>
      <c r="H45" s="179"/>
      <c r="I45" s="180">
        <f t="shared" si="1"/>
        <v>0</v>
      </c>
      <c r="J45" s="179"/>
      <c r="K45" s="180">
        <f t="shared" si="2"/>
        <v>0</v>
      </c>
      <c r="L45" s="180">
        <v>15</v>
      </c>
      <c r="M45" s="180">
        <f t="shared" si="3"/>
        <v>0</v>
      </c>
      <c r="N45" s="180">
        <v>2.5249999999999999</v>
      </c>
      <c r="O45" s="180">
        <f t="shared" si="4"/>
        <v>40.4</v>
      </c>
      <c r="P45" s="180">
        <v>0</v>
      </c>
      <c r="Q45" s="180">
        <f t="shared" si="5"/>
        <v>0</v>
      </c>
      <c r="R45" s="180"/>
      <c r="S45" s="180" t="s">
        <v>194</v>
      </c>
      <c r="T45" s="181" t="s">
        <v>195</v>
      </c>
      <c r="U45" s="160">
        <v>0.48</v>
      </c>
      <c r="V45" s="160">
        <f t="shared" si="6"/>
        <v>7.68</v>
      </c>
      <c r="W45" s="160"/>
      <c r="X45" s="160" t="s">
        <v>196</v>
      </c>
      <c r="Y45" s="151"/>
      <c r="Z45" s="151"/>
      <c r="AA45" s="151"/>
      <c r="AB45" s="151"/>
      <c r="AC45" s="151"/>
      <c r="AD45" s="151"/>
      <c r="AE45" s="151"/>
      <c r="AF45" s="151"/>
      <c r="AG45" s="151" t="s">
        <v>209</v>
      </c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</row>
    <row r="46" spans="1:60" outlineLevel="1" x14ac:dyDescent="0.2">
      <c r="A46" s="175">
        <v>24</v>
      </c>
      <c r="B46" s="176" t="s">
        <v>259</v>
      </c>
      <c r="C46" s="184" t="s">
        <v>260</v>
      </c>
      <c r="D46" s="177" t="s">
        <v>208</v>
      </c>
      <c r="E46" s="178">
        <v>60</v>
      </c>
      <c r="F46" s="179"/>
      <c r="G46" s="180">
        <f t="shared" si="0"/>
        <v>0</v>
      </c>
      <c r="H46" s="179"/>
      <c r="I46" s="180">
        <f t="shared" si="1"/>
        <v>0</v>
      </c>
      <c r="J46" s="179"/>
      <c r="K46" s="180">
        <f t="shared" si="2"/>
        <v>0</v>
      </c>
      <c r="L46" s="180">
        <v>15</v>
      </c>
      <c r="M46" s="180">
        <f t="shared" si="3"/>
        <v>0</v>
      </c>
      <c r="N46" s="180">
        <v>3.9199999999999999E-2</v>
      </c>
      <c r="O46" s="180">
        <f t="shared" si="4"/>
        <v>2.35</v>
      </c>
      <c r="P46" s="180">
        <v>0</v>
      </c>
      <c r="Q46" s="180">
        <f t="shared" si="5"/>
        <v>0</v>
      </c>
      <c r="R46" s="180"/>
      <c r="S46" s="180" t="s">
        <v>194</v>
      </c>
      <c r="T46" s="181" t="s">
        <v>195</v>
      </c>
      <c r="U46" s="160">
        <v>1.05</v>
      </c>
      <c r="V46" s="160">
        <f t="shared" si="6"/>
        <v>63</v>
      </c>
      <c r="W46" s="160"/>
      <c r="X46" s="160" t="s">
        <v>196</v>
      </c>
      <c r="Y46" s="151"/>
      <c r="Z46" s="151"/>
      <c r="AA46" s="151"/>
      <c r="AB46" s="151"/>
      <c r="AC46" s="151"/>
      <c r="AD46" s="151"/>
      <c r="AE46" s="151"/>
      <c r="AF46" s="151"/>
      <c r="AG46" s="151" t="s">
        <v>209</v>
      </c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</row>
    <row r="47" spans="1:60" outlineLevel="1" x14ac:dyDescent="0.2">
      <c r="A47" s="175">
        <v>25</v>
      </c>
      <c r="B47" s="176" t="s">
        <v>261</v>
      </c>
      <c r="C47" s="184" t="s">
        <v>262</v>
      </c>
      <c r="D47" s="177" t="s">
        <v>208</v>
      </c>
      <c r="E47" s="178">
        <v>60</v>
      </c>
      <c r="F47" s="179"/>
      <c r="G47" s="180">
        <f t="shared" si="0"/>
        <v>0</v>
      </c>
      <c r="H47" s="179"/>
      <c r="I47" s="180">
        <f t="shared" si="1"/>
        <v>0</v>
      </c>
      <c r="J47" s="179"/>
      <c r="K47" s="180">
        <f t="shared" si="2"/>
        <v>0</v>
      </c>
      <c r="L47" s="180">
        <v>15</v>
      </c>
      <c r="M47" s="180">
        <f t="shared" si="3"/>
        <v>0</v>
      </c>
      <c r="N47" s="180">
        <v>0</v>
      </c>
      <c r="O47" s="180">
        <f t="shared" si="4"/>
        <v>0</v>
      </c>
      <c r="P47" s="180">
        <v>0</v>
      </c>
      <c r="Q47" s="180">
        <f t="shared" si="5"/>
        <v>0</v>
      </c>
      <c r="R47" s="180"/>
      <c r="S47" s="180" t="s">
        <v>194</v>
      </c>
      <c r="T47" s="181" t="s">
        <v>195</v>
      </c>
      <c r="U47" s="160">
        <v>0.32</v>
      </c>
      <c r="V47" s="160">
        <f t="shared" si="6"/>
        <v>19.2</v>
      </c>
      <c r="W47" s="160"/>
      <c r="X47" s="160" t="s">
        <v>196</v>
      </c>
      <c r="Y47" s="151"/>
      <c r="Z47" s="151"/>
      <c r="AA47" s="151"/>
      <c r="AB47" s="151"/>
      <c r="AC47" s="151"/>
      <c r="AD47" s="151"/>
      <c r="AE47" s="151"/>
      <c r="AF47" s="151"/>
      <c r="AG47" s="151" t="s">
        <v>209</v>
      </c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</row>
    <row r="48" spans="1:60" outlineLevel="1" x14ac:dyDescent="0.2">
      <c r="A48" s="175">
        <v>26</v>
      </c>
      <c r="B48" s="176" t="s">
        <v>263</v>
      </c>
      <c r="C48" s="184" t="s">
        <v>264</v>
      </c>
      <c r="D48" s="177" t="s">
        <v>231</v>
      </c>
      <c r="E48" s="178">
        <v>1</v>
      </c>
      <c r="F48" s="179"/>
      <c r="G48" s="180">
        <f t="shared" si="0"/>
        <v>0</v>
      </c>
      <c r="H48" s="179"/>
      <c r="I48" s="180">
        <f t="shared" si="1"/>
        <v>0</v>
      </c>
      <c r="J48" s="179"/>
      <c r="K48" s="180">
        <f t="shared" si="2"/>
        <v>0</v>
      </c>
      <c r="L48" s="180">
        <v>15</v>
      </c>
      <c r="M48" s="180">
        <f t="shared" si="3"/>
        <v>0</v>
      </c>
      <c r="N48" s="180">
        <v>1.0211600000000001</v>
      </c>
      <c r="O48" s="180">
        <f t="shared" si="4"/>
        <v>1.02</v>
      </c>
      <c r="P48" s="180">
        <v>0</v>
      </c>
      <c r="Q48" s="180">
        <f t="shared" si="5"/>
        <v>0</v>
      </c>
      <c r="R48" s="180"/>
      <c r="S48" s="180" t="s">
        <v>194</v>
      </c>
      <c r="T48" s="181" t="s">
        <v>195</v>
      </c>
      <c r="U48" s="160">
        <v>23.530999999999999</v>
      </c>
      <c r="V48" s="160">
        <f t="shared" si="6"/>
        <v>23.53</v>
      </c>
      <c r="W48" s="160"/>
      <c r="X48" s="160" t="s">
        <v>196</v>
      </c>
      <c r="Y48" s="151"/>
      <c r="Z48" s="151"/>
      <c r="AA48" s="151"/>
      <c r="AB48" s="151"/>
      <c r="AC48" s="151"/>
      <c r="AD48" s="151"/>
      <c r="AE48" s="151"/>
      <c r="AF48" s="151"/>
      <c r="AG48" s="151" t="s">
        <v>209</v>
      </c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</row>
    <row r="49" spans="1:60" x14ac:dyDescent="0.2">
      <c r="A49" s="162" t="s">
        <v>189</v>
      </c>
      <c r="B49" s="163" t="s">
        <v>98</v>
      </c>
      <c r="C49" s="183" t="s">
        <v>99</v>
      </c>
      <c r="D49" s="164"/>
      <c r="E49" s="165"/>
      <c r="F49" s="166"/>
      <c r="G49" s="166">
        <f>SUMIF(AG50:AG50,"&lt;&gt;NOR",G50:G50)</f>
        <v>0</v>
      </c>
      <c r="H49" s="166"/>
      <c r="I49" s="166">
        <f>SUM(I50:I50)</f>
        <v>0</v>
      </c>
      <c r="J49" s="166"/>
      <c r="K49" s="166">
        <f>SUM(K50:K50)</f>
        <v>0</v>
      </c>
      <c r="L49" s="166"/>
      <c r="M49" s="166">
        <f>SUM(M50:M50)</f>
        <v>0</v>
      </c>
      <c r="N49" s="166"/>
      <c r="O49" s="166">
        <f>SUM(O50:O50)</f>
        <v>115.83</v>
      </c>
      <c r="P49" s="166"/>
      <c r="Q49" s="166">
        <f>SUM(Q50:Q50)</f>
        <v>0</v>
      </c>
      <c r="R49" s="166"/>
      <c r="S49" s="166"/>
      <c r="T49" s="167"/>
      <c r="U49" s="161"/>
      <c r="V49" s="161">
        <f>SUM(V50:V50)</f>
        <v>204.14</v>
      </c>
      <c r="W49" s="161"/>
      <c r="X49" s="161"/>
      <c r="AG49" t="s">
        <v>190</v>
      </c>
    </row>
    <row r="50" spans="1:60" outlineLevel="1" x14ac:dyDescent="0.2">
      <c r="A50" s="175">
        <v>27</v>
      </c>
      <c r="B50" s="176" t="s">
        <v>265</v>
      </c>
      <c r="C50" s="184" t="s">
        <v>266</v>
      </c>
      <c r="D50" s="177" t="s">
        <v>208</v>
      </c>
      <c r="E50" s="178">
        <v>173</v>
      </c>
      <c r="F50" s="179"/>
      <c r="G50" s="180">
        <f>ROUND(E50*F50,2)</f>
        <v>0</v>
      </c>
      <c r="H50" s="179"/>
      <c r="I50" s="180">
        <f>ROUND(E50*H50,2)</f>
        <v>0</v>
      </c>
      <c r="J50" s="179"/>
      <c r="K50" s="180">
        <f>ROUND(E50*J50,2)</f>
        <v>0</v>
      </c>
      <c r="L50" s="180">
        <v>15</v>
      </c>
      <c r="M50" s="180">
        <f>G50*(1+L50/100)</f>
        <v>0</v>
      </c>
      <c r="N50" s="180">
        <v>0.66954999999999998</v>
      </c>
      <c r="O50" s="180">
        <f>ROUND(E50*N50,2)</f>
        <v>115.83</v>
      </c>
      <c r="P50" s="180">
        <v>0</v>
      </c>
      <c r="Q50" s="180">
        <f>ROUND(E50*P50,2)</f>
        <v>0</v>
      </c>
      <c r="R50" s="180"/>
      <c r="S50" s="180" t="s">
        <v>194</v>
      </c>
      <c r="T50" s="181" t="s">
        <v>195</v>
      </c>
      <c r="U50" s="160">
        <v>1.18</v>
      </c>
      <c r="V50" s="160">
        <f>ROUND(E50*U50,2)</f>
        <v>204.14</v>
      </c>
      <c r="W50" s="160"/>
      <c r="X50" s="160" t="s">
        <v>267</v>
      </c>
      <c r="Y50" s="151"/>
      <c r="Z50" s="151"/>
      <c r="AA50" s="151"/>
      <c r="AB50" s="151"/>
      <c r="AC50" s="151"/>
      <c r="AD50" s="151"/>
      <c r="AE50" s="151"/>
      <c r="AF50" s="151"/>
      <c r="AG50" s="151" t="s">
        <v>268</v>
      </c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</row>
    <row r="51" spans="1:60" x14ac:dyDescent="0.2">
      <c r="A51" s="162" t="s">
        <v>189</v>
      </c>
      <c r="B51" s="163" t="s">
        <v>100</v>
      </c>
      <c r="C51" s="183" t="s">
        <v>101</v>
      </c>
      <c r="D51" s="164"/>
      <c r="E51" s="165"/>
      <c r="F51" s="166"/>
      <c r="G51" s="166">
        <f>SUMIF(AG52:AG53,"&lt;&gt;NOR",G52:G53)</f>
        <v>0</v>
      </c>
      <c r="H51" s="166"/>
      <c r="I51" s="166">
        <f>SUM(I52:I53)</f>
        <v>0</v>
      </c>
      <c r="J51" s="166"/>
      <c r="K51" s="166">
        <f>SUM(K52:K53)</f>
        <v>0</v>
      </c>
      <c r="L51" s="166"/>
      <c r="M51" s="166">
        <f>SUM(M52:M53)</f>
        <v>0</v>
      </c>
      <c r="N51" s="166"/>
      <c r="O51" s="166">
        <f>SUM(O52:O53)</f>
        <v>66.02</v>
      </c>
      <c r="P51" s="166"/>
      <c r="Q51" s="166">
        <f>SUM(Q52:Q53)</f>
        <v>0</v>
      </c>
      <c r="R51" s="166"/>
      <c r="S51" s="166"/>
      <c r="T51" s="167"/>
      <c r="U51" s="161"/>
      <c r="V51" s="161">
        <f>SUM(V52:V53)</f>
        <v>85.78</v>
      </c>
      <c r="W51" s="161"/>
      <c r="X51" s="161"/>
      <c r="AG51" t="s">
        <v>190</v>
      </c>
    </row>
    <row r="52" spans="1:60" ht="22.5" outlineLevel="1" x14ac:dyDescent="0.2">
      <c r="A52" s="175">
        <v>28</v>
      </c>
      <c r="B52" s="176" t="s">
        <v>269</v>
      </c>
      <c r="C52" s="184" t="s">
        <v>270</v>
      </c>
      <c r="D52" s="177" t="s">
        <v>234</v>
      </c>
      <c r="E52" s="178">
        <v>6</v>
      </c>
      <c r="F52" s="179"/>
      <c r="G52" s="180">
        <f>ROUND(E52*F52,2)</f>
        <v>0</v>
      </c>
      <c r="H52" s="179"/>
      <c r="I52" s="180">
        <f>ROUND(E52*H52,2)</f>
        <v>0</v>
      </c>
      <c r="J52" s="179"/>
      <c r="K52" s="180">
        <f>ROUND(E52*J52,2)</f>
        <v>0</v>
      </c>
      <c r="L52" s="180">
        <v>15</v>
      </c>
      <c r="M52" s="180">
        <f>G52*(1+L52/100)</f>
        <v>0</v>
      </c>
      <c r="N52" s="180">
        <v>3.0426099999999998</v>
      </c>
      <c r="O52" s="180">
        <f>ROUND(E52*N52,2)</f>
        <v>18.260000000000002</v>
      </c>
      <c r="P52" s="180">
        <v>0</v>
      </c>
      <c r="Q52" s="180">
        <f>ROUND(E52*P52,2)</f>
        <v>0</v>
      </c>
      <c r="R52" s="180"/>
      <c r="S52" s="180" t="s">
        <v>194</v>
      </c>
      <c r="T52" s="181" t="s">
        <v>195</v>
      </c>
      <c r="U52" s="160">
        <v>5.6094999999999997</v>
      </c>
      <c r="V52" s="160">
        <f>ROUND(E52*U52,2)</f>
        <v>33.659999999999997</v>
      </c>
      <c r="W52" s="160"/>
      <c r="X52" s="160" t="s">
        <v>267</v>
      </c>
      <c r="Y52" s="151"/>
      <c r="Z52" s="151"/>
      <c r="AA52" s="151"/>
      <c r="AB52" s="151"/>
      <c r="AC52" s="151"/>
      <c r="AD52" s="151"/>
      <c r="AE52" s="151"/>
      <c r="AF52" s="151"/>
      <c r="AG52" s="151" t="s">
        <v>268</v>
      </c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1"/>
      <c r="BB52" s="151"/>
      <c r="BC52" s="151"/>
      <c r="BD52" s="151"/>
      <c r="BE52" s="151"/>
      <c r="BF52" s="151"/>
      <c r="BG52" s="151"/>
      <c r="BH52" s="151"/>
    </row>
    <row r="53" spans="1:60" ht="22.5" outlineLevel="1" x14ac:dyDescent="0.2">
      <c r="A53" s="175">
        <v>29</v>
      </c>
      <c r="B53" s="176" t="s">
        <v>271</v>
      </c>
      <c r="C53" s="184" t="s">
        <v>272</v>
      </c>
      <c r="D53" s="177" t="s">
        <v>234</v>
      </c>
      <c r="E53" s="178">
        <v>6</v>
      </c>
      <c r="F53" s="179"/>
      <c r="G53" s="180">
        <f>ROUND(E53*F53,2)</f>
        <v>0</v>
      </c>
      <c r="H53" s="179"/>
      <c r="I53" s="180">
        <f>ROUND(E53*H53,2)</f>
        <v>0</v>
      </c>
      <c r="J53" s="179"/>
      <c r="K53" s="180">
        <f>ROUND(E53*J53,2)</f>
        <v>0</v>
      </c>
      <c r="L53" s="180">
        <v>15</v>
      </c>
      <c r="M53" s="180">
        <f>G53*(1+L53/100)</f>
        <v>0</v>
      </c>
      <c r="N53" s="180">
        <v>7.9602599999999999</v>
      </c>
      <c r="O53" s="180">
        <f>ROUND(E53*N53,2)</f>
        <v>47.76</v>
      </c>
      <c r="P53" s="180">
        <v>0</v>
      </c>
      <c r="Q53" s="180">
        <f>ROUND(E53*P53,2)</f>
        <v>0</v>
      </c>
      <c r="R53" s="180"/>
      <c r="S53" s="180" t="s">
        <v>194</v>
      </c>
      <c r="T53" s="181" t="s">
        <v>195</v>
      </c>
      <c r="U53" s="160">
        <v>8.6873400000000007</v>
      </c>
      <c r="V53" s="160">
        <f>ROUND(E53*U53,2)</f>
        <v>52.12</v>
      </c>
      <c r="W53" s="160"/>
      <c r="X53" s="160" t="s">
        <v>267</v>
      </c>
      <c r="Y53" s="151"/>
      <c r="Z53" s="151"/>
      <c r="AA53" s="151"/>
      <c r="AB53" s="151"/>
      <c r="AC53" s="151"/>
      <c r="AD53" s="151"/>
      <c r="AE53" s="151"/>
      <c r="AF53" s="151"/>
      <c r="AG53" s="151" t="s">
        <v>268</v>
      </c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</row>
    <row r="54" spans="1:60" x14ac:dyDescent="0.2">
      <c r="A54" s="162" t="s">
        <v>189</v>
      </c>
      <c r="B54" s="163" t="s">
        <v>104</v>
      </c>
      <c r="C54" s="183" t="s">
        <v>105</v>
      </c>
      <c r="D54" s="164"/>
      <c r="E54" s="165"/>
      <c r="F54" s="166"/>
      <c r="G54" s="166">
        <f>SUMIF(AG55:AG58,"&lt;&gt;NOR",G55:G58)</f>
        <v>0</v>
      </c>
      <c r="H54" s="166"/>
      <c r="I54" s="166">
        <f>SUM(I55:I58)</f>
        <v>0</v>
      </c>
      <c r="J54" s="166"/>
      <c r="K54" s="166">
        <f>SUM(K55:K58)</f>
        <v>0</v>
      </c>
      <c r="L54" s="166"/>
      <c r="M54" s="166">
        <f>SUM(M55:M58)</f>
        <v>0</v>
      </c>
      <c r="N54" s="166"/>
      <c r="O54" s="166">
        <f>SUM(O55:O58)</f>
        <v>0</v>
      </c>
      <c r="P54" s="166"/>
      <c r="Q54" s="166">
        <f>SUM(Q55:Q58)</f>
        <v>0</v>
      </c>
      <c r="R54" s="166"/>
      <c r="S54" s="166"/>
      <c r="T54" s="167"/>
      <c r="U54" s="161"/>
      <c r="V54" s="161">
        <f>SUM(V55:V58)</f>
        <v>28.64</v>
      </c>
      <c r="W54" s="161"/>
      <c r="X54" s="161"/>
      <c r="AG54" t="s">
        <v>190</v>
      </c>
    </row>
    <row r="55" spans="1:60" outlineLevel="1" x14ac:dyDescent="0.2">
      <c r="A55" s="175">
        <v>30</v>
      </c>
      <c r="B55" s="176" t="s">
        <v>273</v>
      </c>
      <c r="C55" s="184" t="s">
        <v>274</v>
      </c>
      <c r="D55" s="177" t="s">
        <v>231</v>
      </c>
      <c r="E55" s="178">
        <v>20</v>
      </c>
      <c r="F55" s="179"/>
      <c r="G55" s="180">
        <f>ROUND(E55*F55,2)</f>
        <v>0</v>
      </c>
      <c r="H55" s="179"/>
      <c r="I55" s="180">
        <f>ROUND(E55*H55,2)</f>
        <v>0</v>
      </c>
      <c r="J55" s="179"/>
      <c r="K55" s="180">
        <f>ROUND(E55*J55,2)</f>
        <v>0</v>
      </c>
      <c r="L55" s="180">
        <v>15</v>
      </c>
      <c r="M55" s="180">
        <f>G55*(1+L55/100)</f>
        <v>0</v>
      </c>
      <c r="N55" s="180">
        <v>0</v>
      </c>
      <c r="O55" s="180">
        <f>ROUND(E55*N55,2)</f>
        <v>0</v>
      </c>
      <c r="P55" s="180">
        <v>0</v>
      </c>
      <c r="Q55" s="180">
        <f>ROUND(E55*P55,2)</f>
        <v>0</v>
      </c>
      <c r="R55" s="180"/>
      <c r="S55" s="180" t="s">
        <v>194</v>
      </c>
      <c r="T55" s="181" t="s">
        <v>195</v>
      </c>
      <c r="U55" s="160">
        <v>0.49</v>
      </c>
      <c r="V55" s="160">
        <f>ROUND(E55*U55,2)</f>
        <v>9.8000000000000007</v>
      </c>
      <c r="W55" s="160"/>
      <c r="X55" s="160" t="s">
        <v>196</v>
      </c>
      <c r="Y55" s="151"/>
      <c r="Z55" s="151"/>
      <c r="AA55" s="151"/>
      <c r="AB55" s="151"/>
      <c r="AC55" s="151"/>
      <c r="AD55" s="151"/>
      <c r="AE55" s="151"/>
      <c r="AF55" s="151"/>
      <c r="AG55" s="151" t="s">
        <v>209</v>
      </c>
      <c r="AH55" s="151"/>
      <c r="AI55" s="151"/>
      <c r="AJ55" s="151"/>
      <c r="AK55" s="151"/>
      <c r="AL55" s="151"/>
      <c r="AM55" s="151"/>
      <c r="AN55" s="151"/>
      <c r="AO55" s="151"/>
      <c r="AP55" s="151"/>
      <c r="AQ55" s="151"/>
      <c r="AR55" s="151"/>
      <c r="AS55" s="151"/>
      <c r="AT55" s="151"/>
      <c r="AU55" s="151"/>
      <c r="AV55" s="151"/>
      <c r="AW55" s="151"/>
      <c r="AX55" s="151"/>
      <c r="AY55" s="151"/>
      <c r="AZ55" s="151"/>
      <c r="BA55" s="151"/>
      <c r="BB55" s="151"/>
      <c r="BC55" s="151"/>
      <c r="BD55" s="151"/>
      <c r="BE55" s="151"/>
      <c r="BF55" s="151"/>
      <c r="BG55" s="151"/>
      <c r="BH55" s="151"/>
    </row>
    <row r="56" spans="1:60" outlineLevel="1" x14ac:dyDescent="0.2">
      <c r="A56" s="175">
        <v>31</v>
      </c>
      <c r="B56" s="176" t="s">
        <v>275</v>
      </c>
      <c r="C56" s="184" t="s">
        <v>276</v>
      </c>
      <c r="D56" s="177" t="s">
        <v>231</v>
      </c>
      <c r="E56" s="178">
        <v>250</v>
      </c>
      <c r="F56" s="179"/>
      <c r="G56" s="180">
        <f>ROUND(E56*F56,2)</f>
        <v>0</v>
      </c>
      <c r="H56" s="179"/>
      <c r="I56" s="180">
        <f>ROUND(E56*H56,2)</f>
        <v>0</v>
      </c>
      <c r="J56" s="179"/>
      <c r="K56" s="180">
        <f>ROUND(E56*J56,2)</f>
        <v>0</v>
      </c>
      <c r="L56" s="180">
        <v>15</v>
      </c>
      <c r="M56" s="180">
        <f>G56*(1+L56/100)</f>
        <v>0</v>
      </c>
      <c r="N56" s="180">
        <v>0</v>
      </c>
      <c r="O56" s="180">
        <f>ROUND(E56*N56,2)</f>
        <v>0</v>
      </c>
      <c r="P56" s="180">
        <v>0</v>
      </c>
      <c r="Q56" s="180">
        <f>ROUND(E56*P56,2)</f>
        <v>0</v>
      </c>
      <c r="R56" s="180"/>
      <c r="S56" s="180" t="s">
        <v>194</v>
      </c>
      <c r="T56" s="181" t="s">
        <v>195</v>
      </c>
      <c r="U56" s="160">
        <v>0</v>
      </c>
      <c r="V56" s="160">
        <f>ROUND(E56*U56,2)</f>
        <v>0</v>
      </c>
      <c r="W56" s="160"/>
      <c r="X56" s="160" t="s">
        <v>196</v>
      </c>
      <c r="Y56" s="151"/>
      <c r="Z56" s="151"/>
      <c r="AA56" s="151"/>
      <c r="AB56" s="151"/>
      <c r="AC56" s="151"/>
      <c r="AD56" s="151"/>
      <c r="AE56" s="151"/>
      <c r="AF56" s="151"/>
      <c r="AG56" s="151" t="s">
        <v>209</v>
      </c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1"/>
      <c r="AT56" s="151"/>
      <c r="AU56" s="151"/>
      <c r="AV56" s="151"/>
      <c r="AW56" s="151"/>
      <c r="AX56" s="151"/>
      <c r="AY56" s="151"/>
      <c r="AZ56" s="151"/>
      <c r="BA56" s="151"/>
      <c r="BB56" s="151"/>
      <c r="BC56" s="151"/>
      <c r="BD56" s="151"/>
      <c r="BE56" s="151"/>
      <c r="BF56" s="151"/>
      <c r="BG56" s="151"/>
      <c r="BH56" s="151"/>
    </row>
    <row r="57" spans="1:60" outlineLevel="1" x14ac:dyDescent="0.2">
      <c r="A57" s="175">
        <v>32</v>
      </c>
      <c r="B57" s="176" t="s">
        <v>277</v>
      </c>
      <c r="C57" s="184" t="s">
        <v>278</v>
      </c>
      <c r="D57" s="177" t="s">
        <v>231</v>
      </c>
      <c r="E57" s="178">
        <v>20</v>
      </c>
      <c r="F57" s="179"/>
      <c r="G57" s="180">
        <f>ROUND(E57*F57,2)</f>
        <v>0</v>
      </c>
      <c r="H57" s="179"/>
      <c r="I57" s="180">
        <f>ROUND(E57*H57,2)</f>
        <v>0</v>
      </c>
      <c r="J57" s="179"/>
      <c r="K57" s="180">
        <f>ROUND(E57*J57,2)</f>
        <v>0</v>
      </c>
      <c r="L57" s="180">
        <v>15</v>
      </c>
      <c r="M57" s="180">
        <f>G57*(1+L57/100)</f>
        <v>0</v>
      </c>
      <c r="N57" s="180">
        <v>0</v>
      </c>
      <c r="O57" s="180">
        <f>ROUND(E57*N57,2)</f>
        <v>0</v>
      </c>
      <c r="P57" s="180">
        <v>0</v>
      </c>
      <c r="Q57" s="180">
        <f>ROUND(E57*P57,2)</f>
        <v>0</v>
      </c>
      <c r="R57" s="180"/>
      <c r="S57" s="180" t="s">
        <v>194</v>
      </c>
      <c r="T57" s="181" t="s">
        <v>195</v>
      </c>
      <c r="U57" s="160">
        <v>0.94199999999999995</v>
      </c>
      <c r="V57" s="160">
        <f>ROUND(E57*U57,2)</f>
        <v>18.84</v>
      </c>
      <c r="W57" s="160"/>
      <c r="X57" s="160" t="s">
        <v>196</v>
      </c>
      <c r="Y57" s="151"/>
      <c r="Z57" s="151"/>
      <c r="AA57" s="151"/>
      <c r="AB57" s="151"/>
      <c r="AC57" s="151"/>
      <c r="AD57" s="151"/>
      <c r="AE57" s="151"/>
      <c r="AF57" s="151"/>
      <c r="AG57" s="151" t="s">
        <v>209</v>
      </c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1"/>
      <c r="BF57" s="151"/>
      <c r="BG57" s="151"/>
      <c r="BH57" s="151"/>
    </row>
    <row r="58" spans="1:60" outlineLevel="1" x14ac:dyDescent="0.2">
      <c r="A58" s="168">
        <v>33</v>
      </c>
      <c r="B58" s="169" t="s">
        <v>279</v>
      </c>
      <c r="C58" s="185" t="s">
        <v>280</v>
      </c>
      <c r="D58" s="170" t="s">
        <v>231</v>
      </c>
      <c r="E58" s="171">
        <v>20</v>
      </c>
      <c r="F58" s="172"/>
      <c r="G58" s="173">
        <f>ROUND(E58*F58,2)</f>
        <v>0</v>
      </c>
      <c r="H58" s="172"/>
      <c r="I58" s="173">
        <f>ROUND(E58*H58,2)</f>
        <v>0</v>
      </c>
      <c r="J58" s="172"/>
      <c r="K58" s="173">
        <f>ROUND(E58*J58,2)</f>
        <v>0</v>
      </c>
      <c r="L58" s="173">
        <v>15</v>
      </c>
      <c r="M58" s="173">
        <f>G58*(1+L58/100)</f>
        <v>0</v>
      </c>
      <c r="N58" s="173">
        <v>0</v>
      </c>
      <c r="O58" s="173">
        <f>ROUND(E58*N58,2)</f>
        <v>0</v>
      </c>
      <c r="P58" s="173">
        <v>0</v>
      </c>
      <c r="Q58" s="173">
        <f>ROUND(E58*P58,2)</f>
        <v>0</v>
      </c>
      <c r="R58" s="173"/>
      <c r="S58" s="173" t="s">
        <v>194</v>
      </c>
      <c r="T58" s="174" t="s">
        <v>195</v>
      </c>
      <c r="U58" s="160">
        <v>0</v>
      </c>
      <c r="V58" s="160">
        <f>ROUND(E58*U58,2)</f>
        <v>0</v>
      </c>
      <c r="W58" s="160"/>
      <c r="X58" s="160" t="s">
        <v>196</v>
      </c>
      <c r="Y58" s="151"/>
      <c r="Z58" s="151"/>
      <c r="AA58" s="151"/>
      <c r="AB58" s="151"/>
      <c r="AC58" s="151"/>
      <c r="AD58" s="151"/>
      <c r="AE58" s="151"/>
      <c r="AF58" s="151"/>
      <c r="AG58" s="151" t="s">
        <v>209</v>
      </c>
      <c r="AH58" s="151"/>
      <c r="AI58" s="151"/>
      <c r="AJ58" s="151"/>
      <c r="AK58" s="151"/>
      <c r="AL58" s="151"/>
      <c r="AM58" s="151"/>
      <c r="AN58" s="151"/>
      <c r="AO58" s="151"/>
      <c r="AP58" s="151"/>
      <c r="AQ58" s="151"/>
      <c r="AR58" s="151"/>
      <c r="AS58" s="151"/>
      <c r="AT58" s="151"/>
      <c r="AU58" s="151"/>
      <c r="AV58" s="151"/>
      <c r="AW58" s="151"/>
      <c r="AX58" s="151"/>
      <c r="AY58" s="151"/>
      <c r="AZ58" s="151"/>
      <c r="BA58" s="151"/>
      <c r="BB58" s="151"/>
      <c r="BC58" s="151"/>
      <c r="BD58" s="151"/>
      <c r="BE58" s="151"/>
      <c r="BF58" s="151"/>
      <c r="BG58" s="151"/>
      <c r="BH58" s="151"/>
    </row>
    <row r="59" spans="1:60" x14ac:dyDescent="0.2">
      <c r="A59" s="3"/>
      <c r="B59" s="4"/>
      <c r="C59" s="186"/>
      <c r="D59" s="6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AE59">
        <v>15</v>
      </c>
      <c r="AF59">
        <v>21</v>
      </c>
      <c r="AG59" t="s">
        <v>176</v>
      </c>
    </row>
    <row r="60" spans="1:60" x14ac:dyDescent="0.2">
      <c r="A60" s="154"/>
      <c r="B60" s="155" t="s">
        <v>29</v>
      </c>
      <c r="C60" s="187"/>
      <c r="D60" s="156"/>
      <c r="E60" s="157"/>
      <c r="F60" s="157"/>
      <c r="G60" s="182">
        <f>G8+G10+G12+G16+G18+G20+G22+G24+G26+G30+G32+G34+G37+G39+G42+G49+G51+G54</f>
        <v>0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AE60">
        <f>SUMIF(L7:L58,AE59,G7:G58)</f>
        <v>0</v>
      </c>
      <c r="AF60">
        <f>SUMIF(L7:L58,AF59,G7:G58)</f>
        <v>0</v>
      </c>
      <c r="AG60" t="s">
        <v>204</v>
      </c>
    </row>
    <row r="61" spans="1:60" x14ac:dyDescent="0.2">
      <c r="C61" s="188"/>
      <c r="D61" s="10"/>
      <c r="AG61" t="s">
        <v>205</v>
      </c>
    </row>
    <row r="62" spans="1:60" x14ac:dyDescent="0.2">
      <c r="D62" s="10"/>
    </row>
    <row r="63" spans="1:60" x14ac:dyDescent="0.2">
      <c r="D63" s="10"/>
    </row>
    <row r="64" spans="1:60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MhQLYmT5HZz2cwRmVWEPWtHze8xQBkvjaqvnhpQnCaC5th//smFKfNZ7BXXSoRWwdJtWpMvSdyGHZnYaEtGH+w==" saltValue="IF29eBn3Vk7z9UY8EF9g2A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FFF83-A01E-4638-B7AA-AB97EEFF4D45}">
  <sheetPr>
    <outlinePr summaryBelow="0"/>
  </sheetPr>
  <dimension ref="A1:BH5000"/>
  <sheetViews>
    <sheetView workbookViewId="0">
      <pane ySplit="7" topLeftCell="A43" activePane="bottomLeft" state="frozen"/>
      <selection pane="bottomLeft" activeCell="B2" sqref="B2"/>
    </sheetView>
  </sheetViews>
  <sheetFormatPr defaultColWidth="8.85546875" defaultRowHeight="12.75" outlineLevelRow="1" x14ac:dyDescent="0.2"/>
  <cols>
    <col min="1" max="1" width="3.28515625" customWidth="1"/>
    <col min="2" max="2" width="12.42578125" style="125" customWidth="1"/>
    <col min="3" max="3" width="63.140625" style="125" customWidth="1"/>
    <col min="4" max="4" width="4.85546875" customWidth="1"/>
    <col min="5" max="5" width="10.42578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4" t="s">
        <v>163</v>
      </c>
      <c r="B1" s="244"/>
      <c r="C1" s="244"/>
      <c r="D1" s="244"/>
      <c r="E1" s="244"/>
      <c r="F1" s="244"/>
      <c r="G1" s="244"/>
      <c r="AG1" t="s">
        <v>164</v>
      </c>
    </row>
    <row r="2" spans="1:60" ht="24.95" customHeight="1" x14ac:dyDescent="0.2">
      <c r="A2" s="143" t="s">
        <v>7</v>
      </c>
      <c r="B2" s="49" t="s">
        <v>43</v>
      </c>
      <c r="C2" s="245" t="s">
        <v>44</v>
      </c>
      <c r="D2" s="246"/>
      <c r="E2" s="246"/>
      <c r="F2" s="246"/>
      <c r="G2" s="247"/>
      <c r="AG2" t="s">
        <v>165</v>
      </c>
    </row>
    <row r="3" spans="1:60" ht="24.95" customHeight="1" x14ac:dyDescent="0.2">
      <c r="A3" s="143" t="s">
        <v>8</v>
      </c>
      <c r="B3" s="49" t="s">
        <v>43</v>
      </c>
      <c r="C3" s="245" t="s">
        <v>44</v>
      </c>
      <c r="D3" s="246"/>
      <c r="E3" s="246"/>
      <c r="F3" s="246"/>
      <c r="G3" s="247"/>
      <c r="AC3" s="125" t="s">
        <v>165</v>
      </c>
      <c r="AG3" t="s">
        <v>166</v>
      </c>
    </row>
    <row r="4" spans="1:60" ht="24.95" customHeight="1" x14ac:dyDescent="0.2">
      <c r="A4" s="144" t="s">
        <v>9</v>
      </c>
      <c r="B4" s="145" t="s">
        <v>53</v>
      </c>
      <c r="C4" s="248" t="s">
        <v>54</v>
      </c>
      <c r="D4" s="249"/>
      <c r="E4" s="249"/>
      <c r="F4" s="249"/>
      <c r="G4" s="250"/>
      <c r="AG4" t="s">
        <v>167</v>
      </c>
    </row>
    <row r="5" spans="1:60" x14ac:dyDescent="0.2">
      <c r="D5" s="10"/>
    </row>
    <row r="6" spans="1:60" ht="38.25" x14ac:dyDescent="0.2">
      <c r="A6" s="147" t="s">
        <v>168</v>
      </c>
      <c r="B6" s="149" t="s">
        <v>169</v>
      </c>
      <c r="C6" s="149" t="s">
        <v>170</v>
      </c>
      <c r="D6" s="148" t="s">
        <v>171</v>
      </c>
      <c r="E6" s="147" t="s">
        <v>172</v>
      </c>
      <c r="F6" s="146" t="s">
        <v>173</v>
      </c>
      <c r="G6" s="147" t="s">
        <v>29</v>
      </c>
      <c r="H6" s="150" t="s">
        <v>30</v>
      </c>
      <c r="I6" s="150" t="s">
        <v>174</v>
      </c>
      <c r="J6" s="150" t="s">
        <v>31</v>
      </c>
      <c r="K6" s="150" t="s">
        <v>175</v>
      </c>
      <c r="L6" s="150" t="s">
        <v>176</v>
      </c>
      <c r="M6" s="150" t="s">
        <v>177</v>
      </c>
      <c r="N6" s="150" t="s">
        <v>178</v>
      </c>
      <c r="O6" s="150" t="s">
        <v>179</v>
      </c>
      <c r="P6" s="150" t="s">
        <v>180</v>
      </c>
      <c r="Q6" s="150" t="s">
        <v>181</v>
      </c>
      <c r="R6" s="150" t="s">
        <v>182</v>
      </c>
      <c r="S6" s="150" t="s">
        <v>183</v>
      </c>
      <c r="T6" s="150" t="s">
        <v>184</v>
      </c>
      <c r="U6" s="150" t="s">
        <v>185</v>
      </c>
      <c r="V6" s="150" t="s">
        <v>186</v>
      </c>
      <c r="W6" s="150" t="s">
        <v>187</v>
      </c>
      <c r="X6" s="150" t="s">
        <v>188</v>
      </c>
    </row>
    <row r="7" spans="1:60" hidden="1" x14ac:dyDescent="0.2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</row>
    <row r="8" spans="1:60" x14ac:dyDescent="0.2">
      <c r="A8" s="162" t="s">
        <v>189</v>
      </c>
      <c r="B8" s="163" t="s">
        <v>108</v>
      </c>
      <c r="C8" s="183" t="s">
        <v>109</v>
      </c>
      <c r="D8" s="164"/>
      <c r="E8" s="165"/>
      <c r="F8" s="166"/>
      <c r="G8" s="166">
        <f>SUMIF(AG9:AG12,"&lt;&gt;NOR",G9:G12)</f>
        <v>0</v>
      </c>
      <c r="H8" s="166"/>
      <c r="I8" s="166">
        <f>SUM(I9:I12)</f>
        <v>0</v>
      </c>
      <c r="J8" s="166"/>
      <c r="K8" s="166">
        <f>SUM(K9:K12)</f>
        <v>0</v>
      </c>
      <c r="L8" s="166"/>
      <c r="M8" s="166">
        <f>SUM(M9:M12)</f>
        <v>0</v>
      </c>
      <c r="N8" s="166"/>
      <c r="O8" s="166">
        <f>SUM(O9:O12)</f>
        <v>0</v>
      </c>
      <c r="P8" s="166"/>
      <c r="Q8" s="166">
        <f>SUM(Q9:Q12)</f>
        <v>0</v>
      </c>
      <c r="R8" s="166"/>
      <c r="S8" s="166"/>
      <c r="T8" s="167"/>
      <c r="U8" s="161"/>
      <c r="V8" s="161">
        <f>SUM(V9:V12)</f>
        <v>0</v>
      </c>
      <c r="W8" s="161"/>
      <c r="X8" s="161"/>
      <c r="AG8" t="s">
        <v>190</v>
      </c>
    </row>
    <row r="9" spans="1:60" outlineLevel="1" x14ac:dyDescent="0.2">
      <c r="A9" s="175">
        <v>1</v>
      </c>
      <c r="B9" s="176" t="s">
        <v>332</v>
      </c>
      <c r="C9" s="184" t="s">
        <v>333</v>
      </c>
      <c r="D9" s="177" t="s">
        <v>334</v>
      </c>
      <c r="E9" s="178">
        <v>13</v>
      </c>
      <c r="F9" s="179"/>
      <c r="G9" s="180">
        <f>ROUND(E9*F9,2)</f>
        <v>0</v>
      </c>
      <c r="H9" s="179"/>
      <c r="I9" s="180">
        <f>ROUND(E9*H9,2)</f>
        <v>0</v>
      </c>
      <c r="J9" s="179"/>
      <c r="K9" s="180">
        <f>ROUND(E9*J9,2)</f>
        <v>0</v>
      </c>
      <c r="L9" s="180">
        <v>21</v>
      </c>
      <c r="M9" s="180">
        <f>G9*(1+L9/100)</f>
        <v>0</v>
      </c>
      <c r="N9" s="180">
        <v>0</v>
      </c>
      <c r="O9" s="180">
        <f>ROUND(E9*N9,2)</f>
        <v>0</v>
      </c>
      <c r="P9" s="180">
        <v>0</v>
      </c>
      <c r="Q9" s="180">
        <f>ROUND(E9*P9,2)</f>
        <v>0</v>
      </c>
      <c r="R9" s="180"/>
      <c r="S9" s="180" t="s">
        <v>194</v>
      </c>
      <c r="T9" s="181" t="s">
        <v>195</v>
      </c>
      <c r="U9" s="160">
        <v>0</v>
      </c>
      <c r="V9" s="160">
        <f>ROUND(E9*U9,2)</f>
        <v>0</v>
      </c>
      <c r="W9" s="160"/>
      <c r="X9" s="160" t="s">
        <v>196</v>
      </c>
      <c r="Y9" s="151"/>
      <c r="Z9" s="151"/>
      <c r="AA9" s="151"/>
      <c r="AB9" s="151"/>
      <c r="AC9" s="151"/>
      <c r="AD9" s="151"/>
      <c r="AE9" s="151"/>
      <c r="AF9" s="151"/>
      <c r="AG9" s="151" t="s">
        <v>217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1" x14ac:dyDescent="0.2">
      <c r="A10" s="175">
        <v>2</v>
      </c>
      <c r="B10" s="176" t="s">
        <v>335</v>
      </c>
      <c r="C10" s="184" t="s">
        <v>336</v>
      </c>
      <c r="D10" s="177" t="s">
        <v>337</v>
      </c>
      <c r="E10" s="178">
        <v>27300</v>
      </c>
      <c r="F10" s="179"/>
      <c r="G10" s="180">
        <f>ROUND(E10*F10,2)</f>
        <v>0</v>
      </c>
      <c r="H10" s="179"/>
      <c r="I10" s="180">
        <f>ROUND(E10*H10,2)</f>
        <v>0</v>
      </c>
      <c r="J10" s="179"/>
      <c r="K10" s="180">
        <f>ROUND(E10*J10,2)</f>
        <v>0</v>
      </c>
      <c r="L10" s="180">
        <v>21</v>
      </c>
      <c r="M10" s="180">
        <f>G10*(1+L10/100)</f>
        <v>0</v>
      </c>
      <c r="N10" s="180">
        <v>0</v>
      </c>
      <c r="O10" s="180">
        <f>ROUND(E10*N10,2)</f>
        <v>0</v>
      </c>
      <c r="P10" s="180">
        <v>0</v>
      </c>
      <c r="Q10" s="180">
        <f>ROUND(E10*P10,2)</f>
        <v>0</v>
      </c>
      <c r="R10" s="180"/>
      <c r="S10" s="180" t="s">
        <v>194</v>
      </c>
      <c r="T10" s="181" t="s">
        <v>195</v>
      </c>
      <c r="U10" s="160">
        <v>0</v>
      </c>
      <c r="V10" s="160">
        <f>ROUND(E10*U10,2)</f>
        <v>0</v>
      </c>
      <c r="W10" s="160"/>
      <c r="X10" s="160" t="s">
        <v>196</v>
      </c>
      <c r="Y10" s="151"/>
      <c r="Z10" s="151"/>
      <c r="AA10" s="151"/>
      <c r="AB10" s="151"/>
      <c r="AC10" s="151"/>
      <c r="AD10" s="151"/>
      <c r="AE10" s="151"/>
      <c r="AF10" s="151"/>
      <c r="AG10" s="151" t="s">
        <v>217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</row>
    <row r="11" spans="1:60" outlineLevel="1" x14ac:dyDescent="0.2">
      <c r="A11" s="175">
        <v>3</v>
      </c>
      <c r="B11" s="176" t="s">
        <v>338</v>
      </c>
      <c r="C11" s="184" t="s">
        <v>339</v>
      </c>
      <c r="D11" s="177" t="s">
        <v>193</v>
      </c>
      <c r="E11" s="178">
        <v>13</v>
      </c>
      <c r="F11" s="179"/>
      <c r="G11" s="180">
        <f>ROUND(E11*F11,2)</f>
        <v>0</v>
      </c>
      <c r="H11" s="179"/>
      <c r="I11" s="180">
        <f>ROUND(E11*H11,2)</f>
        <v>0</v>
      </c>
      <c r="J11" s="179"/>
      <c r="K11" s="180">
        <f>ROUND(E11*J11,2)</f>
        <v>0</v>
      </c>
      <c r="L11" s="180">
        <v>21</v>
      </c>
      <c r="M11" s="180">
        <f>G11*(1+L11/100)</f>
        <v>0</v>
      </c>
      <c r="N11" s="180">
        <v>0</v>
      </c>
      <c r="O11" s="180">
        <f>ROUND(E11*N11,2)</f>
        <v>0</v>
      </c>
      <c r="P11" s="180">
        <v>0</v>
      </c>
      <c r="Q11" s="180">
        <f>ROUND(E11*P11,2)</f>
        <v>0</v>
      </c>
      <c r="R11" s="180"/>
      <c r="S11" s="180" t="s">
        <v>194</v>
      </c>
      <c r="T11" s="181" t="s">
        <v>195</v>
      </c>
      <c r="U11" s="160">
        <v>0</v>
      </c>
      <c r="V11" s="160">
        <f>ROUND(E11*U11,2)</f>
        <v>0</v>
      </c>
      <c r="W11" s="160"/>
      <c r="X11" s="160" t="s">
        <v>196</v>
      </c>
      <c r="Y11" s="151"/>
      <c r="Z11" s="151"/>
      <c r="AA11" s="151"/>
      <c r="AB11" s="151"/>
      <c r="AC11" s="151"/>
      <c r="AD11" s="151"/>
      <c r="AE11" s="151"/>
      <c r="AF11" s="151"/>
      <c r="AG11" s="151" t="s">
        <v>217</v>
      </c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1" x14ac:dyDescent="0.2">
      <c r="A12" s="175">
        <v>4</v>
      </c>
      <c r="B12" s="176" t="s">
        <v>340</v>
      </c>
      <c r="C12" s="184" t="s">
        <v>341</v>
      </c>
      <c r="D12" s="177" t="s">
        <v>307</v>
      </c>
      <c r="E12" s="178">
        <v>13</v>
      </c>
      <c r="F12" s="179"/>
      <c r="G12" s="180">
        <f>ROUND(E12*F12,2)</f>
        <v>0</v>
      </c>
      <c r="H12" s="179"/>
      <c r="I12" s="180">
        <f>ROUND(E12*H12,2)</f>
        <v>0</v>
      </c>
      <c r="J12" s="179"/>
      <c r="K12" s="180">
        <f>ROUND(E12*J12,2)</f>
        <v>0</v>
      </c>
      <c r="L12" s="180">
        <v>21</v>
      </c>
      <c r="M12" s="180">
        <f>G12*(1+L12/100)</f>
        <v>0</v>
      </c>
      <c r="N12" s="180">
        <v>0</v>
      </c>
      <c r="O12" s="180">
        <f>ROUND(E12*N12,2)</f>
        <v>0</v>
      </c>
      <c r="P12" s="180">
        <v>0</v>
      </c>
      <c r="Q12" s="180">
        <f>ROUND(E12*P12,2)</f>
        <v>0</v>
      </c>
      <c r="R12" s="180"/>
      <c r="S12" s="180" t="s">
        <v>194</v>
      </c>
      <c r="T12" s="181" t="s">
        <v>195</v>
      </c>
      <c r="U12" s="160">
        <v>0</v>
      </c>
      <c r="V12" s="160">
        <f>ROUND(E12*U12,2)</f>
        <v>0</v>
      </c>
      <c r="W12" s="160"/>
      <c r="X12" s="160" t="s">
        <v>200</v>
      </c>
      <c r="Y12" s="151"/>
      <c r="Z12" s="151"/>
      <c r="AA12" s="151"/>
      <c r="AB12" s="151"/>
      <c r="AC12" s="151"/>
      <c r="AD12" s="151"/>
      <c r="AE12" s="151"/>
      <c r="AF12" s="151"/>
      <c r="AG12" s="151" t="s">
        <v>201</v>
      </c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x14ac:dyDescent="0.2">
      <c r="A13" s="162" t="s">
        <v>189</v>
      </c>
      <c r="B13" s="163" t="s">
        <v>110</v>
      </c>
      <c r="C13" s="183" t="s">
        <v>111</v>
      </c>
      <c r="D13" s="164"/>
      <c r="E13" s="165"/>
      <c r="F13" s="166"/>
      <c r="G13" s="166">
        <f>SUMIF(AG14:AG23,"&lt;&gt;NOR",G14:G23)</f>
        <v>0</v>
      </c>
      <c r="H13" s="166"/>
      <c r="I13" s="166">
        <f>SUM(I14:I23)</f>
        <v>0</v>
      </c>
      <c r="J13" s="166"/>
      <c r="K13" s="166">
        <f>SUM(K14:K23)</f>
        <v>0</v>
      </c>
      <c r="L13" s="166"/>
      <c r="M13" s="166">
        <f>SUM(M14:M23)</f>
        <v>0</v>
      </c>
      <c r="N13" s="166"/>
      <c r="O13" s="166">
        <f>SUM(O14:O23)</f>
        <v>0</v>
      </c>
      <c r="P13" s="166"/>
      <c r="Q13" s="166">
        <f>SUM(Q14:Q23)</f>
        <v>0</v>
      </c>
      <c r="R13" s="166"/>
      <c r="S13" s="166"/>
      <c r="T13" s="167"/>
      <c r="U13" s="161"/>
      <c r="V13" s="161">
        <f>SUM(V14:V23)</f>
        <v>0</v>
      </c>
      <c r="W13" s="161"/>
      <c r="X13" s="161"/>
      <c r="AG13" t="s">
        <v>190</v>
      </c>
    </row>
    <row r="14" spans="1:60" outlineLevel="1" x14ac:dyDescent="0.2">
      <c r="A14" s="175">
        <v>5</v>
      </c>
      <c r="B14" s="176" t="s">
        <v>342</v>
      </c>
      <c r="C14" s="184" t="s">
        <v>343</v>
      </c>
      <c r="D14" s="177" t="s">
        <v>208</v>
      </c>
      <c r="E14" s="178">
        <v>355</v>
      </c>
      <c r="F14" s="179"/>
      <c r="G14" s="180">
        <f t="shared" ref="G14:G23" si="0">ROUND(E14*F14,2)</f>
        <v>0</v>
      </c>
      <c r="H14" s="179"/>
      <c r="I14" s="180">
        <f t="shared" ref="I14:I23" si="1">ROUND(E14*H14,2)</f>
        <v>0</v>
      </c>
      <c r="J14" s="179"/>
      <c r="K14" s="180">
        <f t="shared" ref="K14:K23" si="2">ROUND(E14*J14,2)</f>
        <v>0</v>
      </c>
      <c r="L14" s="180">
        <v>21</v>
      </c>
      <c r="M14" s="180">
        <f t="shared" ref="M14:M23" si="3">G14*(1+L14/100)</f>
        <v>0</v>
      </c>
      <c r="N14" s="180">
        <v>0</v>
      </c>
      <c r="O14" s="180">
        <f t="shared" ref="O14:O23" si="4">ROUND(E14*N14,2)</f>
        <v>0</v>
      </c>
      <c r="P14" s="180">
        <v>0</v>
      </c>
      <c r="Q14" s="180">
        <f t="shared" ref="Q14:Q23" si="5">ROUND(E14*P14,2)</f>
        <v>0</v>
      </c>
      <c r="R14" s="180"/>
      <c r="S14" s="180" t="s">
        <v>194</v>
      </c>
      <c r="T14" s="181" t="s">
        <v>195</v>
      </c>
      <c r="U14" s="160">
        <v>0</v>
      </c>
      <c r="V14" s="160">
        <f t="shared" ref="V14:V23" si="6">ROUND(E14*U14,2)</f>
        <v>0</v>
      </c>
      <c r="W14" s="160"/>
      <c r="X14" s="160" t="s">
        <v>196</v>
      </c>
      <c r="Y14" s="151"/>
      <c r="Z14" s="151"/>
      <c r="AA14" s="151"/>
      <c r="AB14" s="151"/>
      <c r="AC14" s="151"/>
      <c r="AD14" s="151"/>
      <c r="AE14" s="151"/>
      <c r="AF14" s="151"/>
      <c r="AG14" s="151" t="s">
        <v>217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1" x14ac:dyDescent="0.2">
      <c r="A15" s="175">
        <v>6</v>
      </c>
      <c r="B15" s="176" t="s">
        <v>344</v>
      </c>
      <c r="C15" s="184" t="s">
        <v>345</v>
      </c>
      <c r="D15" s="177" t="s">
        <v>208</v>
      </c>
      <c r="E15" s="178">
        <v>270</v>
      </c>
      <c r="F15" s="179"/>
      <c r="G15" s="180">
        <f t="shared" si="0"/>
        <v>0</v>
      </c>
      <c r="H15" s="179"/>
      <c r="I15" s="180">
        <f t="shared" si="1"/>
        <v>0</v>
      </c>
      <c r="J15" s="179"/>
      <c r="K15" s="180">
        <f t="shared" si="2"/>
        <v>0</v>
      </c>
      <c r="L15" s="180">
        <v>21</v>
      </c>
      <c r="M15" s="180">
        <f t="shared" si="3"/>
        <v>0</v>
      </c>
      <c r="N15" s="180">
        <v>0</v>
      </c>
      <c r="O15" s="180">
        <f t="shared" si="4"/>
        <v>0</v>
      </c>
      <c r="P15" s="180">
        <v>0</v>
      </c>
      <c r="Q15" s="180">
        <f t="shared" si="5"/>
        <v>0</v>
      </c>
      <c r="R15" s="180"/>
      <c r="S15" s="180" t="s">
        <v>194</v>
      </c>
      <c r="T15" s="181" t="s">
        <v>195</v>
      </c>
      <c r="U15" s="160">
        <v>0</v>
      </c>
      <c r="V15" s="160">
        <f t="shared" si="6"/>
        <v>0</v>
      </c>
      <c r="W15" s="160"/>
      <c r="X15" s="160" t="s">
        <v>196</v>
      </c>
      <c r="Y15" s="151"/>
      <c r="Z15" s="151"/>
      <c r="AA15" s="151"/>
      <c r="AB15" s="151"/>
      <c r="AC15" s="151"/>
      <c r="AD15" s="151"/>
      <c r="AE15" s="151"/>
      <c r="AF15" s="151"/>
      <c r="AG15" s="151" t="s">
        <v>217</v>
      </c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outlineLevel="1" x14ac:dyDescent="0.2">
      <c r="A16" s="175">
        <v>7</v>
      </c>
      <c r="B16" s="176" t="s">
        <v>346</v>
      </c>
      <c r="C16" s="184" t="s">
        <v>347</v>
      </c>
      <c r="D16" s="177" t="s">
        <v>208</v>
      </c>
      <c r="E16" s="178">
        <v>430.43</v>
      </c>
      <c r="F16" s="179"/>
      <c r="G16" s="180">
        <f t="shared" si="0"/>
        <v>0</v>
      </c>
      <c r="H16" s="179"/>
      <c r="I16" s="180">
        <f t="shared" si="1"/>
        <v>0</v>
      </c>
      <c r="J16" s="179"/>
      <c r="K16" s="180">
        <f t="shared" si="2"/>
        <v>0</v>
      </c>
      <c r="L16" s="180">
        <v>21</v>
      </c>
      <c r="M16" s="180">
        <f t="shared" si="3"/>
        <v>0</v>
      </c>
      <c r="N16" s="180">
        <v>0</v>
      </c>
      <c r="O16" s="180">
        <f t="shared" si="4"/>
        <v>0</v>
      </c>
      <c r="P16" s="180">
        <v>0</v>
      </c>
      <c r="Q16" s="180">
        <f t="shared" si="5"/>
        <v>0</v>
      </c>
      <c r="R16" s="180"/>
      <c r="S16" s="180" t="s">
        <v>194</v>
      </c>
      <c r="T16" s="181" t="s">
        <v>195</v>
      </c>
      <c r="U16" s="160">
        <v>0</v>
      </c>
      <c r="V16" s="160">
        <f t="shared" si="6"/>
        <v>0</v>
      </c>
      <c r="W16" s="160"/>
      <c r="X16" s="160" t="s">
        <v>196</v>
      </c>
      <c r="Y16" s="151"/>
      <c r="Z16" s="151"/>
      <c r="AA16" s="151"/>
      <c r="AB16" s="151"/>
      <c r="AC16" s="151"/>
      <c r="AD16" s="151"/>
      <c r="AE16" s="151"/>
      <c r="AF16" s="151"/>
      <c r="AG16" s="151" t="s">
        <v>217</v>
      </c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outlineLevel="1" x14ac:dyDescent="0.2">
      <c r="A17" s="175">
        <v>8</v>
      </c>
      <c r="B17" s="176" t="s">
        <v>348</v>
      </c>
      <c r="C17" s="184" t="s">
        <v>349</v>
      </c>
      <c r="D17" s="177" t="s">
        <v>208</v>
      </c>
      <c r="E17" s="178">
        <v>430</v>
      </c>
      <c r="F17" s="179"/>
      <c r="G17" s="180">
        <f t="shared" si="0"/>
        <v>0</v>
      </c>
      <c r="H17" s="179"/>
      <c r="I17" s="180">
        <f t="shared" si="1"/>
        <v>0</v>
      </c>
      <c r="J17" s="179"/>
      <c r="K17" s="180">
        <f t="shared" si="2"/>
        <v>0</v>
      </c>
      <c r="L17" s="180">
        <v>21</v>
      </c>
      <c r="M17" s="180">
        <f t="shared" si="3"/>
        <v>0</v>
      </c>
      <c r="N17" s="180">
        <v>0</v>
      </c>
      <c r="O17" s="180">
        <f t="shared" si="4"/>
        <v>0</v>
      </c>
      <c r="P17" s="180">
        <v>0</v>
      </c>
      <c r="Q17" s="180">
        <f t="shared" si="5"/>
        <v>0</v>
      </c>
      <c r="R17" s="180"/>
      <c r="S17" s="180" t="s">
        <v>194</v>
      </c>
      <c r="T17" s="181" t="s">
        <v>195</v>
      </c>
      <c r="U17" s="160">
        <v>0</v>
      </c>
      <c r="V17" s="160">
        <f t="shared" si="6"/>
        <v>0</v>
      </c>
      <c r="W17" s="160"/>
      <c r="X17" s="160" t="s">
        <v>196</v>
      </c>
      <c r="Y17" s="151"/>
      <c r="Z17" s="151"/>
      <c r="AA17" s="151"/>
      <c r="AB17" s="151"/>
      <c r="AC17" s="151"/>
      <c r="AD17" s="151"/>
      <c r="AE17" s="151"/>
      <c r="AF17" s="151"/>
      <c r="AG17" s="151" t="s">
        <v>217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outlineLevel="1" x14ac:dyDescent="0.2">
      <c r="A18" s="175">
        <v>9</v>
      </c>
      <c r="B18" s="176" t="s">
        <v>350</v>
      </c>
      <c r="C18" s="184" t="s">
        <v>351</v>
      </c>
      <c r="D18" s="177" t="s">
        <v>208</v>
      </c>
      <c r="E18" s="178">
        <v>90</v>
      </c>
      <c r="F18" s="179"/>
      <c r="G18" s="180">
        <f t="shared" si="0"/>
        <v>0</v>
      </c>
      <c r="H18" s="179"/>
      <c r="I18" s="180">
        <f t="shared" si="1"/>
        <v>0</v>
      </c>
      <c r="J18" s="179"/>
      <c r="K18" s="180">
        <f t="shared" si="2"/>
        <v>0</v>
      </c>
      <c r="L18" s="180">
        <v>21</v>
      </c>
      <c r="M18" s="180">
        <f t="shared" si="3"/>
        <v>0</v>
      </c>
      <c r="N18" s="180">
        <v>0</v>
      </c>
      <c r="O18" s="180">
        <f t="shared" si="4"/>
        <v>0</v>
      </c>
      <c r="P18" s="180">
        <v>0</v>
      </c>
      <c r="Q18" s="180">
        <f t="shared" si="5"/>
        <v>0</v>
      </c>
      <c r="R18" s="180"/>
      <c r="S18" s="180" t="s">
        <v>194</v>
      </c>
      <c r="T18" s="181" t="s">
        <v>195</v>
      </c>
      <c r="U18" s="160">
        <v>0</v>
      </c>
      <c r="V18" s="160">
        <f t="shared" si="6"/>
        <v>0</v>
      </c>
      <c r="W18" s="160"/>
      <c r="X18" s="160" t="s">
        <v>196</v>
      </c>
      <c r="Y18" s="151"/>
      <c r="Z18" s="151"/>
      <c r="AA18" s="151"/>
      <c r="AB18" s="151"/>
      <c r="AC18" s="151"/>
      <c r="AD18" s="151"/>
      <c r="AE18" s="151"/>
      <c r="AF18" s="151"/>
      <c r="AG18" s="151" t="s">
        <v>217</v>
      </c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outlineLevel="1" x14ac:dyDescent="0.2">
      <c r="A19" s="175">
        <v>10</v>
      </c>
      <c r="B19" s="176" t="s">
        <v>352</v>
      </c>
      <c r="C19" s="184" t="s">
        <v>353</v>
      </c>
      <c r="D19" s="177" t="s">
        <v>208</v>
      </c>
      <c r="E19" s="178">
        <v>74</v>
      </c>
      <c r="F19" s="179"/>
      <c r="G19" s="180">
        <f t="shared" si="0"/>
        <v>0</v>
      </c>
      <c r="H19" s="179"/>
      <c r="I19" s="180">
        <f t="shared" si="1"/>
        <v>0</v>
      </c>
      <c r="J19" s="179"/>
      <c r="K19" s="180">
        <f t="shared" si="2"/>
        <v>0</v>
      </c>
      <c r="L19" s="180">
        <v>21</v>
      </c>
      <c r="M19" s="180">
        <f t="shared" si="3"/>
        <v>0</v>
      </c>
      <c r="N19" s="180">
        <v>0</v>
      </c>
      <c r="O19" s="180">
        <f t="shared" si="4"/>
        <v>0</v>
      </c>
      <c r="P19" s="180">
        <v>0</v>
      </c>
      <c r="Q19" s="180">
        <f t="shared" si="5"/>
        <v>0</v>
      </c>
      <c r="R19" s="180"/>
      <c r="S19" s="180" t="s">
        <v>194</v>
      </c>
      <c r="T19" s="181" t="s">
        <v>195</v>
      </c>
      <c r="U19" s="160">
        <v>0</v>
      </c>
      <c r="V19" s="160">
        <f t="shared" si="6"/>
        <v>0</v>
      </c>
      <c r="W19" s="160"/>
      <c r="X19" s="160" t="s">
        <v>196</v>
      </c>
      <c r="Y19" s="151"/>
      <c r="Z19" s="151"/>
      <c r="AA19" s="151"/>
      <c r="AB19" s="151"/>
      <c r="AC19" s="151"/>
      <c r="AD19" s="151"/>
      <c r="AE19" s="151"/>
      <c r="AF19" s="151"/>
      <c r="AG19" s="151" t="s">
        <v>217</v>
      </c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outlineLevel="1" x14ac:dyDescent="0.2">
      <c r="A20" s="175">
        <v>11</v>
      </c>
      <c r="B20" s="176" t="s">
        <v>354</v>
      </c>
      <c r="C20" s="184" t="s">
        <v>355</v>
      </c>
      <c r="D20" s="177" t="s">
        <v>208</v>
      </c>
      <c r="E20" s="178">
        <v>46</v>
      </c>
      <c r="F20" s="179"/>
      <c r="G20" s="180">
        <f t="shared" si="0"/>
        <v>0</v>
      </c>
      <c r="H20" s="179"/>
      <c r="I20" s="180">
        <f t="shared" si="1"/>
        <v>0</v>
      </c>
      <c r="J20" s="179"/>
      <c r="K20" s="180">
        <f t="shared" si="2"/>
        <v>0</v>
      </c>
      <c r="L20" s="180">
        <v>21</v>
      </c>
      <c r="M20" s="180">
        <f t="shared" si="3"/>
        <v>0</v>
      </c>
      <c r="N20" s="180">
        <v>0</v>
      </c>
      <c r="O20" s="180">
        <f t="shared" si="4"/>
        <v>0</v>
      </c>
      <c r="P20" s="180">
        <v>0</v>
      </c>
      <c r="Q20" s="180">
        <f t="shared" si="5"/>
        <v>0</v>
      </c>
      <c r="R20" s="180"/>
      <c r="S20" s="180" t="s">
        <v>194</v>
      </c>
      <c r="T20" s="181" t="s">
        <v>195</v>
      </c>
      <c r="U20" s="160">
        <v>0</v>
      </c>
      <c r="V20" s="160">
        <f t="shared" si="6"/>
        <v>0</v>
      </c>
      <c r="W20" s="160"/>
      <c r="X20" s="160" t="s">
        <v>196</v>
      </c>
      <c r="Y20" s="151"/>
      <c r="Z20" s="151"/>
      <c r="AA20" s="151"/>
      <c r="AB20" s="151"/>
      <c r="AC20" s="151"/>
      <c r="AD20" s="151"/>
      <c r="AE20" s="151"/>
      <c r="AF20" s="151"/>
      <c r="AG20" s="151" t="s">
        <v>217</v>
      </c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 outlineLevel="1" x14ac:dyDescent="0.2">
      <c r="A21" s="175">
        <v>12</v>
      </c>
      <c r="B21" s="176" t="s">
        <v>356</v>
      </c>
      <c r="C21" s="184" t="s">
        <v>357</v>
      </c>
      <c r="D21" s="177" t="s">
        <v>208</v>
      </c>
      <c r="E21" s="178">
        <v>75</v>
      </c>
      <c r="F21" s="179"/>
      <c r="G21" s="180">
        <f t="shared" si="0"/>
        <v>0</v>
      </c>
      <c r="H21" s="179"/>
      <c r="I21" s="180">
        <f t="shared" si="1"/>
        <v>0</v>
      </c>
      <c r="J21" s="179"/>
      <c r="K21" s="180">
        <f t="shared" si="2"/>
        <v>0</v>
      </c>
      <c r="L21" s="180">
        <v>21</v>
      </c>
      <c r="M21" s="180">
        <f t="shared" si="3"/>
        <v>0</v>
      </c>
      <c r="N21" s="180">
        <v>0</v>
      </c>
      <c r="O21" s="180">
        <f t="shared" si="4"/>
        <v>0</v>
      </c>
      <c r="P21" s="180">
        <v>0</v>
      </c>
      <c r="Q21" s="180">
        <f t="shared" si="5"/>
        <v>0</v>
      </c>
      <c r="R21" s="180"/>
      <c r="S21" s="180" t="s">
        <v>194</v>
      </c>
      <c r="T21" s="181" t="s">
        <v>195</v>
      </c>
      <c r="U21" s="160">
        <v>0</v>
      </c>
      <c r="V21" s="160">
        <f t="shared" si="6"/>
        <v>0</v>
      </c>
      <c r="W21" s="160"/>
      <c r="X21" s="160" t="s">
        <v>196</v>
      </c>
      <c r="Y21" s="151"/>
      <c r="Z21" s="151"/>
      <c r="AA21" s="151"/>
      <c r="AB21" s="151"/>
      <c r="AC21" s="151"/>
      <c r="AD21" s="151"/>
      <c r="AE21" s="151"/>
      <c r="AF21" s="151"/>
      <c r="AG21" s="151" t="s">
        <v>217</v>
      </c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</row>
    <row r="22" spans="1:60" outlineLevel="1" x14ac:dyDescent="0.2">
      <c r="A22" s="175">
        <v>13</v>
      </c>
      <c r="B22" s="176" t="s">
        <v>358</v>
      </c>
      <c r="C22" s="184" t="s">
        <v>359</v>
      </c>
      <c r="D22" s="177" t="s">
        <v>208</v>
      </c>
      <c r="E22" s="178">
        <v>430</v>
      </c>
      <c r="F22" s="179"/>
      <c r="G22" s="180">
        <f t="shared" si="0"/>
        <v>0</v>
      </c>
      <c r="H22" s="179"/>
      <c r="I22" s="180">
        <f t="shared" si="1"/>
        <v>0</v>
      </c>
      <c r="J22" s="179"/>
      <c r="K22" s="180">
        <f t="shared" si="2"/>
        <v>0</v>
      </c>
      <c r="L22" s="180">
        <v>21</v>
      </c>
      <c r="M22" s="180">
        <f t="shared" si="3"/>
        <v>0</v>
      </c>
      <c r="N22" s="180">
        <v>0</v>
      </c>
      <c r="O22" s="180">
        <f t="shared" si="4"/>
        <v>0</v>
      </c>
      <c r="P22" s="180">
        <v>0</v>
      </c>
      <c r="Q22" s="180">
        <f t="shared" si="5"/>
        <v>0</v>
      </c>
      <c r="R22" s="180"/>
      <c r="S22" s="180" t="s">
        <v>194</v>
      </c>
      <c r="T22" s="181" t="s">
        <v>195</v>
      </c>
      <c r="U22" s="160">
        <v>0</v>
      </c>
      <c r="V22" s="160">
        <f t="shared" si="6"/>
        <v>0</v>
      </c>
      <c r="W22" s="160"/>
      <c r="X22" s="160" t="s">
        <v>200</v>
      </c>
      <c r="Y22" s="151"/>
      <c r="Z22" s="151"/>
      <c r="AA22" s="151"/>
      <c r="AB22" s="151"/>
      <c r="AC22" s="151"/>
      <c r="AD22" s="151"/>
      <c r="AE22" s="151"/>
      <c r="AF22" s="151"/>
      <c r="AG22" s="151" t="s">
        <v>201</v>
      </c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</row>
    <row r="23" spans="1:60" outlineLevel="1" x14ac:dyDescent="0.2">
      <c r="A23" s="175">
        <v>14</v>
      </c>
      <c r="B23" s="176" t="s">
        <v>360</v>
      </c>
      <c r="C23" s="184" t="s">
        <v>361</v>
      </c>
      <c r="D23" s="177" t="s">
        <v>193</v>
      </c>
      <c r="E23" s="178">
        <v>8</v>
      </c>
      <c r="F23" s="179"/>
      <c r="G23" s="180">
        <f t="shared" si="0"/>
        <v>0</v>
      </c>
      <c r="H23" s="179"/>
      <c r="I23" s="180">
        <f t="shared" si="1"/>
        <v>0</v>
      </c>
      <c r="J23" s="179"/>
      <c r="K23" s="180">
        <f t="shared" si="2"/>
        <v>0</v>
      </c>
      <c r="L23" s="180">
        <v>21</v>
      </c>
      <c r="M23" s="180">
        <f t="shared" si="3"/>
        <v>0</v>
      </c>
      <c r="N23" s="180">
        <v>0</v>
      </c>
      <c r="O23" s="180">
        <f t="shared" si="4"/>
        <v>0</v>
      </c>
      <c r="P23" s="180">
        <v>0</v>
      </c>
      <c r="Q23" s="180">
        <f t="shared" si="5"/>
        <v>0</v>
      </c>
      <c r="R23" s="180"/>
      <c r="S23" s="180" t="s">
        <v>194</v>
      </c>
      <c r="T23" s="181" t="s">
        <v>195</v>
      </c>
      <c r="U23" s="160">
        <v>0</v>
      </c>
      <c r="V23" s="160">
        <f t="shared" si="6"/>
        <v>0</v>
      </c>
      <c r="W23" s="160"/>
      <c r="X23" s="160" t="s">
        <v>200</v>
      </c>
      <c r="Y23" s="151"/>
      <c r="Z23" s="151"/>
      <c r="AA23" s="151"/>
      <c r="AB23" s="151"/>
      <c r="AC23" s="151"/>
      <c r="AD23" s="151"/>
      <c r="AE23" s="151"/>
      <c r="AF23" s="151"/>
      <c r="AG23" s="151" t="s">
        <v>201</v>
      </c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</row>
    <row r="24" spans="1:60" x14ac:dyDescent="0.2">
      <c r="A24" s="162" t="s">
        <v>189</v>
      </c>
      <c r="B24" s="163" t="s">
        <v>112</v>
      </c>
      <c r="C24" s="183" t="s">
        <v>113</v>
      </c>
      <c r="D24" s="164"/>
      <c r="E24" s="165"/>
      <c r="F24" s="166"/>
      <c r="G24" s="166">
        <f>SUMIF(AG25:AG27,"&lt;&gt;NOR",G25:G27)</f>
        <v>0</v>
      </c>
      <c r="H24" s="166"/>
      <c r="I24" s="166">
        <f>SUM(I25:I27)</f>
        <v>0</v>
      </c>
      <c r="J24" s="166"/>
      <c r="K24" s="166">
        <f>SUM(K25:K27)</f>
        <v>0</v>
      </c>
      <c r="L24" s="166"/>
      <c r="M24" s="166">
        <f>SUM(M25:M27)</f>
        <v>0</v>
      </c>
      <c r="N24" s="166"/>
      <c r="O24" s="166">
        <f>SUM(O25:O27)</f>
        <v>0</v>
      </c>
      <c r="P24" s="166"/>
      <c r="Q24" s="166">
        <f>SUM(Q25:Q27)</f>
        <v>0</v>
      </c>
      <c r="R24" s="166"/>
      <c r="S24" s="166"/>
      <c r="T24" s="167"/>
      <c r="U24" s="161"/>
      <c r="V24" s="161">
        <f>SUM(V25:V27)</f>
        <v>0</v>
      </c>
      <c r="W24" s="161"/>
      <c r="X24" s="161"/>
      <c r="AG24" t="s">
        <v>190</v>
      </c>
    </row>
    <row r="25" spans="1:60" outlineLevel="1" x14ac:dyDescent="0.2">
      <c r="A25" s="175">
        <v>15</v>
      </c>
      <c r="B25" s="176" t="s">
        <v>362</v>
      </c>
      <c r="C25" s="184" t="s">
        <v>363</v>
      </c>
      <c r="D25" s="177" t="s">
        <v>208</v>
      </c>
      <c r="E25" s="178">
        <v>651</v>
      </c>
      <c r="F25" s="179"/>
      <c r="G25" s="180">
        <f>ROUND(E25*F25,2)</f>
        <v>0</v>
      </c>
      <c r="H25" s="179"/>
      <c r="I25" s="180">
        <f>ROUND(E25*H25,2)</f>
        <v>0</v>
      </c>
      <c r="J25" s="179"/>
      <c r="K25" s="180">
        <f>ROUND(E25*J25,2)</f>
        <v>0</v>
      </c>
      <c r="L25" s="180">
        <v>21</v>
      </c>
      <c r="M25" s="180">
        <f>G25*(1+L25/100)</f>
        <v>0</v>
      </c>
      <c r="N25" s="180">
        <v>0</v>
      </c>
      <c r="O25" s="180">
        <f>ROUND(E25*N25,2)</f>
        <v>0</v>
      </c>
      <c r="P25" s="180">
        <v>0</v>
      </c>
      <c r="Q25" s="180">
        <f>ROUND(E25*P25,2)</f>
        <v>0</v>
      </c>
      <c r="R25" s="180"/>
      <c r="S25" s="180" t="s">
        <v>194</v>
      </c>
      <c r="T25" s="181" t="s">
        <v>195</v>
      </c>
      <c r="U25" s="160">
        <v>0</v>
      </c>
      <c r="V25" s="160">
        <f>ROUND(E25*U25,2)</f>
        <v>0</v>
      </c>
      <c r="W25" s="160"/>
      <c r="X25" s="160" t="s">
        <v>196</v>
      </c>
      <c r="Y25" s="151"/>
      <c r="Z25" s="151"/>
      <c r="AA25" s="151"/>
      <c r="AB25" s="151"/>
      <c r="AC25" s="151"/>
      <c r="AD25" s="151"/>
      <c r="AE25" s="151"/>
      <c r="AF25" s="151"/>
      <c r="AG25" s="151" t="s">
        <v>217</v>
      </c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</row>
    <row r="26" spans="1:60" outlineLevel="1" x14ac:dyDescent="0.2">
      <c r="A26" s="175">
        <v>16</v>
      </c>
      <c r="B26" s="176" t="s">
        <v>364</v>
      </c>
      <c r="C26" s="184" t="s">
        <v>365</v>
      </c>
      <c r="D26" s="177" t="s">
        <v>208</v>
      </c>
      <c r="E26" s="178">
        <v>399</v>
      </c>
      <c r="F26" s="179"/>
      <c r="G26" s="180">
        <f>ROUND(E26*F26,2)</f>
        <v>0</v>
      </c>
      <c r="H26" s="179"/>
      <c r="I26" s="180">
        <f>ROUND(E26*H26,2)</f>
        <v>0</v>
      </c>
      <c r="J26" s="179"/>
      <c r="K26" s="180">
        <f>ROUND(E26*J26,2)</f>
        <v>0</v>
      </c>
      <c r="L26" s="180">
        <v>21</v>
      </c>
      <c r="M26" s="180">
        <f>G26*(1+L26/100)</f>
        <v>0</v>
      </c>
      <c r="N26" s="180">
        <v>0</v>
      </c>
      <c r="O26" s="180">
        <f>ROUND(E26*N26,2)</f>
        <v>0</v>
      </c>
      <c r="P26" s="180">
        <v>0</v>
      </c>
      <c r="Q26" s="180">
        <f>ROUND(E26*P26,2)</f>
        <v>0</v>
      </c>
      <c r="R26" s="180"/>
      <c r="S26" s="180" t="s">
        <v>194</v>
      </c>
      <c r="T26" s="181" t="s">
        <v>195</v>
      </c>
      <c r="U26" s="160">
        <v>0</v>
      </c>
      <c r="V26" s="160">
        <f>ROUND(E26*U26,2)</f>
        <v>0</v>
      </c>
      <c r="W26" s="160"/>
      <c r="X26" s="160" t="s">
        <v>196</v>
      </c>
      <c r="Y26" s="151"/>
      <c r="Z26" s="151"/>
      <c r="AA26" s="151"/>
      <c r="AB26" s="151"/>
      <c r="AC26" s="151"/>
      <c r="AD26" s="151"/>
      <c r="AE26" s="151"/>
      <c r="AF26" s="151"/>
      <c r="AG26" s="151" t="s">
        <v>217</v>
      </c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</row>
    <row r="27" spans="1:60" outlineLevel="1" x14ac:dyDescent="0.2">
      <c r="A27" s="175">
        <v>17</v>
      </c>
      <c r="B27" s="176" t="s">
        <v>366</v>
      </c>
      <c r="C27" s="184" t="s">
        <v>367</v>
      </c>
      <c r="D27" s="177" t="s">
        <v>208</v>
      </c>
      <c r="E27" s="178">
        <v>272</v>
      </c>
      <c r="F27" s="179"/>
      <c r="G27" s="180">
        <f>ROUND(E27*F27,2)</f>
        <v>0</v>
      </c>
      <c r="H27" s="179"/>
      <c r="I27" s="180">
        <f>ROUND(E27*H27,2)</f>
        <v>0</v>
      </c>
      <c r="J27" s="179"/>
      <c r="K27" s="180">
        <f>ROUND(E27*J27,2)</f>
        <v>0</v>
      </c>
      <c r="L27" s="180">
        <v>21</v>
      </c>
      <c r="M27" s="180">
        <f>G27*(1+L27/100)</f>
        <v>0</v>
      </c>
      <c r="N27" s="180">
        <v>0</v>
      </c>
      <c r="O27" s="180">
        <f>ROUND(E27*N27,2)</f>
        <v>0</v>
      </c>
      <c r="P27" s="180">
        <v>0</v>
      </c>
      <c r="Q27" s="180">
        <f>ROUND(E27*P27,2)</f>
        <v>0</v>
      </c>
      <c r="R27" s="180"/>
      <c r="S27" s="180" t="s">
        <v>194</v>
      </c>
      <c r="T27" s="181" t="s">
        <v>195</v>
      </c>
      <c r="U27" s="160">
        <v>0</v>
      </c>
      <c r="V27" s="160">
        <f>ROUND(E27*U27,2)</f>
        <v>0</v>
      </c>
      <c r="W27" s="160"/>
      <c r="X27" s="160" t="s">
        <v>196</v>
      </c>
      <c r="Y27" s="151"/>
      <c r="Z27" s="151"/>
      <c r="AA27" s="151"/>
      <c r="AB27" s="151"/>
      <c r="AC27" s="151"/>
      <c r="AD27" s="151"/>
      <c r="AE27" s="151"/>
      <c r="AF27" s="151"/>
      <c r="AG27" s="151" t="s">
        <v>217</v>
      </c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</row>
    <row r="28" spans="1:60" x14ac:dyDescent="0.2">
      <c r="A28" s="162" t="s">
        <v>189</v>
      </c>
      <c r="B28" s="163" t="s">
        <v>114</v>
      </c>
      <c r="C28" s="183" t="s">
        <v>115</v>
      </c>
      <c r="D28" s="164"/>
      <c r="E28" s="165"/>
      <c r="F28" s="166"/>
      <c r="G28" s="166">
        <f>SUMIF(AG29:AG34,"&lt;&gt;NOR",G29:G34)</f>
        <v>0</v>
      </c>
      <c r="H28" s="166"/>
      <c r="I28" s="166">
        <f>SUM(I29:I34)</f>
        <v>0</v>
      </c>
      <c r="J28" s="166"/>
      <c r="K28" s="166">
        <f>SUM(K29:K34)</f>
        <v>0</v>
      </c>
      <c r="L28" s="166"/>
      <c r="M28" s="166">
        <f>SUM(M29:M34)</f>
        <v>0</v>
      </c>
      <c r="N28" s="166"/>
      <c r="O28" s="166">
        <f>SUM(O29:O34)</f>
        <v>0</v>
      </c>
      <c r="P28" s="166"/>
      <c r="Q28" s="166">
        <f>SUM(Q29:Q34)</f>
        <v>0</v>
      </c>
      <c r="R28" s="166"/>
      <c r="S28" s="166"/>
      <c r="T28" s="167"/>
      <c r="U28" s="161"/>
      <c r="V28" s="161">
        <f>SUM(V29:V34)</f>
        <v>0</v>
      </c>
      <c r="W28" s="161"/>
      <c r="X28" s="161"/>
      <c r="AG28" t="s">
        <v>190</v>
      </c>
    </row>
    <row r="29" spans="1:60" outlineLevel="1" x14ac:dyDescent="0.2">
      <c r="A29" s="175">
        <v>18</v>
      </c>
      <c r="B29" s="176" t="s">
        <v>368</v>
      </c>
      <c r="C29" s="184" t="s">
        <v>369</v>
      </c>
      <c r="D29" s="177" t="s">
        <v>208</v>
      </c>
      <c r="E29" s="178">
        <v>300</v>
      </c>
      <c r="F29" s="179"/>
      <c r="G29" s="180">
        <f t="shared" ref="G29:G34" si="7">ROUND(E29*F29,2)</f>
        <v>0</v>
      </c>
      <c r="H29" s="179"/>
      <c r="I29" s="180">
        <f t="shared" ref="I29:I34" si="8">ROUND(E29*H29,2)</f>
        <v>0</v>
      </c>
      <c r="J29" s="179"/>
      <c r="K29" s="180">
        <f t="shared" ref="K29:K34" si="9">ROUND(E29*J29,2)</f>
        <v>0</v>
      </c>
      <c r="L29" s="180">
        <v>21</v>
      </c>
      <c r="M29" s="180">
        <f t="shared" ref="M29:M34" si="10">G29*(1+L29/100)</f>
        <v>0</v>
      </c>
      <c r="N29" s="180">
        <v>0</v>
      </c>
      <c r="O29" s="180">
        <f t="shared" ref="O29:O34" si="11">ROUND(E29*N29,2)</f>
        <v>0</v>
      </c>
      <c r="P29" s="180">
        <v>0</v>
      </c>
      <c r="Q29" s="180">
        <f t="shared" ref="Q29:Q34" si="12">ROUND(E29*P29,2)</f>
        <v>0</v>
      </c>
      <c r="R29" s="180"/>
      <c r="S29" s="180" t="s">
        <v>194</v>
      </c>
      <c r="T29" s="181" t="s">
        <v>195</v>
      </c>
      <c r="U29" s="160">
        <v>0</v>
      </c>
      <c r="V29" s="160">
        <f t="shared" ref="V29:V34" si="13">ROUND(E29*U29,2)</f>
        <v>0</v>
      </c>
      <c r="W29" s="160"/>
      <c r="X29" s="160" t="s">
        <v>196</v>
      </c>
      <c r="Y29" s="151"/>
      <c r="Z29" s="151"/>
      <c r="AA29" s="151"/>
      <c r="AB29" s="151"/>
      <c r="AC29" s="151"/>
      <c r="AD29" s="151"/>
      <c r="AE29" s="151"/>
      <c r="AF29" s="151"/>
      <c r="AG29" s="151" t="s">
        <v>217</v>
      </c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</row>
    <row r="30" spans="1:60" outlineLevel="1" x14ac:dyDescent="0.2">
      <c r="A30" s="175">
        <v>19</v>
      </c>
      <c r="B30" s="176" t="s">
        <v>370</v>
      </c>
      <c r="C30" s="184" t="s">
        <v>371</v>
      </c>
      <c r="D30" s="177" t="s">
        <v>208</v>
      </c>
      <c r="E30" s="178">
        <v>300</v>
      </c>
      <c r="F30" s="179"/>
      <c r="G30" s="180">
        <f t="shared" si="7"/>
        <v>0</v>
      </c>
      <c r="H30" s="179"/>
      <c r="I30" s="180">
        <f t="shared" si="8"/>
        <v>0</v>
      </c>
      <c r="J30" s="179"/>
      <c r="K30" s="180">
        <f t="shared" si="9"/>
        <v>0</v>
      </c>
      <c r="L30" s="180">
        <v>21</v>
      </c>
      <c r="M30" s="180">
        <f t="shared" si="10"/>
        <v>0</v>
      </c>
      <c r="N30" s="180">
        <v>0</v>
      </c>
      <c r="O30" s="180">
        <f t="shared" si="11"/>
        <v>0</v>
      </c>
      <c r="P30" s="180">
        <v>0</v>
      </c>
      <c r="Q30" s="180">
        <f t="shared" si="12"/>
        <v>0</v>
      </c>
      <c r="R30" s="180"/>
      <c r="S30" s="180" t="s">
        <v>194</v>
      </c>
      <c r="T30" s="181" t="s">
        <v>195</v>
      </c>
      <c r="U30" s="160">
        <v>0</v>
      </c>
      <c r="V30" s="160">
        <f t="shared" si="13"/>
        <v>0</v>
      </c>
      <c r="W30" s="160"/>
      <c r="X30" s="160" t="s">
        <v>196</v>
      </c>
      <c r="Y30" s="151"/>
      <c r="Z30" s="151"/>
      <c r="AA30" s="151"/>
      <c r="AB30" s="151"/>
      <c r="AC30" s="151"/>
      <c r="AD30" s="151"/>
      <c r="AE30" s="151"/>
      <c r="AF30" s="151"/>
      <c r="AG30" s="151" t="s">
        <v>217</v>
      </c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</row>
    <row r="31" spans="1:60" ht="22.5" outlineLevel="1" x14ac:dyDescent="0.2">
      <c r="A31" s="175">
        <v>20</v>
      </c>
      <c r="B31" s="176" t="s">
        <v>372</v>
      </c>
      <c r="C31" s="184" t="s">
        <v>373</v>
      </c>
      <c r="D31" s="177" t="s">
        <v>193</v>
      </c>
      <c r="E31" s="178">
        <v>1</v>
      </c>
      <c r="F31" s="179"/>
      <c r="G31" s="180">
        <f t="shared" si="7"/>
        <v>0</v>
      </c>
      <c r="H31" s="179"/>
      <c r="I31" s="180">
        <f t="shared" si="8"/>
        <v>0</v>
      </c>
      <c r="J31" s="179"/>
      <c r="K31" s="180">
        <f t="shared" si="9"/>
        <v>0</v>
      </c>
      <c r="L31" s="180">
        <v>21</v>
      </c>
      <c r="M31" s="180">
        <f t="shared" si="10"/>
        <v>0</v>
      </c>
      <c r="N31" s="180">
        <v>0</v>
      </c>
      <c r="O31" s="180">
        <f t="shared" si="11"/>
        <v>0</v>
      </c>
      <c r="P31" s="180">
        <v>0</v>
      </c>
      <c r="Q31" s="180">
        <f t="shared" si="12"/>
        <v>0</v>
      </c>
      <c r="R31" s="180"/>
      <c r="S31" s="180" t="s">
        <v>194</v>
      </c>
      <c r="T31" s="181" t="s">
        <v>195</v>
      </c>
      <c r="U31" s="160">
        <v>0</v>
      </c>
      <c r="V31" s="160">
        <f t="shared" si="13"/>
        <v>0</v>
      </c>
      <c r="W31" s="160"/>
      <c r="X31" s="160" t="s">
        <v>196</v>
      </c>
      <c r="Y31" s="151"/>
      <c r="Z31" s="151"/>
      <c r="AA31" s="151"/>
      <c r="AB31" s="151"/>
      <c r="AC31" s="151"/>
      <c r="AD31" s="151"/>
      <c r="AE31" s="151"/>
      <c r="AF31" s="151"/>
      <c r="AG31" s="151" t="s">
        <v>217</v>
      </c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</row>
    <row r="32" spans="1:60" outlineLevel="1" x14ac:dyDescent="0.2">
      <c r="A32" s="175">
        <v>21</v>
      </c>
      <c r="B32" s="176" t="s">
        <v>374</v>
      </c>
      <c r="C32" s="184" t="s">
        <v>375</v>
      </c>
      <c r="D32" s="177" t="s">
        <v>208</v>
      </c>
      <c r="E32" s="178">
        <v>366</v>
      </c>
      <c r="F32" s="179"/>
      <c r="G32" s="180">
        <f t="shared" si="7"/>
        <v>0</v>
      </c>
      <c r="H32" s="179"/>
      <c r="I32" s="180">
        <f t="shared" si="8"/>
        <v>0</v>
      </c>
      <c r="J32" s="179"/>
      <c r="K32" s="180">
        <f t="shared" si="9"/>
        <v>0</v>
      </c>
      <c r="L32" s="180">
        <v>21</v>
      </c>
      <c r="M32" s="180">
        <f t="shared" si="10"/>
        <v>0</v>
      </c>
      <c r="N32" s="180">
        <v>0</v>
      </c>
      <c r="O32" s="180">
        <f t="shared" si="11"/>
        <v>0</v>
      </c>
      <c r="P32" s="180">
        <v>0</v>
      </c>
      <c r="Q32" s="180">
        <f t="shared" si="12"/>
        <v>0</v>
      </c>
      <c r="R32" s="180"/>
      <c r="S32" s="180" t="s">
        <v>194</v>
      </c>
      <c r="T32" s="181" t="s">
        <v>195</v>
      </c>
      <c r="U32" s="160">
        <v>0</v>
      </c>
      <c r="V32" s="160">
        <f t="shared" si="13"/>
        <v>0</v>
      </c>
      <c r="W32" s="160"/>
      <c r="X32" s="160" t="s">
        <v>196</v>
      </c>
      <c r="Y32" s="151"/>
      <c r="Z32" s="151"/>
      <c r="AA32" s="151"/>
      <c r="AB32" s="151"/>
      <c r="AC32" s="151"/>
      <c r="AD32" s="151"/>
      <c r="AE32" s="151"/>
      <c r="AF32" s="151"/>
      <c r="AG32" s="151" t="s">
        <v>217</v>
      </c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</row>
    <row r="33" spans="1:60" outlineLevel="1" x14ac:dyDescent="0.2">
      <c r="A33" s="175">
        <v>22</v>
      </c>
      <c r="B33" s="176" t="s">
        <v>376</v>
      </c>
      <c r="C33" s="184" t="s">
        <v>377</v>
      </c>
      <c r="D33" s="177" t="s">
        <v>208</v>
      </c>
      <c r="E33" s="178">
        <v>300</v>
      </c>
      <c r="F33" s="179"/>
      <c r="G33" s="180">
        <f t="shared" si="7"/>
        <v>0</v>
      </c>
      <c r="H33" s="179"/>
      <c r="I33" s="180">
        <f t="shared" si="8"/>
        <v>0</v>
      </c>
      <c r="J33" s="179"/>
      <c r="K33" s="180">
        <f t="shared" si="9"/>
        <v>0</v>
      </c>
      <c r="L33" s="180">
        <v>21</v>
      </c>
      <c r="M33" s="180">
        <f t="shared" si="10"/>
        <v>0</v>
      </c>
      <c r="N33" s="180">
        <v>0</v>
      </c>
      <c r="O33" s="180">
        <f t="shared" si="11"/>
        <v>0</v>
      </c>
      <c r="P33" s="180">
        <v>0</v>
      </c>
      <c r="Q33" s="180">
        <f t="shared" si="12"/>
        <v>0</v>
      </c>
      <c r="R33" s="180"/>
      <c r="S33" s="180" t="s">
        <v>194</v>
      </c>
      <c r="T33" s="181" t="s">
        <v>195</v>
      </c>
      <c r="U33" s="160">
        <v>0</v>
      </c>
      <c r="V33" s="160">
        <f t="shared" si="13"/>
        <v>0</v>
      </c>
      <c r="W33" s="160"/>
      <c r="X33" s="160" t="s">
        <v>200</v>
      </c>
      <c r="Y33" s="151"/>
      <c r="Z33" s="151"/>
      <c r="AA33" s="151"/>
      <c r="AB33" s="151"/>
      <c r="AC33" s="151"/>
      <c r="AD33" s="151"/>
      <c r="AE33" s="151"/>
      <c r="AF33" s="151"/>
      <c r="AG33" s="151" t="s">
        <v>201</v>
      </c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</row>
    <row r="34" spans="1:60" outlineLevel="1" x14ac:dyDescent="0.2">
      <c r="A34" s="175">
        <v>23</v>
      </c>
      <c r="B34" s="176" t="s">
        <v>378</v>
      </c>
      <c r="C34" s="184" t="s">
        <v>379</v>
      </c>
      <c r="D34" s="177" t="s">
        <v>300</v>
      </c>
      <c r="E34" s="178">
        <v>512</v>
      </c>
      <c r="F34" s="179"/>
      <c r="G34" s="180">
        <f t="shared" si="7"/>
        <v>0</v>
      </c>
      <c r="H34" s="179"/>
      <c r="I34" s="180">
        <f t="shared" si="8"/>
        <v>0</v>
      </c>
      <c r="J34" s="179"/>
      <c r="K34" s="180">
        <f t="shared" si="9"/>
        <v>0</v>
      </c>
      <c r="L34" s="180">
        <v>21</v>
      </c>
      <c r="M34" s="180">
        <f t="shared" si="10"/>
        <v>0</v>
      </c>
      <c r="N34" s="180">
        <v>0</v>
      </c>
      <c r="O34" s="180">
        <f t="shared" si="11"/>
        <v>0</v>
      </c>
      <c r="P34" s="180">
        <v>0</v>
      </c>
      <c r="Q34" s="180">
        <f t="shared" si="12"/>
        <v>0</v>
      </c>
      <c r="R34" s="180"/>
      <c r="S34" s="180" t="s">
        <v>194</v>
      </c>
      <c r="T34" s="181" t="s">
        <v>195</v>
      </c>
      <c r="U34" s="160">
        <v>0</v>
      </c>
      <c r="V34" s="160">
        <f t="shared" si="13"/>
        <v>0</v>
      </c>
      <c r="W34" s="160"/>
      <c r="X34" s="160" t="s">
        <v>200</v>
      </c>
      <c r="Y34" s="151"/>
      <c r="Z34" s="151"/>
      <c r="AA34" s="151"/>
      <c r="AB34" s="151"/>
      <c r="AC34" s="151"/>
      <c r="AD34" s="151"/>
      <c r="AE34" s="151"/>
      <c r="AF34" s="151"/>
      <c r="AG34" s="151" t="s">
        <v>201</v>
      </c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</row>
    <row r="35" spans="1:60" x14ac:dyDescent="0.2">
      <c r="A35" s="162" t="s">
        <v>189</v>
      </c>
      <c r="B35" s="163" t="s">
        <v>116</v>
      </c>
      <c r="C35" s="183" t="s">
        <v>117</v>
      </c>
      <c r="D35" s="164"/>
      <c r="E35" s="165"/>
      <c r="F35" s="166"/>
      <c r="G35" s="166">
        <f>SUMIF(AG36:AG47,"&lt;&gt;NOR",G36:G47)</f>
        <v>0</v>
      </c>
      <c r="H35" s="166"/>
      <c r="I35" s="166">
        <f>SUM(I36:I47)</f>
        <v>0</v>
      </c>
      <c r="J35" s="166"/>
      <c r="K35" s="166">
        <f>SUM(K36:K47)</f>
        <v>0</v>
      </c>
      <c r="L35" s="166"/>
      <c r="M35" s="166">
        <f>SUM(M36:M47)</f>
        <v>0</v>
      </c>
      <c r="N35" s="166"/>
      <c r="O35" s="166">
        <f>SUM(O36:O47)</f>
        <v>0</v>
      </c>
      <c r="P35" s="166"/>
      <c r="Q35" s="166">
        <f>SUM(Q36:Q47)</f>
        <v>0</v>
      </c>
      <c r="R35" s="166"/>
      <c r="S35" s="166"/>
      <c r="T35" s="167"/>
      <c r="U35" s="161"/>
      <c r="V35" s="161">
        <f>SUM(V36:V47)</f>
        <v>0</v>
      </c>
      <c r="W35" s="161"/>
      <c r="X35" s="161"/>
      <c r="AG35" t="s">
        <v>190</v>
      </c>
    </row>
    <row r="36" spans="1:60" outlineLevel="1" x14ac:dyDescent="0.2">
      <c r="A36" s="175">
        <v>24</v>
      </c>
      <c r="B36" s="176" t="s">
        <v>380</v>
      </c>
      <c r="C36" s="184" t="s">
        <v>381</v>
      </c>
      <c r="D36" s="177" t="s">
        <v>208</v>
      </c>
      <c r="E36" s="178">
        <v>1294.8</v>
      </c>
      <c r="F36" s="179"/>
      <c r="G36" s="180">
        <f t="shared" ref="G36:G47" si="14">ROUND(E36*F36,2)</f>
        <v>0</v>
      </c>
      <c r="H36" s="179"/>
      <c r="I36" s="180">
        <f t="shared" ref="I36:I47" si="15">ROUND(E36*H36,2)</f>
        <v>0</v>
      </c>
      <c r="J36" s="179"/>
      <c r="K36" s="180">
        <f t="shared" ref="K36:K47" si="16">ROUND(E36*J36,2)</f>
        <v>0</v>
      </c>
      <c r="L36" s="180">
        <v>21</v>
      </c>
      <c r="M36" s="180">
        <f t="shared" ref="M36:M47" si="17">G36*(1+L36/100)</f>
        <v>0</v>
      </c>
      <c r="N36" s="180">
        <v>0</v>
      </c>
      <c r="O36" s="180">
        <f t="shared" ref="O36:O47" si="18">ROUND(E36*N36,2)</f>
        <v>0</v>
      </c>
      <c r="P36" s="180">
        <v>0</v>
      </c>
      <c r="Q36" s="180">
        <f t="shared" ref="Q36:Q47" si="19">ROUND(E36*P36,2)</f>
        <v>0</v>
      </c>
      <c r="R36" s="180"/>
      <c r="S36" s="180" t="s">
        <v>194</v>
      </c>
      <c r="T36" s="181" t="s">
        <v>195</v>
      </c>
      <c r="U36" s="160">
        <v>0</v>
      </c>
      <c r="V36" s="160">
        <f t="shared" ref="V36:V47" si="20">ROUND(E36*U36,2)</f>
        <v>0</v>
      </c>
      <c r="W36" s="160"/>
      <c r="X36" s="160" t="s">
        <v>196</v>
      </c>
      <c r="Y36" s="151"/>
      <c r="Z36" s="151"/>
      <c r="AA36" s="151"/>
      <c r="AB36" s="151"/>
      <c r="AC36" s="151"/>
      <c r="AD36" s="151"/>
      <c r="AE36" s="151"/>
      <c r="AF36" s="151"/>
      <c r="AG36" s="151" t="s">
        <v>217</v>
      </c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</row>
    <row r="37" spans="1:60" outlineLevel="1" x14ac:dyDescent="0.2">
      <c r="A37" s="175">
        <v>25</v>
      </c>
      <c r="B37" s="176" t="s">
        <v>382</v>
      </c>
      <c r="C37" s="184" t="s">
        <v>383</v>
      </c>
      <c r="D37" s="177" t="s">
        <v>208</v>
      </c>
      <c r="E37" s="178">
        <v>228.75</v>
      </c>
      <c r="F37" s="179"/>
      <c r="G37" s="180">
        <f t="shared" si="14"/>
        <v>0</v>
      </c>
      <c r="H37" s="179"/>
      <c r="I37" s="180">
        <f t="shared" si="15"/>
        <v>0</v>
      </c>
      <c r="J37" s="179"/>
      <c r="K37" s="180">
        <f t="shared" si="16"/>
        <v>0</v>
      </c>
      <c r="L37" s="180">
        <v>21</v>
      </c>
      <c r="M37" s="180">
        <f t="shared" si="17"/>
        <v>0</v>
      </c>
      <c r="N37" s="180">
        <v>0</v>
      </c>
      <c r="O37" s="180">
        <f t="shared" si="18"/>
        <v>0</v>
      </c>
      <c r="P37" s="180">
        <v>0</v>
      </c>
      <c r="Q37" s="180">
        <f t="shared" si="19"/>
        <v>0</v>
      </c>
      <c r="R37" s="180"/>
      <c r="S37" s="180" t="s">
        <v>194</v>
      </c>
      <c r="T37" s="181" t="s">
        <v>195</v>
      </c>
      <c r="U37" s="160">
        <v>0</v>
      </c>
      <c r="V37" s="160">
        <f t="shared" si="20"/>
        <v>0</v>
      </c>
      <c r="W37" s="160"/>
      <c r="X37" s="160" t="s">
        <v>196</v>
      </c>
      <c r="Y37" s="151"/>
      <c r="Z37" s="151"/>
      <c r="AA37" s="151"/>
      <c r="AB37" s="151"/>
      <c r="AC37" s="151"/>
      <c r="AD37" s="151"/>
      <c r="AE37" s="151"/>
      <c r="AF37" s="151"/>
      <c r="AG37" s="151" t="s">
        <v>217</v>
      </c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</row>
    <row r="38" spans="1:60" outlineLevel="1" x14ac:dyDescent="0.2">
      <c r="A38" s="175">
        <v>26</v>
      </c>
      <c r="B38" s="176" t="s">
        <v>384</v>
      </c>
      <c r="C38" s="184" t="s">
        <v>385</v>
      </c>
      <c r="D38" s="177" t="s">
        <v>386</v>
      </c>
      <c r="E38" s="178">
        <v>79</v>
      </c>
      <c r="F38" s="179"/>
      <c r="G38" s="180">
        <f t="shared" si="14"/>
        <v>0</v>
      </c>
      <c r="H38" s="179"/>
      <c r="I38" s="180">
        <f t="shared" si="15"/>
        <v>0</v>
      </c>
      <c r="J38" s="179"/>
      <c r="K38" s="180">
        <f t="shared" si="16"/>
        <v>0</v>
      </c>
      <c r="L38" s="180">
        <v>21</v>
      </c>
      <c r="M38" s="180">
        <f t="shared" si="17"/>
        <v>0</v>
      </c>
      <c r="N38" s="180">
        <v>0</v>
      </c>
      <c r="O38" s="180">
        <f t="shared" si="18"/>
        <v>0</v>
      </c>
      <c r="P38" s="180">
        <v>0</v>
      </c>
      <c r="Q38" s="180">
        <f t="shared" si="19"/>
        <v>0</v>
      </c>
      <c r="R38" s="180"/>
      <c r="S38" s="180" t="s">
        <v>194</v>
      </c>
      <c r="T38" s="181" t="s">
        <v>195</v>
      </c>
      <c r="U38" s="160">
        <v>0</v>
      </c>
      <c r="V38" s="160">
        <f t="shared" si="20"/>
        <v>0</v>
      </c>
      <c r="W38" s="160"/>
      <c r="X38" s="160" t="s">
        <v>196</v>
      </c>
      <c r="Y38" s="151"/>
      <c r="Z38" s="151"/>
      <c r="AA38" s="151"/>
      <c r="AB38" s="151"/>
      <c r="AC38" s="151"/>
      <c r="AD38" s="151"/>
      <c r="AE38" s="151"/>
      <c r="AF38" s="151"/>
      <c r="AG38" s="151" t="s">
        <v>217</v>
      </c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</row>
    <row r="39" spans="1:60" outlineLevel="1" x14ac:dyDescent="0.2">
      <c r="A39" s="175">
        <v>27</v>
      </c>
      <c r="B39" s="176" t="s">
        <v>387</v>
      </c>
      <c r="C39" s="184" t="s">
        <v>388</v>
      </c>
      <c r="D39" s="177" t="s">
        <v>208</v>
      </c>
      <c r="E39" s="178">
        <v>80.3</v>
      </c>
      <c r="F39" s="179"/>
      <c r="G39" s="180">
        <f t="shared" si="14"/>
        <v>0</v>
      </c>
      <c r="H39" s="179"/>
      <c r="I39" s="180">
        <f t="shared" si="15"/>
        <v>0</v>
      </c>
      <c r="J39" s="179"/>
      <c r="K39" s="180">
        <f t="shared" si="16"/>
        <v>0</v>
      </c>
      <c r="L39" s="180">
        <v>21</v>
      </c>
      <c r="M39" s="180">
        <f t="shared" si="17"/>
        <v>0</v>
      </c>
      <c r="N39" s="180">
        <v>0</v>
      </c>
      <c r="O39" s="180">
        <f t="shared" si="18"/>
        <v>0</v>
      </c>
      <c r="P39" s="180">
        <v>0</v>
      </c>
      <c r="Q39" s="180">
        <f t="shared" si="19"/>
        <v>0</v>
      </c>
      <c r="R39" s="180"/>
      <c r="S39" s="180" t="s">
        <v>194</v>
      </c>
      <c r="T39" s="181" t="s">
        <v>195</v>
      </c>
      <c r="U39" s="160">
        <v>0</v>
      </c>
      <c r="V39" s="160">
        <f t="shared" si="20"/>
        <v>0</v>
      </c>
      <c r="W39" s="160"/>
      <c r="X39" s="160" t="s">
        <v>196</v>
      </c>
      <c r="Y39" s="151"/>
      <c r="Z39" s="151"/>
      <c r="AA39" s="151"/>
      <c r="AB39" s="151"/>
      <c r="AC39" s="151"/>
      <c r="AD39" s="151"/>
      <c r="AE39" s="151"/>
      <c r="AF39" s="151"/>
      <c r="AG39" s="151" t="s">
        <v>217</v>
      </c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</row>
    <row r="40" spans="1:60" outlineLevel="1" x14ac:dyDescent="0.2">
      <c r="A40" s="175">
        <v>28</v>
      </c>
      <c r="B40" s="176" t="s">
        <v>389</v>
      </c>
      <c r="C40" s="184" t="s">
        <v>390</v>
      </c>
      <c r="D40" s="177" t="s">
        <v>300</v>
      </c>
      <c r="E40" s="178">
        <v>34</v>
      </c>
      <c r="F40" s="179"/>
      <c r="G40" s="180">
        <f t="shared" si="14"/>
        <v>0</v>
      </c>
      <c r="H40" s="179"/>
      <c r="I40" s="180">
        <f t="shared" si="15"/>
        <v>0</v>
      </c>
      <c r="J40" s="179"/>
      <c r="K40" s="180">
        <f t="shared" si="16"/>
        <v>0</v>
      </c>
      <c r="L40" s="180">
        <v>21</v>
      </c>
      <c r="M40" s="180">
        <f t="shared" si="17"/>
        <v>0</v>
      </c>
      <c r="N40" s="180">
        <v>0</v>
      </c>
      <c r="O40" s="180">
        <f t="shared" si="18"/>
        <v>0</v>
      </c>
      <c r="P40" s="180">
        <v>0</v>
      </c>
      <c r="Q40" s="180">
        <f t="shared" si="19"/>
        <v>0</v>
      </c>
      <c r="R40" s="180"/>
      <c r="S40" s="180" t="s">
        <v>194</v>
      </c>
      <c r="T40" s="181" t="s">
        <v>195</v>
      </c>
      <c r="U40" s="160">
        <v>0</v>
      </c>
      <c r="V40" s="160">
        <f t="shared" si="20"/>
        <v>0</v>
      </c>
      <c r="W40" s="160"/>
      <c r="X40" s="160" t="s">
        <v>196</v>
      </c>
      <c r="Y40" s="151"/>
      <c r="Z40" s="151"/>
      <c r="AA40" s="151"/>
      <c r="AB40" s="151"/>
      <c r="AC40" s="151"/>
      <c r="AD40" s="151"/>
      <c r="AE40" s="151"/>
      <c r="AF40" s="151"/>
      <c r="AG40" s="151" t="s">
        <v>217</v>
      </c>
      <c r="AH40" s="151"/>
      <c r="AI40" s="151"/>
      <c r="AJ40" s="151"/>
      <c r="AK40" s="151"/>
      <c r="AL40" s="151"/>
      <c r="AM40" s="151"/>
      <c r="AN40" s="151"/>
      <c r="AO40" s="151"/>
      <c r="AP40" s="151"/>
      <c r="AQ40" s="151"/>
      <c r="AR40" s="151"/>
      <c r="AS40" s="151"/>
      <c r="AT40" s="151"/>
      <c r="AU40" s="151"/>
      <c r="AV40" s="151"/>
      <c r="AW40" s="151"/>
      <c r="AX40" s="151"/>
      <c r="AY40" s="151"/>
      <c r="AZ40" s="151"/>
      <c r="BA40" s="151"/>
      <c r="BB40" s="151"/>
      <c r="BC40" s="151"/>
      <c r="BD40" s="151"/>
      <c r="BE40" s="151"/>
      <c r="BF40" s="151"/>
      <c r="BG40" s="151"/>
      <c r="BH40" s="151"/>
    </row>
    <row r="41" spans="1:60" outlineLevel="1" x14ac:dyDescent="0.2">
      <c r="A41" s="175">
        <v>29</v>
      </c>
      <c r="B41" s="176" t="s">
        <v>391</v>
      </c>
      <c r="C41" s="184" t="s">
        <v>392</v>
      </c>
      <c r="D41" s="177" t="s">
        <v>208</v>
      </c>
      <c r="E41" s="178">
        <v>70</v>
      </c>
      <c r="F41" s="179"/>
      <c r="G41" s="180">
        <f t="shared" si="14"/>
        <v>0</v>
      </c>
      <c r="H41" s="179"/>
      <c r="I41" s="180">
        <f t="shared" si="15"/>
        <v>0</v>
      </c>
      <c r="J41" s="179"/>
      <c r="K41" s="180">
        <f t="shared" si="16"/>
        <v>0</v>
      </c>
      <c r="L41" s="180">
        <v>21</v>
      </c>
      <c r="M41" s="180">
        <f t="shared" si="17"/>
        <v>0</v>
      </c>
      <c r="N41" s="180">
        <v>0</v>
      </c>
      <c r="O41" s="180">
        <f t="shared" si="18"/>
        <v>0</v>
      </c>
      <c r="P41" s="180">
        <v>0</v>
      </c>
      <c r="Q41" s="180">
        <f t="shared" si="19"/>
        <v>0</v>
      </c>
      <c r="R41" s="180"/>
      <c r="S41" s="180" t="s">
        <v>194</v>
      </c>
      <c r="T41" s="181" t="s">
        <v>195</v>
      </c>
      <c r="U41" s="160">
        <v>0</v>
      </c>
      <c r="V41" s="160">
        <f t="shared" si="20"/>
        <v>0</v>
      </c>
      <c r="W41" s="160"/>
      <c r="X41" s="160" t="s">
        <v>196</v>
      </c>
      <c r="Y41" s="151"/>
      <c r="Z41" s="151"/>
      <c r="AA41" s="151"/>
      <c r="AB41" s="151"/>
      <c r="AC41" s="151"/>
      <c r="AD41" s="151"/>
      <c r="AE41" s="151"/>
      <c r="AF41" s="151"/>
      <c r="AG41" s="151" t="s">
        <v>217</v>
      </c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</row>
    <row r="42" spans="1:60" outlineLevel="1" x14ac:dyDescent="0.2">
      <c r="A42" s="175">
        <v>30</v>
      </c>
      <c r="B42" s="176" t="s">
        <v>393</v>
      </c>
      <c r="C42" s="184" t="s">
        <v>394</v>
      </c>
      <c r="D42" s="177" t="s">
        <v>300</v>
      </c>
      <c r="E42" s="178">
        <v>61</v>
      </c>
      <c r="F42" s="179"/>
      <c r="G42" s="180">
        <f t="shared" si="14"/>
        <v>0</v>
      </c>
      <c r="H42" s="179"/>
      <c r="I42" s="180">
        <f t="shared" si="15"/>
        <v>0</v>
      </c>
      <c r="J42" s="179"/>
      <c r="K42" s="180">
        <f t="shared" si="16"/>
        <v>0</v>
      </c>
      <c r="L42" s="180">
        <v>21</v>
      </c>
      <c r="M42" s="180">
        <f t="shared" si="17"/>
        <v>0</v>
      </c>
      <c r="N42" s="180">
        <v>0</v>
      </c>
      <c r="O42" s="180">
        <f t="shared" si="18"/>
        <v>0</v>
      </c>
      <c r="P42" s="180">
        <v>0</v>
      </c>
      <c r="Q42" s="180">
        <f t="shared" si="19"/>
        <v>0</v>
      </c>
      <c r="R42" s="180"/>
      <c r="S42" s="180" t="s">
        <v>194</v>
      </c>
      <c r="T42" s="181" t="s">
        <v>195</v>
      </c>
      <c r="U42" s="160">
        <v>0</v>
      </c>
      <c r="V42" s="160">
        <f t="shared" si="20"/>
        <v>0</v>
      </c>
      <c r="W42" s="160"/>
      <c r="X42" s="160" t="s">
        <v>196</v>
      </c>
      <c r="Y42" s="151"/>
      <c r="Z42" s="151"/>
      <c r="AA42" s="151"/>
      <c r="AB42" s="151"/>
      <c r="AC42" s="151"/>
      <c r="AD42" s="151"/>
      <c r="AE42" s="151"/>
      <c r="AF42" s="151"/>
      <c r="AG42" s="151" t="s">
        <v>217</v>
      </c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</row>
    <row r="43" spans="1:60" outlineLevel="1" x14ac:dyDescent="0.2">
      <c r="A43" s="175">
        <v>31</v>
      </c>
      <c r="B43" s="176" t="s">
        <v>395</v>
      </c>
      <c r="C43" s="184" t="s">
        <v>396</v>
      </c>
      <c r="D43" s="177" t="s">
        <v>208</v>
      </c>
      <c r="E43" s="178">
        <v>73.66</v>
      </c>
      <c r="F43" s="179"/>
      <c r="G43" s="180">
        <f t="shared" si="14"/>
        <v>0</v>
      </c>
      <c r="H43" s="179"/>
      <c r="I43" s="180">
        <f t="shared" si="15"/>
        <v>0</v>
      </c>
      <c r="J43" s="179"/>
      <c r="K43" s="180">
        <f t="shared" si="16"/>
        <v>0</v>
      </c>
      <c r="L43" s="180">
        <v>21</v>
      </c>
      <c r="M43" s="180">
        <f t="shared" si="17"/>
        <v>0</v>
      </c>
      <c r="N43" s="180">
        <v>0</v>
      </c>
      <c r="O43" s="180">
        <f t="shared" si="18"/>
        <v>0</v>
      </c>
      <c r="P43" s="180">
        <v>0</v>
      </c>
      <c r="Q43" s="180">
        <f t="shared" si="19"/>
        <v>0</v>
      </c>
      <c r="R43" s="180"/>
      <c r="S43" s="180" t="s">
        <v>194</v>
      </c>
      <c r="T43" s="181" t="s">
        <v>195</v>
      </c>
      <c r="U43" s="160">
        <v>0</v>
      </c>
      <c r="V43" s="160">
        <f t="shared" si="20"/>
        <v>0</v>
      </c>
      <c r="W43" s="160"/>
      <c r="X43" s="160" t="s">
        <v>200</v>
      </c>
      <c r="Y43" s="151"/>
      <c r="Z43" s="151"/>
      <c r="AA43" s="151"/>
      <c r="AB43" s="151"/>
      <c r="AC43" s="151"/>
      <c r="AD43" s="151"/>
      <c r="AE43" s="151"/>
      <c r="AF43" s="151"/>
      <c r="AG43" s="151" t="s">
        <v>201</v>
      </c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</row>
    <row r="44" spans="1:60" outlineLevel="1" x14ac:dyDescent="0.2">
      <c r="A44" s="175">
        <v>32</v>
      </c>
      <c r="B44" s="176" t="s">
        <v>397</v>
      </c>
      <c r="C44" s="184" t="s">
        <v>398</v>
      </c>
      <c r="D44" s="177" t="s">
        <v>208</v>
      </c>
      <c r="E44" s="178">
        <v>80.5</v>
      </c>
      <c r="F44" s="179"/>
      <c r="G44" s="180">
        <f t="shared" si="14"/>
        <v>0</v>
      </c>
      <c r="H44" s="179"/>
      <c r="I44" s="180">
        <f t="shared" si="15"/>
        <v>0</v>
      </c>
      <c r="J44" s="179"/>
      <c r="K44" s="180">
        <f t="shared" si="16"/>
        <v>0</v>
      </c>
      <c r="L44" s="180">
        <v>21</v>
      </c>
      <c r="M44" s="180">
        <f t="shared" si="17"/>
        <v>0</v>
      </c>
      <c r="N44" s="180">
        <v>0</v>
      </c>
      <c r="O44" s="180">
        <f t="shared" si="18"/>
        <v>0</v>
      </c>
      <c r="P44" s="180">
        <v>0</v>
      </c>
      <c r="Q44" s="180">
        <f t="shared" si="19"/>
        <v>0</v>
      </c>
      <c r="R44" s="180"/>
      <c r="S44" s="180" t="s">
        <v>194</v>
      </c>
      <c r="T44" s="181" t="s">
        <v>195</v>
      </c>
      <c r="U44" s="160">
        <v>0</v>
      </c>
      <c r="V44" s="160">
        <f t="shared" si="20"/>
        <v>0</v>
      </c>
      <c r="W44" s="160"/>
      <c r="X44" s="160" t="s">
        <v>200</v>
      </c>
      <c r="Y44" s="151"/>
      <c r="Z44" s="151"/>
      <c r="AA44" s="151"/>
      <c r="AB44" s="151"/>
      <c r="AC44" s="151"/>
      <c r="AD44" s="151"/>
      <c r="AE44" s="151"/>
      <c r="AF44" s="151"/>
      <c r="AG44" s="151" t="s">
        <v>201</v>
      </c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</row>
    <row r="45" spans="1:60" outlineLevel="1" x14ac:dyDescent="0.2">
      <c r="A45" s="175">
        <v>33</v>
      </c>
      <c r="B45" s="176" t="s">
        <v>399</v>
      </c>
      <c r="C45" s="184" t="s">
        <v>400</v>
      </c>
      <c r="D45" s="177" t="s">
        <v>208</v>
      </c>
      <c r="E45" s="178">
        <v>216.7</v>
      </c>
      <c r="F45" s="179"/>
      <c r="G45" s="180">
        <f t="shared" si="14"/>
        <v>0</v>
      </c>
      <c r="H45" s="179"/>
      <c r="I45" s="180">
        <f t="shared" si="15"/>
        <v>0</v>
      </c>
      <c r="J45" s="179"/>
      <c r="K45" s="180">
        <f t="shared" si="16"/>
        <v>0</v>
      </c>
      <c r="L45" s="180">
        <v>21</v>
      </c>
      <c r="M45" s="180">
        <f t="shared" si="17"/>
        <v>0</v>
      </c>
      <c r="N45" s="180">
        <v>0</v>
      </c>
      <c r="O45" s="180">
        <f t="shared" si="18"/>
        <v>0</v>
      </c>
      <c r="P45" s="180">
        <v>0</v>
      </c>
      <c r="Q45" s="180">
        <f t="shared" si="19"/>
        <v>0</v>
      </c>
      <c r="R45" s="180"/>
      <c r="S45" s="180" t="s">
        <v>194</v>
      </c>
      <c r="T45" s="181" t="s">
        <v>195</v>
      </c>
      <c r="U45" s="160">
        <v>0</v>
      </c>
      <c r="V45" s="160">
        <f t="shared" si="20"/>
        <v>0</v>
      </c>
      <c r="W45" s="160"/>
      <c r="X45" s="160" t="s">
        <v>200</v>
      </c>
      <c r="Y45" s="151"/>
      <c r="Z45" s="151"/>
      <c r="AA45" s="151"/>
      <c r="AB45" s="151"/>
      <c r="AC45" s="151"/>
      <c r="AD45" s="151"/>
      <c r="AE45" s="151"/>
      <c r="AF45" s="151"/>
      <c r="AG45" s="151" t="s">
        <v>201</v>
      </c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</row>
    <row r="46" spans="1:60" outlineLevel="1" x14ac:dyDescent="0.2">
      <c r="A46" s="175">
        <v>34</v>
      </c>
      <c r="B46" s="176" t="s">
        <v>401</v>
      </c>
      <c r="C46" s="184" t="s">
        <v>402</v>
      </c>
      <c r="D46" s="177" t="s">
        <v>208</v>
      </c>
      <c r="E46" s="178">
        <v>274.5</v>
      </c>
      <c r="F46" s="179"/>
      <c r="G46" s="180">
        <f t="shared" si="14"/>
        <v>0</v>
      </c>
      <c r="H46" s="179"/>
      <c r="I46" s="180">
        <f t="shared" si="15"/>
        <v>0</v>
      </c>
      <c r="J46" s="179"/>
      <c r="K46" s="180">
        <f t="shared" si="16"/>
        <v>0</v>
      </c>
      <c r="L46" s="180">
        <v>21</v>
      </c>
      <c r="M46" s="180">
        <f t="shared" si="17"/>
        <v>0</v>
      </c>
      <c r="N46" s="180">
        <v>0</v>
      </c>
      <c r="O46" s="180">
        <f t="shared" si="18"/>
        <v>0</v>
      </c>
      <c r="P46" s="180">
        <v>0</v>
      </c>
      <c r="Q46" s="180">
        <f t="shared" si="19"/>
        <v>0</v>
      </c>
      <c r="R46" s="180"/>
      <c r="S46" s="180" t="s">
        <v>194</v>
      </c>
      <c r="T46" s="181" t="s">
        <v>195</v>
      </c>
      <c r="U46" s="160">
        <v>0</v>
      </c>
      <c r="V46" s="160">
        <f t="shared" si="20"/>
        <v>0</v>
      </c>
      <c r="W46" s="160"/>
      <c r="X46" s="160" t="s">
        <v>200</v>
      </c>
      <c r="Y46" s="151"/>
      <c r="Z46" s="151"/>
      <c r="AA46" s="151"/>
      <c r="AB46" s="151"/>
      <c r="AC46" s="151"/>
      <c r="AD46" s="151"/>
      <c r="AE46" s="151"/>
      <c r="AF46" s="151"/>
      <c r="AG46" s="151" t="s">
        <v>201</v>
      </c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</row>
    <row r="47" spans="1:60" outlineLevel="1" x14ac:dyDescent="0.2">
      <c r="A47" s="175">
        <v>35</v>
      </c>
      <c r="B47" s="176" t="s">
        <v>403</v>
      </c>
      <c r="C47" s="184" t="s">
        <v>404</v>
      </c>
      <c r="D47" s="177" t="s">
        <v>300</v>
      </c>
      <c r="E47" s="178">
        <v>86.9</v>
      </c>
      <c r="F47" s="179"/>
      <c r="G47" s="180">
        <f t="shared" si="14"/>
        <v>0</v>
      </c>
      <c r="H47" s="179"/>
      <c r="I47" s="180">
        <f t="shared" si="15"/>
        <v>0</v>
      </c>
      <c r="J47" s="179"/>
      <c r="K47" s="180">
        <f t="shared" si="16"/>
        <v>0</v>
      </c>
      <c r="L47" s="180">
        <v>21</v>
      </c>
      <c r="M47" s="180">
        <f t="shared" si="17"/>
        <v>0</v>
      </c>
      <c r="N47" s="180">
        <v>0</v>
      </c>
      <c r="O47" s="180">
        <f t="shared" si="18"/>
        <v>0</v>
      </c>
      <c r="P47" s="180">
        <v>0</v>
      </c>
      <c r="Q47" s="180">
        <f t="shared" si="19"/>
        <v>0</v>
      </c>
      <c r="R47" s="180"/>
      <c r="S47" s="180" t="s">
        <v>194</v>
      </c>
      <c r="T47" s="181" t="s">
        <v>195</v>
      </c>
      <c r="U47" s="160">
        <v>0</v>
      </c>
      <c r="V47" s="160">
        <f t="shared" si="20"/>
        <v>0</v>
      </c>
      <c r="W47" s="160"/>
      <c r="X47" s="160" t="s">
        <v>200</v>
      </c>
      <c r="Y47" s="151"/>
      <c r="Z47" s="151"/>
      <c r="AA47" s="151"/>
      <c r="AB47" s="151"/>
      <c r="AC47" s="151"/>
      <c r="AD47" s="151"/>
      <c r="AE47" s="151"/>
      <c r="AF47" s="151"/>
      <c r="AG47" s="151" t="s">
        <v>201</v>
      </c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</row>
    <row r="48" spans="1:60" x14ac:dyDescent="0.2">
      <c r="A48" s="162" t="s">
        <v>189</v>
      </c>
      <c r="B48" s="163" t="s">
        <v>118</v>
      </c>
      <c r="C48" s="183" t="s">
        <v>119</v>
      </c>
      <c r="D48" s="164"/>
      <c r="E48" s="165"/>
      <c r="F48" s="166"/>
      <c r="G48" s="166">
        <f>SUMIF(AG49:AG72,"&lt;&gt;NOR",G49:G72)</f>
        <v>0</v>
      </c>
      <c r="H48" s="166"/>
      <c r="I48" s="166">
        <f>SUM(I49:I72)</f>
        <v>0</v>
      </c>
      <c r="J48" s="166"/>
      <c r="K48" s="166">
        <f>SUM(K49:K72)</f>
        <v>0</v>
      </c>
      <c r="L48" s="166"/>
      <c r="M48" s="166">
        <f>SUM(M49:M72)</f>
        <v>0</v>
      </c>
      <c r="N48" s="166"/>
      <c r="O48" s="166">
        <f>SUM(O49:O72)</f>
        <v>0</v>
      </c>
      <c r="P48" s="166"/>
      <c r="Q48" s="166">
        <f>SUM(Q49:Q72)</f>
        <v>0</v>
      </c>
      <c r="R48" s="166"/>
      <c r="S48" s="166"/>
      <c r="T48" s="167"/>
      <c r="U48" s="161"/>
      <c r="V48" s="161">
        <f>SUM(V49:V72)</f>
        <v>0</v>
      </c>
      <c r="W48" s="161"/>
      <c r="X48" s="161"/>
      <c r="AG48" t="s">
        <v>190</v>
      </c>
    </row>
    <row r="49" spans="1:60" outlineLevel="1" x14ac:dyDescent="0.2">
      <c r="A49" s="175">
        <v>36</v>
      </c>
      <c r="B49" s="176" t="s">
        <v>405</v>
      </c>
      <c r="C49" s="184" t="s">
        <v>406</v>
      </c>
      <c r="D49" s="177" t="s">
        <v>300</v>
      </c>
      <c r="E49" s="178">
        <v>139.4</v>
      </c>
      <c r="F49" s="179"/>
      <c r="G49" s="180">
        <f t="shared" ref="G49:G72" si="21">ROUND(E49*F49,2)</f>
        <v>0</v>
      </c>
      <c r="H49" s="179"/>
      <c r="I49" s="180">
        <f t="shared" ref="I49:I72" si="22">ROUND(E49*H49,2)</f>
        <v>0</v>
      </c>
      <c r="J49" s="179"/>
      <c r="K49" s="180">
        <f t="shared" ref="K49:K72" si="23">ROUND(E49*J49,2)</f>
        <v>0</v>
      </c>
      <c r="L49" s="180">
        <v>21</v>
      </c>
      <c r="M49" s="180">
        <f t="shared" ref="M49:M72" si="24">G49*(1+L49/100)</f>
        <v>0</v>
      </c>
      <c r="N49" s="180">
        <v>0</v>
      </c>
      <c r="O49" s="180">
        <f t="shared" ref="O49:O72" si="25">ROUND(E49*N49,2)</f>
        <v>0</v>
      </c>
      <c r="P49" s="180">
        <v>0</v>
      </c>
      <c r="Q49" s="180">
        <f t="shared" ref="Q49:Q72" si="26">ROUND(E49*P49,2)</f>
        <v>0</v>
      </c>
      <c r="R49" s="180"/>
      <c r="S49" s="180" t="s">
        <v>194</v>
      </c>
      <c r="T49" s="181" t="s">
        <v>195</v>
      </c>
      <c r="U49" s="160">
        <v>0</v>
      </c>
      <c r="V49" s="160">
        <f t="shared" ref="V49:V72" si="27">ROUND(E49*U49,2)</f>
        <v>0</v>
      </c>
      <c r="W49" s="160"/>
      <c r="X49" s="160" t="s">
        <v>196</v>
      </c>
      <c r="Y49" s="151"/>
      <c r="Z49" s="151"/>
      <c r="AA49" s="151"/>
      <c r="AB49" s="151"/>
      <c r="AC49" s="151"/>
      <c r="AD49" s="151"/>
      <c r="AE49" s="151"/>
      <c r="AF49" s="151"/>
      <c r="AG49" s="151" t="s">
        <v>217</v>
      </c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</row>
    <row r="50" spans="1:60" outlineLevel="1" x14ac:dyDescent="0.2">
      <c r="A50" s="175">
        <v>37</v>
      </c>
      <c r="B50" s="176" t="s">
        <v>407</v>
      </c>
      <c r="C50" s="184" t="s">
        <v>408</v>
      </c>
      <c r="D50" s="177" t="s">
        <v>386</v>
      </c>
      <c r="E50" s="178">
        <v>37.4</v>
      </c>
      <c r="F50" s="179"/>
      <c r="G50" s="180">
        <f t="shared" si="21"/>
        <v>0</v>
      </c>
      <c r="H50" s="179"/>
      <c r="I50" s="180">
        <f t="shared" si="22"/>
        <v>0</v>
      </c>
      <c r="J50" s="179"/>
      <c r="K50" s="180">
        <f t="shared" si="23"/>
        <v>0</v>
      </c>
      <c r="L50" s="180">
        <v>21</v>
      </c>
      <c r="M50" s="180">
        <f t="shared" si="24"/>
        <v>0</v>
      </c>
      <c r="N50" s="180">
        <v>0</v>
      </c>
      <c r="O50" s="180">
        <f t="shared" si="25"/>
        <v>0</v>
      </c>
      <c r="P50" s="180">
        <v>0</v>
      </c>
      <c r="Q50" s="180">
        <f t="shared" si="26"/>
        <v>0</v>
      </c>
      <c r="R50" s="180"/>
      <c r="S50" s="180" t="s">
        <v>194</v>
      </c>
      <c r="T50" s="181" t="s">
        <v>195</v>
      </c>
      <c r="U50" s="160">
        <v>0</v>
      </c>
      <c r="V50" s="160">
        <f t="shared" si="27"/>
        <v>0</v>
      </c>
      <c r="W50" s="160"/>
      <c r="X50" s="160" t="s">
        <v>196</v>
      </c>
      <c r="Y50" s="151"/>
      <c r="Z50" s="151"/>
      <c r="AA50" s="151"/>
      <c r="AB50" s="151"/>
      <c r="AC50" s="151"/>
      <c r="AD50" s="151"/>
      <c r="AE50" s="151"/>
      <c r="AF50" s="151"/>
      <c r="AG50" s="151" t="s">
        <v>217</v>
      </c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</row>
    <row r="51" spans="1:60" outlineLevel="1" x14ac:dyDescent="0.2">
      <c r="A51" s="175">
        <v>38</v>
      </c>
      <c r="B51" s="176" t="s">
        <v>409</v>
      </c>
      <c r="C51" s="184" t="s">
        <v>410</v>
      </c>
      <c r="D51" s="177" t="s">
        <v>386</v>
      </c>
      <c r="E51" s="178">
        <v>139.4</v>
      </c>
      <c r="F51" s="179"/>
      <c r="G51" s="180">
        <f t="shared" si="21"/>
        <v>0</v>
      </c>
      <c r="H51" s="179"/>
      <c r="I51" s="180">
        <f t="shared" si="22"/>
        <v>0</v>
      </c>
      <c r="J51" s="179"/>
      <c r="K51" s="180">
        <f t="shared" si="23"/>
        <v>0</v>
      </c>
      <c r="L51" s="180">
        <v>21</v>
      </c>
      <c r="M51" s="180">
        <f t="shared" si="24"/>
        <v>0</v>
      </c>
      <c r="N51" s="180">
        <v>0</v>
      </c>
      <c r="O51" s="180">
        <f t="shared" si="25"/>
        <v>0</v>
      </c>
      <c r="P51" s="180">
        <v>0</v>
      </c>
      <c r="Q51" s="180">
        <f t="shared" si="26"/>
        <v>0</v>
      </c>
      <c r="R51" s="180"/>
      <c r="S51" s="180" t="s">
        <v>194</v>
      </c>
      <c r="T51" s="181" t="s">
        <v>195</v>
      </c>
      <c r="U51" s="160">
        <v>0</v>
      </c>
      <c r="V51" s="160">
        <f t="shared" si="27"/>
        <v>0</v>
      </c>
      <c r="W51" s="160"/>
      <c r="X51" s="160" t="s">
        <v>200</v>
      </c>
      <c r="Y51" s="151"/>
      <c r="Z51" s="151"/>
      <c r="AA51" s="151"/>
      <c r="AB51" s="151"/>
      <c r="AC51" s="151"/>
      <c r="AD51" s="151"/>
      <c r="AE51" s="151"/>
      <c r="AF51" s="151"/>
      <c r="AG51" s="151" t="s">
        <v>201</v>
      </c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</row>
    <row r="52" spans="1:60" ht="22.5" outlineLevel="1" x14ac:dyDescent="0.2">
      <c r="A52" s="175">
        <v>39</v>
      </c>
      <c r="B52" s="176" t="s">
        <v>411</v>
      </c>
      <c r="C52" s="184" t="s">
        <v>412</v>
      </c>
      <c r="D52" s="177" t="s">
        <v>307</v>
      </c>
      <c r="E52" s="178">
        <v>4</v>
      </c>
      <c r="F52" s="179"/>
      <c r="G52" s="180">
        <f t="shared" si="21"/>
        <v>0</v>
      </c>
      <c r="H52" s="179"/>
      <c r="I52" s="180">
        <f t="shared" si="22"/>
        <v>0</v>
      </c>
      <c r="J52" s="179"/>
      <c r="K52" s="180">
        <f t="shared" si="23"/>
        <v>0</v>
      </c>
      <c r="L52" s="180">
        <v>21</v>
      </c>
      <c r="M52" s="180">
        <f t="shared" si="24"/>
        <v>0</v>
      </c>
      <c r="N52" s="180">
        <v>0</v>
      </c>
      <c r="O52" s="180">
        <f t="shared" si="25"/>
        <v>0</v>
      </c>
      <c r="P52" s="180">
        <v>0</v>
      </c>
      <c r="Q52" s="180">
        <f t="shared" si="26"/>
        <v>0</v>
      </c>
      <c r="R52" s="180"/>
      <c r="S52" s="180" t="s">
        <v>194</v>
      </c>
      <c r="T52" s="181" t="s">
        <v>195</v>
      </c>
      <c r="U52" s="160">
        <v>0</v>
      </c>
      <c r="V52" s="160">
        <f t="shared" si="27"/>
        <v>0</v>
      </c>
      <c r="W52" s="160"/>
      <c r="X52" s="160" t="s">
        <v>200</v>
      </c>
      <c r="Y52" s="151"/>
      <c r="Z52" s="151"/>
      <c r="AA52" s="151"/>
      <c r="AB52" s="151"/>
      <c r="AC52" s="151"/>
      <c r="AD52" s="151"/>
      <c r="AE52" s="151"/>
      <c r="AF52" s="151"/>
      <c r="AG52" s="151" t="s">
        <v>201</v>
      </c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1"/>
      <c r="BB52" s="151"/>
      <c r="BC52" s="151"/>
      <c r="BD52" s="151"/>
      <c r="BE52" s="151"/>
      <c r="BF52" s="151"/>
      <c r="BG52" s="151"/>
      <c r="BH52" s="151"/>
    </row>
    <row r="53" spans="1:60" outlineLevel="1" x14ac:dyDescent="0.2">
      <c r="A53" s="175">
        <v>40</v>
      </c>
      <c r="B53" s="176" t="s">
        <v>413</v>
      </c>
      <c r="C53" s="184" t="s">
        <v>414</v>
      </c>
      <c r="D53" s="177" t="s">
        <v>307</v>
      </c>
      <c r="E53" s="178">
        <v>3</v>
      </c>
      <c r="F53" s="179"/>
      <c r="G53" s="180">
        <f t="shared" si="21"/>
        <v>0</v>
      </c>
      <c r="H53" s="179"/>
      <c r="I53" s="180">
        <f t="shared" si="22"/>
        <v>0</v>
      </c>
      <c r="J53" s="179"/>
      <c r="K53" s="180">
        <f t="shared" si="23"/>
        <v>0</v>
      </c>
      <c r="L53" s="180">
        <v>21</v>
      </c>
      <c r="M53" s="180">
        <f t="shared" si="24"/>
        <v>0</v>
      </c>
      <c r="N53" s="180">
        <v>0</v>
      </c>
      <c r="O53" s="180">
        <f t="shared" si="25"/>
        <v>0</v>
      </c>
      <c r="P53" s="180">
        <v>0</v>
      </c>
      <c r="Q53" s="180">
        <f t="shared" si="26"/>
        <v>0</v>
      </c>
      <c r="R53" s="180"/>
      <c r="S53" s="180" t="s">
        <v>194</v>
      </c>
      <c r="T53" s="181" t="s">
        <v>195</v>
      </c>
      <c r="U53" s="160">
        <v>0</v>
      </c>
      <c r="V53" s="160">
        <f t="shared" si="27"/>
        <v>0</v>
      </c>
      <c r="W53" s="160"/>
      <c r="X53" s="160" t="s">
        <v>200</v>
      </c>
      <c r="Y53" s="151"/>
      <c r="Z53" s="151"/>
      <c r="AA53" s="151"/>
      <c r="AB53" s="151"/>
      <c r="AC53" s="151"/>
      <c r="AD53" s="151"/>
      <c r="AE53" s="151"/>
      <c r="AF53" s="151"/>
      <c r="AG53" s="151" t="s">
        <v>201</v>
      </c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</row>
    <row r="54" spans="1:60" ht="22.5" outlineLevel="1" x14ac:dyDescent="0.2">
      <c r="A54" s="175">
        <v>41</v>
      </c>
      <c r="B54" s="176" t="s">
        <v>415</v>
      </c>
      <c r="C54" s="184" t="s">
        <v>416</v>
      </c>
      <c r="D54" s="177" t="s">
        <v>307</v>
      </c>
      <c r="E54" s="178">
        <v>9</v>
      </c>
      <c r="F54" s="179"/>
      <c r="G54" s="180">
        <f t="shared" si="21"/>
        <v>0</v>
      </c>
      <c r="H54" s="179"/>
      <c r="I54" s="180">
        <f t="shared" si="22"/>
        <v>0</v>
      </c>
      <c r="J54" s="179"/>
      <c r="K54" s="180">
        <f t="shared" si="23"/>
        <v>0</v>
      </c>
      <c r="L54" s="180">
        <v>21</v>
      </c>
      <c r="M54" s="180">
        <f t="shared" si="24"/>
        <v>0</v>
      </c>
      <c r="N54" s="180">
        <v>0</v>
      </c>
      <c r="O54" s="180">
        <f t="shared" si="25"/>
        <v>0</v>
      </c>
      <c r="P54" s="180">
        <v>0</v>
      </c>
      <c r="Q54" s="180">
        <f t="shared" si="26"/>
        <v>0</v>
      </c>
      <c r="R54" s="180"/>
      <c r="S54" s="180" t="s">
        <v>194</v>
      </c>
      <c r="T54" s="181" t="s">
        <v>195</v>
      </c>
      <c r="U54" s="160">
        <v>0</v>
      </c>
      <c r="V54" s="160">
        <f t="shared" si="27"/>
        <v>0</v>
      </c>
      <c r="W54" s="160"/>
      <c r="X54" s="160" t="s">
        <v>200</v>
      </c>
      <c r="Y54" s="151"/>
      <c r="Z54" s="151"/>
      <c r="AA54" s="151"/>
      <c r="AB54" s="151"/>
      <c r="AC54" s="151"/>
      <c r="AD54" s="151"/>
      <c r="AE54" s="151"/>
      <c r="AF54" s="151"/>
      <c r="AG54" s="151" t="s">
        <v>201</v>
      </c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1"/>
      <c r="BG54" s="151"/>
      <c r="BH54" s="151"/>
    </row>
    <row r="55" spans="1:60" ht="22.5" outlineLevel="1" x14ac:dyDescent="0.2">
      <c r="A55" s="175">
        <v>42</v>
      </c>
      <c r="B55" s="176" t="s">
        <v>417</v>
      </c>
      <c r="C55" s="184" t="s">
        <v>418</v>
      </c>
      <c r="D55" s="177" t="s">
        <v>307</v>
      </c>
      <c r="E55" s="178">
        <v>19</v>
      </c>
      <c r="F55" s="179"/>
      <c r="G55" s="180">
        <f t="shared" si="21"/>
        <v>0</v>
      </c>
      <c r="H55" s="179"/>
      <c r="I55" s="180">
        <f t="shared" si="22"/>
        <v>0</v>
      </c>
      <c r="J55" s="179"/>
      <c r="K55" s="180">
        <f t="shared" si="23"/>
        <v>0</v>
      </c>
      <c r="L55" s="180">
        <v>21</v>
      </c>
      <c r="M55" s="180">
        <f t="shared" si="24"/>
        <v>0</v>
      </c>
      <c r="N55" s="180">
        <v>0</v>
      </c>
      <c r="O55" s="180">
        <f t="shared" si="25"/>
        <v>0</v>
      </c>
      <c r="P55" s="180">
        <v>0</v>
      </c>
      <c r="Q55" s="180">
        <f t="shared" si="26"/>
        <v>0</v>
      </c>
      <c r="R55" s="180"/>
      <c r="S55" s="180" t="s">
        <v>194</v>
      </c>
      <c r="T55" s="181" t="s">
        <v>195</v>
      </c>
      <c r="U55" s="160">
        <v>0</v>
      </c>
      <c r="V55" s="160">
        <f t="shared" si="27"/>
        <v>0</v>
      </c>
      <c r="W55" s="160"/>
      <c r="X55" s="160" t="s">
        <v>200</v>
      </c>
      <c r="Y55" s="151"/>
      <c r="Z55" s="151"/>
      <c r="AA55" s="151"/>
      <c r="AB55" s="151"/>
      <c r="AC55" s="151"/>
      <c r="AD55" s="151"/>
      <c r="AE55" s="151"/>
      <c r="AF55" s="151"/>
      <c r="AG55" s="151" t="s">
        <v>201</v>
      </c>
      <c r="AH55" s="151"/>
      <c r="AI55" s="151"/>
      <c r="AJ55" s="151"/>
      <c r="AK55" s="151"/>
      <c r="AL55" s="151"/>
      <c r="AM55" s="151"/>
      <c r="AN55" s="151"/>
      <c r="AO55" s="151"/>
      <c r="AP55" s="151"/>
      <c r="AQ55" s="151"/>
      <c r="AR55" s="151"/>
      <c r="AS55" s="151"/>
      <c r="AT55" s="151"/>
      <c r="AU55" s="151"/>
      <c r="AV55" s="151"/>
      <c r="AW55" s="151"/>
      <c r="AX55" s="151"/>
      <c r="AY55" s="151"/>
      <c r="AZ55" s="151"/>
      <c r="BA55" s="151"/>
      <c r="BB55" s="151"/>
      <c r="BC55" s="151"/>
      <c r="BD55" s="151"/>
      <c r="BE55" s="151"/>
      <c r="BF55" s="151"/>
      <c r="BG55" s="151"/>
      <c r="BH55" s="151"/>
    </row>
    <row r="56" spans="1:60" outlineLevel="1" x14ac:dyDescent="0.2">
      <c r="A56" s="175">
        <v>43</v>
      </c>
      <c r="B56" s="176" t="s">
        <v>419</v>
      </c>
      <c r="C56" s="184" t="s">
        <v>420</v>
      </c>
      <c r="D56" s="177" t="s">
        <v>307</v>
      </c>
      <c r="E56" s="178">
        <v>2</v>
      </c>
      <c r="F56" s="179"/>
      <c r="G56" s="180">
        <f t="shared" si="21"/>
        <v>0</v>
      </c>
      <c r="H56" s="179"/>
      <c r="I56" s="180">
        <f t="shared" si="22"/>
        <v>0</v>
      </c>
      <c r="J56" s="179"/>
      <c r="K56" s="180">
        <f t="shared" si="23"/>
        <v>0</v>
      </c>
      <c r="L56" s="180">
        <v>21</v>
      </c>
      <c r="M56" s="180">
        <f t="shared" si="24"/>
        <v>0</v>
      </c>
      <c r="N56" s="180">
        <v>0</v>
      </c>
      <c r="O56" s="180">
        <f t="shared" si="25"/>
        <v>0</v>
      </c>
      <c r="P56" s="180">
        <v>0</v>
      </c>
      <c r="Q56" s="180">
        <f t="shared" si="26"/>
        <v>0</v>
      </c>
      <c r="R56" s="180"/>
      <c r="S56" s="180" t="s">
        <v>194</v>
      </c>
      <c r="T56" s="181" t="s">
        <v>195</v>
      </c>
      <c r="U56" s="160">
        <v>0</v>
      </c>
      <c r="V56" s="160">
        <f t="shared" si="27"/>
        <v>0</v>
      </c>
      <c r="W56" s="160"/>
      <c r="X56" s="160" t="s">
        <v>200</v>
      </c>
      <c r="Y56" s="151"/>
      <c r="Z56" s="151"/>
      <c r="AA56" s="151"/>
      <c r="AB56" s="151"/>
      <c r="AC56" s="151"/>
      <c r="AD56" s="151"/>
      <c r="AE56" s="151"/>
      <c r="AF56" s="151"/>
      <c r="AG56" s="151" t="s">
        <v>201</v>
      </c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1"/>
      <c r="AT56" s="151"/>
      <c r="AU56" s="151"/>
      <c r="AV56" s="151"/>
      <c r="AW56" s="151"/>
      <c r="AX56" s="151"/>
      <c r="AY56" s="151"/>
      <c r="AZ56" s="151"/>
      <c r="BA56" s="151"/>
      <c r="BB56" s="151"/>
      <c r="BC56" s="151"/>
      <c r="BD56" s="151"/>
      <c r="BE56" s="151"/>
      <c r="BF56" s="151"/>
      <c r="BG56" s="151"/>
      <c r="BH56" s="151"/>
    </row>
    <row r="57" spans="1:60" ht="22.5" outlineLevel="1" x14ac:dyDescent="0.2">
      <c r="A57" s="175">
        <v>44</v>
      </c>
      <c r="B57" s="176" t="s">
        <v>421</v>
      </c>
      <c r="C57" s="184" t="s">
        <v>422</v>
      </c>
      <c r="D57" s="177" t="s">
        <v>307</v>
      </c>
      <c r="E57" s="178">
        <v>1</v>
      </c>
      <c r="F57" s="179"/>
      <c r="G57" s="180">
        <f t="shared" si="21"/>
        <v>0</v>
      </c>
      <c r="H57" s="179"/>
      <c r="I57" s="180">
        <f t="shared" si="22"/>
        <v>0</v>
      </c>
      <c r="J57" s="179"/>
      <c r="K57" s="180">
        <f t="shared" si="23"/>
        <v>0</v>
      </c>
      <c r="L57" s="180">
        <v>21</v>
      </c>
      <c r="M57" s="180">
        <f t="shared" si="24"/>
        <v>0</v>
      </c>
      <c r="N57" s="180">
        <v>0</v>
      </c>
      <c r="O57" s="180">
        <f t="shared" si="25"/>
        <v>0</v>
      </c>
      <c r="P57" s="180">
        <v>0</v>
      </c>
      <c r="Q57" s="180">
        <f t="shared" si="26"/>
        <v>0</v>
      </c>
      <c r="R57" s="180"/>
      <c r="S57" s="180" t="s">
        <v>194</v>
      </c>
      <c r="T57" s="181" t="s">
        <v>195</v>
      </c>
      <c r="U57" s="160">
        <v>0</v>
      </c>
      <c r="V57" s="160">
        <f t="shared" si="27"/>
        <v>0</v>
      </c>
      <c r="W57" s="160"/>
      <c r="X57" s="160" t="s">
        <v>200</v>
      </c>
      <c r="Y57" s="151"/>
      <c r="Z57" s="151"/>
      <c r="AA57" s="151"/>
      <c r="AB57" s="151"/>
      <c r="AC57" s="151"/>
      <c r="AD57" s="151"/>
      <c r="AE57" s="151"/>
      <c r="AF57" s="151"/>
      <c r="AG57" s="151" t="s">
        <v>201</v>
      </c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1"/>
      <c r="BF57" s="151"/>
      <c r="BG57" s="151"/>
      <c r="BH57" s="151"/>
    </row>
    <row r="58" spans="1:60" ht="22.5" outlineLevel="1" x14ac:dyDescent="0.2">
      <c r="A58" s="175">
        <v>45</v>
      </c>
      <c r="B58" s="176" t="s">
        <v>423</v>
      </c>
      <c r="C58" s="184" t="s">
        <v>424</v>
      </c>
      <c r="D58" s="177" t="s">
        <v>307</v>
      </c>
      <c r="E58" s="178">
        <v>1</v>
      </c>
      <c r="F58" s="179"/>
      <c r="G58" s="180">
        <f t="shared" si="21"/>
        <v>0</v>
      </c>
      <c r="H58" s="179"/>
      <c r="I58" s="180">
        <f t="shared" si="22"/>
        <v>0</v>
      </c>
      <c r="J58" s="179"/>
      <c r="K58" s="180">
        <f t="shared" si="23"/>
        <v>0</v>
      </c>
      <c r="L58" s="180">
        <v>21</v>
      </c>
      <c r="M58" s="180">
        <f t="shared" si="24"/>
        <v>0</v>
      </c>
      <c r="N58" s="180">
        <v>0</v>
      </c>
      <c r="O58" s="180">
        <f t="shared" si="25"/>
        <v>0</v>
      </c>
      <c r="P58" s="180">
        <v>0</v>
      </c>
      <c r="Q58" s="180">
        <f t="shared" si="26"/>
        <v>0</v>
      </c>
      <c r="R58" s="180"/>
      <c r="S58" s="180" t="s">
        <v>194</v>
      </c>
      <c r="T58" s="181" t="s">
        <v>195</v>
      </c>
      <c r="U58" s="160">
        <v>0</v>
      </c>
      <c r="V58" s="160">
        <f t="shared" si="27"/>
        <v>0</v>
      </c>
      <c r="W58" s="160"/>
      <c r="X58" s="160" t="s">
        <v>200</v>
      </c>
      <c r="Y58" s="151"/>
      <c r="Z58" s="151"/>
      <c r="AA58" s="151"/>
      <c r="AB58" s="151"/>
      <c r="AC58" s="151"/>
      <c r="AD58" s="151"/>
      <c r="AE58" s="151"/>
      <c r="AF58" s="151"/>
      <c r="AG58" s="151" t="s">
        <v>201</v>
      </c>
      <c r="AH58" s="151"/>
      <c r="AI58" s="151"/>
      <c r="AJ58" s="151"/>
      <c r="AK58" s="151"/>
      <c r="AL58" s="151"/>
      <c r="AM58" s="151"/>
      <c r="AN58" s="151"/>
      <c r="AO58" s="151"/>
      <c r="AP58" s="151"/>
      <c r="AQ58" s="151"/>
      <c r="AR58" s="151"/>
      <c r="AS58" s="151"/>
      <c r="AT58" s="151"/>
      <c r="AU58" s="151"/>
      <c r="AV58" s="151"/>
      <c r="AW58" s="151"/>
      <c r="AX58" s="151"/>
      <c r="AY58" s="151"/>
      <c r="AZ58" s="151"/>
      <c r="BA58" s="151"/>
      <c r="BB58" s="151"/>
      <c r="BC58" s="151"/>
      <c r="BD58" s="151"/>
      <c r="BE58" s="151"/>
      <c r="BF58" s="151"/>
      <c r="BG58" s="151"/>
      <c r="BH58" s="151"/>
    </row>
    <row r="59" spans="1:60" ht="22.5" outlineLevel="1" x14ac:dyDescent="0.2">
      <c r="A59" s="175">
        <v>46</v>
      </c>
      <c r="B59" s="176" t="s">
        <v>425</v>
      </c>
      <c r="C59" s="184" t="s">
        <v>426</v>
      </c>
      <c r="D59" s="177" t="s">
        <v>307</v>
      </c>
      <c r="E59" s="178">
        <v>1</v>
      </c>
      <c r="F59" s="179"/>
      <c r="G59" s="180">
        <f t="shared" si="21"/>
        <v>0</v>
      </c>
      <c r="H59" s="179"/>
      <c r="I59" s="180">
        <f t="shared" si="22"/>
        <v>0</v>
      </c>
      <c r="J59" s="179"/>
      <c r="K59" s="180">
        <f t="shared" si="23"/>
        <v>0</v>
      </c>
      <c r="L59" s="180">
        <v>21</v>
      </c>
      <c r="M59" s="180">
        <f t="shared" si="24"/>
        <v>0</v>
      </c>
      <c r="N59" s="180">
        <v>0</v>
      </c>
      <c r="O59" s="180">
        <f t="shared" si="25"/>
        <v>0</v>
      </c>
      <c r="P59" s="180">
        <v>0</v>
      </c>
      <c r="Q59" s="180">
        <f t="shared" si="26"/>
        <v>0</v>
      </c>
      <c r="R59" s="180"/>
      <c r="S59" s="180" t="s">
        <v>194</v>
      </c>
      <c r="T59" s="181" t="s">
        <v>195</v>
      </c>
      <c r="U59" s="160">
        <v>0</v>
      </c>
      <c r="V59" s="160">
        <f t="shared" si="27"/>
        <v>0</v>
      </c>
      <c r="W59" s="160"/>
      <c r="X59" s="160" t="s">
        <v>200</v>
      </c>
      <c r="Y59" s="151"/>
      <c r="Z59" s="151"/>
      <c r="AA59" s="151"/>
      <c r="AB59" s="151"/>
      <c r="AC59" s="151"/>
      <c r="AD59" s="151"/>
      <c r="AE59" s="151"/>
      <c r="AF59" s="151"/>
      <c r="AG59" s="151" t="s">
        <v>201</v>
      </c>
      <c r="AH59" s="151"/>
      <c r="AI59" s="151"/>
      <c r="AJ59" s="151"/>
      <c r="AK59" s="151"/>
      <c r="AL59" s="151"/>
      <c r="AM59" s="151"/>
      <c r="AN59" s="151"/>
      <c r="AO59" s="151"/>
      <c r="AP59" s="151"/>
      <c r="AQ59" s="151"/>
      <c r="AR59" s="151"/>
      <c r="AS59" s="151"/>
      <c r="AT59" s="151"/>
      <c r="AU59" s="151"/>
      <c r="AV59" s="151"/>
      <c r="AW59" s="151"/>
      <c r="AX59" s="151"/>
      <c r="AY59" s="151"/>
      <c r="AZ59" s="151"/>
      <c r="BA59" s="151"/>
      <c r="BB59" s="151"/>
      <c r="BC59" s="151"/>
      <c r="BD59" s="151"/>
      <c r="BE59" s="151"/>
      <c r="BF59" s="151"/>
      <c r="BG59" s="151"/>
      <c r="BH59" s="151"/>
    </row>
    <row r="60" spans="1:60" ht="22.5" outlineLevel="1" x14ac:dyDescent="0.2">
      <c r="A60" s="175">
        <v>47</v>
      </c>
      <c r="B60" s="176" t="s">
        <v>427</v>
      </c>
      <c r="C60" s="184" t="s">
        <v>428</v>
      </c>
      <c r="D60" s="177" t="s">
        <v>307</v>
      </c>
      <c r="E60" s="178">
        <v>1</v>
      </c>
      <c r="F60" s="179"/>
      <c r="G60" s="180">
        <f t="shared" si="21"/>
        <v>0</v>
      </c>
      <c r="H60" s="179"/>
      <c r="I60" s="180">
        <f t="shared" si="22"/>
        <v>0</v>
      </c>
      <c r="J60" s="179"/>
      <c r="K60" s="180">
        <f t="shared" si="23"/>
        <v>0</v>
      </c>
      <c r="L60" s="180">
        <v>21</v>
      </c>
      <c r="M60" s="180">
        <f t="shared" si="24"/>
        <v>0</v>
      </c>
      <c r="N60" s="180">
        <v>0</v>
      </c>
      <c r="O60" s="180">
        <f t="shared" si="25"/>
        <v>0</v>
      </c>
      <c r="P60" s="180">
        <v>0</v>
      </c>
      <c r="Q60" s="180">
        <f t="shared" si="26"/>
        <v>0</v>
      </c>
      <c r="R60" s="180"/>
      <c r="S60" s="180" t="s">
        <v>194</v>
      </c>
      <c r="T60" s="181" t="s">
        <v>195</v>
      </c>
      <c r="U60" s="160">
        <v>0</v>
      </c>
      <c r="V60" s="160">
        <f t="shared" si="27"/>
        <v>0</v>
      </c>
      <c r="W60" s="160"/>
      <c r="X60" s="160" t="s">
        <v>200</v>
      </c>
      <c r="Y60" s="151"/>
      <c r="Z60" s="151"/>
      <c r="AA60" s="151"/>
      <c r="AB60" s="151"/>
      <c r="AC60" s="151"/>
      <c r="AD60" s="151"/>
      <c r="AE60" s="151"/>
      <c r="AF60" s="151"/>
      <c r="AG60" s="151" t="s">
        <v>201</v>
      </c>
      <c r="AH60" s="151"/>
      <c r="AI60" s="151"/>
      <c r="AJ60" s="151"/>
      <c r="AK60" s="151"/>
      <c r="AL60" s="151"/>
      <c r="AM60" s="151"/>
      <c r="AN60" s="151"/>
      <c r="AO60" s="151"/>
      <c r="AP60" s="151"/>
      <c r="AQ60" s="151"/>
      <c r="AR60" s="151"/>
      <c r="AS60" s="151"/>
      <c r="AT60" s="151"/>
      <c r="AU60" s="151"/>
      <c r="AV60" s="151"/>
      <c r="AW60" s="151"/>
      <c r="AX60" s="151"/>
      <c r="AY60" s="151"/>
      <c r="AZ60" s="151"/>
      <c r="BA60" s="151"/>
      <c r="BB60" s="151"/>
      <c r="BC60" s="151"/>
      <c r="BD60" s="151"/>
      <c r="BE60" s="151"/>
      <c r="BF60" s="151"/>
      <c r="BG60" s="151"/>
      <c r="BH60" s="151"/>
    </row>
    <row r="61" spans="1:60" ht="22.5" outlineLevel="1" x14ac:dyDescent="0.2">
      <c r="A61" s="175">
        <v>48</v>
      </c>
      <c r="B61" s="176" t="s">
        <v>429</v>
      </c>
      <c r="C61" s="184" t="s">
        <v>430</v>
      </c>
      <c r="D61" s="177" t="s">
        <v>307</v>
      </c>
      <c r="E61" s="178">
        <v>1</v>
      </c>
      <c r="F61" s="179"/>
      <c r="G61" s="180">
        <f t="shared" si="21"/>
        <v>0</v>
      </c>
      <c r="H61" s="179"/>
      <c r="I61" s="180">
        <f t="shared" si="22"/>
        <v>0</v>
      </c>
      <c r="J61" s="179"/>
      <c r="K61" s="180">
        <f t="shared" si="23"/>
        <v>0</v>
      </c>
      <c r="L61" s="180">
        <v>21</v>
      </c>
      <c r="M61" s="180">
        <f t="shared" si="24"/>
        <v>0</v>
      </c>
      <c r="N61" s="180">
        <v>0</v>
      </c>
      <c r="O61" s="180">
        <f t="shared" si="25"/>
        <v>0</v>
      </c>
      <c r="P61" s="180">
        <v>0</v>
      </c>
      <c r="Q61" s="180">
        <f t="shared" si="26"/>
        <v>0</v>
      </c>
      <c r="R61" s="180"/>
      <c r="S61" s="180" t="s">
        <v>194</v>
      </c>
      <c r="T61" s="181" t="s">
        <v>195</v>
      </c>
      <c r="U61" s="160">
        <v>0</v>
      </c>
      <c r="V61" s="160">
        <f t="shared" si="27"/>
        <v>0</v>
      </c>
      <c r="W61" s="160"/>
      <c r="X61" s="160" t="s">
        <v>200</v>
      </c>
      <c r="Y61" s="151"/>
      <c r="Z61" s="151"/>
      <c r="AA61" s="151"/>
      <c r="AB61" s="151"/>
      <c r="AC61" s="151"/>
      <c r="AD61" s="151"/>
      <c r="AE61" s="151"/>
      <c r="AF61" s="151"/>
      <c r="AG61" s="151" t="s">
        <v>201</v>
      </c>
      <c r="AH61" s="151"/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</row>
    <row r="62" spans="1:60" outlineLevel="1" x14ac:dyDescent="0.2">
      <c r="A62" s="175">
        <v>49</v>
      </c>
      <c r="B62" s="176" t="s">
        <v>431</v>
      </c>
      <c r="C62" s="184" t="s">
        <v>432</v>
      </c>
      <c r="D62" s="177" t="s">
        <v>307</v>
      </c>
      <c r="E62" s="178">
        <v>6</v>
      </c>
      <c r="F62" s="179"/>
      <c r="G62" s="180">
        <f t="shared" si="21"/>
        <v>0</v>
      </c>
      <c r="H62" s="179"/>
      <c r="I62" s="180">
        <f t="shared" si="22"/>
        <v>0</v>
      </c>
      <c r="J62" s="179"/>
      <c r="K62" s="180">
        <f t="shared" si="23"/>
        <v>0</v>
      </c>
      <c r="L62" s="180">
        <v>21</v>
      </c>
      <c r="M62" s="180">
        <f t="shared" si="24"/>
        <v>0</v>
      </c>
      <c r="N62" s="180">
        <v>0</v>
      </c>
      <c r="O62" s="180">
        <f t="shared" si="25"/>
        <v>0</v>
      </c>
      <c r="P62" s="180">
        <v>0</v>
      </c>
      <c r="Q62" s="180">
        <f t="shared" si="26"/>
        <v>0</v>
      </c>
      <c r="R62" s="180"/>
      <c r="S62" s="180" t="s">
        <v>194</v>
      </c>
      <c r="T62" s="181" t="s">
        <v>195</v>
      </c>
      <c r="U62" s="160">
        <v>0</v>
      </c>
      <c r="V62" s="160">
        <f t="shared" si="27"/>
        <v>0</v>
      </c>
      <c r="W62" s="160"/>
      <c r="X62" s="160" t="s">
        <v>200</v>
      </c>
      <c r="Y62" s="151"/>
      <c r="Z62" s="151"/>
      <c r="AA62" s="151"/>
      <c r="AB62" s="151"/>
      <c r="AC62" s="151"/>
      <c r="AD62" s="151"/>
      <c r="AE62" s="151"/>
      <c r="AF62" s="151"/>
      <c r="AG62" s="151" t="s">
        <v>201</v>
      </c>
      <c r="AH62" s="151"/>
      <c r="AI62" s="151"/>
      <c r="AJ62" s="151"/>
      <c r="AK62" s="151"/>
      <c r="AL62" s="151"/>
      <c r="AM62" s="151"/>
      <c r="AN62" s="151"/>
      <c r="AO62" s="151"/>
      <c r="AP62" s="151"/>
      <c r="AQ62" s="151"/>
      <c r="AR62" s="151"/>
      <c r="AS62" s="151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1"/>
      <c r="BH62" s="151"/>
    </row>
    <row r="63" spans="1:60" outlineLevel="1" x14ac:dyDescent="0.2">
      <c r="A63" s="175">
        <v>50</v>
      </c>
      <c r="B63" s="176" t="s">
        <v>433</v>
      </c>
      <c r="C63" s="184" t="s">
        <v>434</v>
      </c>
      <c r="D63" s="177" t="s">
        <v>307</v>
      </c>
      <c r="E63" s="178">
        <v>1</v>
      </c>
      <c r="F63" s="179"/>
      <c r="G63" s="180">
        <f t="shared" si="21"/>
        <v>0</v>
      </c>
      <c r="H63" s="179"/>
      <c r="I63" s="180">
        <f t="shared" si="22"/>
        <v>0</v>
      </c>
      <c r="J63" s="179"/>
      <c r="K63" s="180">
        <f t="shared" si="23"/>
        <v>0</v>
      </c>
      <c r="L63" s="180">
        <v>21</v>
      </c>
      <c r="M63" s="180">
        <f t="shared" si="24"/>
        <v>0</v>
      </c>
      <c r="N63" s="180">
        <v>0</v>
      </c>
      <c r="O63" s="180">
        <f t="shared" si="25"/>
        <v>0</v>
      </c>
      <c r="P63" s="180">
        <v>0</v>
      </c>
      <c r="Q63" s="180">
        <f t="shared" si="26"/>
        <v>0</v>
      </c>
      <c r="R63" s="180"/>
      <c r="S63" s="180" t="s">
        <v>194</v>
      </c>
      <c r="T63" s="181" t="s">
        <v>195</v>
      </c>
      <c r="U63" s="160">
        <v>0</v>
      </c>
      <c r="V63" s="160">
        <f t="shared" si="27"/>
        <v>0</v>
      </c>
      <c r="W63" s="160"/>
      <c r="X63" s="160" t="s">
        <v>200</v>
      </c>
      <c r="Y63" s="151"/>
      <c r="Z63" s="151"/>
      <c r="AA63" s="151"/>
      <c r="AB63" s="151"/>
      <c r="AC63" s="151"/>
      <c r="AD63" s="151"/>
      <c r="AE63" s="151"/>
      <c r="AF63" s="151"/>
      <c r="AG63" s="151" t="s">
        <v>201</v>
      </c>
      <c r="AH63" s="151"/>
      <c r="AI63" s="151"/>
      <c r="AJ63" s="151"/>
      <c r="AK63" s="151"/>
      <c r="AL63" s="151"/>
      <c r="AM63" s="151"/>
      <c r="AN63" s="151"/>
      <c r="AO63" s="151"/>
      <c r="AP63" s="151"/>
      <c r="AQ63" s="151"/>
      <c r="AR63" s="151"/>
      <c r="AS63" s="151"/>
      <c r="AT63" s="151"/>
      <c r="AU63" s="151"/>
      <c r="AV63" s="151"/>
      <c r="AW63" s="151"/>
      <c r="AX63" s="151"/>
      <c r="AY63" s="151"/>
      <c r="AZ63" s="151"/>
      <c r="BA63" s="151"/>
      <c r="BB63" s="151"/>
      <c r="BC63" s="151"/>
      <c r="BD63" s="151"/>
      <c r="BE63" s="151"/>
      <c r="BF63" s="151"/>
      <c r="BG63" s="151"/>
      <c r="BH63" s="151"/>
    </row>
    <row r="64" spans="1:60" outlineLevel="1" x14ac:dyDescent="0.2">
      <c r="A64" s="175">
        <v>51</v>
      </c>
      <c r="B64" s="176" t="s">
        <v>435</v>
      </c>
      <c r="C64" s="184" t="s">
        <v>436</v>
      </c>
      <c r="D64" s="177" t="s">
        <v>307</v>
      </c>
      <c r="E64" s="178">
        <v>3</v>
      </c>
      <c r="F64" s="179"/>
      <c r="G64" s="180">
        <f t="shared" si="21"/>
        <v>0</v>
      </c>
      <c r="H64" s="179"/>
      <c r="I64" s="180">
        <f t="shared" si="22"/>
        <v>0</v>
      </c>
      <c r="J64" s="179"/>
      <c r="K64" s="180">
        <f t="shared" si="23"/>
        <v>0</v>
      </c>
      <c r="L64" s="180">
        <v>21</v>
      </c>
      <c r="M64" s="180">
        <f t="shared" si="24"/>
        <v>0</v>
      </c>
      <c r="N64" s="180">
        <v>0</v>
      </c>
      <c r="O64" s="180">
        <f t="shared" si="25"/>
        <v>0</v>
      </c>
      <c r="P64" s="180">
        <v>0</v>
      </c>
      <c r="Q64" s="180">
        <f t="shared" si="26"/>
        <v>0</v>
      </c>
      <c r="R64" s="180"/>
      <c r="S64" s="180" t="s">
        <v>194</v>
      </c>
      <c r="T64" s="181" t="s">
        <v>195</v>
      </c>
      <c r="U64" s="160">
        <v>0</v>
      </c>
      <c r="V64" s="160">
        <f t="shared" si="27"/>
        <v>0</v>
      </c>
      <c r="W64" s="160"/>
      <c r="X64" s="160" t="s">
        <v>200</v>
      </c>
      <c r="Y64" s="151"/>
      <c r="Z64" s="151"/>
      <c r="AA64" s="151"/>
      <c r="AB64" s="151"/>
      <c r="AC64" s="151"/>
      <c r="AD64" s="151"/>
      <c r="AE64" s="151"/>
      <c r="AF64" s="151"/>
      <c r="AG64" s="151" t="s">
        <v>201</v>
      </c>
      <c r="AH64" s="151"/>
      <c r="AI64" s="151"/>
      <c r="AJ64" s="151"/>
      <c r="AK64" s="151"/>
      <c r="AL64" s="151"/>
      <c r="AM64" s="151"/>
      <c r="AN64" s="151"/>
      <c r="AO64" s="151"/>
      <c r="AP64" s="151"/>
      <c r="AQ64" s="151"/>
      <c r="AR64" s="151"/>
      <c r="AS64" s="151"/>
      <c r="AT64" s="151"/>
      <c r="AU64" s="151"/>
      <c r="AV64" s="151"/>
      <c r="AW64" s="151"/>
      <c r="AX64" s="151"/>
      <c r="AY64" s="151"/>
      <c r="AZ64" s="151"/>
      <c r="BA64" s="151"/>
      <c r="BB64" s="151"/>
      <c r="BC64" s="151"/>
      <c r="BD64" s="151"/>
      <c r="BE64" s="151"/>
      <c r="BF64" s="151"/>
      <c r="BG64" s="151"/>
      <c r="BH64" s="151"/>
    </row>
    <row r="65" spans="1:60" ht="22.5" outlineLevel="1" x14ac:dyDescent="0.2">
      <c r="A65" s="175">
        <v>52</v>
      </c>
      <c r="B65" s="176" t="s">
        <v>437</v>
      </c>
      <c r="C65" s="184" t="s">
        <v>438</v>
      </c>
      <c r="D65" s="177" t="s">
        <v>307</v>
      </c>
      <c r="E65" s="178">
        <v>2</v>
      </c>
      <c r="F65" s="179"/>
      <c r="G65" s="180">
        <f t="shared" si="21"/>
        <v>0</v>
      </c>
      <c r="H65" s="179"/>
      <c r="I65" s="180">
        <f t="shared" si="22"/>
        <v>0</v>
      </c>
      <c r="J65" s="179"/>
      <c r="K65" s="180">
        <f t="shared" si="23"/>
        <v>0</v>
      </c>
      <c r="L65" s="180">
        <v>21</v>
      </c>
      <c r="M65" s="180">
        <f t="shared" si="24"/>
        <v>0</v>
      </c>
      <c r="N65" s="180">
        <v>0</v>
      </c>
      <c r="O65" s="180">
        <f t="shared" si="25"/>
        <v>0</v>
      </c>
      <c r="P65" s="180">
        <v>0</v>
      </c>
      <c r="Q65" s="180">
        <f t="shared" si="26"/>
        <v>0</v>
      </c>
      <c r="R65" s="180"/>
      <c r="S65" s="180" t="s">
        <v>194</v>
      </c>
      <c r="T65" s="181" t="s">
        <v>195</v>
      </c>
      <c r="U65" s="160">
        <v>0</v>
      </c>
      <c r="V65" s="160">
        <f t="shared" si="27"/>
        <v>0</v>
      </c>
      <c r="W65" s="160"/>
      <c r="X65" s="160" t="s">
        <v>200</v>
      </c>
      <c r="Y65" s="151"/>
      <c r="Z65" s="151"/>
      <c r="AA65" s="151"/>
      <c r="AB65" s="151"/>
      <c r="AC65" s="151"/>
      <c r="AD65" s="151"/>
      <c r="AE65" s="151"/>
      <c r="AF65" s="151"/>
      <c r="AG65" s="151" t="s">
        <v>201</v>
      </c>
      <c r="AH65" s="151"/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1"/>
      <c r="AU65" s="151"/>
      <c r="AV65" s="151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1"/>
      <c r="BH65" s="151"/>
    </row>
    <row r="66" spans="1:60" ht="22.5" outlineLevel="1" x14ac:dyDescent="0.2">
      <c r="A66" s="175">
        <v>53</v>
      </c>
      <c r="B66" s="176" t="s">
        <v>439</v>
      </c>
      <c r="C66" s="184" t="s">
        <v>440</v>
      </c>
      <c r="D66" s="177" t="s">
        <v>307</v>
      </c>
      <c r="E66" s="178">
        <v>2</v>
      </c>
      <c r="F66" s="179"/>
      <c r="G66" s="180">
        <f t="shared" si="21"/>
        <v>0</v>
      </c>
      <c r="H66" s="179"/>
      <c r="I66" s="180">
        <f t="shared" si="22"/>
        <v>0</v>
      </c>
      <c r="J66" s="179"/>
      <c r="K66" s="180">
        <f t="shared" si="23"/>
        <v>0</v>
      </c>
      <c r="L66" s="180">
        <v>21</v>
      </c>
      <c r="M66" s="180">
        <f t="shared" si="24"/>
        <v>0</v>
      </c>
      <c r="N66" s="180">
        <v>0</v>
      </c>
      <c r="O66" s="180">
        <f t="shared" si="25"/>
        <v>0</v>
      </c>
      <c r="P66" s="180">
        <v>0</v>
      </c>
      <c r="Q66" s="180">
        <f t="shared" si="26"/>
        <v>0</v>
      </c>
      <c r="R66" s="180"/>
      <c r="S66" s="180" t="s">
        <v>194</v>
      </c>
      <c r="T66" s="181" t="s">
        <v>195</v>
      </c>
      <c r="U66" s="160">
        <v>0</v>
      </c>
      <c r="V66" s="160">
        <f t="shared" si="27"/>
        <v>0</v>
      </c>
      <c r="W66" s="160"/>
      <c r="X66" s="160" t="s">
        <v>200</v>
      </c>
      <c r="Y66" s="151"/>
      <c r="Z66" s="151"/>
      <c r="AA66" s="151"/>
      <c r="AB66" s="151"/>
      <c r="AC66" s="151"/>
      <c r="AD66" s="151"/>
      <c r="AE66" s="151"/>
      <c r="AF66" s="151"/>
      <c r="AG66" s="151" t="s">
        <v>201</v>
      </c>
      <c r="AH66" s="151"/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1"/>
      <c r="BH66" s="151"/>
    </row>
    <row r="67" spans="1:60" ht="22.5" outlineLevel="1" x14ac:dyDescent="0.2">
      <c r="A67" s="175">
        <v>54</v>
      </c>
      <c r="B67" s="176" t="s">
        <v>441</v>
      </c>
      <c r="C67" s="184" t="s">
        <v>442</v>
      </c>
      <c r="D67" s="177" t="s">
        <v>307</v>
      </c>
      <c r="E67" s="178">
        <v>1</v>
      </c>
      <c r="F67" s="179"/>
      <c r="G67" s="180">
        <f t="shared" si="21"/>
        <v>0</v>
      </c>
      <c r="H67" s="179"/>
      <c r="I67" s="180">
        <f t="shared" si="22"/>
        <v>0</v>
      </c>
      <c r="J67" s="179"/>
      <c r="K67" s="180">
        <f t="shared" si="23"/>
        <v>0</v>
      </c>
      <c r="L67" s="180">
        <v>21</v>
      </c>
      <c r="M67" s="180">
        <f t="shared" si="24"/>
        <v>0</v>
      </c>
      <c r="N67" s="180">
        <v>0</v>
      </c>
      <c r="O67" s="180">
        <f t="shared" si="25"/>
        <v>0</v>
      </c>
      <c r="P67" s="180">
        <v>0</v>
      </c>
      <c r="Q67" s="180">
        <f t="shared" si="26"/>
        <v>0</v>
      </c>
      <c r="R67" s="180"/>
      <c r="S67" s="180" t="s">
        <v>194</v>
      </c>
      <c r="T67" s="181" t="s">
        <v>195</v>
      </c>
      <c r="U67" s="160">
        <v>0</v>
      </c>
      <c r="V67" s="160">
        <f t="shared" si="27"/>
        <v>0</v>
      </c>
      <c r="W67" s="160"/>
      <c r="X67" s="160" t="s">
        <v>200</v>
      </c>
      <c r="Y67" s="151"/>
      <c r="Z67" s="151"/>
      <c r="AA67" s="151"/>
      <c r="AB67" s="151"/>
      <c r="AC67" s="151"/>
      <c r="AD67" s="151"/>
      <c r="AE67" s="151"/>
      <c r="AF67" s="151"/>
      <c r="AG67" s="151" t="s">
        <v>201</v>
      </c>
      <c r="AH67" s="151"/>
      <c r="AI67" s="151"/>
      <c r="AJ67" s="151"/>
      <c r="AK67" s="151"/>
      <c r="AL67" s="151"/>
      <c r="AM67" s="151"/>
      <c r="AN67" s="151"/>
      <c r="AO67" s="151"/>
      <c r="AP67" s="151"/>
      <c r="AQ67" s="151"/>
      <c r="AR67" s="151"/>
      <c r="AS67" s="151"/>
      <c r="AT67" s="151"/>
      <c r="AU67" s="151"/>
      <c r="AV67" s="151"/>
      <c r="AW67" s="151"/>
      <c r="AX67" s="151"/>
      <c r="AY67" s="151"/>
      <c r="AZ67" s="151"/>
      <c r="BA67" s="151"/>
      <c r="BB67" s="151"/>
      <c r="BC67" s="151"/>
      <c r="BD67" s="151"/>
      <c r="BE67" s="151"/>
      <c r="BF67" s="151"/>
      <c r="BG67" s="151"/>
      <c r="BH67" s="151"/>
    </row>
    <row r="68" spans="1:60" ht="22.5" outlineLevel="1" x14ac:dyDescent="0.2">
      <c r="A68" s="175">
        <v>55</v>
      </c>
      <c r="B68" s="176" t="s">
        <v>443</v>
      </c>
      <c r="C68" s="184" t="s">
        <v>444</v>
      </c>
      <c r="D68" s="177" t="s">
        <v>307</v>
      </c>
      <c r="E68" s="178">
        <v>1</v>
      </c>
      <c r="F68" s="179"/>
      <c r="G68" s="180">
        <f t="shared" si="21"/>
        <v>0</v>
      </c>
      <c r="H68" s="179"/>
      <c r="I68" s="180">
        <f t="shared" si="22"/>
        <v>0</v>
      </c>
      <c r="J68" s="179"/>
      <c r="K68" s="180">
        <f t="shared" si="23"/>
        <v>0</v>
      </c>
      <c r="L68" s="180">
        <v>21</v>
      </c>
      <c r="M68" s="180">
        <f t="shared" si="24"/>
        <v>0</v>
      </c>
      <c r="N68" s="180">
        <v>0</v>
      </c>
      <c r="O68" s="180">
        <f t="shared" si="25"/>
        <v>0</v>
      </c>
      <c r="P68" s="180">
        <v>0</v>
      </c>
      <c r="Q68" s="180">
        <f t="shared" si="26"/>
        <v>0</v>
      </c>
      <c r="R68" s="180"/>
      <c r="S68" s="180" t="s">
        <v>194</v>
      </c>
      <c r="T68" s="181" t="s">
        <v>195</v>
      </c>
      <c r="U68" s="160">
        <v>0</v>
      </c>
      <c r="V68" s="160">
        <f t="shared" si="27"/>
        <v>0</v>
      </c>
      <c r="W68" s="160"/>
      <c r="X68" s="160" t="s">
        <v>200</v>
      </c>
      <c r="Y68" s="151"/>
      <c r="Z68" s="151"/>
      <c r="AA68" s="151"/>
      <c r="AB68" s="151"/>
      <c r="AC68" s="151"/>
      <c r="AD68" s="151"/>
      <c r="AE68" s="151"/>
      <c r="AF68" s="151"/>
      <c r="AG68" s="151" t="s">
        <v>201</v>
      </c>
      <c r="AH68" s="151"/>
      <c r="AI68" s="151"/>
      <c r="AJ68" s="151"/>
      <c r="AK68" s="151"/>
      <c r="AL68" s="151"/>
      <c r="AM68" s="151"/>
      <c r="AN68" s="151"/>
      <c r="AO68" s="151"/>
      <c r="AP68" s="151"/>
      <c r="AQ68" s="151"/>
      <c r="AR68" s="151"/>
      <c r="AS68" s="151"/>
      <c r="AT68" s="151"/>
      <c r="AU68" s="151"/>
      <c r="AV68" s="151"/>
      <c r="AW68" s="151"/>
      <c r="AX68" s="151"/>
      <c r="AY68" s="151"/>
      <c r="AZ68" s="151"/>
      <c r="BA68" s="151"/>
      <c r="BB68" s="151"/>
      <c r="BC68" s="151"/>
      <c r="BD68" s="151"/>
      <c r="BE68" s="151"/>
      <c r="BF68" s="151"/>
      <c r="BG68" s="151"/>
      <c r="BH68" s="151"/>
    </row>
    <row r="69" spans="1:60" ht="22.5" outlineLevel="1" x14ac:dyDescent="0.2">
      <c r="A69" s="175">
        <v>56</v>
      </c>
      <c r="B69" s="176" t="s">
        <v>445</v>
      </c>
      <c r="C69" s="184" t="s">
        <v>446</v>
      </c>
      <c r="D69" s="177" t="s">
        <v>307</v>
      </c>
      <c r="E69" s="178">
        <v>1</v>
      </c>
      <c r="F69" s="179"/>
      <c r="G69" s="180">
        <f t="shared" si="21"/>
        <v>0</v>
      </c>
      <c r="H69" s="179"/>
      <c r="I69" s="180">
        <f t="shared" si="22"/>
        <v>0</v>
      </c>
      <c r="J69" s="179"/>
      <c r="K69" s="180">
        <f t="shared" si="23"/>
        <v>0</v>
      </c>
      <c r="L69" s="180">
        <v>21</v>
      </c>
      <c r="M69" s="180">
        <f t="shared" si="24"/>
        <v>0</v>
      </c>
      <c r="N69" s="180">
        <v>0</v>
      </c>
      <c r="O69" s="180">
        <f t="shared" si="25"/>
        <v>0</v>
      </c>
      <c r="P69" s="180">
        <v>0</v>
      </c>
      <c r="Q69" s="180">
        <f t="shared" si="26"/>
        <v>0</v>
      </c>
      <c r="R69" s="180"/>
      <c r="S69" s="180" t="s">
        <v>194</v>
      </c>
      <c r="T69" s="181" t="s">
        <v>195</v>
      </c>
      <c r="U69" s="160">
        <v>0</v>
      </c>
      <c r="V69" s="160">
        <f t="shared" si="27"/>
        <v>0</v>
      </c>
      <c r="W69" s="160"/>
      <c r="X69" s="160" t="s">
        <v>200</v>
      </c>
      <c r="Y69" s="151"/>
      <c r="Z69" s="151"/>
      <c r="AA69" s="151"/>
      <c r="AB69" s="151"/>
      <c r="AC69" s="151"/>
      <c r="AD69" s="151"/>
      <c r="AE69" s="151"/>
      <c r="AF69" s="151"/>
      <c r="AG69" s="151" t="s">
        <v>201</v>
      </c>
      <c r="AH69" s="151"/>
      <c r="AI69" s="151"/>
      <c r="AJ69" s="151"/>
      <c r="AK69" s="151"/>
      <c r="AL69" s="151"/>
      <c r="AM69" s="151"/>
      <c r="AN69" s="151"/>
      <c r="AO69" s="151"/>
      <c r="AP69" s="151"/>
      <c r="AQ69" s="151"/>
      <c r="AR69" s="151"/>
      <c r="AS69" s="151"/>
      <c r="AT69" s="151"/>
      <c r="AU69" s="151"/>
      <c r="AV69" s="151"/>
      <c r="AW69" s="151"/>
      <c r="AX69" s="151"/>
      <c r="AY69" s="151"/>
      <c r="AZ69" s="151"/>
      <c r="BA69" s="151"/>
      <c r="BB69" s="151"/>
      <c r="BC69" s="151"/>
      <c r="BD69" s="151"/>
      <c r="BE69" s="151"/>
      <c r="BF69" s="151"/>
      <c r="BG69" s="151"/>
      <c r="BH69" s="151"/>
    </row>
    <row r="70" spans="1:60" outlineLevel="1" x14ac:dyDescent="0.2">
      <c r="A70" s="175">
        <v>57</v>
      </c>
      <c r="B70" s="176" t="s">
        <v>447</v>
      </c>
      <c r="C70" s="184" t="s">
        <v>448</v>
      </c>
      <c r="D70" s="177" t="s">
        <v>234</v>
      </c>
      <c r="E70" s="178">
        <v>5</v>
      </c>
      <c r="F70" s="179"/>
      <c r="G70" s="180">
        <f t="shared" si="21"/>
        <v>0</v>
      </c>
      <c r="H70" s="179"/>
      <c r="I70" s="180">
        <f t="shared" si="22"/>
        <v>0</v>
      </c>
      <c r="J70" s="179"/>
      <c r="K70" s="180">
        <f t="shared" si="23"/>
        <v>0</v>
      </c>
      <c r="L70" s="180">
        <v>21</v>
      </c>
      <c r="M70" s="180">
        <f t="shared" si="24"/>
        <v>0</v>
      </c>
      <c r="N70" s="180">
        <v>0</v>
      </c>
      <c r="O70" s="180">
        <f t="shared" si="25"/>
        <v>0</v>
      </c>
      <c r="P70" s="180">
        <v>0</v>
      </c>
      <c r="Q70" s="180">
        <f t="shared" si="26"/>
        <v>0</v>
      </c>
      <c r="R70" s="180"/>
      <c r="S70" s="180" t="s">
        <v>194</v>
      </c>
      <c r="T70" s="181" t="s">
        <v>195</v>
      </c>
      <c r="U70" s="160">
        <v>0</v>
      </c>
      <c r="V70" s="160">
        <f t="shared" si="27"/>
        <v>0</v>
      </c>
      <c r="W70" s="160"/>
      <c r="X70" s="160" t="s">
        <v>200</v>
      </c>
      <c r="Y70" s="151"/>
      <c r="Z70" s="151"/>
      <c r="AA70" s="151"/>
      <c r="AB70" s="151"/>
      <c r="AC70" s="151"/>
      <c r="AD70" s="151"/>
      <c r="AE70" s="151"/>
      <c r="AF70" s="151"/>
      <c r="AG70" s="151" t="s">
        <v>201</v>
      </c>
      <c r="AH70" s="151"/>
      <c r="AI70" s="151"/>
      <c r="AJ70" s="151"/>
      <c r="AK70" s="151"/>
      <c r="AL70" s="151"/>
      <c r="AM70" s="151"/>
      <c r="AN70" s="151"/>
      <c r="AO70" s="151"/>
      <c r="AP70" s="151"/>
      <c r="AQ70" s="151"/>
      <c r="AR70" s="151"/>
      <c r="AS70" s="151"/>
      <c r="AT70" s="151"/>
      <c r="AU70" s="151"/>
      <c r="AV70" s="151"/>
      <c r="AW70" s="151"/>
      <c r="AX70" s="151"/>
      <c r="AY70" s="151"/>
      <c r="AZ70" s="151"/>
      <c r="BA70" s="151"/>
      <c r="BB70" s="151"/>
      <c r="BC70" s="151"/>
      <c r="BD70" s="151"/>
      <c r="BE70" s="151"/>
      <c r="BF70" s="151"/>
      <c r="BG70" s="151"/>
      <c r="BH70" s="151"/>
    </row>
    <row r="71" spans="1:60" outlineLevel="1" x14ac:dyDescent="0.2">
      <c r="A71" s="175">
        <v>58</v>
      </c>
      <c r="B71" s="176" t="s">
        <v>449</v>
      </c>
      <c r="C71" s="184" t="s">
        <v>450</v>
      </c>
      <c r="D71" s="177" t="s">
        <v>234</v>
      </c>
      <c r="E71" s="178">
        <v>23</v>
      </c>
      <c r="F71" s="179"/>
      <c r="G71" s="180">
        <f t="shared" si="21"/>
        <v>0</v>
      </c>
      <c r="H71" s="179"/>
      <c r="I71" s="180">
        <f t="shared" si="22"/>
        <v>0</v>
      </c>
      <c r="J71" s="179"/>
      <c r="K71" s="180">
        <f t="shared" si="23"/>
        <v>0</v>
      </c>
      <c r="L71" s="180">
        <v>21</v>
      </c>
      <c r="M71" s="180">
        <f t="shared" si="24"/>
        <v>0</v>
      </c>
      <c r="N71" s="180">
        <v>0</v>
      </c>
      <c r="O71" s="180">
        <f t="shared" si="25"/>
        <v>0</v>
      </c>
      <c r="P71" s="180">
        <v>0</v>
      </c>
      <c r="Q71" s="180">
        <f t="shared" si="26"/>
        <v>0</v>
      </c>
      <c r="R71" s="180"/>
      <c r="S71" s="180" t="s">
        <v>194</v>
      </c>
      <c r="T71" s="181" t="s">
        <v>195</v>
      </c>
      <c r="U71" s="160">
        <v>0</v>
      </c>
      <c r="V71" s="160">
        <f t="shared" si="27"/>
        <v>0</v>
      </c>
      <c r="W71" s="160"/>
      <c r="X71" s="160" t="s">
        <v>200</v>
      </c>
      <c r="Y71" s="151"/>
      <c r="Z71" s="151"/>
      <c r="AA71" s="151"/>
      <c r="AB71" s="151"/>
      <c r="AC71" s="151"/>
      <c r="AD71" s="151"/>
      <c r="AE71" s="151"/>
      <c r="AF71" s="151"/>
      <c r="AG71" s="151" t="s">
        <v>201</v>
      </c>
      <c r="AH71" s="151"/>
      <c r="AI71" s="151"/>
      <c r="AJ71" s="151"/>
      <c r="AK71" s="151"/>
      <c r="AL71" s="151"/>
      <c r="AM71" s="151"/>
      <c r="AN71" s="151"/>
      <c r="AO71" s="151"/>
      <c r="AP71" s="151"/>
      <c r="AQ71" s="151"/>
      <c r="AR71" s="151"/>
      <c r="AS71" s="151"/>
      <c r="AT71" s="151"/>
      <c r="AU71" s="151"/>
      <c r="AV71" s="151"/>
      <c r="AW71" s="151"/>
      <c r="AX71" s="151"/>
      <c r="AY71" s="151"/>
      <c r="AZ71" s="151"/>
      <c r="BA71" s="151"/>
      <c r="BB71" s="151"/>
      <c r="BC71" s="151"/>
      <c r="BD71" s="151"/>
      <c r="BE71" s="151"/>
      <c r="BF71" s="151"/>
      <c r="BG71" s="151"/>
      <c r="BH71" s="151"/>
    </row>
    <row r="72" spans="1:60" outlineLevel="1" x14ac:dyDescent="0.2">
      <c r="A72" s="175">
        <v>59</v>
      </c>
      <c r="B72" s="176" t="s">
        <v>451</v>
      </c>
      <c r="C72" s="184" t="s">
        <v>452</v>
      </c>
      <c r="D72" s="177" t="s">
        <v>307</v>
      </c>
      <c r="E72" s="178">
        <v>24</v>
      </c>
      <c r="F72" s="179"/>
      <c r="G72" s="180">
        <f t="shared" si="21"/>
        <v>0</v>
      </c>
      <c r="H72" s="179"/>
      <c r="I72" s="180">
        <f t="shared" si="22"/>
        <v>0</v>
      </c>
      <c r="J72" s="179"/>
      <c r="K72" s="180">
        <f t="shared" si="23"/>
        <v>0</v>
      </c>
      <c r="L72" s="180">
        <v>21</v>
      </c>
      <c r="M72" s="180">
        <f t="shared" si="24"/>
        <v>0</v>
      </c>
      <c r="N72" s="180">
        <v>0</v>
      </c>
      <c r="O72" s="180">
        <f t="shared" si="25"/>
        <v>0</v>
      </c>
      <c r="P72" s="180">
        <v>0</v>
      </c>
      <c r="Q72" s="180">
        <f t="shared" si="26"/>
        <v>0</v>
      </c>
      <c r="R72" s="180"/>
      <c r="S72" s="180" t="s">
        <v>194</v>
      </c>
      <c r="T72" s="181" t="s">
        <v>195</v>
      </c>
      <c r="U72" s="160">
        <v>0</v>
      </c>
      <c r="V72" s="160">
        <f t="shared" si="27"/>
        <v>0</v>
      </c>
      <c r="W72" s="160"/>
      <c r="X72" s="160" t="s">
        <v>200</v>
      </c>
      <c r="Y72" s="151"/>
      <c r="Z72" s="151"/>
      <c r="AA72" s="151"/>
      <c r="AB72" s="151"/>
      <c r="AC72" s="151"/>
      <c r="AD72" s="151"/>
      <c r="AE72" s="151"/>
      <c r="AF72" s="151"/>
      <c r="AG72" s="151" t="s">
        <v>201</v>
      </c>
      <c r="AH72" s="151"/>
      <c r="AI72" s="151"/>
      <c r="AJ72" s="151"/>
      <c r="AK72" s="151"/>
      <c r="AL72" s="151"/>
      <c r="AM72" s="151"/>
      <c r="AN72" s="151"/>
      <c r="AO72" s="151"/>
      <c r="AP72" s="151"/>
      <c r="AQ72" s="151"/>
      <c r="AR72" s="151"/>
      <c r="AS72" s="151"/>
      <c r="AT72" s="151"/>
      <c r="AU72" s="151"/>
      <c r="AV72" s="151"/>
      <c r="AW72" s="151"/>
      <c r="AX72" s="151"/>
      <c r="AY72" s="151"/>
      <c r="AZ72" s="151"/>
      <c r="BA72" s="151"/>
      <c r="BB72" s="151"/>
      <c r="BC72" s="151"/>
      <c r="BD72" s="151"/>
      <c r="BE72" s="151"/>
      <c r="BF72" s="151"/>
      <c r="BG72" s="151"/>
      <c r="BH72" s="151"/>
    </row>
    <row r="73" spans="1:60" x14ac:dyDescent="0.2">
      <c r="A73" s="162" t="s">
        <v>189</v>
      </c>
      <c r="B73" s="163" t="s">
        <v>120</v>
      </c>
      <c r="C73" s="183" t="s">
        <v>121</v>
      </c>
      <c r="D73" s="164"/>
      <c r="E73" s="165"/>
      <c r="F73" s="166"/>
      <c r="G73" s="166">
        <f>SUMIF(AG74:AG75,"&lt;&gt;NOR",G74:G75)</f>
        <v>0</v>
      </c>
      <c r="H73" s="166"/>
      <c r="I73" s="166">
        <f>SUM(I74:I75)</f>
        <v>0</v>
      </c>
      <c r="J73" s="166"/>
      <c r="K73" s="166">
        <f>SUM(K74:K75)</f>
        <v>0</v>
      </c>
      <c r="L73" s="166"/>
      <c r="M73" s="166">
        <f>SUM(M74:M75)</f>
        <v>0</v>
      </c>
      <c r="N73" s="166"/>
      <c r="O73" s="166">
        <f>SUM(O74:O75)</f>
        <v>0</v>
      </c>
      <c r="P73" s="166"/>
      <c r="Q73" s="166">
        <f>SUM(Q74:Q75)</f>
        <v>0</v>
      </c>
      <c r="R73" s="166"/>
      <c r="S73" s="166"/>
      <c r="T73" s="167"/>
      <c r="U73" s="161"/>
      <c r="V73" s="161">
        <f>SUM(V74:V75)</f>
        <v>0</v>
      </c>
      <c r="W73" s="161"/>
      <c r="X73" s="161"/>
      <c r="AG73" t="s">
        <v>190</v>
      </c>
    </row>
    <row r="74" spans="1:60" outlineLevel="1" x14ac:dyDescent="0.2">
      <c r="A74" s="175">
        <v>60</v>
      </c>
      <c r="B74" s="176" t="s">
        <v>453</v>
      </c>
      <c r="C74" s="184" t="s">
        <v>454</v>
      </c>
      <c r="D74" s="177" t="s">
        <v>193</v>
      </c>
      <c r="E74" s="178">
        <v>1</v>
      </c>
      <c r="F74" s="179"/>
      <c r="G74" s="180">
        <f>ROUND(E74*F74,2)</f>
        <v>0</v>
      </c>
      <c r="H74" s="179"/>
      <c r="I74" s="180">
        <f>ROUND(E74*H74,2)</f>
        <v>0</v>
      </c>
      <c r="J74" s="179"/>
      <c r="K74" s="180">
        <f>ROUND(E74*J74,2)</f>
        <v>0</v>
      </c>
      <c r="L74" s="180">
        <v>21</v>
      </c>
      <c r="M74" s="180">
        <f>G74*(1+L74/100)</f>
        <v>0</v>
      </c>
      <c r="N74" s="180">
        <v>0</v>
      </c>
      <c r="O74" s="180">
        <f>ROUND(E74*N74,2)</f>
        <v>0</v>
      </c>
      <c r="P74" s="180">
        <v>0</v>
      </c>
      <c r="Q74" s="180">
        <f>ROUND(E74*P74,2)</f>
        <v>0</v>
      </c>
      <c r="R74" s="180"/>
      <c r="S74" s="180" t="s">
        <v>194</v>
      </c>
      <c r="T74" s="181" t="s">
        <v>195</v>
      </c>
      <c r="U74" s="160">
        <v>0</v>
      </c>
      <c r="V74" s="160">
        <f>ROUND(E74*U74,2)</f>
        <v>0</v>
      </c>
      <c r="W74" s="160"/>
      <c r="X74" s="160" t="s">
        <v>196</v>
      </c>
      <c r="Y74" s="151"/>
      <c r="Z74" s="151"/>
      <c r="AA74" s="151"/>
      <c r="AB74" s="151"/>
      <c r="AC74" s="151"/>
      <c r="AD74" s="151"/>
      <c r="AE74" s="151"/>
      <c r="AF74" s="151"/>
      <c r="AG74" s="151" t="s">
        <v>217</v>
      </c>
      <c r="AH74" s="151"/>
      <c r="AI74" s="151"/>
      <c r="AJ74" s="151"/>
      <c r="AK74" s="151"/>
      <c r="AL74" s="151"/>
      <c r="AM74" s="151"/>
      <c r="AN74" s="151"/>
      <c r="AO74" s="151"/>
      <c r="AP74" s="151"/>
      <c r="AQ74" s="151"/>
      <c r="AR74" s="151"/>
      <c r="AS74" s="151"/>
      <c r="AT74" s="151"/>
      <c r="AU74" s="151"/>
      <c r="AV74" s="151"/>
      <c r="AW74" s="151"/>
      <c r="AX74" s="151"/>
      <c r="AY74" s="151"/>
      <c r="AZ74" s="151"/>
      <c r="BA74" s="151"/>
      <c r="BB74" s="151"/>
      <c r="BC74" s="151"/>
      <c r="BD74" s="151"/>
      <c r="BE74" s="151"/>
      <c r="BF74" s="151"/>
      <c r="BG74" s="151"/>
      <c r="BH74" s="151"/>
    </row>
    <row r="75" spans="1:60" outlineLevel="1" x14ac:dyDescent="0.2">
      <c r="A75" s="175">
        <v>61</v>
      </c>
      <c r="B75" s="176" t="s">
        <v>455</v>
      </c>
      <c r="C75" s="184" t="s">
        <v>456</v>
      </c>
      <c r="D75" s="177" t="s">
        <v>193</v>
      </c>
      <c r="E75" s="178">
        <v>1</v>
      </c>
      <c r="F75" s="179"/>
      <c r="G75" s="180">
        <f>ROUND(E75*F75,2)</f>
        <v>0</v>
      </c>
      <c r="H75" s="179"/>
      <c r="I75" s="180">
        <f>ROUND(E75*H75,2)</f>
        <v>0</v>
      </c>
      <c r="J75" s="179"/>
      <c r="K75" s="180">
        <f>ROUND(E75*J75,2)</f>
        <v>0</v>
      </c>
      <c r="L75" s="180">
        <v>21</v>
      </c>
      <c r="M75" s="180">
        <f>G75*(1+L75/100)</f>
        <v>0</v>
      </c>
      <c r="N75" s="180">
        <v>0</v>
      </c>
      <c r="O75" s="180">
        <f>ROUND(E75*N75,2)</f>
        <v>0</v>
      </c>
      <c r="P75" s="180">
        <v>0</v>
      </c>
      <c r="Q75" s="180">
        <f>ROUND(E75*P75,2)</f>
        <v>0</v>
      </c>
      <c r="R75" s="180"/>
      <c r="S75" s="180" t="s">
        <v>194</v>
      </c>
      <c r="T75" s="181" t="s">
        <v>195</v>
      </c>
      <c r="U75" s="160">
        <v>0</v>
      </c>
      <c r="V75" s="160">
        <f>ROUND(E75*U75,2)</f>
        <v>0</v>
      </c>
      <c r="W75" s="160"/>
      <c r="X75" s="160" t="s">
        <v>196</v>
      </c>
      <c r="Y75" s="151"/>
      <c r="Z75" s="151"/>
      <c r="AA75" s="151"/>
      <c r="AB75" s="151"/>
      <c r="AC75" s="151"/>
      <c r="AD75" s="151"/>
      <c r="AE75" s="151"/>
      <c r="AF75" s="151"/>
      <c r="AG75" s="151" t="s">
        <v>197</v>
      </c>
      <c r="AH75" s="151"/>
      <c r="AI75" s="151"/>
      <c r="AJ75" s="151"/>
      <c r="AK75" s="151"/>
      <c r="AL75" s="151"/>
      <c r="AM75" s="151"/>
      <c r="AN75" s="151"/>
      <c r="AO75" s="151"/>
      <c r="AP75" s="151"/>
      <c r="AQ75" s="151"/>
      <c r="AR75" s="151"/>
      <c r="AS75" s="151"/>
      <c r="AT75" s="151"/>
      <c r="AU75" s="151"/>
      <c r="AV75" s="151"/>
      <c r="AW75" s="151"/>
      <c r="AX75" s="151"/>
      <c r="AY75" s="151"/>
      <c r="AZ75" s="151"/>
      <c r="BA75" s="151"/>
      <c r="BB75" s="151"/>
      <c r="BC75" s="151"/>
      <c r="BD75" s="151"/>
      <c r="BE75" s="151"/>
      <c r="BF75" s="151"/>
      <c r="BG75" s="151"/>
      <c r="BH75" s="151"/>
    </row>
    <row r="76" spans="1:60" x14ac:dyDescent="0.2">
      <c r="A76" s="162" t="s">
        <v>189</v>
      </c>
      <c r="B76" s="163" t="s">
        <v>134</v>
      </c>
      <c r="C76" s="183" t="s">
        <v>135</v>
      </c>
      <c r="D76" s="164"/>
      <c r="E76" s="165"/>
      <c r="F76" s="166"/>
      <c r="G76" s="166">
        <f>SUMIF(AG77:AG80,"&lt;&gt;NOR",G77:G80)</f>
        <v>0</v>
      </c>
      <c r="H76" s="166"/>
      <c r="I76" s="166">
        <f>SUM(I77:I80)</f>
        <v>0</v>
      </c>
      <c r="J76" s="166"/>
      <c r="K76" s="166">
        <f>SUM(K77:K80)</f>
        <v>0</v>
      </c>
      <c r="L76" s="166"/>
      <c r="M76" s="166">
        <f>SUM(M77:M80)</f>
        <v>0</v>
      </c>
      <c r="N76" s="166"/>
      <c r="O76" s="166">
        <f>SUM(O77:O80)</f>
        <v>0</v>
      </c>
      <c r="P76" s="166"/>
      <c r="Q76" s="166">
        <f>SUM(Q77:Q80)</f>
        <v>0</v>
      </c>
      <c r="R76" s="166"/>
      <c r="S76" s="166"/>
      <c r="T76" s="167"/>
      <c r="U76" s="161"/>
      <c r="V76" s="161">
        <f>SUM(V77:V80)</f>
        <v>0</v>
      </c>
      <c r="W76" s="161"/>
      <c r="X76" s="161"/>
      <c r="AG76" t="s">
        <v>190</v>
      </c>
    </row>
    <row r="77" spans="1:60" outlineLevel="1" x14ac:dyDescent="0.2">
      <c r="A77" s="175">
        <v>62</v>
      </c>
      <c r="B77" s="176" t="s">
        <v>457</v>
      </c>
      <c r="C77" s="184" t="s">
        <v>458</v>
      </c>
      <c r="D77" s="177" t="s">
        <v>307</v>
      </c>
      <c r="E77" s="178">
        <v>13</v>
      </c>
      <c r="F77" s="179"/>
      <c r="G77" s="180">
        <f>ROUND(E77*F77,2)</f>
        <v>0</v>
      </c>
      <c r="H77" s="179"/>
      <c r="I77" s="180">
        <f>ROUND(E77*H77,2)</f>
        <v>0</v>
      </c>
      <c r="J77" s="179"/>
      <c r="K77" s="180">
        <f>ROUND(E77*J77,2)</f>
        <v>0</v>
      </c>
      <c r="L77" s="180">
        <v>21</v>
      </c>
      <c r="M77" s="180">
        <f>G77*(1+L77/100)</f>
        <v>0</v>
      </c>
      <c r="N77" s="180">
        <v>0</v>
      </c>
      <c r="O77" s="180">
        <f>ROUND(E77*N77,2)</f>
        <v>0</v>
      </c>
      <c r="P77" s="180">
        <v>0</v>
      </c>
      <c r="Q77" s="180">
        <f>ROUND(E77*P77,2)</f>
        <v>0</v>
      </c>
      <c r="R77" s="180"/>
      <c r="S77" s="180" t="s">
        <v>194</v>
      </c>
      <c r="T77" s="181" t="s">
        <v>195</v>
      </c>
      <c r="U77" s="160">
        <v>0</v>
      </c>
      <c r="V77" s="160">
        <f>ROUND(E77*U77,2)</f>
        <v>0</v>
      </c>
      <c r="W77" s="160"/>
      <c r="X77" s="160" t="s">
        <v>196</v>
      </c>
      <c r="Y77" s="151"/>
      <c r="Z77" s="151"/>
      <c r="AA77" s="151"/>
      <c r="AB77" s="151"/>
      <c r="AC77" s="151"/>
      <c r="AD77" s="151"/>
      <c r="AE77" s="151"/>
      <c r="AF77" s="151"/>
      <c r="AG77" s="151" t="s">
        <v>217</v>
      </c>
      <c r="AH77" s="151"/>
      <c r="AI77" s="151"/>
      <c r="AJ77" s="151"/>
      <c r="AK77" s="151"/>
      <c r="AL77" s="151"/>
      <c r="AM77" s="151"/>
      <c r="AN77" s="151"/>
      <c r="AO77" s="151"/>
      <c r="AP77" s="151"/>
      <c r="AQ77" s="151"/>
      <c r="AR77" s="151"/>
      <c r="AS77" s="151"/>
      <c r="AT77" s="151"/>
      <c r="AU77" s="151"/>
      <c r="AV77" s="151"/>
      <c r="AW77" s="151"/>
      <c r="AX77" s="151"/>
      <c r="AY77" s="151"/>
      <c r="AZ77" s="151"/>
      <c r="BA77" s="151"/>
      <c r="BB77" s="151"/>
      <c r="BC77" s="151"/>
      <c r="BD77" s="151"/>
      <c r="BE77" s="151"/>
      <c r="BF77" s="151"/>
      <c r="BG77" s="151"/>
      <c r="BH77" s="151"/>
    </row>
    <row r="78" spans="1:60" outlineLevel="1" x14ac:dyDescent="0.2">
      <c r="A78" s="175">
        <v>63</v>
      </c>
      <c r="B78" s="176" t="s">
        <v>459</v>
      </c>
      <c r="C78" s="184" t="s">
        <v>460</v>
      </c>
      <c r="D78" s="177" t="s">
        <v>307</v>
      </c>
      <c r="E78" s="178">
        <v>13</v>
      </c>
      <c r="F78" s="179"/>
      <c r="G78" s="180">
        <f>ROUND(E78*F78,2)</f>
        <v>0</v>
      </c>
      <c r="H78" s="179"/>
      <c r="I78" s="180">
        <f>ROUND(E78*H78,2)</f>
        <v>0</v>
      </c>
      <c r="J78" s="179"/>
      <c r="K78" s="180">
        <f>ROUND(E78*J78,2)</f>
        <v>0</v>
      </c>
      <c r="L78" s="180">
        <v>21</v>
      </c>
      <c r="M78" s="180">
        <f>G78*(1+L78/100)</f>
        <v>0</v>
      </c>
      <c r="N78" s="180">
        <v>0</v>
      </c>
      <c r="O78" s="180">
        <f>ROUND(E78*N78,2)</f>
        <v>0</v>
      </c>
      <c r="P78" s="180">
        <v>0</v>
      </c>
      <c r="Q78" s="180">
        <f>ROUND(E78*P78,2)</f>
        <v>0</v>
      </c>
      <c r="R78" s="180"/>
      <c r="S78" s="180" t="s">
        <v>194</v>
      </c>
      <c r="T78" s="181" t="s">
        <v>195</v>
      </c>
      <c r="U78" s="160">
        <v>0</v>
      </c>
      <c r="V78" s="160">
        <f>ROUND(E78*U78,2)</f>
        <v>0</v>
      </c>
      <c r="W78" s="160"/>
      <c r="X78" s="160" t="s">
        <v>196</v>
      </c>
      <c r="Y78" s="151"/>
      <c r="Z78" s="151"/>
      <c r="AA78" s="151"/>
      <c r="AB78" s="151"/>
      <c r="AC78" s="151"/>
      <c r="AD78" s="151"/>
      <c r="AE78" s="151"/>
      <c r="AF78" s="151"/>
      <c r="AG78" s="151" t="s">
        <v>217</v>
      </c>
      <c r="AH78" s="151"/>
      <c r="AI78" s="151"/>
      <c r="AJ78" s="151"/>
      <c r="AK78" s="151"/>
      <c r="AL78" s="151"/>
      <c r="AM78" s="151"/>
      <c r="AN78" s="151"/>
      <c r="AO78" s="151"/>
      <c r="AP78" s="151"/>
      <c r="AQ78" s="151"/>
      <c r="AR78" s="151"/>
      <c r="AS78" s="151"/>
      <c r="AT78" s="151"/>
      <c r="AU78" s="151"/>
      <c r="AV78" s="151"/>
      <c r="AW78" s="151"/>
      <c r="AX78" s="151"/>
      <c r="AY78" s="151"/>
      <c r="AZ78" s="151"/>
      <c r="BA78" s="151"/>
      <c r="BB78" s="151"/>
      <c r="BC78" s="151"/>
      <c r="BD78" s="151"/>
      <c r="BE78" s="151"/>
      <c r="BF78" s="151"/>
      <c r="BG78" s="151"/>
      <c r="BH78" s="151"/>
    </row>
    <row r="79" spans="1:60" outlineLevel="1" x14ac:dyDescent="0.2">
      <c r="A79" s="175">
        <v>64</v>
      </c>
      <c r="B79" s="176" t="s">
        <v>461</v>
      </c>
      <c r="C79" s="184" t="s">
        <v>462</v>
      </c>
      <c r="D79" s="177" t="s">
        <v>208</v>
      </c>
      <c r="E79" s="178">
        <v>427</v>
      </c>
      <c r="F79" s="179"/>
      <c r="G79" s="180">
        <f>ROUND(E79*F79,2)</f>
        <v>0</v>
      </c>
      <c r="H79" s="179"/>
      <c r="I79" s="180">
        <f>ROUND(E79*H79,2)</f>
        <v>0</v>
      </c>
      <c r="J79" s="179"/>
      <c r="K79" s="180">
        <f>ROUND(E79*J79,2)</f>
        <v>0</v>
      </c>
      <c r="L79" s="180">
        <v>21</v>
      </c>
      <c r="M79" s="180">
        <f>G79*(1+L79/100)</f>
        <v>0</v>
      </c>
      <c r="N79" s="180">
        <v>0</v>
      </c>
      <c r="O79" s="180">
        <f>ROUND(E79*N79,2)</f>
        <v>0</v>
      </c>
      <c r="P79" s="180">
        <v>0</v>
      </c>
      <c r="Q79" s="180">
        <f>ROUND(E79*P79,2)</f>
        <v>0</v>
      </c>
      <c r="R79" s="180"/>
      <c r="S79" s="180" t="s">
        <v>194</v>
      </c>
      <c r="T79" s="181" t="s">
        <v>195</v>
      </c>
      <c r="U79" s="160">
        <v>0</v>
      </c>
      <c r="V79" s="160">
        <f>ROUND(E79*U79,2)</f>
        <v>0</v>
      </c>
      <c r="W79" s="160"/>
      <c r="X79" s="160" t="s">
        <v>196</v>
      </c>
      <c r="Y79" s="151"/>
      <c r="Z79" s="151"/>
      <c r="AA79" s="151"/>
      <c r="AB79" s="151"/>
      <c r="AC79" s="151"/>
      <c r="AD79" s="151"/>
      <c r="AE79" s="151"/>
      <c r="AF79" s="151"/>
      <c r="AG79" s="151" t="s">
        <v>217</v>
      </c>
      <c r="AH79" s="151"/>
      <c r="AI79" s="151"/>
      <c r="AJ79" s="151"/>
      <c r="AK79" s="151"/>
      <c r="AL79" s="151"/>
      <c r="AM79" s="151"/>
      <c r="AN79" s="151"/>
      <c r="AO79" s="151"/>
      <c r="AP79" s="151"/>
      <c r="AQ79" s="151"/>
      <c r="AR79" s="151"/>
      <c r="AS79" s="151"/>
      <c r="AT79" s="151"/>
      <c r="AU79" s="151"/>
      <c r="AV79" s="151"/>
      <c r="AW79" s="151"/>
      <c r="AX79" s="151"/>
      <c r="AY79" s="151"/>
      <c r="AZ79" s="151"/>
      <c r="BA79" s="151"/>
      <c r="BB79" s="151"/>
      <c r="BC79" s="151"/>
      <c r="BD79" s="151"/>
      <c r="BE79" s="151"/>
      <c r="BF79" s="151"/>
      <c r="BG79" s="151"/>
      <c r="BH79" s="151"/>
    </row>
    <row r="80" spans="1:60" outlineLevel="1" x14ac:dyDescent="0.2">
      <c r="A80" s="168">
        <v>65</v>
      </c>
      <c r="B80" s="169" t="s">
        <v>463</v>
      </c>
      <c r="C80" s="185" t="s">
        <v>464</v>
      </c>
      <c r="D80" s="170" t="s">
        <v>193</v>
      </c>
      <c r="E80" s="171">
        <v>2</v>
      </c>
      <c r="F80" s="172"/>
      <c r="G80" s="173">
        <f>ROUND(E80*F80,2)</f>
        <v>0</v>
      </c>
      <c r="H80" s="172"/>
      <c r="I80" s="173">
        <f>ROUND(E80*H80,2)</f>
        <v>0</v>
      </c>
      <c r="J80" s="172"/>
      <c r="K80" s="173">
        <f>ROUND(E80*J80,2)</f>
        <v>0</v>
      </c>
      <c r="L80" s="173">
        <v>21</v>
      </c>
      <c r="M80" s="173">
        <f>G80*(1+L80/100)</f>
        <v>0</v>
      </c>
      <c r="N80" s="173">
        <v>0</v>
      </c>
      <c r="O80" s="173">
        <f>ROUND(E80*N80,2)</f>
        <v>0</v>
      </c>
      <c r="P80" s="173">
        <v>0</v>
      </c>
      <c r="Q80" s="173">
        <f>ROUND(E80*P80,2)</f>
        <v>0</v>
      </c>
      <c r="R80" s="173"/>
      <c r="S80" s="173" t="s">
        <v>194</v>
      </c>
      <c r="T80" s="174" t="s">
        <v>195</v>
      </c>
      <c r="U80" s="160">
        <v>0</v>
      </c>
      <c r="V80" s="160">
        <f>ROUND(E80*U80,2)</f>
        <v>0</v>
      </c>
      <c r="W80" s="160"/>
      <c r="X80" s="160" t="s">
        <v>200</v>
      </c>
      <c r="Y80" s="151"/>
      <c r="Z80" s="151"/>
      <c r="AA80" s="151"/>
      <c r="AB80" s="151"/>
      <c r="AC80" s="151"/>
      <c r="AD80" s="151"/>
      <c r="AE80" s="151"/>
      <c r="AF80" s="151"/>
      <c r="AG80" s="151" t="s">
        <v>201</v>
      </c>
      <c r="AH80" s="151"/>
      <c r="AI80" s="151"/>
      <c r="AJ80" s="151"/>
      <c r="AK80" s="151"/>
      <c r="AL80" s="151"/>
      <c r="AM80" s="151"/>
      <c r="AN80" s="151"/>
      <c r="AO80" s="151"/>
      <c r="AP80" s="151"/>
      <c r="AQ80" s="151"/>
      <c r="AR80" s="151"/>
      <c r="AS80" s="151"/>
      <c r="AT80" s="151"/>
      <c r="AU80" s="151"/>
      <c r="AV80" s="151"/>
      <c r="AW80" s="151"/>
      <c r="AX80" s="151"/>
      <c r="AY80" s="151"/>
      <c r="AZ80" s="151"/>
      <c r="BA80" s="151"/>
      <c r="BB80" s="151"/>
      <c r="BC80" s="151"/>
      <c r="BD80" s="151"/>
      <c r="BE80" s="151"/>
      <c r="BF80" s="151"/>
      <c r="BG80" s="151"/>
      <c r="BH80" s="151"/>
    </row>
    <row r="81" spans="1:33" x14ac:dyDescent="0.2">
      <c r="A81" s="3"/>
      <c r="B81" s="4"/>
      <c r="C81" s="186"/>
      <c r="D81" s="6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AE81">
        <v>15</v>
      </c>
      <c r="AF81">
        <v>21</v>
      </c>
      <c r="AG81" t="s">
        <v>176</v>
      </c>
    </row>
    <row r="82" spans="1:33" x14ac:dyDescent="0.2">
      <c r="A82" s="154"/>
      <c r="B82" s="155" t="s">
        <v>29</v>
      </c>
      <c r="C82" s="187"/>
      <c r="D82" s="156"/>
      <c r="E82" s="157"/>
      <c r="F82" s="157"/>
      <c r="G82" s="182">
        <f>G8+G13+G24+G28+G35+G48+G73+G76</f>
        <v>0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AE82">
        <f>SUMIF(L7:L80,AE81,G7:G80)</f>
        <v>0</v>
      </c>
      <c r="AF82">
        <f>SUMIF(L7:L80,AF81,G7:G80)</f>
        <v>0</v>
      </c>
      <c r="AG82" t="s">
        <v>204</v>
      </c>
    </row>
    <row r="83" spans="1:33" x14ac:dyDescent="0.2">
      <c r="C83" s="188"/>
      <c r="D83" s="10"/>
      <c r="AG83" t="s">
        <v>205</v>
      </c>
    </row>
    <row r="84" spans="1:33" x14ac:dyDescent="0.2">
      <c r="D84" s="10"/>
    </row>
    <row r="85" spans="1:33" x14ac:dyDescent="0.2">
      <c r="D85" s="10"/>
    </row>
    <row r="86" spans="1:33" x14ac:dyDescent="0.2">
      <c r="D86" s="10"/>
    </row>
    <row r="87" spans="1:33" x14ac:dyDescent="0.2">
      <c r="D87" s="10"/>
    </row>
    <row r="88" spans="1:33" x14ac:dyDescent="0.2">
      <c r="D88" s="10"/>
    </row>
    <row r="89" spans="1:33" x14ac:dyDescent="0.2">
      <c r="D89" s="10"/>
    </row>
    <row r="90" spans="1:33" x14ac:dyDescent="0.2">
      <c r="D90" s="10"/>
    </row>
    <row r="91" spans="1:33" x14ac:dyDescent="0.2">
      <c r="D91" s="10"/>
    </row>
    <row r="92" spans="1:33" x14ac:dyDescent="0.2">
      <c r="D92" s="10"/>
    </row>
    <row r="93" spans="1:33" x14ac:dyDescent="0.2">
      <c r="D93" s="10"/>
    </row>
    <row r="94" spans="1:33" x14ac:dyDescent="0.2">
      <c r="D94" s="10"/>
    </row>
    <row r="95" spans="1:33" x14ac:dyDescent="0.2">
      <c r="D95" s="10"/>
    </row>
    <row r="96" spans="1:33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y+VwoWSYeX/1JzZZ+vz1osqJPT9/T4tKxCLieDbiURVNt7jBi693gskUN2247bkgOOsnx+1NeM/QHj/rErVAtA==" saltValue="+JSJijBBGvZebVRFkNlgWQ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15996-7E20-4383-877A-300F4C8FACFB}">
  <sheetPr>
    <outlinePr summaryBelow="0"/>
  </sheetPr>
  <dimension ref="A1:BH5000"/>
  <sheetViews>
    <sheetView workbookViewId="0">
      <pane ySplit="7" topLeftCell="A9" activePane="bottomLeft" state="frozen"/>
      <selection pane="bottomLeft" sqref="A1:G1"/>
    </sheetView>
  </sheetViews>
  <sheetFormatPr defaultColWidth="8.85546875" defaultRowHeight="12.75" outlineLevelRow="1" x14ac:dyDescent="0.2"/>
  <cols>
    <col min="1" max="1" width="3.28515625" customWidth="1"/>
    <col min="2" max="2" width="12.42578125" style="125" customWidth="1"/>
    <col min="3" max="3" width="63.140625" style="125" customWidth="1"/>
    <col min="4" max="4" width="4.85546875" customWidth="1"/>
    <col min="5" max="5" width="10.42578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4" t="s">
        <v>163</v>
      </c>
      <c r="B1" s="244"/>
      <c r="C1" s="244"/>
      <c r="D1" s="244"/>
      <c r="E1" s="244"/>
      <c r="F1" s="244"/>
      <c r="G1" s="244"/>
      <c r="AG1" t="s">
        <v>164</v>
      </c>
    </row>
    <row r="2" spans="1:60" ht="24.95" customHeight="1" x14ac:dyDescent="0.2">
      <c r="A2" s="143" t="s">
        <v>7</v>
      </c>
      <c r="B2" s="49" t="s">
        <v>43</v>
      </c>
      <c r="C2" s="245" t="s">
        <v>44</v>
      </c>
      <c r="D2" s="246"/>
      <c r="E2" s="246"/>
      <c r="F2" s="246"/>
      <c r="G2" s="247"/>
      <c r="AG2" t="s">
        <v>165</v>
      </c>
    </row>
    <row r="3" spans="1:60" ht="24.95" customHeight="1" x14ac:dyDescent="0.2">
      <c r="A3" s="143" t="s">
        <v>8</v>
      </c>
      <c r="B3" s="49" t="s">
        <v>43</v>
      </c>
      <c r="C3" s="245" t="s">
        <v>44</v>
      </c>
      <c r="D3" s="246"/>
      <c r="E3" s="246"/>
      <c r="F3" s="246"/>
      <c r="G3" s="247"/>
      <c r="AC3" s="125" t="s">
        <v>165</v>
      </c>
      <c r="AG3" t="s">
        <v>166</v>
      </c>
    </row>
    <row r="4" spans="1:60" ht="24.95" customHeight="1" x14ac:dyDescent="0.2">
      <c r="A4" s="144" t="s">
        <v>9</v>
      </c>
      <c r="B4" s="145" t="s">
        <v>51</v>
      </c>
      <c r="C4" s="248" t="s">
        <v>52</v>
      </c>
      <c r="D4" s="249"/>
      <c r="E4" s="249"/>
      <c r="F4" s="249"/>
      <c r="G4" s="250"/>
      <c r="AG4" t="s">
        <v>167</v>
      </c>
    </row>
    <row r="5" spans="1:60" x14ac:dyDescent="0.2">
      <c r="D5" s="10"/>
    </row>
    <row r="6" spans="1:60" ht="38.25" x14ac:dyDescent="0.2">
      <c r="A6" s="147" t="s">
        <v>168</v>
      </c>
      <c r="B6" s="149" t="s">
        <v>169</v>
      </c>
      <c r="C6" s="149" t="s">
        <v>170</v>
      </c>
      <c r="D6" s="148" t="s">
        <v>171</v>
      </c>
      <c r="E6" s="147" t="s">
        <v>172</v>
      </c>
      <c r="F6" s="146" t="s">
        <v>173</v>
      </c>
      <c r="G6" s="147" t="s">
        <v>29</v>
      </c>
      <c r="H6" s="150" t="s">
        <v>30</v>
      </c>
      <c r="I6" s="150" t="s">
        <v>174</v>
      </c>
      <c r="J6" s="150" t="s">
        <v>31</v>
      </c>
      <c r="K6" s="150" t="s">
        <v>175</v>
      </c>
      <c r="L6" s="150" t="s">
        <v>176</v>
      </c>
      <c r="M6" s="150" t="s">
        <v>177</v>
      </c>
      <c r="N6" s="150" t="s">
        <v>178</v>
      </c>
      <c r="O6" s="150" t="s">
        <v>179</v>
      </c>
      <c r="P6" s="150" t="s">
        <v>180</v>
      </c>
      <c r="Q6" s="150" t="s">
        <v>181</v>
      </c>
      <c r="R6" s="150" t="s">
        <v>182</v>
      </c>
      <c r="S6" s="150" t="s">
        <v>183</v>
      </c>
      <c r="T6" s="150" t="s">
        <v>184</v>
      </c>
      <c r="U6" s="150" t="s">
        <v>185</v>
      </c>
      <c r="V6" s="150" t="s">
        <v>186</v>
      </c>
      <c r="W6" s="150" t="s">
        <v>187</v>
      </c>
      <c r="X6" s="150" t="s">
        <v>188</v>
      </c>
    </row>
    <row r="7" spans="1:60" hidden="1" x14ac:dyDescent="0.2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</row>
    <row r="8" spans="1:60" x14ac:dyDescent="0.2">
      <c r="A8" s="162" t="s">
        <v>189</v>
      </c>
      <c r="B8" s="163" t="s">
        <v>87</v>
      </c>
      <c r="C8" s="183" t="s">
        <v>88</v>
      </c>
      <c r="D8" s="164"/>
      <c r="E8" s="165"/>
      <c r="F8" s="166"/>
      <c r="G8" s="166">
        <f>SUMIF(AG9:AG32,"&lt;&gt;NOR",G9:G32)</f>
        <v>0</v>
      </c>
      <c r="H8" s="166"/>
      <c r="I8" s="166">
        <f>SUM(I9:I32)</f>
        <v>0</v>
      </c>
      <c r="J8" s="166"/>
      <c r="K8" s="166">
        <f>SUM(K9:K32)</f>
        <v>0</v>
      </c>
      <c r="L8" s="166"/>
      <c r="M8" s="166">
        <f>SUM(M9:M32)</f>
        <v>0</v>
      </c>
      <c r="N8" s="166"/>
      <c r="O8" s="166">
        <f>SUM(O9:O32)</f>
        <v>0</v>
      </c>
      <c r="P8" s="166"/>
      <c r="Q8" s="166">
        <f>SUM(Q9:Q32)</f>
        <v>0</v>
      </c>
      <c r="R8" s="166"/>
      <c r="S8" s="166"/>
      <c r="T8" s="167"/>
      <c r="U8" s="161"/>
      <c r="V8" s="161">
        <f>SUM(V9:V32)</f>
        <v>0</v>
      </c>
      <c r="W8" s="161"/>
      <c r="X8" s="161"/>
      <c r="AG8" t="s">
        <v>190</v>
      </c>
    </row>
    <row r="9" spans="1:60" outlineLevel="1" x14ac:dyDescent="0.2">
      <c r="A9" s="175">
        <v>1</v>
      </c>
      <c r="B9" s="176" t="s">
        <v>281</v>
      </c>
      <c r="C9" s="184" t="s">
        <v>282</v>
      </c>
      <c r="D9" s="177" t="s">
        <v>193</v>
      </c>
      <c r="E9" s="178">
        <v>1</v>
      </c>
      <c r="F9" s="179"/>
      <c r="G9" s="180">
        <f t="shared" ref="G9:G32" si="0">ROUND(E9*F9,2)</f>
        <v>0</v>
      </c>
      <c r="H9" s="179"/>
      <c r="I9" s="180">
        <f t="shared" ref="I9:I32" si="1">ROUND(E9*H9,2)</f>
        <v>0</v>
      </c>
      <c r="J9" s="179"/>
      <c r="K9" s="180">
        <f t="shared" ref="K9:K32" si="2">ROUND(E9*J9,2)</f>
        <v>0</v>
      </c>
      <c r="L9" s="180">
        <v>21</v>
      </c>
      <c r="M9" s="180">
        <f t="shared" ref="M9:M32" si="3">G9*(1+L9/100)</f>
        <v>0</v>
      </c>
      <c r="N9" s="180">
        <v>0</v>
      </c>
      <c r="O9" s="180">
        <f t="shared" ref="O9:O32" si="4">ROUND(E9*N9,2)</f>
        <v>0</v>
      </c>
      <c r="P9" s="180">
        <v>0</v>
      </c>
      <c r="Q9" s="180">
        <f t="shared" ref="Q9:Q32" si="5">ROUND(E9*P9,2)</f>
        <v>0</v>
      </c>
      <c r="R9" s="180"/>
      <c r="S9" s="180" t="s">
        <v>194</v>
      </c>
      <c r="T9" s="181" t="s">
        <v>195</v>
      </c>
      <c r="U9" s="160">
        <v>0</v>
      </c>
      <c r="V9" s="160">
        <f t="shared" ref="V9:V32" si="6">ROUND(E9*U9,2)</f>
        <v>0</v>
      </c>
      <c r="W9" s="160"/>
      <c r="X9" s="160" t="s">
        <v>196</v>
      </c>
      <c r="Y9" s="151"/>
      <c r="Z9" s="151"/>
      <c r="AA9" s="151"/>
      <c r="AB9" s="151"/>
      <c r="AC9" s="151"/>
      <c r="AD9" s="151"/>
      <c r="AE9" s="151"/>
      <c r="AF9" s="151"/>
      <c r="AG9" s="151" t="s">
        <v>217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1" x14ac:dyDescent="0.2">
      <c r="A10" s="175">
        <v>2</v>
      </c>
      <c r="B10" s="176" t="s">
        <v>283</v>
      </c>
      <c r="C10" s="184" t="s">
        <v>284</v>
      </c>
      <c r="D10" s="177" t="s">
        <v>193</v>
      </c>
      <c r="E10" s="178">
        <v>1</v>
      </c>
      <c r="F10" s="179"/>
      <c r="G10" s="180">
        <f t="shared" si="0"/>
        <v>0</v>
      </c>
      <c r="H10" s="179"/>
      <c r="I10" s="180">
        <f t="shared" si="1"/>
        <v>0</v>
      </c>
      <c r="J10" s="179"/>
      <c r="K10" s="180">
        <f t="shared" si="2"/>
        <v>0</v>
      </c>
      <c r="L10" s="180">
        <v>21</v>
      </c>
      <c r="M10" s="180">
        <f t="shared" si="3"/>
        <v>0</v>
      </c>
      <c r="N10" s="180">
        <v>0</v>
      </c>
      <c r="O10" s="180">
        <f t="shared" si="4"/>
        <v>0</v>
      </c>
      <c r="P10" s="180">
        <v>0</v>
      </c>
      <c r="Q10" s="180">
        <f t="shared" si="5"/>
        <v>0</v>
      </c>
      <c r="R10" s="180"/>
      <c r="S10" s="180" t="s">
        <v>194</v>
      </c>
      <c r="T10" s="181" t="s">
        <v>195</v>
      </c>
      <c r="U10" s="160">
        <v>0</v>
      </c>
      <c r="V10" s="160">
        <f t="shared" si="6"/>
        <v>0</v>
      </c>
      <c r="W10" s="160"/>
      <c r="X10" s="160" t="s">
        <v>196</v>
      </c>
      <c r="Y10" s="151"/>
      <c r="Z10" s="151"/>
      <c r="AA10" s="151"/>
      <c r="AB10" s="151"/>
      <c r="AC10" s="151"/>
      <c r="AD10" s="151"/>
      <c r="AE10" s="151"/>
      <c r="AF10" s="151"/>
      <c r="AG10" s="151" t="s">
        <v>217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</row>
    <row r="11" spans="1:60" outlineLevel="1" x14ac:dyDescent="0.2">
      <c r="A11" s="175">
        <v>3</v>
      </c>
      <c r="B11" s="176" t="s">
        <v>285</v>
      </c>
      <c r="C11" s="184" t="s">
        <v>286</v>
      </c>
      <c r="D11" s="177" t="s">
        <v>193</v>
      </c>
      <c r="E11" s="178">
        <v>1</v>
      </c>
      <c r="F11" s="179"/>
      <c r="G11" s="180">
        <f t="shared" si="0"/>
        <v>0</v>
      </c>
      <c r="H11" s="179"/>
      <c r="I11" s="180">
        <f t="shared" si="1"/>
        <v>0</v>
      </c>
      <c r="J11" s="179"/>
      <c r="K11" s="180">
        <f t="shared" si="2"/>
        <v>0</v>
      </c>
      <c r="L11" s="180">
        <v>21</v>
      </c>
      <c r="M11" s="180">
        <f t="shared" si="3"/>
        <v>0</v>
      </c>
      <c r="N11" s="180">
        <v>0</v>
      </c>
      <c r="O11" s="180">
        <f t="shared" si="4"/>
        <v>0</v>
      </c>
      <c r="P11" s="180">
        <v>0</v>
      </c>
      <c r="Q11" s="180">
        <f t="shared" si="5"/>
        <v>0</v>
      </c>
      <c r="R11" s="180"/>
      <c r="S11" s="180" t="s">
        <v>194</v>
      </c>
      <c r="T11" s="181" t="s">
        <v>195</v>
      </c>
      <c r="U11" s="160">
        <v>0</v>
      </c>
      <c r="V11" s="160">
        <f t="shared" si="6"/>
        <v>0</v>
      </c>
      <c r="W11" s="160"/>
      <c r="X11" s="160" t="s">
        <v>196</v>
      </c>
      <c r="Y11" s="151"/>
      <c r="Z11" s="151"/>
      <c r="AA11" s="151"/>
      <c r="AB11" s="151"/>
      <c r="AC11" s="151"/>
      <c r="AD11" s="151"/>
      <c r="AE11" s="151"/>
      <c r="AF11" s="151"/>
      <c r="AG11" s="151" t="s">
        <v>217</v>
      </c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1" x14ac:dyDescent="0.2">
      <c r="A12" s="175">
        <v>4</v>
      </c>
      <c r="B12" s="176" t="s">
        <v>287</v>
      </c>
      <c r="C12" s="184" t="s">
        <v>288</v>
      </c>
      <c r="D12" s="177" t="s">
        <v>193</v>
      </c>
      <c r="E12" s="178">
        <v>1</v>
      </c>
      <c r="F12" s="179"/>
      <c r="G12" s="180">
        <f t="shared" si="0"/>
        <v>0</v>
      </c>
      <c r="H12" s="179"/>
      <c r="I12" s="180">
        <f t="shared" si="1"/>
        <v>0</v>
      </c>
      <c r="J12" s="179"/>
      <c r="K12" s="180">
        <f t="shared" si="2"/>
        <v>0</v>
      </c>
      <c r="L12" s="180">
        <v>21</v>
      </c>
      <c r="M12" s="180">
        <f t="shared" si="3"/>
        <v>0</v>
      </c>
      <c r="N12" s="180">
        <v>0</v>
      </c>
      <c r="O12" s="180">
        <f t="shared" si="4"/>
        <v>0</v>
      </c>
      <c r="P12" s="180">
        <v>0</v>
      </c>
      <c r="Q12" s="180">
        <f t="shared" si="5"/>
        <v>0</v>
      </c>
      <c r="R12" s="180"/>
      <c r="S12" s="180" t="s">
        <v>194</v>
      </c>
      <c r="T12" s="181" t="s">
        <v>195</v>
      </c>
      <c r="U12" s="160">
        <v>0</v>
      </c>
      <c r="V12" s="160">
        <f t="shared" si="6"/>
        <v>0</v>
      </c>
      <c r="W12" s="160"/>
      <c r="X12" s="160" t="s">
        <v>196</v>
      </c>
      <c r="Y12" s="151"/>
      <c r="Z12" s="151"/>
      <c r="AA12" s="151"/>
      <c r="AB12" s="151"/>
      <c r="AC12" s="151"/>
      <c r="AD12" s="151"/>
      <c r="AE12" s="151"/>
      <c r="AF12" s="151"/>
      <c r="AG12" s="151" t="s">
        <v>217</v>
      </c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outlineLevel="1" x14ac:dyDescent="0.2">
      <c r="A13" s="175">
        <v>5</v>
      </c>
      <c r="B13" s="176" t="s">
        <v>289</v>
      </c>
      <c r="C13" s="184" t="s">
        <v>290</v>
      </c>
      <c r="D13" s="177" t="s">
        <v>208</v>
      </c>
      <c r="E13" s="178">
        <v>504</v>
      </c>
      <c r="F13" s="179"/>
      <c r="G13" s="180">
        <f t="shared" si="0"/>
        <v>0</v>
      </c>
      <c r="H13" s="179"/>
      <c r="I13" s="180">
        <f t="shared" si="1"/>
        <v>0</v>
      </c>
      <c r="J13" s="179"/>
      <c r="K13" s="180">
        <f t="shared" si="2"/>
        <v>0</v>
      </c>
      <c r="L13" s="180">
        <v>21</v>
      </c>
      <c r="M13" s="180">
        <f t="shared" si="3"/>
        <v>0</v>
      </c>
      <c r="N13" s="180">
        <v>0</v>
      </c>
      <c r="O13" s="180">
        <f t="shared" si="4"/>
        <v>0</v>
      </c>
      <c r="P13" s="180">
        <v>0</v>
      </c>
      <c r="Q13" s="180">
        <f t="shared" si="5"/>
        <v>0</v>
      </c>
      <c r="R13" s="180"/>
      <c r="S13" s="180" t="s">
        <v>194</v>
      </c>
      <c r="T13" s="181" t="s">
        <v>195</v>
      </c>
      <c r="U13" s="160">
        <v>0</v>
      </c>
      <c r="V13" s="160">
        <f t="shared" si="6"/>
        <v>0</v>
      </c>
      <c r="W13" s="160"/>
      <c r="X13" s="160" t="s">
        <v>200</v>
      </c>
      <c r="Y13" s="151"/>
      <c r="Z13" s="151"/>
      <c r="AA13" s="151"/>
      <c r="AB13" s="151"/>
      <c r="AC13" s="151"/>
      <c r="AD13" s="151"/>
      <c r="AE13" s="151"/>
      <c r="AF13" s="151"/>
      <c r="AG13" s="151" t="s">
        <v>291</v>
      </c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outlineLevel="1" x14ac:dyDescent="0.2">
      <c r="A14" s="175">
        <v>6</v>
      </c>
      <c r="B14" s="176" t="s">
        <v>292</v>
      </c>
      <c r="C14" s="184" t="s">
        <v>293</v>
      </c>
      <c r="D14" s="177" t="s">
        <v>208</v>
      </c>
      <c r="E14" s="178">
        <v>0.3</v>
      </c>
      <c r="F14" s="179"/>
      <c r="G14" s="180">
        <f t="shared" si="0"/>
        <v>0</v>
      </c>
      <c r="H14" s="179"/>
      <c r="I14" s="180">
        <f t="shared" si="1"/>
        <v>0</v>
      </c>
      <c r="J14" s="179"/>
      <c r="K14" s="180">
        <f t="shared" si="2"/>
        <v>0</v>
      </c>
      <c r="L14" s="180">
        <v>21</v>
      </c>
      <c r="M14" s="180">
        <f t="shared" si="3"/>
        <v>0</v>
      </c>
      <c r="N14" s="180">
        <v>0</v>
      </c>
      <c r="O14" s="180">
        <f t="shared" si="4"/>
        <v>0</v>
      </c>
      <c r="P14" s="180">
        <v>0</v>
      </c>
      <c r="Q14" s="180">
        <f t="shared" si="5"/>
        <v>0</v>
      </c>
      <c r="R14" s="180"/>
      <c r="S14" s="180" t="s">
        <v>194</v>
      </c>
      <c r="T14" s="181" t="s">
        <v>195</v>
      </c>
      <c r="U14" s="160">
        <v>0</v>
      </c>
      <c r="V14" s="160">
        <f t="shared" si="6"/>
        <v>0</v>
      </c>
      <c r="W14" s="160"/>
      <c r="X14" s="160" t="s">
        <v>200</v>
      </c>
      <c r="Y14" s="151"/>
      <c r="Z14" s="151"/>
      <c r="AA14" s="151"/>
      <c r="AB14" s="151"/>
      <c r="AC14" s="151"/>
      <c r="AD14" s="151"/>
      <c r="AE14" s="151"/>
      <c r="AF14" s="151"/>
      <c r="AG14" s="151" t="s">
        <v>291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1" x14ac:dyDescent="0.2">
      <c r="A15" s="175">
        <v>7</v>
      </c>
      <c r="B15" s="176" t="s">
        <v>294</v>
      </c>
      <c r="C15" s="184" t="s">
        <v>295</v>
      </c>
      <c r="D15" s="177" t="s">
        <v>208</v>
      </c>
      <c r="E15" s="178">
        <v>472</v>
      </c>
      <c r="F15" s="179"/>
      <c r="G15" s="180">
        <f t="shared" si="0"/>
        <v>0</v>
      </c>
      <c r="H15" s="179"/>
      <c r="I15" s="180">
        <f t="shared" si="1"/>
        <v>0</v>
      </c>
      <c r="J15" s="179"/>
      <c r="K15" s="180">
        <f t="shared" si="2"/>
        <v>0</v>
      </c>
      <c r="L15" s="180">
        <v>21</v>
      </c>
      <c r="M15" s="180">
        <f t="shared" si="3"/>
        <v>0</v>
      </c>
      <c r="N15" s="180">
        <v>0</v>
      </c>
      <c r="O15" s="180">
        <f t="shared" si="4"/>
        <v>0</v>
      </c>
      <c r="P15" s="180">
        <v>0</v>
      </c>
      <c r="Q15" s="180">
        <f t="shared" si="5"/>
        <v>0</v>
      </c>
      <c r="R15" s="180"/>
      <c r="S15" s="180" t="s">
        <v>194</v>
      </c>
      <c r="T15" s="181" t="s">
        <v>195</v>
      </c>
      <c r="U15" s="160">
        <v>0</v>
      </c>
      <c r="V15" s="160">
        <f t="shared" si="6"/>
        <v>0</v>
      </c>
      <c r="W15" s="160"/>
      <c r="X15" s="160" t="s">
        <v>200</v>
      </c>
      <c r="Y15" s="151"/>
      <c r="Z15" s="151"/>
      <c r="AA15" s="151"/>
      <c r="AB15" s="151"/>
      <c r="AC15" s="151"/>
      <c r="AD15" s="151"/>
      <c r="AE15" s="151"/>
      <c r="AF15" s="151"/>
      <c r="AG15" s="151" t="s">
        <v>291</v>
      </c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outlineLevel="1" x14ac:dyDescent="0.2">
      <c r="A16" s="175">
        <v>8</v>
      </c>
      <c r="B16" s="176" t="s">
        <v>296</v>
      </c>
      <c r="C16" s="184" t="s">
        <v>297</v>
      </c>
      <c r="D16" s="177" t="s">
        <v>208</v>
      </c>
      <c r="E16" s="178">
        <v>472</v>
      </c>
      <c r="F16" s="179"/>
      <c r="G16" s="180">
        <f t="shared" si="0"/>
        <v>0</v>
      </c>
      <c r="H16" s="179"/>
      <c r="I16" s="180">
        <f t="shared" si="1"/>
        <v>0</v>
      </c>
      <c r="J16" s="179"/>
      <c r="K16" s="180">
        <f t="shared" si="2"/>
        <v>0</v>
      </c>
      <c r="L16" s="180">
        <v>21</v>
      </c>
      <c r="M16" s="180">
        <f t="shared" si="3"/>
        <v>0</v>
      </c>
      <c r="N16" s="180">
        <v>0</v>
      </c>
      <c r="O16" s="180">
        <f t="shared" si="4"/>
        <v>0</v>
      </c>
      <c r="P16" s="180">
        <v>0</v>
      </c>
      <c r="Q16" s="180">
        <f t="shared" si="5"/>
        <v>0</v>
      </c>
      <c r="R16" s="180"/>
      <c r="S16" s="180" t="s">
        <v>194</v>
      </c>
      <c r="T16" s="181" t="s">
        <v>195</v>
      </c>
      <c r="U16" s="160">
        <v>0</v>
      </c>
      <c r="V16" s="160">
        <f t="shared" si="6"/>
        <v>0</v>
      </c>
      <c r="W16" s="160"/>
      <c r="X16" s="160" t="s">
        <v>200</v>
      </c>
      <c r="Y16" s="151"/>
      <c r="Z16" s="151"/>
      <c r="AA16" s="151"/>
      <c r="AB16" s="151"/>
      <c r="AC16" s="151"/>
      <c r="AD16" s="151"/>
      <c r="AE16" s="151"/>
      <c r="AF16" s="151"/>
      <c r="AG16" s="151" t="s">
        <v>291</v>
      </c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outlineLevel="1" x14ac:dyDescent="0.2">
      <c r="A17" s="175">
        <v>9</v>
      </c>
      <c r="B17" s="176" t="s">
        <v>298</v>
      </c>
      <c r="C17" s="184" t="s">
        <v>299</v>
      </c>
      <c r="D17" s="177" t="s">
        <v>300</v>
      </c>
      <c r="E17" s="178">
        <v>106</v>
      </c>
      <c r="F17" s="179"/>
      <c r="G17" s="180">
        <f t="shared" si="0"/>
        <v>0</v>
      </c>
      <c r="H17" s="179"/>
      <c r="I17" s="180">
        <f t="shared" si="1"/>
        <v>0</v>
      </c>
      <c r="J17" s="179"/>
      <c r="K17" s="180">
        <f t="shared" si="2"/>
        <v>0</v>
      </c>
      <c r="L17" s="180">
        <v>21</v>
      </c>
      <c r="M17" s="180">
        <f t="shared" si="3"/>
        <v>0</v>
      </c>
      <c r="N17" s="180">
        <v>0</v>
      </c>
      <c r="O17" s="180">
        <f t="shared" si="4"/>
        <v>0</v>
      </c>
      <c r="P17" s="180">
        <v>0</v>
      </c>
      <c r="Q17" s="180">
        <f t="shared" si="5"/>
        <v>0</v>
      </c>
      <c r="R17" s="180"/>
      <c r="S17" s="180" t="s">
        <v>194</v>
      </c>
      <c r="T17" s="181" t="s">
        <v>195</v>
      </c>
      <c r="U17" s="160">
        <v>0</v>
      </c>
      <c r="V17" s="160">
        <f t="shared" si="6"/>
        <v>0</v>
      </c>
      <c r="W17" s="160"/>
      <c r="X17" s="160" t="s">
        <v>200</v>
      </c>
      <c r="Y17" s="151"/>
      <c r="Z17" s="151"/>
      <c r="AA17" s="151"/>
      <c r="AB17" s="151"/>
      <c r="AC17" s="151"/>
      <c r="AD17" s="151"/>
      <c r="AE17" s="151"/>
      <c r="AF17" s="151"/>
      <c r="AG17" s="151" t="s">
        <v>291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outlineLevel="1" x14ac:dyDescent="0.2">
      <c r="A18" s="175">
        <v>10</v>
      </c>
      <c r="B18" s="176" t="s">
        <v>301</v>
      </c>
      <c r="C18" s="184" t="s">
        <v>302</v>
      </c>
      <c r="D18" s="177" t="s">
        <v>300</v>
      </c>
      <c r="E18" s="178">
        <v>106</v>
      </c>
      <c r="F18" s="179"/>
      <c r="G18" s="180">
        <f t="shared" si="0"/>
        <v>0</v>
      </c>
      <c r="H18" s="179"/>
      <c r="I18" s="180">
        <f t="shared" si="1"/>
        <v>0</v>
      </c>
      <c r="J18" s="179"/>
      <c r="K18" s="180">
        <f t="shared" si="2"/>
        <v>0</v>
      </c>
      <c r="L18" s="180">
        <v>21</v>
      </c>
      <c r="M18" s="180">
        <f t="shared" si="3"/>
        <v>0</v>
      </c>
      <c r="N18" s="180">
        <v>0</v>
      </c>
      <c r="O18" s="180">
        <f t="shared" si="4"/>
        <v>0</v>
      </c>
      <c r="P18" s="180">
        <v>0</v>
      </c>
      <c r="Q18" s="180">
        <f t="shared" si="5"/>
        <v>0</v>
      </c>
      <c r="R18" s="180"/>
      <c r="S18" s="180" t="s">
        <v>194</v>
      </c>
      <c r="T18" s="181" t="s">
        <v>195</v>
      </c>
      <c r="U18" s="160">
        <v>0</v>
      </c>
      <c r="V18" s="160">
        <f t="shared" si="6"/>
        <v>0</v>
      </c>
      <c r="W18" s="160"/>
      <c r="X18" s="160" t="s">
        <v>200</v>
      </c>
      <c r="Y18" s="151"/>
      <c r="Z18" s="151"/>
      <c r="AA18" s="151"/>
      <c r="AB18" s="151"/>
      <c r="AC18" s="151"/>
      <c r="AD18" s="151"/>
      <c r="AE18" s="151"/>
      <c r="AF18" s="151"/>
      <c r="AG18" s="151" t="s">
        <v>291</v>
      </c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outlineLevel="1" x14ac:dyDescent="0.2">
      <c r="A19" s="175">
        <v>11</v>
      </c>
      <c r="B19" s="176" t="s">
        <v>303</v>
      </c>
      <c r="C19" s="184" t="s">
        <v>304</v>
      </c>
      <c r="D19" s="177" t="s">
        <v>300</v>
      </c>
      <c r="E19" s="178">
        <v>102</v>
      </c>
      <c r="F19" s="179"/>
      <c r="G19" s="180">
        <f t="shared" si="0"/>
        <v>0</v>
      </c>
      <c r="H19" s="179"/>
      <c r="I19" s="180">
        <f t="shared" si="1"/>
        <v>0</v>
      </c>
      <c r="J19" s="179"/>
      <c r="K19" s="180">
        <f t="shared" si="2"/>
        <v>0</v>
      </c>
      <c r="L19" s="180">
        <v>21</v>
      </c>
      <c r="M19" s="180">
        <f t="shared" si="3"/>
        <v>0</v>
      </c>
      <c r="N19" s="180">
        <v>0</v>
      </c>
      <c r="O19" s="180">
        <f t="shared" si="4"/>
        <v>0</v>
      </c>
      <c r="P19" s="180">
        <v>0</v>
      </c>
      <c r="Q19" s="180">
        <f t="shared" si="5"/>
        <v>0</v>
      </c>
      <c r="R19" s="180"/>
      <c r="S19" s="180" t="s">
        <v>194</v>
      </c>
      <c r="T19" s="181" t="s">
        <v>195</v>
      </c>
      <c r="U19" s="160">
        <v>0</v>
      </c>
      <c r="V19" s="160">
        <f t="shared" si="6"/>
        <v>0</v>
      </c>
      <c r="W19" s="160"/>
      <c r="X19" s="160" t="s">
        <v>200</v>
      </c>
      <c r="Y19" s="151"/>
      <c r="Z19" s="151"/>
      <c r="AA19" s="151"/>
      <c r="AB19" s="151"/>
      <c r="AC19" s="151"/>
      <c r="AD19" s="151"/>
      <c r="AE19" s="151"/>
      <c r="AF19" s="151"/>
      <c r="AG19" s="151" t="s">
        <v>291</v>
      </c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outlineLevel="1" x14ac:dyDescent="0.2">
      <c r="A20" s="175">
        <v>12</v>
      </c>
      <c r="B20" s="176" t="s">
        <v>305</v>
      </c>
      <c r="C20" s="184" t="s">
        <v>306</v>
      </c>
      <c r="D20" s="177" t="s">
        <v>307</v>
      </c>
      <c r="E20" s="178">
        <v>1570</v>
      </c>
      <c r="F20" s="179"/>
      <c r="G20" s="180">
        <f t="shared" si="0"/>
        <v>0</v>
      </c>
      <c r="H20" s="179"/>
      <c r="I20" s="180">
        <f t="shared" si="1"/>
        <v>0</v>
      </c>
      <c r="J20" s="179"/>
      <c r="K20" s="180">
        <f t="shared" si="2"/>
        <v>0</v>
      </c>
      <c r="L20" s="180">
        <v>21</v>
      </c>
      <c r="M20" s="180">
        <f t="shared" si="3"/>
        <v>0</v>
      </c>
      <c r="N20" s="180">
        <v>0</v>
      </c>
      <c r="O20" s="180">
        <f t="shared" si="4"/>
        <v>0</v>
      </c>
      <c r="P20" s="180">
        <v>0</v>
      </c>
      <c r="Q20" s="180">
        <f t="shared" si="5"/>
        <v>0</v>
      </c>
      <c r="R20" s="180"/>
      <c r="S20" s="180" t="s">
        <v>194</v>
      </c>
      <c r="T20" s="181" t="s">
        <v>195</v>
      </c>
      <c r="U20" s="160">
        <v>0</v>
      </c>
      <c r="V20" s="160">
        <f t="shared" si="6"/>
        <v>0</v>
      </c>
      <c r="W20" s="160"/>
      <c r="X20" s="160" t="s">
        <v>200</v>
      </c>
      <c r="Y20" s="151"/>
      <c r="Z20" s="151"/>
      <c r="AA20" s="151"/>
      <c r="AB20" s="151"/>
      <c r="AC20" s="151"/>
      <c r="AD20" s="151"/>
      <c r="AE20" s="151"/>
      <c r="AF20" s="151"/>
      <c r="AG20" s="151" t="s">
        <v>291</v>
      </c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 outlineLevel="1" x14ac:dyDescent="0.2">
      <c r="A21" s="175">
        <v>13</v>
      </c>
      <c r="B21" s="176" t="s">
        <v>308</v>
      </c>
      <c r="C21" s="184" t="s">
        <v>309</v>
      </c>
      <c r="D21" s="177" t="s">
        <v>307</v>
      </c>
      <c r="E21" s="178">
        <v>2790</v>
      </c>
      <c r="F21" s="179"/>
      <c r="G21" s="180">
        <f t="shared" si="0"/>
        <v>0</v>
      </c>
      <c r="H21" s="179"/>
      <c r="I21" s="180">
        <f t="shared" si="1"/>
        <v>0</v>
      </c>
      <c r="J21" s="179"/>
      <c r="K21" s="180">
        <f t="shared" si="2"/>
        <v>0</v>
      </c>
      <c r="L21" s="180">
        <v>21</v>
      </c>
      <c r="M21" s="180">
        <f t="shared" si="3"/>
        <v>0</v>
      </c>
      <c r="N21" s="180">
        <v>0</v>
      </c>
      <c r="O21" s="180">
        <f t="shared" si="4"/>
        <v>0</v>
      </c>
      <c r="P21" s="180">
        <v>0</v>
      </c>
      <c r="Q21" s="180">
        <f t="shared" si="5"/>
        <v>0</v>
      </c>
      <c r="R21" s="180"/>
      <c r="S21" s="180" t="s">
        <v>194</v>
      </c>
      <c r="T21" s="181" t="s">
        <v>195</v>
      </c>
      <c r="U21" s="160">
        <v>0</v>
      </c>
      <c r="V21" s="160">
        <f t="shared" si="6"/>
        <v>0</v>
      </c>
      <c r="W21" s="160"/>
      <c r="X21" s="160" t="s">
        <v>200</v>
      </c>
      <c r="Y21" s="151"/>
      <c r="Z21" s="151"/>
      <c r="AA21" s="151"/>
      <c r="AB21" s="151"/>
      <c r="AC21" s="151"/>
      <c r="AD21" s="151"/>
      <c r="AE21" s="151"/>
      <c r="AF21" s="151"/>
      <c r="AG21" s="151" t="s">
        <v>291</v>
      </c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</row>
    <row r="22" spans="1:60" outlineLevel="1" x14ac:dyDescent="0.2">
      <c r="A22" s="175">
        <v>14</v>
      </c>
      <c r="B22" s="176" t="s">
        <v>310</v>
      </c>
      <c r="C22" s="184" t="s">
        <v>311</v>
      </c>
      <c r="D22" s="177" t="s">
        <v>208</v>
      </c>
      <c r="E22" s="178">
        <v>432</v>
      </c>
      <c r="F22" s="179"/>
      <c r="G22" s="180">
        <f t="shared" si="0"/>
        <v>0</v>
      </c>
      <c r="H22" s="179"/>
      <c r="I22" s="180">
        <f t="shared" si="1"/>
        <v>0</v>
      </c>
      <c r="J22" s="179"/>
      <c r="K22" s="180">
        <f t="shared" si="2"/>
        <v>0</v>
      </c>
      <c r="L22" s="180">
        <v>21</v>
      </c>
      <c r="M22" s="180">
        <f t="shared" si="3"/>
        <v>0</v>
      </c>
      <c r="N22" s="180">
        <v>0</v>
      </c>
      <c r="O22" s="180">
        <f t="shared" si="4"/>
        <v>0</v>
      </c>
      <c r="P22" s="180">
        <v>0</v>
      </c>
      <c r="Q22" s="180">
        <f t="shared" si="5"/>
        <v>0</v>
      </c>
      <c r="R22" s="180"/>
      <c r="S22" s="180" t="s">
        <v>194</v>
      </c>
      <c r="T22" s="181" t="s">
        <v>195</v>
      </c>
      <c r="U22" s="160">
        <v>0</v>
      </c>
      <c r="V22" s="160">
        <f t="shared" si="6"/>
        <v>0</v>
      </c>
      <c r="W22" s="160"/>
      <c r="X22" s="160" t="s">
        <v>200</v>
      </c>
      <c r="Y22" s="151"/>
      <c r="Z22" s="151"/>
      <c r="AA22" s="151"/>
      <c r="AB22" s="151"/>
      <c r="AC22" s="151"/>
      <c r="AD22" s="151"/>
      <c r="AE22" s="151"/>
      <c r="AF22" s="151"/>
      <c r="AG22" s="151" t="s">
        <v>291</v>
      </c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</row>
    <row r="23" spans="1:60" outlineLevel="1" x14ac:dyDescent="0.2">
      <c r="A23" s="175">
        <v>15</v>
      </c>
      <c r="B23" s="176" t="s">
        <v>312</v>
      </c>
      <c r="C23" s="184" t="s">
        <v>313</v>
      </c>
      <c r="D23" s="177" t="s">
        <v>212</v>
      </c>
      <c r="E23" s="178">
        <v>28</v>
      </c>
      <c r="F23" s="179"/>
      <c r="G23" s="180">
        <f t="shared" si="0"/>
        <v>0</v>
      </c>
      <c r="H23" s="179"/>
      <c r="I23" s="180">
        <f t="shared" si="1"/>
        <v>0</v>
      </c>
      <c r="J23" s="179"/>
      <c r="K23" s="180">
        <f t="shared" si="2"/>
        <v>0</v>
      </c>
      <c r="L23" s="180">
        <v>21</v>
      </c>
      <c r="M23" s="180">
        <f t="shared" si="3"/>
        <v>0</v>
      </c>
      <c r="N23" s="180">
        <v>0</v>
      </c>
      <c r="O23" s="180">
        <f t="shared" si="4"/>
        <v>0</v>
      </c>
      <c r="P23" s="180">
        <v>0</v>
      </c>
      <c r="Q23" s="180">
        <f t="shared" si="5"/>
        <v>0</v>
      </c>
      <c r="R23" s="180"/>
      <c r="S23" s="180" t="s">
        <v>194</v>
      </c>
      <c r="T23" s="181" t="s">
        <v>195</v>
      </c>
      <c r="U23" s="160">
        <v>0</v>
      </c>
      <c r="V23" s="160">
        <f t="shared" si="6"/>
        <v>0</v>
      </c>
      <c r="W23" s="160"/>
      <c r="X23" s="160" t="s">
        <v>200</v>
      </c>
      <c r="Y23" s="151"/>
      <c r="Z23" s="151"/>
      <c r="AA23" s="151"/>
      <c r="AB23" s="151"/>
      <c r="AC23" s="151"/>
      <c r="AD23" s="151"/>
      <c r="AE23" s="151"/>
      <c r="AF23" s="151"/>
      <c r="AG23" s="151" t="s">
        <v>291</v>
      </c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</row>
    <row r="24" spans="1:60" outlineLevel="1" x14ac:dyDescent="0.2">
      <c r="A24" s="175">
        <v>16</v>
      </c>
      <c r="B24" s="176" t="s">
        <v>314</v>
      </c>
      <c r="C24" s="184" t="s">
        <v>315</v>
      </c>
      <c r="D24" s="177" t="s">
        <v>212</v>
      </c>
      <c r="E24" s="178">
        <v>0.8</v>
      </c>
      <c r="F24" s="179"/>
      <c r="G24" s="180">
        <f t="shared" si="0"/>
        <v>0</v>
      </c>
      <c r="H24" s="179"/>
      <c r="I24" s="180">
        <f t="shared" si="1"/>
        <v>0</v>
      </c>
      <c r="J24" s="179"/>
      <c r="K24" s="180">
        <f t="shared" si="2"/>
        <v>0</v>
      </c>
      <c r="L24" s="180">
        <v>21</v>
      </c>
      <c r="M24" s="180">
        <f t="shared" si="3"/>
        <v>0</v>
      </c>
      <c r="N24" s="180">
        <v>0</v>
      </c>
      <c r="O24" s="180">
        <f t="shared" si="4"/>
        <v>0</v>
      </c>
      <c r="P24" s="180">
        <v>0</v>
      </c>
      <c r="Q24" s="180">
        <f t="shared" si="5"/>
        <v>0</v>
      </c>
      <c r="R24" s="180"/>
      <c r="S24" s="180" t="s">
        <v>194</v>
      </c>
      <c r="T24" s="181" t="s">
        <v>195</v>
      </c>
      <c r="U24" s="160">
        <v>0</v>
      </c>
      <c r="V24" s="160">
        <f t="shared" si="6"/>
        <v>0</v>
      </c>
      <c r="W24" s="160"/>
      <c r="X24" s="160" t="s">
        <v>200</v>
      </c>
      <c r="Y24" s="151"/>
      <c r="Z24" s="151"/>
      <c r="AA24" s="151"/>
      <c r="AB24" s="151"/>
      <c r="AC24" s="151"/>
      <c r="AD24" s="151"/>
      <c r="AE24" s="151"/>
      <c r="AF24" s="151"/>
      <c r="AG24" s="151" t="s">
        <v>291</v>
      </c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</row>
    <row r="25" spans="1:60" outlineLevel="1" x14ac:dyDescent="0.2">
      <c r="A25" s="175">
        <v>17</v>
      </c>
      <c r="B25" s="176" t="s">
        <v>316</v>
      </c>
      <c r="C25" s="184" t="s">
        <v>317</v>
      </c>
      <c r="D25" s="177" t="s">
        <v>307</v>
      </c>
      <c r="E25" s="178">
        <v>5</v>
      </c>
      <c r="F25" s="179"/>
      <c r="G25" s="180">
        <f t="shared" si="0"/>
        <v>0</v>
      </c>
      <c r="H25" s="179"/>
      <c r="I25" s="180">
        <f t="shared" si="1"/>
        <v>0</v>
      </c>
      <c r="J25" s="179"/>
      <c r="K25" s="180">
        <f t="shared" si="2"/>
        <v>0</v>
      </c>
      <c r="L25" s="180">
        <v>21</v>
      </c>
      <c r="M25" s="180">
        <f t="shared" si="3"/>
        <v>0</v>
      </c>
      <c r="N25" s="180">
        <v>0</v>
      </c>
      <c r="O25" s="180">
        <f t="shared" si="4"/>
        <v>0</v>
      </c>
      <c r="P25" s="180">
        <v>0</v>
      </c>
      <c r="Q25" s="180">
        <f t="shared" si="5"/>
        <v>0</v>
      </c>
      <c r="R25" s="180"/>
      <c r="S25" s="180" t="s">
        <v>194</v>
      </c>
      <c r="T25" s="181" t="s">
        <v>195</v>
      </c>
      <c r="U25" s="160">
        <v>0</v>
      </c>
      <c r="V25" s="160">
        <f t="shared" si="6"/>
        <v>0</v>
      </c>
      <c r="W25" s="160"/>
      <c r="X25" s="160" t="s">
        <v>200</v>
      </c>
      <c r="Y25" s="151"/>
      <c r="Z25" s="151"/>
      <c r="AA25" s="151"/>
      <c r="AB25" s="151"/>
      <c r="AC25" s="151"/>
      <c r="AD25" s="151"/>
      <c r="AE25" s="151"/>
      <c r="AF25" s="151"/>
      <c r="AG25" s="151" t="s">
        <v>291</v>
      </c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</row>
    <row r="26" spans="1:60" outlineLevel="1" x14ac:dyDescent="0.2">
      <c r="A26" s="175">
        <v>18</v>
      </c>
      <c r="B26" s="176" t="s">
        <v>318</v>
      </c>
      <c r="C26" s="184" t="s">
        <v>319</v>
      </c>
      <c r="D26" s="177" t="s">
        <v>307</v>
      </c>
      <c r="E26" s="178">
        <v>1</v>
      </c>
      <c r="F26" s="179"/>
      <c r="G26" s="180">
        <f t="shared" si="0"/>
        <v>0</v>
      </c>
      <c r="H26" s="179"/>
      <c r="I26" s="180">
        <f t="shared" si="1"/>
        <v>0</v>
      </c>
      <c r="J26" s="179"/>
      <c r="K26" s="180">
        <f t="shared" si="2"/>
        <v>0</v>
      </c>
      <c r="L26" s="180">
        <v>21</v>
      </c>
      <c r="M26" s="180">
        <f t="shared" si="3"/>
        <v>0</v>
      </c>
      <c r="N26" s="180">
        <v>0</v>
      </c>
      <c r="O26" s="180">
        <f t="shared" si="4"/>
        <v>0</v>
      </c>
      <c r="P26" s="180">
        <v>0</v>
      </c>
      <c r="Q26" s="180">
        <f t="shared" si="5"/>
        <v>0</v>
      </c>
      <c r="R26" s="180"/>
      <c r="S26" s="180" t="s">
        <v>194</v>
      </c>
      <c r="T26" s="181" t="s">
        <v>195</v>
      </c>
      <c r="U26" s="160">
        <v>0</v>
      </c>
      <c r="V26" s="160">
        <f t="shared" si="6"/>
        <v>0</v>
      </c>
      <c r="W26" s="160"/>
      <c r="X26" s="160" t="s">
        <v>200</v>
      </c>
      <c r="Y26" s="151"/>
      <c r="Z26" s="151"/>
      <c r="AA26" s="151"/>
      <c r="AB26" s="151"/>
      <c r="AC26" s="151"/>
      <c r="AD26" s="151"/>
      <c r="AE26" s="151"/>
      <c r="AF26" s="151"/>
      <c r="AG26" s="151" t="s">
        <v>291</v>
      </c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</row>
    <row r="27" spans="1:60" outlineLevel="1" x14ac:dyDescent="0.2">
      <c r="A27" s="175">
        <v>19</v>
      </c>
      <c r="B27" s="176" t="s">
        <v>320</v>
      </c>
      <c r="C27" s="184" t="s">
        <v>321</v>
      </c>
      <c r="D27" s="177" t="s">
        <v>307</v>
      </c>
      <c r="E27" s="178">
        <v>4</v>
      </c>
      <c r="F27" s="179"/>
      <c r="G27" s="180">
        <f t="shared" si="0"/>
        <v>0</v>
      </c>
      <c r="H27" s="179"/>
      <c r="I27" s="180">
        <f t="shared" si="1"/>
        <v>0</v>
      </c>
      <c r="J27" s="179"/>
      <c r="K27" s="180">
        <f t="shared" si="2"/>
        <v>0</v>
      </c>
      <c r="L27" s="180">
        <v>21</v>
      </c>
      <c r="M27" s="180">
        <f t="shared" si="3"/>
        <v>0</v>
      </c>
      <c r="N27" s="180">
        <v>0</v>
      </c>
      <c r="O27" s="180">
        <f t="shared" si="4"/>
        <v>0</v>
      </c>
      <c r="P27" s="180">
        <v>0</v>
      </c>
      <c r="Q27" s="180">
        <f t="shared" si="5"/>
        <v>0</v>
      </c>
      <c r="R27" s="180"/>
      <c r="S27" s="180" t="s">
        <v>194</v>
      </c>
      <c r="T27" s="181" t="s">
        <v>195</v>
      </c>
      <c r="U27" s="160">
        <v>0</v>
      </c>
      <c r="V27" s="160">
        <f t="shared" si="6"/>
        <v>0</v>
      </c>
      <c r="W27" s="160"/>
      <c r="X27" s="160" t="s">
        <v>200</v>
      </c>
      <c r="Y27" s="151"/>
      <c r="Z27" s="151"/>
      <c r="AA27" s="151"/>
      <c r="AB27" s="151"/>
      <c r="AC27" s="151"/>
      <c r="AD27" s="151"/>
      <c r="AE27" s="151"/>
      <c r="AF27" s="151"/>
      <c r="AG27" s="151" t="s">
        <v>291</v>
      </c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</row>
    <row r="28" spans="1:60" outlineLevel="1" x14ac:dyDescent="0.2">
      <c r="A28" s="175">
        <v>20</v>
      </c>
      <c r="B28" s="176" t="s">
        <v>322</v>
      </c>
      <c r="C28" s="184" t="s">
        <v>323</v>
      </c>
      <c r="D28" s="177" t="s">
        <v>208</v>
      </c>
      <c r="E28" s="178">
        <v>435</v>
      </c>
      <c r="F28" s="179"/>
      <c r="G28" s="180">
        <f t="shared" si="0"/>
        <v>0</v>
      </c>
      <c r="H28" s="179"/>
      <c r="I28" s="180">
        <f t="shared" si="1"/>
        <v>0</v>
      </c>
      <c r="J28" s="179"/>
      <c r="K28" s="180">
        <f t="shared" si="2"/>
        <v>0</v>
      </c>
      <c r="L28" s="180">
        <v>21</v>
      </c>
      <c r="M28" s="180">
        <f t="shared" si="3"/>
        <v>0</v>
      </c>
      <c r="N28" s="180">
        <v>0</v>
      </c>
      <c r="O28" s="180">
        <f t="shared" si="4"/>
        <v>0</v>
      </c>
      <c r="P28" s="180">
        <v>0</v>
      </c>
      <c r="Q28" s="180">
        <f t="shared" si="5"/>
        <v>0</v>
      </c>
      <c r="R28" s="180"/>
      <c r="S28" s="180" t="s">
        <v>194</v>
      </c>
      <c r="T28" s="181" t="s">
        <v>195</v>
      </c>
      <c r="U28" s="160">
        <v>0</v>
      </c>
      <c r="V28" s="160">
        <f t="shared" si="6"/>
        <v>0</v>
      </c>
      <c r="W28" s="160"/>
      <c r="X28" s="160" t="s">
        <v>200</v>
      </c>
      <c r="Y28" s="151"/>
      <c r="Z28" s="151"/>
      <c r="AA28" s="151"/>
      <c r="AB28" s="151"/>
      <c r="AC28" s="151"/>
      <c r="AD28" s="151"/>
      <c r="AE28" s="151"/>
      <c r="AF28" s="151"/>
      <c r="AG28" s="151" t="s">
        <v>291</v>
      </c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</row>
    <row r="29" spans="1:60" outlineLevel="1" x14ac:dyDescent="0.2">
      <c r="A29" s="175">
        <v>21</v>
      </c>
      <c r="B29" s="176" t="s">
        <v>324</v>
      </c>
      <c r="C29" s="184" t="s">
        <v>325</v>
      </c>
      <c r="D29" s="177" t="s">
        <v>208</v>
      </c>
      <c r="E29" s="178">
        <v>26</v>
      </c>
      <c r="F29" s="179"/>
      <c r="G29" s="180">
        <f t="shared" si="0"/>
        <v>0</v>
      </c>
      <c r="H29" s="179"/>
      <c r="I29" s="180">
        <f t="shared" si="1"/>
        <v>0</v>
      </c>
      <c r="J29" s="179"/>
      <c r="K29" s="180">
        <f t="shared" si="2"/>
        <v>0</v>
      </c>
      <c r="L29" s="180">
        <v>21</v>
      </c>
      <c r="M29" s="180">
        <f t="shared" si="3"/>
        <v>0</v>
      </c>
      <c r="N29" s="180">
        <v>0</v>
      </c>
      <c r="O29" s="180">
        <f t="shared" si="4"/>
        <v>0</v>
      </c>
      <c r="P29" s="180">
        <v>0</v>
      </c>
      <c r="Q29" s="180">
        <f t="shared" si="5"/>
        <v>0</v>
      </c>
      <c r="R29" s="180"/>
      <c r="S29" s="180" t="s">
        <v>194</v>
      </c>
      <c r="T29" s="181" t="s">
        <v>195</v>
      </c>
      <c r="U29" s="160">
        <v>0</v>
      </c>
      <c r="V29" s="160">
        <f t="shared" si="6"/>
        <v>0</v>
      </c>
      <c r="W29" s="160"/>
      <c r="X29" s="160" t="s">
        <v>200</v>
      </c>
      <c r="Y29" s="151"/>
      <c r="Z29" s="151"/>
      <c r="AA29" s="151"/>
      <c r="AB29" s="151"/>
      <c r="AC29" s="151"/>
      <c r="AD29" s="151"/>
      <c r="AE29" s="151"/>
      <c r="AF29" s="151"/>
      <c r="AG29" s="151" t="s">
        <v>291</v>
      </c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</row>
    <row r="30" spans="1:60" outlineLevel="1" x14ac:dyDescent="0.2">
      <c r="A30" s="175">
        <v>22</v>
      </c>
      <c r="B30" s="176" t="s">
        <v>326</v>
      </c>
      <c r="C30" s="184" t="s">
        <v>327</v>
      </c>
      <c r="D30" s="177" t="s">
        <v>307</v>
      </c>
      <c r="E30" s="178">
        <v>1720</v>
      </c>
      <c r="F30" s="179"/>
      <c r="G30" s="180">
        <f t="shared" si="0"/>
        <v>0</v>
      </c>
      <c r="H30" s="179"/>
      <c r="I30" s="180">
        <f t="shared" si="1"/>
        <v>0</v>
      </c>
      <c r="J30" s="179"/>
      <c r="K30" s="180">
        <f t="shared" si="2"/>
        <v>0</v>
      </c>
      <c r="L30" s="180">
        <v>21</v>
      </c>
      <c r="M30" s="180">
        <f t="shared" si="3"/>
        <v>0</v>
      </c>
      <c r="N30" s="180">
        <v>0</v>
      </c>
      <c r="O30" s="180">
        <f t="shared" si="4"/>
        <v>0</v>
      </c>
      <c r="P30" s="180">
        <v>0</v>
      </c>
      <c r="Q30" s="180">
        <f t="shared" si="5"/>
        <v>0</v>
      </c>
      <c r="R30" s="180"/>
      <c r="S30" s="180" t="s">
        <v>194</v>
      </c>
      <c r="T30" s="181" t="s">
        <v>195</v>
      </c>
      <c r="U30" s="160">
        <v>0</v>
      </c>
      <c r="V30" s="160">
        <f t="shared" si="6"/>
        <v>0</v>
      </c>
      <c r="W30" s="160"/>
      <c r="X30" s="160" t="s">
        <v>200</v>
      </c>
      <c r="Y30" s="151"/>
      <c r="Z30" s="151"/>
      <c r="AA30" s="151"/>
      <c r="AB30" s="151"/>
      <c r="AC30" s="151"/>
      <c r="AD30" s="151"/>
      <c r="AE30" s="151"/>
      <c r="AF30" s="151"/>
      <c r="AG30" s="151" t="s">
        <v>291</v>
      </c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</row>
    <row r="31" spans="1:60" outlineLevel="1" x14ac:dyDescent="0.2">
      <c r="A31" s="175">
        <v>23</v>
      </c>
      <c r="B31" s="176" t="s">
        <v>328</v>
      </c>
      <c r="C31" s="184" t="s">
        <v>329</v>
      </c>
      <c r="D31" s="177" t="s">
        <v>307</v>
      </c>
      <c r="E31" s="178">
        <v>4</v>
      </c>
      <c r="F31" s="179"/>
      <c r="G31" s="180">
        <f t="shared" si="0"/>
        <v>0</v>
      </c>
      <c r="H31" s="179"/>
      <c r="I31" s="180">
        <f t="shared" si="1"/>
        <v>0</v>
      </c>
      <c r="J31" s="179"/>
      <c r="K31" s="180">
        <f t="shared" si="2"/>
        <v>0</v>
      </c>
      <c r="L31" s="180">
        <v>21</v>
      </c>
      <c r="M31" s="180">
        <f t="shared" si="3"/>
        <v>0</v>
      </c>
      <c r="N31" s="180">
        <v>0</v>
      </c>
      <c r="O31" s="180">
        <f t="shared" si="4"/>
        <v>0</v>
      </c>
      <c r="P31" s="180">
        <v>0</v>
      </c>
      <c r="Q31" s="180">
        <f t="shared" si="5"/>
        <v>0</v>
      </c>
      <c r="R31" s="180"/>
      <c r="S31" s="180" t="s">
        <v>194</v>
      </c>
      <c r="T31" s="181" t="s">
        <v>195</v>
      </c>
      <c r="U31" s="160">
        <v>0</v>
      </c>
      <c r="V31" s="160">
        <f t="shared" si="6"/>
        <v>0</v>
      </c>
      <c r="W31" s="160"/>
      <c r="X31" s="160" t="s">
        <v>200</v>
      </c>
      <c r="Y31" s="151"/>
      <c r="Z31" s="151"/>
      <c r="AA31" s="151"/>
      <c r="AB31" s="151"/>
      <c r="AC31" s="151"/>
      <c r="AD31" s="151"/>
      <c r="AE31" s="151"/>
      <c r="AF31" s="151"/>
      <c r="AG31" s="151" t="s">
        <v>291</v>
      </c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</row>
    <row r="32" spans="1:60" outlineLevel="1" x14ac:dyDescent="0.2">
      <c r="A32" s="168">
        <v>24</v>
      </c>
      <c r="B32" s="169" t="s">
        <v>330</v>
      </c>
      <c r="C32" s="185" t="s">
        <v>331</v>
      </c>
      <c r="D32" s="170" t="s">
        <v>307</v>
      </c>
      <c r="E32" s="171">
        <v>2</v>
      </c>
      <c r="F32" s="172"/>
      <c r="G32" s="173">
        <f t="shared" si="0"/>
        <v>0</v>
      </c>
      <c r="H32" s="172"/>
      <c r="I32" s="173">
        <f t="shared" si="1"/>
        <v>0</v>
      </c>
      <c r="J32" s="172"/>
      <c r="K32" s="173">
        <f t="shared" si="2"/>
        <v>0</v>
      </c>
      <c r="L32" s="173">
        <v>21</v>
      </c>
      <c r="M32" s="173">
        <f t="shared" si="3"/>
        <v>0</v>
      </c>
      <c r="N32" s="173">
        <v>0</v>
      </c>
      <c r="O32" s="173">
        <f t="shared" si="4"/>
        <v>0</v>
      </c>
      <c r="P32" s="173">
        <v>0</v>
      </c>
      <c r="Q32" s="173">
        <f t="shared" si="5"/>
        <v>0</v>
      </c>
      <c r="R32" s="173"/>
      <c r="S32" s="173" t="s">
        <v>194</v>
      </c>
      <c r="T32" s="174" t="s">
        <v>195</v>
      </c>
      <c r="U32" s="160">
        <v>0</v>
      </c>
      <c r="V32" s="160">
        <f t="shared" si="6"/>
        <v>0</v>
      </c>
      <c r="W32" s="160"/>
      <c r="X32" s="160" t="s">
        <v>200</v>
      </c>
      <c r="Y32" s="151"/>
      <c r="Z32" s="151"/>
      <c r="AA32" s="151"/>
      <c r="AB32" s="151"/>
      <c r="AC32" s="151"/>
      <c r="AD32" s="151"/>
      <c r="AE32" s="151"/>
      <c r="AF32" s="151"/>
      <c r="AG32" s="151" t="s">
        <v>291</v>
      </c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</row>
    <row r="33" spans="1:33" x14ac:dyDescent="0.2">
      <c r="A33" s="3"/>
      <c r="B33" s="4"/>
      <c r="C33" s="186"/>
      <c r="D33" s="6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AE33">
        <v>15</v>
      </c>
      <c r="AF33">
        <v>21</v>
      </c>
      <c r="AG33" t="s">
        <v>176</v>
      </c>
    </row>
    <row r="34" spans="1:33" x14ac:dyDescent="0.2">
      <c r="A34" s="154"/>
      <c r="B34" s="155" t="s">
        <v>29</v>
      </c>
      <c r="C34" s="187"/>
      <c r="D34" s="156"/>
      <c r="E34" s="157"/>
      <c r="F34" s="157"/>
      <c r="G34" s="182">
        <f>G8</f>
        <v>0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AE34">
        <f>SUMIF(L7:L32,AE33,G7:G32)</f>
        <v>0</v>
      </c>
      <c r="AF34">
        <f>SUMIF(L7:L32,AF33,G7:G32)</f>
        <v>0</v>
      </c>
      <c r="AG34" t="s">
        <v>204</v>
      </c>
    </row>
    <row r="35" spans="1:33" x14ac:dyDescent="0.2">
      <c r="C35" s="188"/>
      <c r="D35" s="10"/>
      <c r="AG35" t="s">
        <v>205</v>
      </c>
    </row>
    <row r="36" spans="1:33" x14ac:dyDescent="0.2">
      <c r="D36" s="10"/>
    </row>
    <row r="37" spans="1:33" x14ac:dyDescent="0.2">
      <c r="D37" s="10"/>
    </row>
    <row r="38" spans="1:33" x14ac:dyDescent="0.2">
      <c r="D38" s="10"/>
    </row>
    <row r="39" spans="1:33" x14ac:dyDescent="0.2">
      <c r="D39" s="10"/>
    </row>
    <row r="40" spans="1:33" x14ac:dyDescent="0.2">
      <c r="D40" s="10"/>
    </row>
    <row r="41" spans="1:33" x14ac:dyDescent="0.2">
      <c r="D41" s="10"/>
    </row>
    <row r="42" spans="1:33" x14ac:dyDescent="0.2">
      <c r="D42" s="10"/>
    </row>
    <row r="43" spans="1:33" x14ac:dyDescent="0.2">
      <c r="D43" s="10"/>
    </row>
    <row r="44" spans="1:33" x14ac:dyDescent="0.2">
      <c r="D44" s="10"/>
    </row>
    <row r="45" spans="1:33" x14ac:dyDescent="0.2">
      <c r="D45" s="10"/>
    </row>
    <row r="46" spans="1:33" x14ac:dyDescent="0.2">
      <c r="D46" s="10"/>
    </row>
    <row r="47" spans="1:33" x14ac:dyDescent="0.2">
      <c r="D47" s="10"/>
    </row>
    <row r="48" spans="1:33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5yBY3OYi0hdutsncpf+8v4Up0vT63wZPNj7GH6OEdYQWuLAHlW8RP/9lrTchQ4GR+EdY+3/QHwZ/hogV3lJH3w==" saltValue="GB3DJ7LnMjPiuvZk4tLQdQ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1E207-6FD1-4AF3-8975-F7ADCA1564E1}">
  <sheetPr>
    <outlinePr summaryBelow="0"/>
  </sheetPr>
  <dimension ref="A1:BH5000"/>
  <sheetViews>
    <sheetView topLeftCell="B1" workbookViewId="0">
      <pane ySplit="7" topLeftCell="A8" activePane="bottomLeft" state="frozen"/>
      <selection pane="bottomLeft" sqref="A1:G1"/>
    </sheetView>
  </sheetViews>
  <sheetFormatPr defaultColWidth="8.85546875" defaultRowHeight="12.75" outlineLevelRow="1" x14ac:dyDescent="0.2"/>
  <cols>
    <col min="1" max="1" width="3.28515625" customWidth="1"/>
    <col min="2" max="2" width="12.42578125" style="125" customWidth="1"/>
    <col min="3" max="3" width="63.140625" style="125" customWidth="1"/>
    <col min="4" max="4" width="4.85546875" customWidth="1"/>
    <col min="5" max="5" width="10.42578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4" t="s">
        <v>163</v>
      </c>
      <c r="B1" s="244"/>
      <c r="C1" s="244"/>
      <c r="D1" s="244"/>
      <c r="E1" s="244"/>
      <c r="F1" s="244"/>
      <c r="G1" s="244"/>
      <c r="AG1" t="s">
        <v>164</v>
      </c>
    </row>
    <row r="2" spans="1:60" ht="24.95" customHeight="1" x14ac:dyDescent="0.2">
      <c r="A2" s="143" t="s">
        <v>7</v>
      </c>
      <c r="B2" s="49" t="s">
        <v>43</v>
      </c>
      <c r="C2" s="245" t="s">
        <v>44</v>
      </c>
      <c r="D2" s="246"/>
      <c r="E2" s="246"/>
      <c r="F2" s="246"/>
      <c r="G2" s="247"/>
      <c r="AG2" t="s">
        <v>165</v>
      </c>
    </row>
    <row r="3" spans="1:60" ht="24.95" customHeight="1" x14ac:dyDescent="0.2">
      <c r="A3" s="143" t="s">
        <v>8</v>
      </c>
      <c r="B3" s="49" t="s">
        <v>43</v>
      </c>
      <c r="C3" s="245" t="s">
        <v>44</v>
      </c>
      <c r="D3" s="246"/>
      <c r="E3" s="246"/>
      <c r="F3" s="246"/>
      <c r="G3" s="247"/>
      <c r="AC3" s="125" t="s">
        <v>165</v>
      </c>
      <c r="AG3" t="s">
        <v>166</v>
      </c>
    </row>
    <row r="4" spans="1:60" ht="24.95" customHeight="1" x14ac:dyDescent="0.2">
      <c r="A4" s="144" t="s">
        <v>9</v>
      </c>
      <c r="B4" s="145" t="s">
        <v>55</v>
      </c>
      <c r="C4" s="248" t="s">
        <v>56</v>
      </c>
      <c r="D4" s="249"/>
      <c r="E4" s="249"/>
      <c r="F4" s="249"/>
      <c r="G4" s="250"/>
      <c r="AG4" t="s">
        <v>167</v>
      </c>
    </row>
    <row r="5" spans="1:60" x14ac:dyDescent="0.2">
      <c r="D5" s="10"/>
    </row>
    <row r="6" spans="1:60" ht="38.25" x14ac:dyDescent="0.2">
      <c r="A6" s="147" t="s">
        <v>168</v>
      </c>
      <c r="B6" s="149" t="s">
        <v>169</v>
      </c>
      <c r="C6" s="149" t="s">
        <v>170</v>
      </c>
      <c r="D6" s="148" t="s">
        <v>171</v>
      </c>
      <c r="E6" s="147" t="s">
        <v>172</v>
      </c>
      <c r="F6" s="146" t="s">
        <v>173</v>
      </c>
      <c r="G6" s="147" t="s">
        <v>29</v>
      </c>
      <c r="H6" s="150" t="s">
        <v>30</v>
      </c>
      <c r="I6" s="150" t="s">
        <v>174</v>
      </c>
      <c r="J6" s="150" t="s">
        <v>31</v>
      </c>
      <c r="K6" s="150" t="s">
        <v>175</v>
      </c>
      <c r="L6" s="150" t="s">
        <v>176</v>
      </c>
      <c r="M6" s="150" t="s">
        <v>177</v>
      </c>
      <c r="N6" s="150" t="s">
        <v>178</v>
      </c>
      <c r="O6" s="150" t="s">
        <v>179</v>
      </c>
      <c r="P6" s="150" t="s">
        <v>180</v>
      </c>
      <c r="Q6" s="150" t="s">
        <v>181</v>
      </c>
      <c r="R6" s="150" t="s">
        <v>182</v>
      </c>
      <c r="S6" s="150" t="s">
        <v>183</v>
      </c>
      <c r="T6" s="150" t="s">
        <v>184</v>
      </c>
      <c r="U6" s="150" t="s">
        <v>185</v>
      </c>
      <c r="V6" s="150" t="s">
        <v>186</v>
      </c>
      <c r="W6" s="150" t="s">
        <v>187</v>
      </c>
      <c r="X6" s="150" t="s">
        <v>188</v>
      </c>
    </row>
    <row r="7" spans="1:60" hidden="1" x14ac:dyDescent="0.2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</row>
    <row r="8" spans="1:60" x14ac:dyDescent="0.2">
      <c r="A8" s="162" t="s">
        <v>189</v>
      </c>
      <c r="B8" s="163" t="s">
        <v>151</v>
      </c>
      <c r="C8" s="183" t="s">
        <v>152</v>
      </c>
      <c r="D8" s="164"/>
      <c r="E8" s="165"/>
      <c r="F8" s="166"/>
      <c r="G8" s="166">
        <f>SUMIF(AG9:AG36,"&lt;&gt;NOR",G9:G36)</f>
        <v>0</v>
      </c>
      <c r="H8" s="166"/>
      <c r="I8" s="166">
        <f>SUM(I9:I36)</f>
        <v>0</v>
      </c>
      <c r="J8" s="166"/>
      <c r="K8" s="166">
        <f>SUM(K9:K36)</f>
        <v>0</v>
      </c>
      <c r="L8" s="166"/>
      <c r="M8" s="166">
        <f>SUM(M9:M36)</f>
        <v>0</v>
      </c>
      <c r="N8" s="166"/>
      <c r="O8" s="166">
        <f>SUM(O9:O36)</f>
        <v>0</v>
      </c>
      <c r="P8" s="166"/>
      <c r="Q8" s="166">
        <f>SUM(Q9:Q36)</f>
        <v>0</v>
      </c>
      <c r="R8" s="166"/>
      <c r="S8" s="166"/>
      <c r="T8" s="167"/>
      <c r="U8" s="161"/>
      <c r="V8" s="161">
        <f>SUM(V9:V36)</f>
        <v>0</v>
      </c>
      <c r="W8" s="161"/>
      <c r="X8" s="161"/>
      <c r="AG8" t="s">
        <v>190</v>
      </c>
    </row>
    <row r="9" spans="1:60" outlineLevel="1" x14ac:dyDescent="0.2">
      <c r="A9" s="175">
        <v>1</v>
      </c>
      <c r="B9" s="176" t="s">
        <v>289</v>
      </c>
      <c r="C9" s="184" t="s">
        <v>465</v>
      </c>
      <c r="D9" s="177" t="s">
        <v>386</v>
      </c>
      <c r="E9" s="178">
        <v>84</v>
      </c>
      <c r="F9" s="179"/>
      <c r="G9" s="180">
        <f t="shared" ref="G9:G36" si="0">ROUND(E9*F9,2)</f>
        <v>0</v>
      </c>
      <c r="H9" s="179"/>
      <c r="I9" s="180">
        <f t="shared" ref="I9:I36" si="1">ROUND(E9*H9,2)</f>
        <v>0</v>
      </c>
      <c r="J9" s="179"/>
      <c r="K9" s="180">
        <f t="shared" ref="K9:K36" si="2">ROUND(E9*J9,2)</f>
        <v>0</v>
      </c>
      <c r="L9" s="180">
        <v>21</v>
      </c>
      <c r="M9" s="180">
        <f t="shared" ref="M9:M36" si="3">G9*(1+L9/100)</f>
        <v>0</v>
      </c>
      <c r="N9" s="180">
        <v>0</v>
      </c>
      <c r="O9" s="180">
        <f t="shared" ref="O9:O36" si="4">ROUND(E9*N9,2)</f>
        <v>0</v>
      </c>
      <c r="P9" s="180">
        <v>0</v>
      </c>
      <c r="Q9" s="180">
        <f t="shared" ref="Q9:Q36" si="5">ROUND(E9*P9,2)</f>
        <v>0</v>
      </c>
      <c r="R9" s="180"/>
      <c r="S9" s="180" t="s">
        <v>194</v>
      </c>
      <c r="T9" s="181" t="s">
        <v>195</v>
      </c>
      <c r="U9" s="160">
        <v>0</v>
      </c>
      <c r="V9" s="160">
        <f t="shared" ref="V9:V36" si="6">ROUND(E9*U9,2)</f>
        <v>0</v>
      </c>
      <c r="W9" s="160"/>
      <c r="X9" s="160" t="s">
        <v>200</v>
      </c>
      <c r="Y9" s="151"/>
      <c r="Z9" s="151"/>
      <c r="AA9" s="151"/>
      <c r="AB9" s="151"/>
      <c r="AC9" s="151"/>
      <c r="AD9" s="151"/>
      <c r="AE9" s="151"/>
      <c r="AF9" s="151"/>
      <c r="AG9" s="151" t="s">
        <v>291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1" x14ac:dyDescent="0.2">
      <c r="A10" s="175">
        <v>2</v>
      </c>
      <c r="B10" s="176" t="s">
        <v>292</v>
      </c>
      <c r="C10" s="184" t="s">
        <v>466</v>
      </c>
      <c r="D10" s="177" t="s">
        <v>386</v>
      </c>
      <c r="E10" s="178">
        <v>28</v>
      </c>
      <c r="F10" s="179"/>
      <c r="G10" s="180">
        <f t="shared" si="0"/>
        <v>0</v>
      </c>
      <c r="H10" s="179"/>
      <c r="I10" s="180">
        <f t="shared" si="1"/>
        <v>0</v>
      </c>
      <c r="J10" s="179"/>
      <c r="K10" s="180">
        <f t="shared" si="2"/>
        <v>0</v>
      </c>
      <c r="L10" s="180">
        <v>21</v>
      </c>
      <c r="M10" s="180">
        <f t="shared" si="3"/>
        <v>0</v>
      </c>
      <c r="N10" s="180">
        <v>0</v>
      </c>
      <c r="O10" s="180">
        <f t="shared" si="4"/>
        <v>0</v>
      </c>
      <c r="P10" s="180">
        <v>0</v>
      </c>
      <c r="Q10" s="180">
        <f t="shared" si="5"/>
        <v>0</v>
      </c>
      <c r="R10" s="180"/>
      <c r="S10" s="180" t="s">
        <v>194</v>
      </c>
      <c r="T10" s="181" t="s">
        <v>195</v>
      </c>
      <c r="U10" s="160">
        <v>0</v>
      </c>
      <c r="V10" s="160">
        <f t="shared" si="6"/>
        <v>0</v>
      </c>
      <c r="W10" s="160"/>
      <c r="X10" s="160" t="s">
        <v>200</v>
      </c>
      <c r="Y10" s="151"/>
      <c r="Z10" s="151"/>
      <c r="AA10" s="151"/>
      <c r="AB10" s="151"/>
      <c r="AC10" s="151"/>
      <c r="AD10" s="151"/>
      <c r="AE10" s="151"/>
      <c r="AF10" s="151"/>
      <c r="AG10" s="151" t="s">
        <v>291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</row>
    <row r="11" spans="1:60" outlineLevel="1" x14ac:dyDescent="0.2">
      <c r="A11" s="175">
        <v>3</v>
      </c>
      <c r="B11" s="176" t="s">
        <v>294</v>
      </c>
      <c r="C11" s="184" t="s">
        <v>467</v>
      </c>
      <c r="D11" s="177" t="s">
        <v>386</v>
      </c>
      <c r="E11" s="178">
        <v>35</v>
      </c>
      <c r="F11" s="179"/>
      <c r="G11" s="180">
        <f t="shared" si="0"/>
        <v>0</v>
      </c>
      <c r="H11" s="179"/>
      <c r="I11" s="180">
        <f t="shared" si="1"/>
        <v>0</v>
      </c>
      <c r="J11" s="179"/>
      <c r="K11" s="180">
        <f t="shared" si="2"/>
        <v>0</v>
      </c>
      <c r="L11" s="180">
        <v>21</v>
      </c>
      <c r="M11" s="180">
        <f t="shared" si="3"/>
        <v>0</v>
      </c>
      <c r="N11" s="180">
        <v>0</v>
      </c>
      <c r="O11" s="180">
        <f t="shared" si="4"/>
        <v>0</v>
      </c>
      <c r="P11" s="180">
        <v>0</v>
      </c>
      <c r="Q11" s="180">
        <f t="shared" si="5"/>
        <v>0</v>
      </c>
      <c r="R11" s="180"/>
      <c r="S11" s="180" t="s">
        <v>194</v>
      </c>
      <c r="T11" s="181" t="s">
        <v>195</v>
      </c>
      <c r="U11" s="160">
        <v>0</v>
      </c>
      <c r="V11" s="160">
        <f t="shared" si="6"/>
        <v>0</v>
      </c>
      <c r="W11" s="160"/>
      <c r="X11" s="160" t="s">
        <v>200</v>
      </c>
      <c r="Y11" s="151"/>
      <c r="Z11" s="151"/>
      <c r="AA11" s="151"/>
      <c r="AB11" s="151"/>
      <c r="AC11" s="151"/>
      <c r="AD11" s="151"/>
      <c r="AE11" s="151"/>
      <c r="AF11" s="151"/>
      <c r="AG11" s="151" t="s">
        <v>291</v>
      </c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1" x14ac:dyDescent="0.2">
      <c r="A12" s="175">
        <v>4</v>
      </c>
      <c r="B12" s="176" t="s">
        <v>296</v>
      </c>
      <c r="C12" s="184" t="s">
        <v>468</v>
      </c>
      <c r="D12" s="177" t="s">
        <v>386</v>
      </c>
      <c r="E12" s="178">
        <v>110</v>
      </c>
      <c r="F12" s="179"/>
      <c r="G12" s="180">
        <f t="shared" si="0"/>
        <v>0</v>
      </c>
      <c r="H12" s="179"/>
      <c r="I12" s="180">
        <f t="shared" si="1"/>
        <v>0</v>
      </c>
      <c r="J12" s="179"/>
      <c r="K12" s="180">
        <f t="shared" si="2"/>
        <v>0</v>
      </c>
      <c r="L12" s="180">
        <v>21</v>
      </c>
      <c r="M12" s="180">
        <f t="shared" si="3"/>
        <v>0</v>
      </c>
      <c r="N12" s="180">
        <v>0</v>
      </c>
      <c r="O12" s="180">
        <f t="shared" si="4"/>
        <v>0</v>
      </c>
      <c r="P12" s="180">
        <v>0</v>
      </c>
      <c r="Q12" s="180">
        <f t="shared" si="5"/>
        <v>0</v>
      </c>
      <c r="R12" s="180"/>
      <c r="S12" s="180" t="s">
        <v>194</v>
      </c>
      <c r="T12" s="181" t="s">
        <v>195</v>
      </c>
      <c r="U12" s="160">
        <v>0</v>
      </c>
      <c r="V12" s="160">
        <f t="shared" si="6"/>
        <v>0</v>
      </c>
      <c r="W12" s="160"/>
      <c r="X12" s="160" t="s">
        <v>200</v>
      </c>
      <c r="Y12" s="151"/>
      <c r="Z12" s="151"/>
      <c r="AA12" s="151"/>
      <c r="AB12" s="151"/>
      <c r="AC12" s="151"/>
      <c r="AD12" s="151"/>
      <c r="AE12" s="151"/>
      <c r="AF12" s="151"/>
      <c r="AG12" s="151" t="s">
        <v>291</v>
      </c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outlineLevel="1" x14ac:dyDescent="0.2">
      <c r="A13" s="175">
        <v>5</v>
      </c>
      <c r="B13" s="176" t="s">
        <v>298</v>
      </c>
      <c r="C13" s="184" t="s">
        <v>469</v>
      </c>
      <c r="D13" s="177" t="s">
        <v>386</v>
      </c>
      <c r="E13" s="178">
        <v>84</v>
      </c>
      <c r="F13" s="179"/>
      <c r="G13" s="180">
        <f t="shared" si="0"/>
        <v>0</v>
      </c>
      <c r="H13" s="179"/>
      <c r="I13" s="180">
        <f t="shared" si="1"/>
        <v>0</v>
      </c>
      <c r="J13" s="179"/>
      <c r="K13" s="180">
        <f t="shared" si="2"/>
        <v>0</v>
      </c>
      <c r="L13" s="180">
        <v>21</v>
      </c>
      <c r="M13" s="180">
        <f t="shared" si="3"/>
        <v>0</v>
      </c>
      <c r="N13" s="180">
        <v>0</v>
      </c>
      <c r="O13" s="180">
        <f t="shared" si="4"/>
        <v>0</v>
      </c>
      <c r="P13" s="180">
        <v>0</v>
      </c>
      <c r="Q13" s="180">
        <f t="shared" si="5"/>
        <v>0</v>
      </c>
      <c r="R13" s="180"/>
      <c r="S13" s="180" t="s">
        <v>194</v>
      </c>
      <c r="T13" s="181" t="s">
        <v>195</v>
      </c>
      <c r="U13" s="160">
        <v>0</v>
      </c>
      <c r="V13" s="160">
        <f t="shared" si="6"/>
        <v>0</v>
      </c>
      <c r="W13" s="160"/>
      <c r="X13" s="160" t="s">
        <v>200</v>
      </c>
      <c r="Y13" s="151"/>
      <c r="Z13" s="151"/>
      <c r="AA13" s="151"/>
      <c r="AB13" s="151"/>
      <c r="AC13" s="151"/>
      <c r="AD13" s="151"/>
      <c r="AE13" s="151"/>
      <c r="AF13" s="151"/>
      <c r="AG13" s="151" t="s">
        <v>291</v>
      </c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outlineLevel="1" x14ac:dyDescent="0.2">
      <c r="A14" s="175">
        <v>6</v>
      </c>
      <c r="B14" s="176" t="s">
        <v>301</v>
      </c>
      <c r="C14" s="184" t="s">
        <v>470</v>
      </c>
      <c r="D14" s="177" t="s">
        <v>386</v>
      </c>
      <c r="E14" s="178">
        <v>28</v>
      </c>
      <c r="F14" s="179"/>
      <c r="G14" s="180">
        <f t="shared" si="0"/>
        <v>0</v>
      </c>
      <c r="H14" s="179"/>
      <c r="I14" s="180">
        <f t="shared" si="1"/>
        <v>0</v>
      </c>
      <c r="J14" s="179"/>
      <c r="K14" s="180">
        <f t="shared" si="2"/>
        <v>0</v>
      </c>
      <c r="L14" s="180">
        <v>21</v>
      </c>
      <c r="M14" s="180">
        <f t="shared" si="3"/>
        <v>0</v>
      </c>
      <c r="N14" s="180">
        <v>0</v>
      </c>
      <c r="O14" s="180">
        <f t="shared" si="4"/>
        <v>0</v>
      </c>
      <c r="P14" s="180">
        <v>0</v>
      </c>
      <c r="Q14" s="180">
        <f t="shared" si="5"/>
        <v>0</v>
      </c>
      <c r="R14" s="180"/>
      <c r="S14" s="180" t="s">
        <v>194</v>
      </c>
      <c r="T14" s="181" t="s">
        <v>195</v>
      </c>
      <c r="U14" s="160">
        <v>0</v>
      </c>
      <c r="V14" s="160">
        <f t="shared" si="6"/>
        <v>0</v>
      </c>
      <c r="W14" s="160"/>
      <c r="X14" s="160" t="s">
        <v>200</v>
      </c>
      <c r="Y14" s="151"/>
      <c r="Z14" s="151"/>
      <c r="AA14" s="151"/>
      <c r="AB14" s="151"/>
      <c r="AC14" s="151"/>
      <c r="AD14" s="151"/>
      <c r="AE14" s="151"/>
      <c r="AF14" s="151"/>
      <c r="AG14" s="151" t="s">
        <v>291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1" x14ac:dyDescent="0.2">
      <c r="A15" s="175">
        <v>7</v>
      </c>
      <c r="B15" s="176" t="s">
        <v>303</v>
      </c>
      <c r="C15" s="184" t="s">
        <v>471</v>
      </c>
      <c r="D15" s="177" t="s">
        <v>386</v>
      </c>
      <c r="E15" s="178">
        <v>35</v>
      </c>
      <c r="F15" s="179"/>
      <c r="G15" s="180">
        <f t="shared" si="0"/>
        <v>0</v>
      </c>
      <c r="H15" s="179"/>
      <c r="I15" s="180">
        <f t="shared" si="1"/>
        <v>0</v>
      </c>
      <c r="J15" s="179"/>
      <c r="K15" s="180">
        <f t="shared" si="2"/>
        <v>0</v>
      </c>
      <c r="L15" s="180">
        <v>21</v>
      </c>
      <c r="M15" s="180">
        <f t="shared" si="3"/>
        <v>0</v>
      </c>
      <c r="N15" s="180">
        <v>0</v>
      </c>
      <c r="O15" s="180">
        <f t="shared" si="4"/>
        <v>0</v>
      </c>
      <c r="P15" s="180">
        <v>0</v>
      </c>
      <c r="Q15" s="180">
        <f t="shared" si="5"/>
        <v>0</v>
      </c>
      <c r="R15" s="180"/>
      <c r="S15" s="180" t="s">
        <v>194</v>
      </c>
      <c r="T15" s="181" t="s">
        <v>195</v>
      </c>
      <c r="U15" s="160">
        <v>0</v>
      </c>
      <c r="V15" s="160">
        <f t="shared" si="6"/>
        <v>0</v>
      </c>
      <c r="W15" s="160"/>
      <c r="X15" s="160" t="s">
        <v>200</v>
      </c>
      <c r="Y15" s="151"/>
      <c r="Z15" s="151"/>
      <c r="AA15" s="151"/>
      <c r="AB15" s="151"/>
      <c r="AC15" s="151"/>
      <c r="AD15" s="151"/>
      <c r="AE15" s="151"/>
      <c r="AF15" s="151"/>
      <c r="AG15" s="151" t="s">
        <v>291</v>
      </c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outlineLevel="1" x14ac:dyDescent="0.2">
      <c r="A16" s="175">
        <v>8</v>
      </c>
      <c r="B16" s="176" t="s">
        <v>305</v>
      </c>
      <c r="C16" s="184" t="s">
        <v>472</v>
      </c>
      <c r="D16" s="177" t="s">
        <v>386</v>
      </c>
      <c r="E16" s="178">
        <v>110</v>
      </c>
      <c r="F16" s="179"/>
      <c r="G16" s="180">
        <f t="shared" si="0"/>
        <v>0</v>
      </c>
      <c r="H16" s="179"/>
      <c r="I16" s="180">
        <f t="shared" si="1"/>
        <v>0</v>
      </c>
      <c r="J16" s="179"/>
      <c r="K16" s="180">
        <f t="shared" si="2"/>
        <v>0</v>
      </c>
      <c r="L16" s="180">
        <v>21</v>
      </c>
      <c r="M16" s="180">
        <f t="shared" si="3"/>
        <v>0</v>
      </c>
      <c r="N16" s="180">
        <v>0</v>
      </c>
      <c r="O16" s="180">
        <f t="shared" si="4"/>
        <v>0</v>
      </c>
      <c r="P16" s="180">
        <v>0</v>
      </c>
      <c r="Q16" s="180">
        <f t="shared" si="5"/>
        <v>0</v>
      </c>
      <c r="R16" s="180"/>
      <c r="S16" s="180" t="s">
        <v>194</v>
      </c>
      <c r="T16" s="181" t="s">
        <v>195</v>
      </c>
      <c r="U16" s="160">
        <v>0</v>
      </c>
      <c r="V16" s="160">
        <f t="shared" si="6"/>
        <v>0</v>
      </c>
      <c r="W16" s="160"/>
      <c r="X16" s="160" t="s">
        <v>200</v>
      </c>
      <c r="Y16" s="151"/>
      <c r="Z16" s="151"/>
      <c r="AA16" s="151"/>
      <c r="AB16" s="151"/>
      <c r="AC16" s="151"/>
      <c r="AD16" s="151"/>
      <c r="AE16" s="151"/>
      <c r="AF16" s="151"/>
      <c r="AG16" s="151" t="s">
        <v>291</v>
      </c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outlineLevel="1" x14ac:dyDescent="0.2">
      <c r="A17" s="175">
        <v>9</v>
      </c>
      <c r="B17" s="176" t="s">
        <v>308</v>
      </c>
      <c r="C17" s="184" t="s">
        <v>473</v>
      </c>
      <c r="D17" s="177" t="s">
        <v>307</v>
      </c>
      <c r="E17" s="178">
        <v>65</v>
      </c>
      <c r="F17" s="179"/>
      <c r="G17" s="180">
        <f t="shared" si="0"/>
        <v>0</v>
      </c>
      <c r="H17" s="179"/>
      <c r="I17" s="180">
        <f t="shared" si="1"/>
        <v>0</v>
      </c>
      <c r="J17" s="179"/>
      <c r="K17" s="180">
        <f t="shared" si="2"/>
        <v>0</v>
      </c>
      <c r="L17" s="180">
        <v>21</v>
      </c>
      <c r="M17" s="180">
        <f t="shared" si="3"/>
        <v>0</v>
      </c>
      <c r="N17" s="180">
        <v>0</v>
      </c>
      <c r="O17" s="180">
        <f t="shared" si="4"/>
        <v>0</v>
      </c>
      <c r="P17" s="180">
        <v>0</v>
      </c>
      <c r="Q17" s="180">
        <f t="shared" si="5"/>
        <v>0</v>
      </c>
      <c r="R17" s="180"/>
      <c r="S17" s="180" t="s">
        <v>194</v>
      </c>
      <c r="T17" s="181" t="s">
        <v>195</v>
      </c>
      <c r="U17" s="160">
        <v>0</v>
      </c>
      <c r="V17" s="160">
        <f t="shared" si="6"/>
        <v>0</v>
      </c>
      <c r="W17" s="160"/>
      <c r="X17" s="160" t="s">
        <v>200</v>
      </c>
      <c r="Y17" s="151"/>
      <c r="Z17" s="151"/>
      <c r="AA17" s="151"/>
      <c r="AB17" s="151"/>
      <c r="AC17" s="151"/>
      <c r="AD17" s="151"/>
      <c r="AE17" s="151"/>
      <c r="AF17" s="151"/>
      <c r="AG17" s="151" t="s">
        <v>291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outlineLevel="1" x14ac:dyDescent="0.2">
      <c r="A18" s="175">
        <v>10</v>
      </c>
      <c r="B18" s="176" t="s">
        <v>310</v>
      </c>
      <c r="C18" s="184" t="s">
        <v>474</v>
      </c>
      <c r="D18" s="177" t="s">
        <v>307</v>
      </c>
      <c r="E18" s="178">
        <v>1</v>
      </c>
      <c r="F18" s="179"/>
      <c r="G18" s="180">
        <f t="shared" si="0"/>
        <v>0</v>
      </c>
      <c r="H18" s="179"/>
      <c r="I18" s="180">
        <f t="shared" si="1"/>
        <v>0</v>
      </c>
      <c r="J18" s="179"/>
      <c r="K18" s="180">
        <f t="shared" si="2"/>
        <v>0</v>
      </c>
      <c r="L18" s="180">
        <v>21</v>
      </c>
      <c r="M18" s="180">
        <f t="shared" si="3"/>
        <v>0</v>
      </c>
      <c r="N18" s="180">
        <v>0</v>
      </c>
      <c r="O18" s="180">
        <f t="shared" si="4"/>
        <v>0</v>
      </c>
      <c r="P18" s="180">
        <v>0</v>
      </c>
      <c r="Q18" s="180">
        <f t="shared" si="5"/>
        <v>0</v>
      </c>
      <c r="R18" s="180"/>
      <c r="S18" s="180" t="s">
        <v>194</v>
      </c>
      <c r="T18" s="181" t="s">
        <v>195</v>
      </c>
      <c r="U18" s="160">
        <v>0</v>
      </c>
      <c r="V18" s="160">
        <f t="shared" si="6"/>
        <v>0</v>
      </c>
      <c r="W18" s="160"/>
      <c r="X18" s="160" t="s">
        <v>200</v>
      </c>
      <c r="Y18" s="151"/>
      <c r="Z18" s="151"/>
      <c r="AA18" s="151"/>
      <c r="AB18" s="151"/>
      <c r="AC18" s="151"/>
      <c r="AD18" s="151"/>
      <c r="AE18" s="151"/>
      <c r="AF18" s="151"/>
      <c r="AG18" s="151" t="s">
        <v>291</v>
      </c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outlineLevel="1" x14ac:dyDescent="0.2">
      <c r="A19" s="175">
        <v>11</v>
      </c>
      <c r="B19" s="176" t="s">
        <v>312</v>
      </c>
      <c r="C19" s="184" t="s">
        <v>475</v>
      </c>
      <c r="D19" s="177" t="s">
        <v>307</v>
      </c>
      <c r="E19" s="178">
        <v>2</v>
      </c>
      <c r="F19" s="179"/>
      <c r="G19" s="180">
        <f t="shared" si="0"/>
        <v>0</v>
      </c>
      <c r="H19" s="179"/>
      <c r="I19" s="180">
        <f t="shared" si="1"/>
        <v>0</v>
      </c>
      <c r="J19" s="179"/>
      <c r="K19" s="180">
        <f t="shared" si="2"/>
        <v>0</v>
      </c>
      <c r="L19" s="180">
        <v>21</v>
      </c>
      <c r="M19" s="180">
        <f t="shared" si="3"/>
        <v>0</v>
      </c>
      <c r="N19" s="180">
        <v>0</v>
      </c>
      <c r="O19" s="180">
        <f t="shared" si="4"/>
        <v>0</v>
      </c>
      <c r="P19" s="180">
        <v>0</v>
      </c>
      <c r="Q19" s="180">
        <f t="shared" si="5"/>
        <v>0</v>
      </c>
      <c r="R19" s="180"/>
      <c r="S19" s="180" t="s">
        <v>194</v>
      </c>
      <c r="T19" s="181" t="s">
        <v>195</v>
      </c>
      <c r="U19" s="160">
        <v>0</v>
      </c>
      <c r="V19" s="160">
        <f t="shared" si="6"/>
        <v>0</v>
      </c>
      <c r="W19" s="160"/>
      <c r="X19" s="160" t="s">
        <v>200</v>
      </c>
      <c r="Y19" s="151"/>
      <c r="Z19" s="151"/>
      <c r="AA19" s="151"/>
      <c r="AB19" s="151"/>
      <c r="AC19" s="151"/>
      <c r="AD19" s="151"/>
      <c r="AE19" s="151"/>
      <c r="AF19" s="151"/>
      <c r="AG19" s="151" t="s">
        <v>291</v>
      </c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outlineLevel="1" x14ac:dyDescent="0.2">
      <c r="A20" s="175">
        <v>12</v>
      </c>
      <c r="B20" s="176" t="s">
        <v>314</v>
      </c>
      <c r="C20" s="184" t="s">
        <v>476</v>
      </c>
      <c r="D20" s="177" t="s">
        <v>307</v>
      </c>
      <c r="E20" s="178">
        <v>1</v>
      </c>
      <c r="F20" s="179"/>
      <c r="G20" s="180">
        <f t="shared" si="0"/>
        <v>0</v>
      </c>
      <c r="H20" s="179"/>
      <c r="I20" s="180">
        <f t="shared" si="1"/>
        <v>0</v>
      </c>
      <c r="J20" s="179"/>
      <c r="K20" s="180">
        <f t="shared" si="2"/>
        <v>0</v>
      </c>
      <c r="L20" s="180">
        <v>21</v>
      </c>
      <c r="M20" s="180">
        <f t="shared" si="3"/>
        <v>0</v>
      </c>
      <c r="N20" s="180">
        <v>0</v>
      </c>
      <c r="O20" s="180">
        <f t="shared" si="4"/>
        <v>0</v>
      </c>
      <c r="P20" s="180">
        <v>0</v>
      </c>
      <c r="Q20" s="180">
        <f t="shared" si="5"/>
        <v>0</v>
      </c>
      <c r="R20" s="180"/>
      <c r="S20" s="180" t="s">
        <v>194</v>
      </c>
      <c r="T20" s="181" t="s">
        <v>195</v>
      </c>
      <c r="U20" s="160">
        <v>0</v>
      </c>
      <c r="V20" s="160">
        <f t="shared" si="6"/>
        <v>0</v>
      </c>
      <c r="W20" s="160"/>
      <c r="X20" s="160" t="s">
        <v>200</v>
      </c>
      <c r="Y20" s="151"/>
      <c r="Z20" s="151"/>
      <c r="AA20" s="151"/>
      <c r="AB20" s="151"/>
      <c r="AC20" s="151"/>
      <c r="AD20" s="151"/>
      <c r="AE20" s="151"/>
      <c r="AF20" s="151"/>
      <c r="AG20" s="151" t="s">
        <v>291</v>
      </c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 outlineLevel="1" x14ac:dyDescent="0.2">
      <c r="A21" s="175">
        <v>13</v>
      </c>
      <c r="B21" s="176" t="s">
        <v>316</v>
      </c>
      <c r="C21" s="184" t="s">
        <v>477</v>
      </c>
      <c r="D21" s="177" t="s">
        <v>386</v>
      </c>
      <c r="E21" s="178">
        <v>42</v>
      </c>
      <c r="F21" s="179"/>
      <c r="G21" s="180">
        <f t="shared" si="0"/>
        <v>0</v>
      </c>
      <c r="H21" s="179"/>
      <c r="I21" s="180">
        <f t="shared" si="1"/>
        <v>0</v>
      </c>
      <c r="J21" s="179"/>
      <c r="K21" s="180">
        <f t="shared" si="2"/>
        <v>0</v>
      </c>
      <c r="L21" s="180">
        <v>21</v>
      </c>
      <c r="M21" s="180">
        <f t="shared" si="3"/>
        <v>0</v>
      </c>
      <c r="N21" s="180">
        <v>0</v>
      </c>
      <c r="O21" s="180">
        <f t="shared" si="4"/>
        <v>0</v>
      </c>
      <c r="P21" s="180">
        <v>0</v>
      </c>
      <c r="Q21" s="180">
        <f t="shared" si="5"/>
        <v>0</v>
      </c>
      <c r="R21" s="180"/>
      <c r="S21" s="180" t="s">
        <v>194</v>
      </c>
      <c r="T21" s="181" t="s">
        <v>195</v>
      </c>
      <c r="U21" s="160">
        <v>0</v>
      </c>
      <c r="V21" s="160">
        <f t="shared" si="6"/>
        <v>0</v>
      </c>
      <c r="W21" s="160"/>
      <c r="X21" s="160" t="s">
        <v>200</v>
      </c>
      <c r="Y21" s="151"/>
      <c r="Z21" s="151"/>
      <c r="AA21" s="151"/>
      <c r="AB21" s="151"/>
      <c r="AC21" s="151"/>
      <c r="AD21" s="151"/>
      <c r="AE21" s="151"/>
      <c r="AF21" s="151"/>
      <c r="AG21" s="151" t="s">
        <v>291</v>
      </c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</row>
    <row r="22" spans="1:60" outlineLevel="1" x14ac:dyDescent="0.2">
      <c r="A22" s="175">
        <v>14</v>
      </c>
      <c r="B22" s="176" t="s">
        <v>318</v>
      </c>
      <c r="C22" s="184" t="s">
        <v>478</v>
      </c>
      <c r="D22" s="177" t="s">
        <v>386</v>
      </c>
      <c r="E22" s="178">
        <v>12</v>
      </c>
      <c r="F22" s="179"/>
      <c r="G22" s="180">
        <f t="shared" si="0"/>
        <v>0</v>
      </c>
      <c r="H22" s="179"/>
      <c r="I22" s="180">
        <f t="shared" si="1"/>
        <v>0</v>
      </c>
      <c r="J22" s="179"/>
      <c r="K22" s="180">
        <f t="shared" si="2"/>
        <v>0</v>
      </c>
      <c r="L22" s="180">
        <v>21</v>
      </c>
      <c r="M22" s="180">
        <f t="shared" si="3"/>
        <v>0</v>
      </c>
      <c r="N22" s="180">
        <v>0</v>
      </c>
      <c r="O22" s="180">
        <f t="shared" si="4"/>
        <v>0</v>
      </c>
      <c r="P22" s="180">
        <v>0</v>
      </c>
      <c r="Q22" s="180">
        <f t="shared" si="5"/>
        <v>0</v>
      </c>
      <c r="R22" s="180"/>
      <c r="S22" s="180" t="s">
        <v>194</v>
      </c>
      <c r="T22" s="181" t="s">
        <v>195</v>
      </c>
      <c r="U22" s="160">
        <v>0</v>
      </c>
      <c r="V22" s="160">
        <f t="shared" si="6"/>
        <v>0</v>
      </c>
      <c r="W22" s="160"/>
      <c r="X22" s="160" t="s">
        <v>200</v>
      </c>
      <c r="Y22" s="151"/>
      <c r="Z22" s="151"/>
      <c r="AA22" s="151"/>
      <c r="AB22" s="151"/>
      <c r="AC22" s="151"/>
      <c r="AD22" s="151"/>
      <c r="AE22" s="151"/>
      <c r="AF22" s="151"/>
      <c r="AG22" s="151" t="s">
        <v>291</v>
      </c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</row>
    <row r="23" spans="1:60" outlineLevel="1" x14ac:dyDescent="0.2">
      <c r="A23" s="175">
        <v>15</v>
      </c>
      <c r="B23" s="176" t="s">
        <v>320</v>
      </c>
      <c r="C23" s="184" t="s">
        <v>479</v>
      </c>
      <c r="D23" s="177" t="s">
        <v>386</v>
      </c>
      <c r="E23" s="178">
        <v>32</v>
      </c>
      <c r="F23" s="179"/>
      <c r="G23" s="180">
        <f t="shared" si="0"/>
        <v>0</v>
      </c>
      <c r="H23" s="179"/>
      <c r="I23" s="180">
        <f t="shared" si="1"/>
        <v>0</v>
      </c>
      <c r="J23" s="179"/>
      <c r="K23" s="180">
        <f t="shared" si="2"/>
        <v>0</v>
      </c>
      <c r="L23" s="180">
        <v>21</v>
      </c>
      <c r="M23" s="180">
        <f t="shared" si="3"/>
        <v>0</v>
      </c>
      <c r="N23" s="180">
        <v>0</v>
      </c>
      <c r="O23" s="180">
        <f t="shared" si="4"/>
        <v>0</v>
      </c>
      <c r="P23" s="180">
        <v>0</v>
      </c>
      <c r="Q23" s="180">
        <f t="shared" si="5"/>
        <v>0</v>
      </c>
      <c r="R23" s="180"/>
      <c r="S23" s="180" t="s">
        <v>194</v>
      </c>
      <c r="T23" s="181" t="s">
        <v>195</v>
      </c>
      <c r="U23" s="160">
        <v>0</v>
      </c>
      <c r="V23" s="160">
        <f t="shared" si="6"/>
        <v>0</v>
      </c>
      <c r="W23" s="160"/>
      <c r="X23" s="160" t="s">
        <v>200</v>
      </c>
      <c r="Y23" s="151"/>
      <c r="Z23" s="151"/>
      <c r="AA23" s="151"/>
      <c r="AB23" s="151"/>
      <c r="AC23" s="151"/>
      <c r="AD23" s="151"/>
      <c r="AE23" s="151"/>
      <c r="AF23" s="151"/>
      <c r="AG23" s="151" t="s">
        <v>291</v>
      </c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</row>
    <row r="24" spans="1:60" outlineLevel="1" x14ac:dyDescent="0.2">
      <c r="A24" s="175">
        <v>16</v>
      </c>
      <c r="B24" s="176" t="s">
        <v>322</v>
      </c>
      <c r="C24" s="184" t="s">
        <v>480</v>
      </c>
      <c r="D24" s="177" t="s">
        <v>386</v>
      </c>
      <c r="E24" s="178">
        <v>16</v>
      </c>
      <c r="F24" s="179"/>
      <c r="G24" s="180">
        <f t="shared" si="0"/>
        <v>0</v>
      </c>
      <c r="H24" s="179"/>
      <c r="I24" s="180">
        <f t="shared" si="1"/>
        <v>0</v>
      </c>
      <c r="J24" s="179"/>
      <c r="K24" s="180">
        <f t="shared" si="2"/>
        <v>0</v>
      </c>
      <c r="L24" s="180">
        <v>21</v>
      </c>
      <c r="M24" s="180">
        <f t="shared" si="3"/>
        <v>0</v>
      </c>
      <c r="N24" s="180">
        <v>0</v>
      </c>
      <c r="O24" s="180">
        <f t="shared" si="4"/>
        <v>0</v>
      </c>
      <c r="P24" s="180">
        <v>0</v>
      </c>
      <c r="Q24" s="180">
        <f t="shared" si="5"/>
        <v>0</v>
      </c>
      <c r="R24" s="180"/>
      <c r="S24" s="180" t="s">
        <v>194</v>
      </c>
      <c r="T24" s="181" t="s">
        <v>195</v>
      </c>
      <c r="U24" s="160">
        <v>0</v>
      </c>
      <c r="V24" s="160">
        <f t="shared" si="6"/>
        <v>0</v>
      </c>
      <c r="W24" s="160"/>
      <c r="X24" s="160" t="s">
        <v>200</v>
      </c>
      <c r="Y24" s="151"/>
      <c r="Z24" s="151"/>
      <c r="AA24" s="151"/>
      <c r="AB24" s="151"/>
      <c r="AC24" s="151"/>
      <c r="AD24" s="151"/>
      <c r="AE24" s="151"/>
      <c r="AF24" s="151"/>
      <c r="AG24" s="151" t="s">
        <v>291</v>
      </c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</row>
    <row r="25" spans="1:60" outlineLevel="1" x14ac:dyDescent="0.2">
      <c r="A25" s="175">
        <v>17</v>
      </c>
      <c r="B25" s="176" t="s">
        <v>324</v>
      </c>
      <c r="C25" s="184" t="s">
        <v>481</v>
      </c>
      <c r="D25" s="177" t="s">
        <v>386</v>
      </c>
      <c r="E25" s="178">
        <v>35</v>
      </c>
      <c r="F25" s="179"/>
      <c r="G25" s="180">
        <f t="shared" si="0"/>
        <v>0</v>
      </c>
      <c r="H25" s="179"/>
      <c r="I25" s="180">
        <f t="shared" si="1"/>
        <v>0</v>
      </c>
      <c r="J25" s="179"/>
      <c r="K25" s="180">
        <f t="shared" si="2"/>
        <v>0</v>
      </c>
      <c r="L25" s="180">
        <v>21</v>
      </c>
      <c r="M25" s="180">
        <f t="shared" si="3"/>
        <v>0</v>
      </c>
      <c r="N25" s="180">
        <v>0</v>
      </c>
      <c r="O25" s="180">
        <f t="shared" si="4"/>
        <v>0</v>
      </c>
      <c r="P25" s="180">
        <v>0</v>
      </c>
      <c r="Q25" s="180">
        <f t="shared" si="5"/>
        <v>0</v>
      </c>
      <c r="R25" s="180"/>
      <c r="S25" s="180" t="s">
        <v>194</v>
      </c>
      <c r="T25" s="181" t="s">
        <v>195</v>
      </c>
      <c r="U25" s="160">
        <v>0</v>
      </c>
      <c r="V25" s="160">
        <f t="shared" si="6"/>
        <v>0</v>
      </c>
      <c r="W25" s="160"/>
      <c r="X25" s="160" t="s">
        <v>200</v>
      </c>
      <c r="Y25" s="151"/>
      <c r="Z25" s="151"/>
      <c r="AA25" s="151"/>
      <c r="AB25" s="151"/>
      <c r="AC25" s="151"/>
      <c r="AD25" s="151"/>
      <c r="AE25" s="151"/>
      <c r="AF25" s="151"/>
      <c r="AG25" s="151" t="s">
        <v>291</v>
      </c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</row>
    <row r="26" spans="1:60" outlineLevel="1" x14ac:dyDescent="0.2">
      <c r="A26" s="175">
        <v>18</v>
      </c>
      <c r="B26" s="176" t="s">
        <v>326</v>
      </c>
      <c r="C26" s="184" t="s">
        <v>482</v>
      </c>
      <c r="D26" s="177" t="s">
        <v>307</v>
      </c>
      <c r="E26" s="178">
        <v>1</v>
      </c>
      <c r="F26" s="179"/>
      <c r="G26" s="180">
        <f t="shared" si="0"/>
        <v>0</v>
      </c>
      <c r="H26" s="179"/>
      <c r="I26" s="180">
        <f t="shared" si="1"/>
        <v>0</v>
      </c>
      <c r="J26" s="179"/>
      <c r="K26" s="180">
        <f t="shared" si="2"/>
        <v>0</v>
      </c>
      <c r="L26" s="180">
        <v>21</v>
      </c>
      <c r="M26" s="180">
        <f t="shared" si="3"/>
        <v>0</v>
      </c>
      <c r="N26" s="180">
        <v>0</v>
      </c>
      <c r="O26" s="180">
        <f t="shared" si="4"/>
        <v>0</v>
      </c>
      <c r="P26" s="180">
        <v>0</v>
      </c>
      <c r="Q26" s="180">
        <f t="shared" si="5"/>
        <v>0</v>
      </c>
      <c r="R26" s="180"/>
      <c r="S26" s="180" t="s">
        <v>194</v>
      </c>
      <c r="T26" s="181" t="s">
        <v>195</v>
      </c>
      <c r="U26" s="160">
        <v>0</v>
      </c>
      <c r="V26" s="160">
        <f t="shared" si="6"/>
        <v>0</v>
      </c>
      <c r="W26" s="160"/>
      <c r="X26" s="160" t="s">
        <v>200</v>
      </c>
      <c r="Y26" s="151"/>
      <c r="Z26" s="151"/>
      <c r="AA26" s="151"/>
      <c r="AB26" s="151"/>
      <c r="AC26" s="151"/>
      <c r="AD26" s="151"/>
      <c r="AE26" s="151"/>
      <c r="AF26" s="151"/>
      <c r="AG26" s="151" t="s">
        <v>291</v>
      </c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</row>
    <row r="27" spans="1:60" outlineLevel="1" x14ac:dyDescent="0.2">
      <c r="A27" s="175">
        <v>19</v>
      </c>
      <c r="B27" s="176" t="s">
        <v>328</v>
      </c>
      <c r="C27" s="184" t="s">
        <v>483</v>
      </c>
      <c r="D27" s="177" t="s">
        <v>307</v>
      </c>
      <c r="E27" s="178">
        <v>5</v>
      </c>
      <c r="F27" s="179"/>
      <c r="G27" s="180">
        <f t="shared" si="0"/>
        <v>0</v>
      </c>
      <c r="H27" s="179"/>
      <c r="I27" s="180">
        <f t="shared" si="1"/>
        <v>0</v>
      </c>
      <c r="J27" s="179"/>
      <c r="K27" s="180">
        <f t="shared" si="2"/>
        <v>0</v>
      </c>
      <c r="L27" s="180">
        <v>21</v>
      </c>
      <c r="M27" s="180">
        <f t="shared" si="3"/>
        <v>0</v>
      </c>
      <c r="N27" s="180">
        <v>0</v>
      </c>
      <c r="O27" s="180">
        <f t="shared" si="4"/>
        <v>0</v>
      </c>
      <c r="P27" s="180">
        <v>0</v>
      </c>
      <c r="Q27" s="180">
        <f t="shared" si="5"/>
        <v>0</v>
      </c>
      <c r="R27" s="180"/>
      <c r="S27" s="180" t="s">
        <v>194</v>
      </c>
      <c r="T27" s="181" t="s">
        <v>195</v>
      </c>
      <c r="U27" s="160">
        <v>0</v>
      </c>
      <c r="V27" s="160">
        <f t="shared" si="6"/>
        <v>0</v>
      </c>
      <c r="W27" s="160"/>
      <c r="X27" s="160" t="s">
        <v>200</v>
      </c>
      <c r="Y27" s="151"/>
      <c r="Z27" s="151"/>
      <c r="AA27" s="151"/>
      <c r="AB27" s="151"/>
      <c r="AC27" s="151"/>
      <c r="AD27" s="151"/>
      <c r="AE27" s="151"/>
      <c r="AF27" s="151"/>
      <c r="AG27" s="151" t="s">
        <v>291</v>
      </c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</row>
    <row r="28" spans="1:60" outlineLevel="1" x14ac:dyDescent="0.2">
      <c r="A28" s="175">
        <v>20</v>
      </c>
      <c r="B28" s="176" t="s">
        <v>330</v>
      </c>
      <c r="C28" s="184" t="s">
        <v>484</v>
      </c>
      <c r="D28" s="177" t="s">
        <v>307</v>
      </c>
      <c r="E28" s="178">
        <v>5</v>
      </c>
      <c r="F28" s="179"/>
      <c r="G28" s="180">
        <f t="shared" si="0"/>
        <v>0</v>
      </c>
      <c r="H28" s="179"/>
      <c r="I28" s="180">
        <f t="shared" si="1"/>
        <v>0</v>
      </c>
      <c r="J28" s="179"/>
      <c r="K28" s="180">
        <f t="shared" si="2"/>
        <v>0</v>
      </c>
      <c r="L28" s="180">
        <v>21</v>
      </c>
      <c r="M28" s="180">
        <f t="shared" si="3"/>
        <v>0</v>
      </c>
      <c r="N28" s="180">
        <v>0</v>
      </c>
      <c r="O28" s="180">
        <f t="shared" si="4"/>
        <v>0</v>
      </c>
      <c r="P28" s="180">
        <v>0</v>
      </c>
      <c r="Q28" s="180">
        <f t="shared" si="5"/>
        <v>0</v>
      </c>
      <c r="R28" s="180"/>
      <c r="S28" s="180" t="s">
        <v>194</v>
      </c>
      <c r="T28" s="181" t="s">
        <v>195</v>
      </c>
      <c r="U28" s="160">
        <v>0</v>
      </c>
      <c r="V28" s="160">
        <f t="shared" si="6"/>
        <v>0</v>
      </c>
      <c r="W28" s="160"/>
      <c r="X28" s="160" t="s">
        <v>200</v>
      </c>
      <c r="Y28" s="151"/>
      <c r="Z28" s="151"/>
      <c r="AA28" s="151"/>
      <c r="AB28" s="151"/>
      <c r="AC28" s="151"/>
      <c r="AD28" s="151"/>
      <c r="AE28" s="151"/>
      <c r="AF28" s="151"/>
      <c r="AG28" s="151" t="s">
        <v>291</v>
      </c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</row>
    <row r="29" spans="1:60" outlineLevel="1" x14ac:dyDescent="0.2">
      <c r="A29" s="175">
        <v>21</v>
      </c>
      <c r="B29" s="176" t="s">
        <v>485</v>
      </c>
      <c r="C29" s="184" t="s">
        <v>486</v>
      </c>
      <c r="D29" s="177" t="s">
        <v>307</v>
      </c>
      <c r="E29" s="178">
        <v>4</v>
      </c>
      <c r="F29" s="179"/>
      <c r="G29" s="180">
        <f t="shared" si="0"/>
        <v>0</v>
      </c>
      <c r="H29" s="179"/>
      <c r="I29" s="180">
        <f t="shared" si="1"/>
        <v>0</v>
      </c>
      <c r="J29" s="179"/>
      <c r="K29" s="180">
        <f t="shared" si="2"/>
        <v>0</v>
      </c>
      <c r="L29" s="180">
        <v>21</v>
      </c>
      <c r="M29" s="180">
        <f t="shared" si="3"/>
        <v>0</v>
      </c>
      <c r="N29" s="180">
        <v>0</v>
      </c>
      <c r="O29" s="180">
        <f t="shared" si="4"/>
        <v>0</v>
      </c>
      <c r="P29" s="180">
        <v>0</v>
      </c>
      <c r="Q29" s="180">
        <f t="shared" si="5"/>
        <v>0</v>
      </c>
      <c r="R29" s="180"/>
      <c r="S29" s="180" t="s">
        <v>194</v>
      </c>
      <c r="T29" s="181" t="s">
        <v>195</v>
      </c>
      <c r="U29" s="160">
        <v>0</v>
      </c>
      <c r="V29" s="160">
        <f t="shared" si="6"/>
        <v>0</v>
      </c>
      <c r="W29" s="160"/>
      <c r="X29" s="160" t="s">
        <v>200</v>
      </c>
      <c r="Y29" s="151"/>
      <c r="Z29" s="151"/>
      <c r="AA29" s="151"/>
      <c r="AB29" s="151"/>
      <c r="AC29" s="151"/>
      <c r="AD29" s="151"/>
      <c r="AE29" s="151"/>
      <c r="AF29" s="151"/>
      <c r="AG29" s="151" t="s">
        <v>291</v>
      </c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</row>
    <row r="30" spans="1:60" outlineLevel="1" x14ac:dyDescent="0.2">
      <c r="A30" s="175">
        <v>22</v>
      </c>
      <c r="B30" s="176" t="s">
        <v>281</v>
      </c>
      <c r="C30" s="184" t="s">
        <v>487</v>
      </c>
      <c r="D30" s="177" t="s">
        <v>307</v>
      </c>
      <c r="E30" s="178">
        <v>3</v>
      </c>
      <c r="F30" s="179"/>
      <c r="G30" s="180">
        <f t="shared" si="0"/>
        <v>0</v>
      </c>
      <c r="H30" s="179"/>
      <c r="I30" s="180">
        <f t="shared" si="1"/>
        <v>0</v>
      </c>
      <c r="J30" s="179"/>
      <c r="K30" s="180">
        <f t="shared" si="2"/>
        <v>0</v>
      </c>
      <c r="L30" s="180">
        <v>21</v>
      </c>
      <c r="M30" s="180">
        <f t="shared" si="3"/>
        <v>0</v>
      </c>
      <c r="N30" s="180">
        <v>0</v>
      </c>
      <c r="O30" s="180">
        <f t="shared" si="4"/>
        <v>0</v>
      </c>
      <c r="P30" s="180">
        <v>0</v>
      </c>
      <c r="Q30" s="180">
        <f t="shared" si="5"/>
        <v>0</v>
      </c>
      <c r="R30" s="180"/>
      <c r="S30" s="180" t="s">
        <v>194</v>
      </c>
      <c r="T30" s="181" t="s">
        <v>195</v>
      </c>
      <c r="U30" s="160">
        <v>0</v>
      </c>
      <c r="V30" s="160">
        <f t="shared" si="6"/>
        <v>0</v>
      </c>
      <c r="W30" s="160"/>
      <c r="X30" s="160" t="s">
        <v>200</v>
      </c>
      <c r="Y30" s="151"/>
      <c r="Z30" s="151"/>
      <c r="AA30" s="151"/>
      <c r="AB30" s="151"/>
      <c r="AC30" s="151"/>
      <c r="AD30" s="151"/>
      <c r="AE30" s="151"/>
      <c r="AF30" s="151"/>
      <c r="AG30" s="151" t="s">
        <v>291</v>
      </c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</row>
    <row r="31" spans="1:60" outlineLevel="1" x14ac:dyDescent="0.2">
      <c r="A31" s="175">
        <v>23</v>
      </c>
      <c r="B31" s="176" t="s">
        <v>283</v>
      </c>
      <c r="C31" s="184" t="s">
        <v>488</v>
      </c>
      <c r="D31" s="177" t="s">
        <v>307</v>
      </c>
      <c r="E31" s="178">
        <v>4</v>
      </c>
      <c r="F31" s="179"/>
      <c r="G31" s="180">
        <f t="shared" si="0"/>
        <v>0</v>
      </c>
      <c r="H31" s="179"/>
      <c r="I31" s="180">
        <f t="shared" si="1"/>
        <v>0</v>
      </c>
      <c r="J31" s="179"/>
      <c r="K31" s="180">
        <f t="shared" si="2"/>
        <v>0</v>
      </c>
      <c r="L31" s="180">
        <v>21</v>
      </c>
      <c r="M31" s="180">
        <f t="shared" si="3"/>
        <v>0</v>
      </c>
      <c r="N31" s="180">
        <v>0</v>
      </c>
      <c r="O31" s="180">
        <f t="shared" si="4"/>
        <v>0</v>
      </c>
      <c r="P31" s="180">
        <v>0</v>
      </c>
      <c r="Q31" s="180">
        <f t="shared" si="5"/>
        <v>0</v>
      </c>
      <c r="R31" s="180"/>
      <c r="S31" s="180" t="s">
        <v>194</v>
      </c>
      <c r="T31" s="181" t="s">
        <v>195</v>
      </c>
      <c r="U31" s="160">
        <v>0</v>
      </c>
      <c r="V31" s="160">
        <f t="shared" si="6"/>
        <v>0</v>
      </c>
      <c r="W31" s="160"/>
      <c r="X31" s="160" t="s">
        <v>200</v>
      </c>
      <c r="Y31" s="151"/>
      <c r="Z31" s="151"/>
      <c r="AA31" s="151"/>
      <c r="AB31" s="151"/>
      <c r="AC31" s="151"/>
      <c r="AD31" s="151"/>
      <c r="AE31" s="151"/>
      <c r="AF31" s="151"/>
      <c r="AG31" s="151" t="s">
        <v>291</v>
      </c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</row>
    <row r="32" spans="1:60" outlineLevel="1" x14ac:dyDescent="0.2">
      <c r="A32" s="175">
        <v>24</v>
      </c>
      <c r="B32" s="176" t="s">
        <v>285</v>
      </c>
      <c r="C32" s="184" t="s">
        <v>489</v>
      </c>
      <c r="D32" s="177" t="s">
        <v>307</v>
      </c>
      <c r="E32" s="178">
        <v>16</v>
      </c>
      <c r="F32" s="179"/>
      <c r="G32" s="180">
        <f t="shared" si="0"/>
        <v>0</v>
      </c>
      <c r="H32" s="179"/>
      <c r="I32" s="180">
        <f t="shared" si="1"/>
        <v>0</v>
      </c>
      <c r="J32" s="179"/>
      <c r="K32" s="180">
        <f t="shared" si="2"/>
        <v>0</v>
      </c>
      <c r="L32" s="180">
        <v>21</v>
      </c>
      <c r="M32" s="180">
        <f t="shared" si="3"/>
        <v>0</v>
      </c>
      <c r="N32" s="180">
        <v>0</v>
      </c>
      <c r="O32" s="180">
        <f t="shared" si="4"/>
        <v>0</v>
      </c>
      <c r="P32" s="180">
        <v>0</v>
      </c>
      <c r="Q32" s="180">
        <f t="shared" si="5"/>
        <v>0</v>
      </c>
      <c r="R32" s="180"/>
      <c r="S32" s="180" t="s">
        <v>194</v>
      </c>
      <c r="T32" s="181" t="s">
        <v>195</v>
      </c>
      <c r="U32" s="160">
        <v>0</v>
      </c>
      <c r="V32" s="160">
        <f t="shared" si="6"/>
        <v>0</v>
      </c>
      <c r="W32" s="160"/>
      <c r="X32" s="160" t="s">
        <v>200</v>
      </c>
      <c r="Y32" s="151"/>
      <c r="Z32" s="151"/>
      <c r="AA32" s="151"/>
      <c r="AB32" s="151"/>
      <c r="AC32" s="151"/>
      <c r="AD32" s="151"/>
      <c r="AE32" s="151"/>
      <c r="AF32" s="151"/>
      <c r="AG32" s="151" t="s">
        <v>291</v>
      </c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</row>
    <row r="33" spans="1:60" outlineLevel="1" x14ac:dyDescent="0.2">
      <c r="A33" s="175">
        <v>25</v>
      </c>
      <c r="B33" s="176" t="s">
        <v>287</v>
      </c>
      <c r="C33" s="184" t="s">
        <v>490</v>
      </c>
      <c r="D33" s="177" t="s">
        <v>307</v>
      </c>
      <c r="E33" s="178">
        <v>1</v>
      </c>
      <c r="F33" s="179"/>
      <c r="G33" s="180">
        <f t="shared" si="0"/>
        <v>0</v>
      </c>
      <c r="H33" s="179"/>
      <c r="I33" s="180">
        <f t="shared" si="1"/>
        <v>0</v>
      </c>
      <c r="J33" s="179"/>
      <c r="K33" s="180">
        <f t="shared" si="2"/>
        <v>0</v>
      </c>
      <c r="L33" s="180">
        <v>21</v>
      </c>
      <c r="M33" s="180">
        <f t="shared" si="3"/>
        <v>0</v>
      </c>
      <c r="N33" s="180">
        <v>0</v>
      </c>
      <c r="O33" s="180">
        <f t="shared" si="4"/>
        <v>0</v>
      </c>
      <c r="P33" s="180">
        <v>0</v>
      </c>
      <c r="Q33" s="180">
        <f t="shared" si="5"/>
        <v>0</v>
      </c>
      <c r="R33" s="180"/>
      <c r="S33" s="180" t="s">
        <v>194</v>
      </c>
      <c r="T33" s="181" t="s">
        <v>195</v>
      </c>
      <c r="U33" s="160">
        <v>0</v>
      </c>
      <c r="V33" s="160">
        <f t="shared" si="6"/>
        <v>0</v>
      </c>
      <c r="W33" s="160"/>
      <c r="X33" s="160" t="s">
        <v>200</v>
      </c>
      <c r="Y33" s="151"/>
      <c r="Z33" s="151"/>
      <c r="AA33" s="151"/>
      <c r="AB33" s="151"/>
      <c r="AC33" s="151"/>
      <c r="AD33" s="151"/>
      <c r="AE33" s="151"/>
      <c r="AF33" s="151"/>
      <c r="AG33" s="151" t="s">
        <v>291</v>
      </c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</row>
    <row r="34" spans="1:60" outlineLevel="1" x14ac:dyDescent="0.2">
      <c r="A34" s="175">
        <v>26</v>
      </c>
      <c r="B34" s="176" t="s">
        <v>491</v>
      </c>
      <c r="C34" s="184" t="s">
        <v>492</v>
      </c>
      <c r="D34" s="177" t="s">
        <v>307</v>
      </c>
      <c r="E34" s="178">
        <v>1</v>
      </c>
      <c r="F34" s="179"/>
      <c r="G34" s="180">
        <f t="shared" si="0"/>
        <v>0</v>
      </c>
      <c r="H34" s="179"/>
      <c r="I34" s="180">
        <f t="shared" si="1"/>
        <v>0</v>
      </c>
      <c r="J34" s="179"/>
      <c r="K34" s="180">
        <f t="shared" si="2"/>
        <v>0</v>
      </c>
      <c r="L34" s="180">
        <v>21</v>
      </c>
      <c r="M34" s="180">
        <f t="shared" si="3"/>
        <v>0</v>
      </c>
      <c r="N34" s="180">
        <v>0</v>
      </c>
      <c r="O34" s="180">
        <f t="shared" si="4"/>
        <v>0</v>
      </c>
      <c r="P34" s="180">
        <v>0</v>
      </c>
      <c r="Q34" s="180">
        <f t="shared" si="5"/>
        <v>0</v>
      </c>
      <c r="R34" s="180"/>
      <c r="S34" s="180" t="s">
        <v>194</v>
      </c>
      <c r="T34" s="181" t="s">
        <v>195</v>
      </c>
      <c r="U34" s="160">
        <v>0</v>
      </c>
      <c r="V34" s="160">
        <f t="shared" si="6"/>
        <v>0</v>
      </c>
      <c r="W34" s="160"/>
      <c r="X34" s="160" t="s">
        <v>200</v>
      </c>
      <c r="Y34" s="151"/>
      <c r="Z34" s="151"/>
      <c r="AA34" s="151"/>
      <c r="AB34" s="151"/>
      <c r="AC34" s="151"/>
      <c r="AD34" s="151"/>
      <c r="AE34" s="151"/>
      <c r="AF34" s="151"/>
      <c r="AG34" s="151" t="s">
        <v>291</v>
      </c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</row>
    <row r="35" spans="1:60" outlineLevel="1" x14ac:dyDescent="0.2">
      <c r="A35" s="175">
        <v>27</v>
      </c>
      <c r="B35" s="176" t="s">
        <v>493</v>
      </c>
      <c r="C35" s="184" t="s">
        <v>494</v>
      </c>
      <c r="D35" s="177" t="s">
        <v>307</v>
      </c>
      <c r="E35" s="178">
        <v>1</v>
      </c>
      <c r="F35" s="179"/>
      <c r="G35" s="180">
        <f t="shared" si="0"/>
        <v>0</v>
      </c>
      <c r="H35" s="179"/>
      <c r="I35" s="180">
        <f t="shared" si="1"/>
        <v>0</v>
      </c>
      <c r="J35" s="179"/>
      <c r="K35" s="180">
        <f t="shared" si="2"/>
        <v>0</v>
      </c>
      <c r="L35" s="180">
        <v>21</v>
      </c>
      <c r="M35" s="180">
        <f t="shared" si="3"/>
        <v>0</v>
      </c>
      <c r="N35" s="180">
        <v>0</v>
      </c>
      <c r="O35" s="180">
        <f t="shared" si="4"/>
        <v>0</v>
      </c>
      <c r="P35" s="180">
        <v>0</v>
      </c>
      <c r="Q35" s="180">
        <f t="shared" si="5"/>
        <v>0</v>
      </c>
      <c r="R35" s="180"/>
      <c r="S35" s="180" t="s">
        <v>194</v>
      </c>
      <c r="T35" s="181" t="s">
        <v>195</v>
      </c>
      <c r="U35" s="160">
        <v>0</v>
      </c>
      <c r="V35" s="160">
        <f t="shared" si="6"/>
        <v>0</v>
      </c>
      <c r="W35" s="160"/>
      <c r="X35" s="160" t="s">
        <v>200</v>
      </c>
      <c r="Y35" s="151"/>
      <c r="Z35" s="151"/>
      <c r="AA35" s="151"/>
      <c r="AB35" s="151"/>
      <c r="AC35" s="151"/>
      <c r="AD35" s="151"/>
      <c r="AE35" s="151"/>
      <c r="AF35" s="151"/>
      <c r="AG35" s="151" t="s">
        <v>291</v>
      </c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</row>
    <row r="36" spans="1:60" outlineLevel="1" x14ac:dyDescent="0.2">
      <c r="A36" s="175">
        <v>28</v>
      </c>
      <c r="B36" s="176" t="s">
        <v>495</v>
      </c>
      <c r="C36" s="184" t="s">
        <v>496</v>
      </c>
      <c r="D36" s="177" t="s">
        <v>307</v>
      </c>
      <c r="E36" s="178">
        <v>1</v>
      </c>
      <c r="F36" s="179"/>
      <c r="G36" s="180">
        <f t="shared" si="0"/>
        <v>0</v>
      </c>
      <c r="H36" s="179"/>
      <c r="I36" s="180">
        <f t="shared" si="1"/>
        <v>0</v>
      </c>
      <c r="J36" s="179"/>
      <c r="K36" s="180">
        <f t="shared" si="2"/>
        <v>0</v>
      </c>
      <c r="L36" s="180">
        <v>21</v>
      </c>
      <c r="M36" s="180">
        <f t="shared" si="3"/>
        <v>0</v>
      </c>
      <c r="N36" s="180">
        <v>0</v>
      </c>
      <c r="O36" s="180">
        <f t="shared" si="4"/>
        <v>0</v>
      </c>
      <c r="P36" s="180">
        <v>0</v>
      </c>
      <c r="Q36" s="180">
        <f t="shared" si="5"/>
        <v>0</v>
      </c>
      <c r="R36" s="180"/>
      <c r="S36" s="180" t="s">
        <v>194</v>
      </c>
      <c r="T36" s="181" t="s">
        <v>195</v>
      </c>
      <c r="U36" s="160">
        <v>0</v>
      </c>
      <c r="V36" s="160">
        <f t="shared" si="6"/>
        <v>0</v>
      </c>
      <c r="W36" s="160"/>
      <c r="X36" s="160" t="s">
        <v>200</v>
      </c>
      <c r="Y36" s="151"/>
      <c r="Z36" s="151"/>
      <c r="AA36" s="151"/>
      <c r="AB36" s="151"/>
      <c r="AC36" s="151"/>
      <c r="AD36" s="151"/>
      <c r="AE36" s="151"/>
      <c r="AF36" s="151"/>
      <c r="AG36" s="151" t="s">
        <v>291</v>
      </c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</row>
    <row r="37" spans="1:60" x14ac:dyDescent="0.2">
      <c r="A37" s="162" t="s">
        <v>189</v>
      </c>
      <c r="B37" s="163" t="s">
        <v>153</v>
      </c>
      <c r="C37" s="183" t="s">
        <v>154</v>
      </c>
      <c r="D37" s="164"/>
      <c r="E37" s="165"/>
      <c r="F37" s="166"/>
      <c r="G37" s="166">
        <f>SUMIF(AG38:AG54,"&lt;&gt;NOR",G38:G54)</f>
        <v>0</v>
      </c>
      <c r="H37" s="166"/>
      <c r="I37" s="166">
        <f>SUM(I38:I54)</f>
        <v>0</v>
      </c>
      <c r="J37" s="166"/>
      <c r="K37" s="166">
        <f>SUM(K38:K54)</f>
        <v>0</v>
      </c>
      <c r="L37" s="166"/>
      <c r="M37" s="166">
        <f>SUM(M38:M54)</f>
        <v>0</v>
      </c>
      <c r="N37" s="166"/>
      <c r="O37" s="166">
        <f>SUM(O38:O54)</f>
        <v>0</v>
      </c>
      <c r="P37" s="166"/>
      <c r="Q37" s="166">
        <f>SUM(Q38:Q54)</f>
        <v>0</v>
      </c>
      <c r="R37" s="166"/>
      <c r="S37" s="166"/>
      <c r="T37" s="167"/>
      <c r="U37" s="161"/>
      <c r="V37" s="161">
        <f>SUM(V38:V54)</f>
        <v>0</v>
      </c>
      <c r="W37" s="161"/>
      <c r="X37" s="161"/>
      <c r="AG37" t="s">
        <v>190</v>
      </c>
    </row>
    <row r="38" spans="1:60" outlineLevel="1" x14ac:dyDescent="0.2">
      <c r="A38" s="175">
        <v>29</v>
      </c>
      <c r="B38" s="176" t="s">
        <v>497</v>
      </c>
      <c r="C38" s="184" t="s">
        <v>498</v>
      </c>
      <c r="D38" s="177" t="s">
        <v>386</v>
      </c>
      <c r="E38" s="178">
        <v>137</v>
      </c>
      <c r="F38" s="179"/>
      <c r="G38" s="180">
        <f t="shared" ref="G38:G54" si="7">ROUND(E38*F38,2)</f>
        <v>0</v>
      </c>
      <c r="H38" s="179"/>
      <c r="I38" s="180">
        <f t="shared" ref="I38:I54" si="8">ROUND(E38*H38,2)</f>
        <v>0</v>
      </c>
      <c r="J38" s="179"/>
      <c r="K38" s="180">
        <f t="shared" ref="K38:K54" si="9">ROUND(E38*J38,2)</f>
        <v>0</v>
      </c>
      <c r="L38" s="180">
        <v>21</v>
      </c>
      <c r="M38" s="180">
        <f t="shared" ref="M38:M54" si="10">G38*(1+L38/100)</f>
        <v>0</v>
      </c>
      <c r="N38" s="180">
        <v>0</v>
      </c>
      <c r="O38" s="180">
        <f t="shared" ref="O38:O54" si="11">ROUND(E38*N38,2)</f>
        <v>0</v>
      </c>
      <c r="P38" s="180">
        <v>0</v>
      </c>
      <c r="Q38" s="180">
        <f t="shared" ref="Q38:Q54" si="12">ROUND(E38*P38,2)</f>
        <v>0</v>
      </c>
      <c r="R38" s="180"/>
      <c r="S38" s="180" t="s">
        <v>194</v>
      </c>
      <c r="T38" s="181" t="s">
        <v>195</v>
      </c>
      <c r="U38" s="160">
        <v>0</v>
      </c>
      <c r="V38" s="160">
        <f t="shared" ref="V38:V54" si="13">ROUND(E38*U38,2)</f>
        <v>0</v>
      </c>
      <c r="W38" s="160"/>
      <c r="X38" s="160" t="s">
        <v>196</v>
      </c>
      <c r="Y38" s="151"/>
      <c r="Z38" s="151"/>
      <c r="AA38" s="151"/>
      <c r="AB38" s="151"/>
      <c r="AC38" s="151"/>
      <c r="AD38" s="151"/>
      <c r="AE38" s="151"/>
      <c r="AF38" s="151"/>
      <c r="AG38" s="151" t="s">
        <v>217</v>
      </c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</row>
    <row r="39" spans="1:60" outlineLevel="1" x14ac:dyDescent="0.2">
      <c r="A39" s="175">
        <v>30</v>
      </c>
      <c r="B39" s="176" t="s">
        <v>499</v>
      </c>
      <c r="C39" s="184" t="s">
        <v>500</v>
      </c>
      <c r="D39" s="177" t="s">
        <v>307</v>
      </c>
      <c r="E39" s="178">
        <v>5</v>
      </c>
      <c r="F39" s="179"/>
      <c r="G39" s="180">
        <f t="shared" si="7"/>
        <v>0</v>
      </c>
      <c r="H39" s="179"/>
      <c r="I39" s="180">
        <f t="shared" si="8"/>
        <v>0</v>
      </c>
      <c r="J39" s="179"/>
      <c r="K39" s="180">
        <f t="shared" si="9"/>
        <v>0</v>
      </c>
      <c r="L39" s="180">
        <v>21</v>
      </c>
      <c r="M39" s="180">
        <f t="shared" si="10"/>
        <v>0</v>
      </c>
      <c r="N39" s="180">
        <v>0</v>
      </c>
      <c r="O39" s="180">
        <f t="shared" si="11"/>
        <v>0</v>
      </c>
      <c r="P39" s="180">
        <v>0</v>
      </c>
      <c r="Q39" s="180">
        <f t="shared" si="12"/>
        <v>0</v>
      </c>
      <c r="R39" s="180"/>
      <c r="S39" s="180" t="s">
        <v>194</v>
      </c>
      <c r="T39" s="181" t="s">
        <v>195</v>
      </c>
      <c r="U39" s="160">
        <v>0</v>
      </c>
      <c r="V39" s="160">
        <f t="shared" si="13"/>
        <v>0</v>
      </c>
      <c r="W39" s="160"/>
      <c r="X39" s="160" t="s">
        <v>196</v>
      </c>
      <c r="Y39" s="151"/>
      <c r="Z39" s="151"/>
      <c r="AA39" s="151"/>
      <c r="AB39" s="151"/>
      <c r="AC39" s="151"/>
      <c r="AD39" s="151"/>
      <c r="AE39" s="151"/>
      <c r="AF39" s="151"/>
      <c r="AG39" s="151" t="s">
        <v>197</v>
      </c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</row>
    <row r="40" spans="1:60" outlineLevel="1" x14ac:dyDescent="0.2">
      <c r="A40" s="175">
        <v>31</v>
      </c>
      <c r="B40" s="176" t="s">
        <v>501</v>
      </c>
      <c r="C40" s="184" t="s">
        <v>502</v>
      </c>
      <c r="D40" s="177" t="s">
        <v>307</v>
      </c>
      <c r="E40" s="178">
        <v>2</v>
      </c>
      <c r="F40" s="179"/>
      <c r="G40" s="180">
        <f t="shared" si="7"/>
        <v>0</v>
      </c>
      <c r="H40" s="179"/>
      <c r="I40" s="180">
        <f t="shared" si="8"/>
        <v>0</v>
      </c>
      <c r="J40" s="179"/>
      <c r="K40" s="180">
        <f t="shared" si="9"/>
        <v>0</v>
      </c>
      <c r="L40" s="180">
        <v>21</v>
      </c>
      <c r="M40" s="180">
        <f t="shared" si="10"/>
        <v>0</v>
      </c>
      <c r="N40" s="180">
        <v>0</v>
      </c>
      <c r="O40" s="180">
        <f t="shared" si="11"/>
        <v>0</v>
      </c>
      <c r="P40" s="180">
        <v>0</v>
      </c>
      <c r="Q40" s="180">
        <f t="shared" si="12"/>
        <v>0</v>
      </c>
      <c r="R40" s="180"/>
      <c r="S40" s="180" t="s">
        <v>194</v>
      </c>
      <c r="T40" s="181" t="s">
        <v>195</v>
      </c>
      <c r="U40" s="160">
        <v>0</v>
      </c>
      <c r="V40" s="160">
        <f t="shared" si="13"/>
        <v>0</v>
      </c>
      <c r="W40" s="160"/>
      <c r="X40" s="160" t="s">
        <v>196</v>
      </c>
      <c r="Y40" s="151"/>
      <c r="Z40" s="151"/>
      <c r="AA40" s="151"/>
      <c r="AB40" s="151"/>
      <c r="AC40" s="151"/>
      <c r="AD40" s="151"/>
      <c r="AE40" s="151"/>
      <c r="AF40" s="151"/>
      <c r="AG40" s="151" t="s">
        <v>197</v>
      </c>
      <c r="AH40" s="151"/>
      <c r="AI40" s="151"/>
      <c r="AJ40" s="151"/>
      <c r="AK40" s="151"/>
      <c r="AL40" s="151"/>
      <c r="AM40" s="151"/>
      <c r="AN40" s="151"/>
      <c r="AO40" s="151"/>
      <c r="AP40" s="151"/>
      <c r="AQ40" s="151"/>
      <c r="AR40" s="151"/>
      <c r="AS40" s="151"/>
      <c r="AT40" s="151"/>
      <c r="AU40" s="151"/>
      <c r="AV40" s="151"/>
      <c r="AW40" s="151"/>
      <c r="AX40" s="151"/>
      <c r="AY40" s="151"/>
      <c r="AZ40" s="151"/>
      <c r="BA40" s="151"/>
      <c r="BB40" s="151"/>
      <c r="BC40" s="151"/>
      <c r="BD40" s="151"/>
      <c r="BE40" s="151"/>
      <c r="BF40" s="151"/>
      <c r="BG40" s="151"/>
      <c r="BH40" s="151"/>
    </row>
    <row r="41" spans="1:60" outlineLevel="1" x14ac:dyDescent="0.2">
      <c r="A41" s="175">
        <v>32</v>
      </c>
      <c r="B41" s="176" t="s">
        <v>503</v>
      </c>
      <c r="C41" s="184" t="s">
        <v>504</v>
      </c>
      <c r="D41" s="177" t="s">
        <v>307</v>
      </c>
      <c r="E41" s="178">
        <v>30</v>
      </c>
      <c r="F41" s="179"/>
      <c r="G41" s="180">
        <f t="shared" si="7"/>
        <v>0</v>
      </c>
      <c r="H41" s="179"/>
      <c r="I41" s="180">
        <f t="shared" si="8"/>
        <v>0</v>
      </c>
      <c r="J41" s="179"/>
      <c r="K41" s="180">
        <f t="shared" si="9"/>
        <v>0</v>
      </c>
      <c r="L41" s="180">
        <v>21</v>
      </c>
      <c r="M41" s="180">
        <f t="shared" si="10"/>
        <v>0</v>
      </c>
      <c r="N41" s="180">
        <v>0</v>
      </c>
      <c r="O41" s="180">
        <f t="shared" si="11"/>
        <v>0</v>
      </c>
      <c r="P41" s="180">
        <v>0</v>
      </c>
      <c r="Q41" s="180">
        <f t="shared" si="12"/>
        <v>0</v>
      </c>
      <c r="R41" s="180"/>
      <c r="S41" s="180" t="s">
        <v>194</v>
      </c>
      <c r="T41" s="181" t="s">
        <v>195</v>
      </c>
      <c r="U41" s="160">
        <v>0</v>
      </c>
      <c r="V41" s="160">
        <f t="shared" si="13"/>
        <v>0</v>
      </c>
      <c r="W41" s="160"/>
      <c r="X41" s="160" t="s">
        <v>196</v>
      </c>
      <c r="Y41" s="151"/>
      <c r="Z41" s="151"/>
      <c r="AA41" s="151"/>
      <c r="AB41" s="151"/>
      <c r="AC41" s="151"/>
      <c r="AD41" s="151"/>
      <c r="AE41" s="151"/>
      <c r="AF41" s="151"/>
      <c r="AG41" s="151" t="s">
        <v>197</v>
      </c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</row>
    <row r="42" spans="1:60" outlineLevel="1" x14ac:dyDescent="0.2">
      <c r="A42" s="175">
        <v>33</v>
      </c>
      <c r="B42" s="176" t="s">
        <v>505</v>
      </c>
      <c r="C42" s="184" t="s">
        <v>506</v>
      </c>
      <c r="D42" s="177" t="s">
        <v>307</v>
      </c>
      <c r="E42" s="178">
        <v>17</v>
      </c>
      <c r="F42" s="179"/>
      <c r="G42" s="180">
        <f t="shared" si="7"/>
        <v>0</v>
      </c>
      <c r="H42" s="179"/>
      <c r="I42" s="180">
        <f t="shared" si="8"/>
        <v>0</v>
      </c>
      <c r="J42" s="179"/>
      <c r="K42" s="180">
        <f t="shared" si="9"/>
        <v>0</v>
      </c>
      <c r="L42" s="180">
        <v>21</v>
      </c>
      <c r="M42" s="180">
        <f t="shared" si="10"/>
        <v>0</v>
      </c>
      <c r="N42" s="180">
        <v>0</v>
      </c>
      <c r="O42" s="180">
        <f t="shared" si="11"/>
        <v>0</v>
      </c>
      <c r="P42" s="180">
        <v>0</v>
      </c>
      <c r="Q42" s="180">
        <f t="shared" si="12"/>
        <v>0</v>
      </c>
      <c r="R42" s="180"/>
      <c r="S42" s="180" t="s">
        <v>194</v>
      </c>
      <c r="T42" s="181" t="s">
        <v>195</v>
      </c>
      <c r="U42" s="160">
        <v>0</v>
      </c>
      <c r="V42" s="160">
        <f t="shared" si="13"/>
        <v>0</v>
      </c>
      <c r="W42" s="160"/>
      <c r="X42" s="160" t="s">
        <v>196</v>
      </c>
      <c r="Y42" s="151"/>
      <c r="Z42" s="151"/>
      <c r="AA42" s="151"/>
      <c r="AB42" s="151"/>
      <c r="AC42" s="151"/>
      <c r="AD42" s="151"/>
      <c r="AE42" s="151"/>
      <c r="AF42" s="151"/>
      <c r="AG42" s="151" t="s">
        <v>197</v>
      </c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</row>
    <row r="43" spans="1:60" outlineLevel="1" x14ac:dyDescent="0.2">
      <c r="A43" s="175">
        <v>34</v>
      </c>
      <c r="B43" s="176" t="s">
        <v>507</v>
      </c>
      <c r="C43" s="184" t="s">
        <v>508</v>
      </c>
      <c r="D43" s="177" t="s">
        <v>307</v>
      </c>
      <c r="E43" s="178">
        <v>1</v>
      </c>
      <c r="F43" s="179"/>
      <c r="G43" s="180">
        <f t="shared" si="7"/>
        <v>0</v>
      </c>
      <c r="H43" s="179"/>
      <c r="I43" s="180">
        <f t="shared" si="8"/>
        <v>0</v>
      </c>
      <c r="J43" s="179"/>
      <c r="K43" s="180">
        <f t="shared" si="9"/>
        <v>0</v>
      </c>
      <c r="L43" s="180">
        <v>21</v>
      </c>
      <c r="M43" s="180">
        <f t="shared" si="10"/>
        <v>0</v>
      </c>
      <c r="N43" s="180">
        <v>0</v>
      </c>
      <c r="O43" s="180">
        <f t="shared" si="11"/>
        <v>0</v>
      </c>
      <c r="P43" s="180">
        <v>0</v>
      </c>
      <c r="Q43" s="180">
        <f t="shared" si="12"/>
        <v>0</v>
      </c>
      <c r="R43" s="180"/>
      <c r="S43" s="180" t="s">
        <v>194</v>
      </c>
      <c r="T43" s="181" t="s">
        <v>195</v>
      </c>
      <c r="U43" s="160">
        <v>0</v>
      </c>
      <c r="V43" s="160">
        <f t="shared" si="13"/>
        <v>0</v>
      </c>
      <c r="W43" s="160"/>
      <c r="X43" s="160" t="s">
        <v>196</v>
      </c>
      <c r="Y43" s="151"/>
      <c r="Z43" s="151"/>
      <c r="AA43" s="151"/>
      <c r="AB43" s="151"/>
      <c r="AC43" s="151"/>
      <c r="AD43" s="151"/>
      <c r="AE43" s="151"/>
      <c r="AF43" s="151"/>
      <c r="AG43" s="151" t="s">
        <v>197</v>
      </c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</row>
    <row r="44" spans="1:60" outlineLevel="1" x14ac:dyDescent="0.2">
      <c r="A44" s="175">
        <v>35</v>
      </c>
      <c r="B44" s="176" t="s">
        <v>509</v>
      </c>
      <c r="C44" s="184" t="s">
        <v>510</v>
      </c>
      <c r="D44" s="177" t="s">
        <v>307</v>
      </c>
      <c r="E44" s="178">
        <v>1</v>
      </c>
      <c r="F44" s="179"/>
      <c r="G44" s="180">
        <f t="shared" si="7"/>
        <v>0</v>
      </c>
      <c r="H44" s="179"/>
      <c r="I44" s="180">
        <f t="shared" si="8"/>
        <v>0</v>
      </c>
      <c r="J44" s="179"/>
      <c r="K44" s="180">
        <f t="shared" si="9"/>
        <v>0</v>
      </c>
      <c r="L44" s="180">
        <v>21</v>
      </c>
      <c r="M44" s="180">
        <f t="shared" si="10"/>
        <v>0</v>
      </c>
      <c r="N44" s="180">
        <v>0</v>
      </c>
      <c r="O44" s="180">
        <f t="shared" si="11"/>
        <v>0</v>
      </c>
      <c r="P44" s="180">
        <v>0</v>
      </c>
      <c r="Q44" s="180">
        <f t="shared" si="12"/>
        <v>0</v>
      </c>
      <c r="R44" s="180"/>
      <c r="S44" s="180" t="s">
        <v>194</v>
      </c>
      <c r="T44" s="181" t="s">
        <v>195</v>
      </c>
      <c r="U44" s="160">
        <v>0</v>
      </c>
      <c r="V44" s="160">
        <f t="shared" si="13"/>
        <v>0</v>
      </c>
      <c r="W44" s="160"/>
      <c r="X44" s="160" t="s">
        <v>196</v>
      </c>
      <c r="Y44" s="151"/>
      <c r="Z44" s="151"/>
      <c r="AA44" s="151"/>
      <c r="AB44" s="151"/>
      <c r="AC44" s="151"/>
      <c r="AD44" s="151"/>
      <c r="AE44" s="151"/>
      <c r="AF44" s="151"/>
      <c r="AG44" s="151" t="s">
        <v>197</v>
      </c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</row>
    <row r="45" spans="1:60" outlineLevel="1" x14ac:dyDescent="0.2">
      <c r="A45" s="175">
        <v>36</v>
      </c>
      <c r="B45" s="176" t="s">
        <v>511</v>
      </c>
      <c r="C45" s="184" t="s">
        <v>512</v>
      </c>
      <c r="D45" s="177" t="s">
        <v>307</v>
      </c>
      <c r="E45" s="178">
        <v>1</v>
      </c>
      <c r="F45" s="179"/>
      <c r="G45" s="180">
        <f t="shared" si="7"/>
        <v>0</v>
      </c>
      <c r="H45" s="179"/>
      <c r="I45" s="180">
        <f t="shared" si="8"/>
        <v>0</v>
      </c>
      <c r="J45" s="179"/>
      <c r="K45" s="180">
        <f t="shared" si="9"/>
        <v>0</v>
      </c>
      <c r="L45" s="180">
        <v>21</v>
      </c>
      <c r="M45" s="180">
        <f t="shared" si="10"/>
        <v>0</v>
      </c>
      <c r="N45" s="180">
        <v>0</v>
      </c>
      <c r="O45" s="180">
        <f t="shared" si="11"/>
        <v>0</v>
      </c>
      <c r="P45" s="180">
        <v>0</v>
      </c>
      <c r="Q45" s="180">
        <f t="shared" si="12"/>
        <v>0</v>
      </c>
      <c r="R45" s="180"/>
      <c r="S45" s="180" t="s">
        <v>194</v>
      </c>
      <c r="T45" s="181" t="s">
        <v>195</v>
      </c>
      <c r="U45" s="160">
        <v>0</v>
      </c>
      <c r="V45" s="160">
        <f t="shared" si="13"/>
        <v>0</v>
      </c>
      <c r="W45" s="160"/>
      <c r="X45" s="160" t="s">
        <v>196</v>
      </c>
      <c r="Y45" s="151"/>
      <c r="Z45" s="151"/>
      <c r="AA45" s="151"/>
      <c r="AB45" s="151"/>
      <c r="AC45" s="151"/>
      <c r="AD45" s="151"/>
      <c r="AE45" s="151"/>
      <c r="AF45" s="151"/>
      <c r="AG45" s="151" t="s">
        <v>197</v>
      </c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</row>
    <row r="46" spans="1:60" outlineLevel="1" x14ac:dyDescent="0.2">
      <c r="A46" s="175">
        <v>37</v>
      </c>
      <c r="B46" s="176" t="s">
        <v>513</v>
      </c>
      <c r="C46" s="184" t="s">
        <v>514</v>
      </c>
      <c r="D46" s="177" t="s">
        <v>386</v>
      </c>
      <c r="E46" s="178">
        <v>257</v>
      </c>
      <c r="F46" s="179"/>
      <c r="G46" s="180">
        <f t="shared" si="7"/>
        <v>0</v>
      </c>
      <c r="H46" s="179"/>
      <c r="I46" s="180">
        <f t="shared" si="8"/>
        <v>0</v>
      </c>
      <c r="J46" s="179"/>
      <c r="K46" s="180">
        <f t="shared" si="9"/>
        <v>0</v>
      </c>
      <c r="L46" s="180">
        <v>21</v>
      </c>
      <c r="M46" s="180">
        <f t="shared" si="10"/>
        <v>0</v>
      </c>
      <c r="N46" s="180">
        <v>0</v>
      </c>
      <c r="O46" s="180">
        <f t="shared" si="11"/>
        <v>0</v>
      </c>
      <c r="P46" s="180">
        <v>0</v>
      </c>
      <c r="Q46" s="180">
        <f t="shared" si="12"/>
        <v>0</v>
      </c>
      <c r="R46" s="180"/>
      <c r="S46" s="180" t="s">
        <v>194</v>
      </c>
      <c r="T46" s="181" t="s">
        <v>195</v>
      </c>
      <c r="U46" s="160">
        <v>0</v>
      </c>
      <c r="V46" s="160">
        <f t="shared" si="13"/>
        <v>0</v>
      </c>
      <c r="W46" s="160"/>
      <c r="X46" s="160" t="s">
        <v>196</v>
      </c>
      <c r="Y46" s="151"/>
      <c r="Z46" s="151"/>
      <c r="AA46" s="151"/>
      <c r="AB46" s="151"/>
      <c r="AC46" s="151"/>
      <c r="AD46" s="151"/>
      <c r="AE46" s="151"/>
      <c r="AF46" s="151"/>
      <c r="AG46" s="151" t="s">
        <v>197</v>
      </c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</row>
    <row r="47" spans="1:60" outlineLevel="1" x14ac:dyDescent="0.2">
      <c r="A47" s="175">
        <v>38</v>
      </c>
      <c r="B47" s="176" t="s">
        <v>515</v>
      </c>
      <c r="C47" s="184" t="s">
        <v>516</v>
      </c>
      <c r="D47" s="177" t="s">
        <v>307</v>
      </c>
      <c r="E47" s="178">
        <v>46</v>
      </c>
      <c r="F47" s="179"/>
      <c r="G47" s="180">
        <f t="shared" si="7"/>
        <v>0</v>
      </c>
      <c r="H47" s="179"/>
      <c r="I47" s="180">
        <f t="shared" si="8"/>
        <v>0</v>
      </c>
      <c r="J47" s="179"/>
      <c r="K47" s="180">
        <f t="shared" si="9"/>
        <v>0</v>
      </c>
      <c r="L47" s="180">
        <v>21</v>
      </c>
      <c r="M47" s="180">
        <f t="shared" si="10"/>
        <v>0</v>
      </c>
      <c r="N47" s="180">
        <v>0</v>
      </c>
      <c r="O47" s="180">
        <f t="shared" si="11"/>
        <v>0</v>
      </c>
      <c r="P47" s="180">
        <v>0</v>
      </c>
      <c r="Q47" s="180">
        <f t="shared" si="12"/>
        <v>0</v>
      </c>
      <c r="R47" s="180"/>
      <c r="S47" s="180" t="s">
        <v>194</v>
      </c>
      <c r="T47" s="181" t="s">
        <v>195</v>
      </c>
      <c r="U47" s="160">
        <v>0</v>
      </c>
      <c r="V47" s="160">
        <f t="shared" si="13"/>
        <v>0</v>
      </c>
      <c r="W47" s="160"/>
      <c r="X47" s="160" t="s">
        <v>196</v>
      </c>
      <c r="Y47" s="151"/>
      <c r="Z47" s="151"/>
      <c r="AA47" s="151"/>
      <c r="AB47" s="151"/>
      <c r="AC47" s="151"/>
      <c r="AD47" s="151"/>
      <c r="AE47" s="151"/>
      <c r="AF47" s="151"/>
      <c r="AG47" s="151" t="s">
        <v>197</v>
      </c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</row>
    <row r="48" spans="1:60" outlineLevel="1" x14ac:dyDescent="0.2">
      <c r="A48" s="175">
        <v>39</v>
      </c>
      <c r="B48" s="176" t="s">
        <v>517</v>
      </c>
      <c r="C48" s="184" t="s">
        <v>518</v>
      </c>
      <c r="D48" s="177" t="s">
        <v>386</v>
      </c>
      <c r="E48" s="178">
        <v>257</v>
      </c>
      <c r="F48" s="179"/>
      <c r="G48" s="180">
        <f t="shared" si="7"/>
        <v>0</v>
      </c>
      <c r="H48" s="179"/>
      <c r="I48" s="180">
        <f t="shared" si="8"/>
        <v>0</v>
      </c>
      <c r="J48" s="179"/>
      <c r="K48" s="180">
        <f t="shared" si="9"/>
        <v>0</v>
      </c>
      <c r="L48" s="180">
        <v>21</v>
      </c>
      <c r="M48" s="180">
        <f t="shared" si="10"/>
        <v>0</v>
      </c>
      <c r="N48" s="180">
        <v>0</v>
      </c>
      <c r="O48" s="180">
        <f t="shared" si="11"/>
        <v>0</v>
      </c>
      <c r="P48" s="180">
        <v>0</v>
      </c>
      <c r="Q48" s="180">
        <f t="shared" si="12"/>
        <v>0</v>
      </c>
      <c r="R48" s="180"/>
      <c r="S48" s="180" t="s">
        <v>194</v>
      </c>
      <c r="T48" s="181" t="s">
        <v>195</v>
      </c>
      <c r="U48" s="160">
        <v>0</v>
      </c>
      <c r="V48" s="160">
        <f t="shared" si="13"/>
        <v>0</v>
      </c>
      <c r="W48" s="160"/>
      <c r="X48" s="160" t="s">
        <v>196</v>
      </c>
      <c r="Y48" s="151"/>
      <c r="Z48" s="151"/>
      <c r="AA48" s="151"/>
      <c r="AB48" s="151"/>
      <c r="AC48" s="151"/>
      <c r="AD48" s="151"/>
      <c r="AE48" s="151"/>
      <c r="AF48" s="151"/>
      <c r="AG48" s="151" t="s">
        <v>197</v>
      </c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</row>
    <row r="49" spans="1:60" outlineLevel="1" x14ac:dyDescent="0.2">
      <c r="A49" s="175">
        <v>40</v>
      </c>
      <c r="B49" s="176" t="s">
        <v>519</v>
      </c>
      <c r="C49" s="184" t="s">
        <v>508</v>
      </c>
      <c r="D49" s="177" t="s">
        <v>307</v>
      </c>
      <c r="E49" s="178">
        <v>1</v>
      </c>
      <c r="F49" s="179"/>
      <c r="G49" s="180">
        <f t="shared" si="7"/>
        <v>0</v>
      </c>
      <c r="H49" s="179"/>
      <c r="I49" s="180">
        <f t="shared" si="8"/>
        <v>0</v>
      </c>
      <c r="J49" s="179"/>
      <c r="K49" s="180">
        <f t="shared" si="9"/>
        <v>0</v>
      </c>
      <c r="L49" s="180">
        <v>21</v>
      </c>
      <c r="M49" s="180">
        <f t="shared" si="10"/>
        <v>0</v>
      </c>
      <c r="N49" s="180">
        <v>0</v>
      </c>
      <c r="O49" s="180">
        <f t="shared" si="11"/>
        <v>0</v>
      </c>
      <c r="P49" s="180">
        <v>0</v>
      </c>
      <c r="Q49" s="180">
        <f t="shared" si="12"/>
        <v>0</v>
      </c>
      <c r="R49" s="180"/>
      <c r="S49" s="180" t="s">
        <v>194</v>
      </c>
      <c r="T49" s="181" t="s">
        <v>195</v>
      </c>
      <c r="U49" s="160">
        <v>0</v>
      </c>
      <c r="V49" s="160">
        <f t="shared" si="13"/>
        <v>0</v>
      </c>
      <c r="W49" s="160"/>
      <c r="X49" s="160" t="s">
        <v>196</v>
      </c>
      <c r="Y49" s="151"/>
      <c r="Z49" s="151"/>
      <c r="AA49" s="151"/>
      <c r="AB49" s="151"/>
      <c r="AC49" s="151"/>
      <c r="AD49" s="151"/>
      <c r="AE49" s="151"/>
      <c r="AF49" s="151"/>
      <c r="AG49" s="151" t="s">
        <v>197</v>
      </c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</row>
    <row r="50" spans="1:60" outlineLevel="1" x14ac:dyDescent="0.2">
      <c r="A50" s="175">
        <v>41</v>
      </c>
      <c r="B50" s="176" t="s">
        <v>520</v>
      </c>
      <c r="C50" s="184" t="s">
        <v>521</v>
      </c>
      <c r="D50" s="177" t="s">
        <v>386</v>
      </c>
      <c r="E50" s="178">
        <v>257</v>
      </c>
      <c r="F50" s="179"/>
      <c r="G50" s="180">
        <f t="shared" si="7"/>
        <v>0</v>
      </c>
      <c r="H50" s="179"/>
      <c r="I50" s="180">
        <f t="shared" si="8"/>
        <v>0</v>
      </c>
      <c r="J50" s="179"/>
      <c r="K50" s="180">
        <f t="shared" si="9"/>
        <v>0</v>
      </c>
      <c r="L50" s="180">
        <v>21</v>
      </c>
      <c r="M50" s="180">
        <f t="shared" si="10"/>
        <v>0</v>
      </c>
      <c r="N50" s="180">
        <v>0</v>
      </c>
      <c r="O50" s="180">
        <f t="shared" si="11"/>
        <v>0</v>
      </c>
      <c r="P50" s="180">
        <v>0</v>
      </c>
      <c r="Q50" s="180">
        <f t="shared" si="12"/>
        <v>0</v>
      </c>
      <c r="R50" s="180"/>
      <c r="S50" s="180" t="s">
        <v>194</v>
      </c>
      <c r="T50" s="181" t="s">
        <v>195</v>
      </c>
      <c r="U50" s="160">
        <v>0</v>
      </c>
      <c r="V50" s="160">
        <f t="shared" si="13"/>
        <v>0</v>
      </c>
      <c r="W50" s="160"/>
      <c r="X50" s="160" t="s">
        <v>196</v>
      </c>
      <c r="Y50" s="151"/>
      <c r="Z50" s="151"/>
      <c r="AA50" s="151"/>
      <c r="AB50" s="151"/>
      <c r="AC50" s="151"/>
      <c r="AD50" s="151"/>
      <c r="AE50" s="151"/>
      <c r="AF50" s="151"/>
      <c r="AG50" s="151" t="s">
        <v>217</v>
      </c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</row>
    <row r="51" spans="1:60" outlineLevel="1" x14ac:dyDescent="0.2">
      <c r="A51" s="175">
        <v>42</v>
      </c>
      <c r="B51" s="176" t="s">
        <v>522</v>
      </c>
      <c r="C51" s="184" t="s">
        <v>523</v>
      </c>
      <c r="D51" s="177" t="s">
        <v>307</v>
      </c>
      <c r="E51" s="178">
        <v>1</v>
      </c>
      <c r="F51" s="179"/>
      <c r="G51" s="180">
        <f t="shared" si="7"/>
        <v>0</v>
      </c>
      <c r="H51" s="179"/>
      <c r="I51" s="180">
        <f t="shared" si="8"/>
        <v>0</v>
      </c>
      <c r="J51" s="179"/>
      <c r="K51" s="180">
        <f t="shared" si="9"/>
        <v>0</v>
      </c>
      <c r="L51" s="180">
        <v>21</v>
      </c>
      <c r="M51" s="180">
        <f t="shared" si="10"/>
        <v>0</v>
      </c>
      <c r="N51" s="180">
        <v>0</v>
      </c>
      <c r="O51" s="180">
        <f t="shared" si="11"/>
        <v>0</v>
      </c>
      <c r="P51" s="180">
        <v>0</v>
      </c>
      <c r="Q51" s="180">
        <f t="shared" si="12"/>
        <v>0</v>
      </c>
      <c r="R51" s="180"/>
      <c r="S51" s="180" t="s">
        <v>194</v>
      </c>
      <c r="T51" s="181" t="s">
        <v>195</v>
      </c>
      <c r="U51" s="160">
        <v>0</v>
      </c>
      <c r="V51" s="160">
        <f t="shared" si="13"/>
        <v>0</v>
      </c>
      <c r="W51" s="160"/>
      <c r="X51" s="160" t="s">
        <v>196</v>
      </c>
      <c r="Y51" s="151"/>
      <c r="Z51" s="151"/>
      <c r="AA51" s="151"/>
      <c r="AB51" s="151"/>
      <c r="AC51" s="151"/>
      <c r="AD51" s="151"/>
      <c r="AE51" s="151"/>
      <c r="AF51" s="151"/>
      <c r="AG51" s="151" t="s">
        <v>217</v>
      </c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</row>
    <row r="52" spans="1:60" outlineLevel="1" x14ac:dyDescent="0.2">
      <c r="A52" s="175">
        <v>43</v>
      </c>
      <c r="B52" s="176" t="s">
        <v>524</v>
      </c>
      <c r="C52" s="184" t="s">
        <v>525</v>
      </c>
      <c r="D52" s="177" t="s">
        <v>307</v>
      </c>
      <c r="E52" s="178">
        <v>2</v>
      </c>
      <c r="F52" s="179"/>
      <c r="G52" s="180">
        <f t="shared" si="7"/>
        <v>0</v>
      </c>
      <c r="H52" s="179"/>
      <c r="I52" s="180">
        <f t="shared" si="8"/>
        <v>0</v>
      </c>
      <c r="J52" s="179"/>
      <c r="K52" s="180">
        <f t="shared" si="9"/>
        <v>0</v>
      </c>
      <c r="L52" s="180">
        <v>21</v>
      </c>
      <c r="M52" s="180">
        <f t="shared" si="10"/>
        <v>0</v>
      </c>
      <c r="N52" s="180">
        <v>0</v>
      </c>
      <c r="O52" s="180">
        <f t="shared" si="11"/>
        <v>0</v>
      </c>
      <c r="P52" s="180">
        <v>0</v>
      </c>
      <c r="Q52" s="180">
        <f t="shared" si="12"/>
        <v>0</v>
      </c>
      <c r="R52" s="180"/>
      <c r="S52" s="180" t="s">
        <v>194</v>
      </c>
      <c r="T52" s="181" t="s">
        <v>195</v>
      </c>
      <c r="U52" s="160">
        <v>0</v>
      </c>
      <c r="V52" s="160">
        <f t="shared" si="13"/>
        <v>0</v>
      </c>
      <c r="W52" s="160"/>
      <c r="X52" s="160" t="s">
        <v>196</v>
      </c>
      <c r="Y52" s="151"/>
      <c r="Z52" s="151"/>
      <c r="AA52" s="151"/>
      <c r="AB52" s="151"/>
      <c r="AC52" s="151"/>
      <c r="AD52" s="151"/>
      <c r="AE52" s="151"/>
      <c r="AF52" s="151"/>
      <c r="AG52" s="151" t="s">
        <v>217</v>
      </c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1"/>
      <c r="BB52" s="151"/>
      <c r="BC52" s="151"/>
      <c r="BD52" s="151"/>
      <c r="BE52" s="151"/>
      <c r="BF52" s="151"/>
      <c r="BG52" s="151"/>
      <c r="BH52" s="151"/>
    </row>
    <row r="53" spans="1:60" outlineLevel="1" x14ac:dyDescent="0.2">
      <c r="A53" s="175">
        <v>44</v>
      </c>
      <c r="B53" s="176" t="s">
        <v>526</v>
      </c>
      <c r="C53" s="184" t="s">
        <v>527</v>
      </c>
      <c r="D53" s="177" t="s">
        <v>307</v>
      </c>
      <c r="E53" s="178">
        <v>1</v>
      </c>
      <c r="F53" s="179"/>
      <c r="G53" s="180">
        <f t="shared" si="7"/>
        <v>0</v>
      </c>
      <c r="H53" s="179"/>
      <c r="I53" s="180">
        <f t="shared" si="8"/>
        <v>0</v>
      </c>
      <c r="J53" s="179"/>
      <c r="K53" s="180">
        <f t="shared" si="9"/>
        <v>0</v>
      </c>
      <c r="L53" s="180">
        <v>21</v>
      </c>
      <c r="M53" s="180">
        <f t="shared" si="10"/>
        <v>0</v>
      </c>
      <c r="N53" s="180">
        <v>0</v>
      </c>
      <c r="O53" s="180">
        <f t="shared" si="11"/>
        <v>0</v>
      </c>
      <c r="P53" s="180">
        <v>0</v>
      </c>
      <c r="Q53" s="180">
        <f t="shared" si="12"/>
        <v>0</v>
      </c>
      <c r="R53" s="180"/>
      <c r="S53" s="180" t="s">
        <v>194</v>
      </c>
      <c r="T53" s="181" t="s">
        <v>195</v>
      </c>
      <c r="U53" s="160">
        <v>0</v>
      </c>
      <c r="V53" s="160">
        <f t="shared" si="13"/>
        <v>0</v>
      </c>
      <c r="W53" s="160"/>
      <c r="X53" s="160" t="s">
        <v>196</v>
      </c>
      <c r="Y53" s="151"/>
      <c r="Z53" s="151"/>
      <c r="AA53" s="151"/>
      <c r="AB53" s="151"/>
      <c r="AC53" s="151"/>
      <c r="AD53" s="151"/>
      <c r="AE53" s="151"/>
      <c r="AF53" s="151"/>
      <c r="AG53" s="151" t="s">
        <v>217</v>
      </c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</row>
    <row r="54" spans="1:60" outlineLevel="1" x14ac:dyDescent="0.2">
      <c r="A54" s="175">
        <v>45</v>
      </c>
      <c r="B54" s="176" t="s">
        <v>528</v>
      </c>
      <c r="C54" s="184" t="s">
        <v>529</v>
      </c>
      <c r="D54" s="177" t="s">
        <v>307</v>
      </c>
      <c r="E54" s="178">
        <v>1</v>
      </c>
      <c r="F54" s="179"/>
      <c r="G54" s="180">
        <f t="shared" si="7"/>
        <v>0</v>
      </c>
      <c r="H54" s="179"/>
      <c r="I54" s="180">
        <f t="shared" si="8"/>
        <v>0</v>
      </c>
      <c r="J54" s="179"/>
      <c r="K54" s="180">
        <f t="shared" si="9"/>
        <v>0</v>
      </c>
      <c r="L54" s="180">
        <v>21</v>
      </c>
      <c r="M54" s="180">
        <f t="shared" si="10"/>
        <v>0</v>
      </c>
      <c r="N54" s="180">
        <v>0</v>
      </c>
      <c r="O54" s="180">
        <f t="shared" si="11"/>
        <v>0</v>
      </c>
      <c r="P54" s="180">
        <v>0</v>
      </c>
      <c r="Q54" s="180">
        <f t="shared" si="12"/>
        <v>0</v>
      </c>
      <c r="R54" s="180"/>
      <c r="S54" s="180" t="s">
        <v>194</v>
      </c>
      <c r="T54" s="181" t="s">
        <v>195</v>
      </c>
      <c r="U54" s="160">
        <v>0</v>
      </c>
      <c r="V54" s="160">
        <f t="shared" si="13"/>
        <v>0</v>
      </c>
      <c r="W54" s="160"/>
      <c r="X54" s="160" t="s">
        <v>196</v>
      </c>
      <c r="Y54" s="151"/>
      <c r="Z54" s="151"/>
      <c r="AA54" s="151"/>
      <c r="AB54" s="151"/>
      <c r="AC54" s="151"/>
      <c r="AD54" s="151"/>
      <c r="AE54" s="151"/>
      <c r="AF54" s="151"/>
      <c r="AG54" s="151" t="s">
        <v>217</v>
      </c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1"/>
      <c r="BG54" s="151"/>
      <c r="BH54" s="151"/>
    </row>
    <row r="55" spans="1:60" x14ac:dyDescent="0.2">
      <c r="A55" s="162" t="s">
        <v>189</v>
      </c>
      <c r="B55" s="163" t="s">
        <v>155</v>
      </c>
      <c r="C55" s="183" t="s">
        <v>156</v>
      </c>
      <c r="D55" s="164"/>
      <c r="E55" s="165"/>
      <c r="F55" s="166"/>
      <c r="G55" s="166">
        <f>SUMIF(AG56:AG69,"&lt;&gt;NOR",G56:G69)</f>
        <v>0</v>
      </c>
      <c r="H55" s="166"/>
      <c r="I55" s="166">
        <f>SUM(I56:I69)</f>
        <v>0</v>
      </c>
      <c r="J55" s="166"/>
      <c r="K55" s="166">
        <f>SUM(K56:K69)</f>
        <v>0</v>
      </c>
      <c r="L55" s="166"/>
      <c r="M55" s="166">
        <f>SUM(M56:M69)</f>
        <v>0</v>
      </c>
      <c r="N55" s="166"/>
      <c r="O55" s="166">
        <f>SUM(O56:O69)</f>
        <v>0</v>
      </c>
      <c r="P55" s="166"/>
      <c r="Q55" s="166">
        <f>SUM(Q56:Q69)</f>
        <v>0</v>
      </c>
      <c r="R55" s="166"/>
      <c r="S55" s="166"/>
      <c r="T55" s="167"/>
      <c r="U55" s="161"/>
      <c r="V55" s="161">
        <f>SUM(V56:V69)</f>
        <v>0</v>
      </c>
      <c r="W55" s="161"/>
      <c r="X55" s="161"/>
      <c r="AG55" t="s">
        <v>190</v>
      </c>
    </row>
    <row r="56" spans="1:60" outlineLevel="1" x14ac:dyDescent="0.2">
      <c r="A56" s="175">
        <v>46</v>
      </c>
      <c r="B56" s="176" t="s">
        <v>530</v>
      </c>
      <c r="C56" s="184" t="s">
        <v>531</v>
      </c>
      <c r="D56" s="177" t="s">
        <v>307</v>
      </c>
      <c r="E56" s="178">
        <v>16</v>
      </c>
      <c r="F56" s="179"/>
      <c r="G56" s="180">
        <f t="shared" ref="G56:G69" si="14">ROUND(E56*F56,2)</f>
        <v>0</v>
      </c>
      <c r="H56" s="179"/>
      <c r="I56" s="180">
        <f t="shared" ref="I56:I69" si="15">ROUND(E56*H56,2)</f>
        <v>0</v>
      </c>
      <c r="J56" s="179"/>
      <c r="K56" s="180">
        <f t="shared" ref="K56:K69" si="16">ROUND(E56*J56,2)</f>
        <v>0</v>
      </c>
      <c r="L56" s="180">
        <v>21</v>
      </c>
      <c r="M56" s="180">
        <f t="shared" ref="M56:M69" si="17">G56*(1+L56/100)</f>
        <v>0</v>
      </c>
      <c r="N56" s="180">
        <v>0</v>
      </c>
      <c r="O56" s="180">
        <f t="shared" ref="O56:O69" si="18">ROUND(E56*N56,2)</f>
        <v>0</v>
      </c>
      <c r="P56" s="180">
        <v>0</v>
      </c>
      <c r="Q56" s="180">
        <f t="shared" ref="Q56:Q69" si="19">ROUND(E56*P56,2)</f>
        <v>0</v>
      </c>
      <c r="R56" s="180"/>
      <c r="S56" s="180" t="s">
        <v>194</v>
      </c>
      <c r="T56" s="181" t="s">
        <v>195</v>
      </c>
      <c r="U56" s="160">
        <v>0</v>
      </c>
      <c r="V56" s="160">
        <f t="shared" ref="V56:V69" si="20">ROUND(E56*U56,2)</f>
        <v>0</v>
      </c>
      <c r="W56" s="160"/>
      <c r="X56" s="160" t="s">
        <v>200</v>
      </c>
      <c r="Y56" s="151"/>
      <c r="Z56" s="151"/>
      <c r="AA56" s="151"/>
      <c r="AB56" s="151"/>
      <c r="AC56" s="151"/>
      <c r="AD56" s="151"/>
      <c r="AE56" s="151"/>
      <c r="AF56" s="151"/>
      <c r="AG56" s="151" t="s">
        <v>291</v>
      </c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1"/>
      <c r="AT56" s="151"/>
      <c r="AU56" s="151"/>
      <c r="AV56" s="151"/>
      <c r="AW56" s="151"/>
      <c r="AX56" s="151"/>
      <c r="AY56" s="151"/>
      <c r="AZ56" s="151"/>
      <c r="BA56" s="151"/>
      <c r="BB56" s="151"/>
      <c r="BC56" s="151"/>
      <c r="BD56" s="151"/>
      <c r="BE56" s="151"/>
      <c r="BF56" s="151"/>
      <c r="BG56" s="151"/>
      <c r="BH56" s="151"/>
    </row>
    <row r="57" spans="1:60" outlineLevel="1" x14ac:dyDescent="0.2">
      <c r="A57" s="175">
        <v>47</v>
      </c>
      <c r="B57" s="176" t="s">
        <v>532</v>
      </c>
      <c r="C57" s="184" t="s">
        <v>533</v>
      </c>
      <c r="D57" s="177" t="s">
        <v>307</v>
      </c>
      <c r="E57" s="178">
        <v>16</v>
      </c>
      <c r="F57" s="179"/>
      <c r="G57" s="180">
        <f t="shared" si="14"/>
        <v>0</v>
      </c>
      <c r="H57" s="179"/>
      <c r="I57" s="180">
        <f t="shared" si="15"/>
        <v>0</v>
      </c>
      <c r="J57" s="179"/>
      <c r="K57" s="180">
        <f t="shared" si="16"/>
        <v>0</v>
      </c>
      <c r="L57" s="180">
        <v>21</v>
      </c>
      <c r="M57" s="180">
        <f t="shared" si="17"/>
        <v>0</v>
      </c>
      <c r="N57" s="180">
        <v>0</v>
      </c>
      <c r="O57" s="180">
        <f t="shared" si="18"/>
        <v>0</v>
      </c>
      <c r="P57" s="180">
        <v>0</v>
      </c>
      <c r="Q57" s="180">
        <f t="shared" si="19"/>
        <v>0</v>
      </c>
      <c r="R57" s="180"/>
      <c r="S57" s="180" t="s">
        <v>194</v>
      </c>
      <c r="T57" s="181" t="s">
        <v>195</v>
      </c>
      <c r="U57" s="160">
        <v>0</v>
      </c>
      <c r="V57" s="160">
        <f t="shared" si="20"/>
        <v>0</v>
      </c>
      <c r="W57" s="160"/>
      <c r="X57" s="160" t="s">
        <v>200</v>
      </c>
      <c r="Y57" s="151"/>
      <c r="Z57" s="151"/>
      <c r="AA57" s="151"/>
      <c r="AB57" s="151"/>
      <c r="AC57" s="151"/>
      <c r="AD57" s="151"/>
      <c r="AE57" s="151"/>
      <c r="AF57" s="151"/>
      <c r="AG57" s="151" t="s">
        <v>291</v>
      </c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1"/>
      <c r="BF57" s="151"/>
      <c r="BG57" s="151"/>
      <c r="BH57" s="151"/>
    </row>
    <row r="58" spans="1:60" outlineLevel="1" x14ac:dyDescent="0.2">
      <c r="A58" s="175">
        <v>48</v>
      </c>
      <c r="B58" s="176" t="s">
        <v>534</v>
      </c>
      <c r="C58" s="184" t="s">
        <v>535</v>
      </c>
      <c r="D58" s="177" t="s">
        <v>536</v>
      </c>
      <c r="E58" s="178">
        <v>7</v>
      </c>
      <c r="F58" s="179"/>
      <c r="G58" s="180">
        <f t="shared" si="14"/>
        <v>0</v>
      </c>
      <c r="H58" s="179"/>
      <c r="I58" s="180">
        <f t="shared" si="15"/>
        <v>0</v>
      </c>
      <c r="J58" s="179"/>
      <c r="K58" s="180">
        <f t="shared" si="16"/>
        <v>0</v>
      </c>
      <c r="L58" s="180">
        <v>21</v>
      </c>
      <c r="M58" s="180">
        <f t="shared" si="17"/>
        <v>0</v>
      </c>
      <c r="N58" s="180">
        <v>0</v>
      </c>
      <c r="O58" s="180">
        <f t="shared" si="18"/>
        <v>0</v>
      </c>
      <c r="P58" s="180">
        <v>0</v>
      </c>
      <c r="Q58" s="180">
        <f t="shared" si="19"/>
        <v>0</v>
      </c>
      <c r="R58" s="180"/>
      <c r="S58" s="180" t="s">
        <v>194</v>
      </c>
      <c r="T58" s="181" t="s">
        <v>195</v>
      </c>
      <c r="U58" s="160">
        <v>0</v>
      </c>
      <c r="V58" s="160">
        <f t="shared" si="20"/>
        <v>0</v>
      </c>
      <c r="W58" s="160"/>
      <c r="X58" s="160" t="s">
        <v>200</v>
      </c>
      <c r="Y58" s="151"/>
      <c r="Z58" s="151"/>
      <c r="AA58" s="151"/>
      <c r="AB58" s="151"/>
      <c r="AC58" s="151"/>
      <c r="AD58" s="151"/>
      <c r="AE58" s="151"/>
      <c r="AF58" s="151"/>
      <c r="AG58" s="151" t="s">
        <v>291</v>
      </c>
      <c r="AH58" s="151"/>
      <c r="AI58" s="151"/>
      <c r="AJ58" s="151"/>
      <c r="AK58" s="151"/>
      <c r="AL58" s="151"/>
      <c r="AM58" s="151"/>
      <c r="AN58" s="151"/>
      <c r="AO58" s="151"/>
      <c r="AP58" s="151"/>
      <c r="AQ58" s="151"/>
      <c r="AR58" s="151"/>
      <c r="AS58" s="151"/>
      <c r="AT58" s="151"/>
      <c r="AU58" s="151"/>
      <c r="AV58" s="151"/>
      <c r="AW58" s="151"/>
      <c r="AX58" s="151"/>
      <c r="AY58" s="151"/>
      <c r="AZ58" s="151"/>
      <c r="BA58" s="151"/>
      <c r="BB58" s="151"/>
      <c r="BC58" s="151"/>
      <c r="BD58" s="151"/>
      <c r="BE58" s="151"/>
      <c r="BF58" s="151"/>
      <c r="BG58" s="151"/>
      <c r="BH58" s="151"/>
    </row>
    <row r="59" spans="1:60" ht="22.5" outlineLevel="1" x14ac:dyDescent="0.2">
      <c r="A59" s="175">
        <v>49</v>
      </c>
      <c r="B59" s="176" t="s">
        <v>537</v>
      </c>
      <c r="C59" s="184" t="s">
        <v>538</v>
      </c>
      <c r="D59" s="177" t="s">
        <v>536</v>
      </c>
      <c r="E59" s="178">
        <v>10</v>
      </c>
      <c r="F59" s="179"/>
      <c r="G59" s="180">
        <f t="shared" si="14"/>
        <v>0</v>
      </c>
      <c r="H59" s="179"/>
      <c r="I59" s="180">
        <f t="shared" si="15"/>
        <v>0</v>
      </c>
      <c r="J59" s="179"/>
      <c r="K59" s="180">
        <f t="shared" si="16"/>
        <v>0</v>
      </c>
      <c r="L59" s="180">
        <v>21</v>
      </c>
      <c r="M59" s="180">
        <f t="shared" si="17"/>
        <v>0</v>
      </c>
      <c r="N59" s="180">
        <v>0</v>
      </c>
      <c r="O59" s="180">
        <f t="shared" si="18"/>
        <v>0</v>
      </c>
      <c r="P59" s="180">
        <v>0</v>
      </c>
      <c r="Q59" s="180">
        <f t="shared" si="19"/>
        <v>0</v>
      </c>
      <c r="R59" s="180"/>
      <c r="S59" s="180" t="s">
        <v>194</v>
      </c>
      <c r="T59" s="181" t="s">
        <v>195</v>
      </c>
      <c r="U59" s="160">
        <v>0</v>
      </c>
      <c r="V59" s="160">
        <f t="shared" si="20"/>
        <v>0</v>
      </c>
      <c r="W59" s="160"/>
      <c r="X59" s="160" t="s">
        <v>200</v>
      </c>
      <c r="Y59" s="151"/>
      <c r="Z59" s="151"/>
      <c r="AA59" s="151"/>
      <c r="AB59" s="151"/>
      <c r="AC59" s="151"/>
      <c r="AD59" s="151"/>
      <c r="AE59" s="151"/>
      <c r="AF59" s="151"/>
      <c r="AG59" s="151" t="s">
        <v>291</v>
      </c>
      <c r="AH59" s="151"/>
      <c r="AI59" s="151"/>
      <c r="AJ59" s="151"/>
      <c r="AK59" s="151"/>
      <c r="AL59" s="151"/>
      <c r="AM59" s="151"/>
      <c r="AN59" s="151"/>
      <c r="AO59" s="151"/>
      <c r="AP59" s="151"/>
      <c r="AQ59" s="151"/>
      <c r="AR59" s="151"/>
      <c r="AS59" s="151"/>
      <c r="AT59" s="151"/>
      <c r="AU59" s="151"/>
      <c r="AV59" s="151"/>
      <c r="AW59" s="151"/>
      <c r="AX59" s="151"/>
      <c r="AY59" s="151"/>
      <c r="AZ59" s="151"/>
      <c r="BA59" s="151"/>
      <c r="BB59" s="151"/>
      <c r="BC59" s="151"/>
      <c r="BD59" s="151"/>
      <c r="BE59" s="151"/>
      <c r="BF59" s="151"/>
      <c r="BG59" s="151"/>
      <c r="BH59" s="151"/>
    </row>
    <row r="60" spans="1:60" outlineLevel="1" x14ac:dyDescent="0.2">
      <c r="A60" s="175">
        <v>50</v>
      </c>
      <c r="B60" s="176" t="s">
        <v>539</v>
      </c>
      <c r="C60" s="184" t="s">
        <v>540</v>
      </c>
      <c r="D60" s="177" t="s">
        <v>536</v>
      </c>
      <c r="E60" s="178">
        <v>6</v>
      </c>
      <c r="F60" s="179"/>
      <c r="G60" s="180">
        <f t="shared" si="14"/>
        <v>0</v>
      </c>
      <c r="H60" s="179"/>
      <c r="I60" s="180">
        <f t="shared" si="15"/>
        <v>0</v>
      </c>
      <c r="J60" s="179"/>
      <c r="K60" s="180">
        <f t="shared" si="16"/>
        <v>0</v>
      </c>
      <c r="L60" s="180">
        <v>21</v>
      </c>
      <c r="M60" s="180">
        <f t="shared" si="17"/>
        <v>0</v>
      </c>
      <c r="N60" s="180">
        <v>0</v>
      </c>
      <c r="O60" s="180">
        <f t="shared" si="18"/>
        <v>0</v>
      </c>
      <c r="P60" s="180">
        <v>0</v>
      </c>
      <c r="Q60" s="180">
        <f t="shared" si="19"/>
        <v>0</v>
      </c>
      <c r="R60" s="180"/>
      <c r="S60" s="180" t="s">
        <v>194</v>
      </c>
      <c r="T60" s="181" t="s">
        <v>195</v>
      </c>
      <c r="U60" s="160">
        <v>0</v>
      </c>
      <c r="V60" s="160">
        <f t="shared" si="20"/>
        <v>0</v>
      </c>
      <c r="W60" s="160"/>
      <c r="X60" s="160" t="s">
        <v>200</v>
      </c>
      <c r="Y60" s="151"/>
      <c r="Z60" s="151"/>
      <c r="AA60" s="151"/>
      <c r="AB60" s="151"/>
      <c r="AC60" s="151"/>
      <c r="AD60" s="151"/>
      <c r="AE60" s="151"/>
      <c r="AF60" s="151"/>
      <c r="AG60" s="151" t="s">
        <v>291</v>
      </c>
      <c r="AH60" s="151"/>
      <c r="AI60" s="151"/>
      <c r="AJ60" s="151"/>
      <c r="AK60" s="151"/>
      <c r="AL60" s="151"/>
      <c r="AM60" s="151"/>
      <c r="AN60" s="151"/>
      <c r="AO60" s="151"/>
      <c r="AP60" s="151"/>
      <c r="AQ60" s="151"/>
      <c r="AR60" s="151"/>
      <c r="AS60" s="151"/>
      <c r="AT60" s="151"/>
      <c r="AU60" s="151"/>
      <c r="AV60" s="151"/>
      <c r="AW60" s="151"/>
      <c r="AX60" s="151"/>
      <c r="AY60" s="151"/>
      <c r="AZ60" s="151"/>
      <c r="BA60" s="151"/>
      <c r="BB60" s="151"/>
      <c r="BC60" s="151"/>
      <c r="BD60" s="151"/>
      <c r="BE60" s="151"/>
      <c r="BF60" s="151"/>
      <c r="BG60" s="151"/>
      <c r="BH60" s="151"/>
    </row>
    <row r="61" spans="1:60" outlineLevel="1" x14ac:dyDescent="0.2">
      <c r="A61" s="175">
        <v>51</v>
      </c>
      <c r="B61" s="176" t="s">
        <v>541</v>
      </c>
      <c r="C61" s="184" t="s">
        <v>542</v>
      </c>
      <c r="D61" s="177" t="s">
        <v>536</v>
      </c>
      <c r="E61" s="178">
        <v>10</v>
      </c>
      <c r="F61" s="179"/>
      <c r="G61" s="180">
        <f t="shared" si="14"/>
        <v>0</v>
      </c>
      <c r="H61" s="179"/>
      <c r="I61" s="180">
        <f t="shared" si="15"/>
        <v>0</v>
      </c>
      <c r="J61" s="179"/>
      <c r="K61" s="180">
        <f t="shared" si="16"/>
        <v>0</v>
      </c>
      <c r="L61" s="180">
        <v>21</v>
      </c>
      <c r="M61" s="180">
        <f t="shared" si="17"/>
        <v>0</v>
      </c>
      <c r="N61" s="180">
        <v>0</v>
      </c>
      <c r="O61" s="180">
        <f t="shared" si="18"/>
        <v>0</v>
      </c>
      <c r="P61" s="180">
        <v>0</v>
      </c>
      <c r="Q61" s="180">
        <f t="shared" si="19"/>
        <v>0</v>
      </c>
      <c r="R61" s="180"/>
      <c r="S61" s="180" t="s">
        <v>194</v>
      </c>
      <c r="T61" s="181" t="s">
        <v>195</v>
      </c>
      <c r="U61" s="160">
        <v>0</v>
      </c>
      <c r="V61" s="160">
        <f t="shared" si="20"/>
        <v>0</v>
      </c>
      <c r="W61" s="160"/>
      <c r="X61" s="160" t="s">
        <v>200</v>
      </c>
      <c r="Y61" s="151"/>
      <c r="Z61" s="151"/>
      <c r="AA61" s="151"/>
      <c r="AB61" s="151"/>
      <c r="AC61" s="151"/>
      <c r="AD61" s="151"/>
      <c r="AE61" s="151"/>
      <c r="AF61" s="151"/>
      <c r="AG61" s="151" t="s">
        <v>291</v>
      </c>
      <c r="AH61" s="151"/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</row>
    <row r="62" spans="1:60" ht="22.5" outlineLevel="1" x14ac:dyDescent="0.2">
      <c r="A62" s="175">
        <v>52</v>
      </c>
      <c r="B62" s="176" t="s">
        <v>543</v>
      </c>
      <c r="C62" s="184" t="s">
        <v>544</v>
      </c>
      <c r="D62" s="177" t="s">
        <v>307</v>
      </c>
      <c r="E62" s="178">
        <v>2</v>
      </c>
      <c r="F62" s="179"/>
      <c r="G62" s="180">
        <f t="shared" si="14"/>
        <v>0</v>
      </c>
      <c r="H62" s="179"/>
      <c r="I62" s="180">
        <f t="shared" si="15"/>
        <v>0</v>
      </c>
      <c r="J62" s="179"/>
      <c r="K62" s="180">
        <f t="shared" si="16"/>
        <v>0</v>
      </c>
      <c r="L62" s="180">
        <v>21</v>
      </c>
      <c r="M62" s="180">
        <f t="shared" si="17"/>
        <v>0</v>
      </c>
      <c r="N62" s="180">
        <v>0</v>
      </c>
      <c r="O62" s="180">
        <f t="shared" si="18"/>
        <v>0</v>
      </c>
      <c r="P62" s="180">
        <v>0</v>
      </c>
      <c r="Q62" s="180">
        <f t="shared" si="19"/>
        <v>0</v>
      </c>
      <c r="R62" s="180"/>
      <c r="S62" s="180" t="s">
        <v>194</v>
      </c>
      <c r="T62" s="181" t="s">
        <v>195</v>
      </c>
      <c r="U62" s="160">
        <v>0</v>
      </c>
      <c r="V62" s="160">
        <f t="shared" si="20"/>
        <v>0</v>
      </c>
      <c r="W62" s="160"/>
      <c r="X62" s="160" t="s">
        <v>200</v>
      </c>
      <c r="Y62" s="151"/>
      <c r="Z62" s="151"/>
      <c r="AA62" s="151"/>
      <c r="AB62" s="151"/>
      <c r="AC62" s="151"/>
      <c r="AD62" s="151"/>
      <c r="AE62" s="151"/>
      <c r="AF62" s="151"/>
      <c r="AG62" s="151" t="s">
        <v>291</v>
      </c>
      <c r="AH62" s="151"/>
      <c r="AI62" s="151"/>
      <c r="AJ62" s="151"/>
      <c r="AK62" s="151"/>
      <c r="AL62" s="151"/>
      <c r="AM62" s="151"/>
      <c r="AN62" s="151"/>
      <c r="AO62" s="151"/>
      <c r="AP62" s="151"/>
      <c r="AQ62" s="151"/>
      <c r="AR62" s="151"/>
      <c r="AS62" s="151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1"/>
      <c r="BH62" s="151"/>
    </row>
    <row r="63" spans="1:60" outlineLevel="1" x14ac:dyDescent="0.2">
      <c r="A63" s="175">
        <v>53</v>
      </c>
      <c r="B63" s="176" t="s">
        <v>545</v>
      </c>
      <c r="C63" s="184" t="s">
        <v>546</v>
      </c>
      <c r="D63" s="177" t="s">
        <v>193</v>
      </c>
      <c r="E63" s="178">
        <v>2</v>
      </c>
      <c r="F63" s="179"/>
      <c r="G63" s="180">
        <f t="shared" si="14"/>
        <v>0</v>
      </c>
      <c r="H63" s="179"/>
      <c r="I63" s="180">
        <f t="shared" si="15"/>
        <v>0</v>
      </c>
      <c r="J63" s="179"/>
      <c r="K63" s="180">
        <f t="shared" si="16"/>
        <v>0</v>
      </c>
      <c r="L63" s="180">
        <v>21</v>
      </c>
      <c r="M63" s="180">
        <f t="shared" si="17"/>
        <v>0</v>
      </c>
      <c r="N63" s="180">
        <v>0</v>
      </c>
      <c r="O63" s="180">
        <f t="shared" si="18"/>
        <v>0</v>
      </c>
      <c r="P63" s="180">
        <v>0</v>
      </c>
      <c r="Q63" s="180">
        <f t="shared" si="19"/>
        <v>0</v>
      </c>
      <c r="R63" s="180"/>
      <c r="S63" s="180" t="s">
        <v>194</v>
      </c>
      <c r="T63" s="181" t="s">
        <v>195</v>
      </c>
      <c r="U63" s="160">
        <v>0</v>
      </c>
      <c r="V63" s="160">
        <f t="shared" si="20"/>
        <v>0</v>
      </c>
      <c r="W63" s="160"/>
      <c r="X63" s="160" t="s">
        <v>200</v>
      </c>
      <c r="Y63" s="151"/>
      <c r="Z63" s="151"/>
      <c r="AA63" s="151"/>
      <c r="AB63" s="151"/>
      <c r="AC63" s="151"/>
      <c r="AD63" s="151"/>
      <c r="AE63" s="151"/>
      <c r="AF63" s="151"/>
      <c r="AG63" s="151" t="s">
        <v>291</v>
      </c>
      <c r="AH63" s="151"/>
      <c r="AI63" s="151"/>
      <c r="AJ63" s="151"/>
      <c r="AK63" s="151"/>
      <c r="AL63" s="151"/>
      <c r="AM63" s="151"/>
      <c r="AN63" s="151"/>
      <c r="AO63" s="151"/>
      <c r="AP63" s="151"/>
      <c r="AQ63" s="151"/>
      <c r="AR63" s="151"/>
      <c r="AS63" s="151"/>
      <c r="AT63" s="151"/>
      <c r="AU63" s="151"/>
      <c r="AV63" s="151"/>
      <c r="AW63" s="151"/>
      <c r="AX63" s="151"/>
      <c r="AY63" s="151"/>
      <c r="AZ63" s="151"/>
      <c r="BA63" s="151"/>
      <c r="BB63" s="151"/>
      <c r="BC63" s="151"/>
      <c r="BD63" s="151"/>
      <c r="BE63" s="151"/>
      <c r="BF63" s="151"/>
      <c r="BG63" s="151"/>
      <c r="BH63" s="151"/>
    </row>
    <row r="64" spans="1:60" outlineLevel="1" x14ac:dyDescent="0.2">
      <c r="A64" s="175">
        <v>54</v>
      </c>
      <c r="B64" s="176" t="s">
        <v>547</v>
      </c>
      <c r="C64" s="184" t="s">
        <v>548</v>
      </c>
      <c r="D64" s="177" t="s">
        <v>234</v>
      </c>
      <c r="E64" s="178">
        <v>8</v>
      </c>
      <c r="F64" s="179"/>
      <c r="G64" s="180">
        <f t="shared" si="14"/>
        <v>0</v>
      </c>
      <c r="H64" s="179"/>
      <c r="I64" s="180">
        <f t="shared" si="15"/>
        <v>0</v>
      </c>
      <c r="J64" s="179"/>
      <c r="K64" s="180">
        <f t="shared" si="16"/>
        <v>0</v>
      </c>
      <c r="L64" s="180">
        <v>21</v>
      </c>
      <c r="M64" s="180">
        <f t="shared" si="17"/>
        <v>0</v>
      </c>
      <c r="N64" s="180">
        <v>0</v>
      </c>
      <c r="O64" s="180">
        <f t="shared" si="18"/>
        <v>0</v>
      </c>
      <c r="P64" s="180">
        <v>0</v>
      </c>
      <c r="Q64" s="180">
        <f t="shared" si="19"/>
        <v>0</v>
      </c>
      <c r="R64" s="180"/>
      <c r="S64" s="180" t="s">
        <v>194</v>
      </c>
      <c r="T64" s="181" t="s">
        <v>195</v>
      </c>
      <c r="U64" s="160">
        <v>0</v>
      </c>
      <c r="V64" s="160">
        <f t="shared" si="20"/>
        <v>0</v>
      </c>
      <c r="W64" s="160"/>
      <c r="X64" s="160" t="s">
        <v>200</v>
      </c>
      <c r="Y64" s="151"/>
      <c r="Z64" s="151"/>
      <c r="AA64" s="151"/>
      <c r="AB64" s="151"/>
      <c r="AC64" s="151"/>
      <c r="AD64" s="151"/>
      <c r="AE64" s="151"/>
      <c r="AF64" s="151"/>
      <c r="AG64" s="151" t="s">
        <v>291</v>
      </c>
      <c r="AH64" s="151"/>
      <c r="AI64" s="151"/>
      <c r="AJ64" s="151"/>
      <c r="AK64" s="151"/>
      <c r="AL64" s="151"/>
      <c r="AM64" s="151"/>
      <c r="AN64" s="151"/>
      <c r="AO64" s="151"/>
      <c r="AP64" s="151"/>
      <c r="AQ64" s="151"/>
      <c r="AR64" s="151"/>
      <c r="AS64" s="151"/>
      <c r="AT64" s="151"/>
      <c r="AU64" s="151"/>
      <c r="AV64" s="151"/>
      <c r="AW64" s="151"/>
      <c r="AX64" s="151"/>
      <c r="AY64" s="151"/>
      <c r="AZ64" s="151"/>
      <c r="BA64" s="151"/>
      <c r="BB64" s="151"/>
      <c r="BC64" s="151"/>
      <c r="BD64" s="151"/>
      <c r="BE64" s="151"/>
      <c r="BF64" s="151"/>
      <c r="BG64" s="151"/>
      <c r="BH64" s="151"/>
    </row>
    <row r="65" spans="1:60" outlineLevel="1" x14ac:dyDescent="0.2">
      <c r="A65" s="175">
        <v>55</v>
      </c>
      <c r="B65" s="176" t="s">
        <v>549</v>
      </c>
      <c r="C65" s="184" t="s">
        <v>550</v>
      </c>
      <c r="D65" s="177" t="s">
        <v>307</v>
      </c>
      <c r="E65" s="178">
        <v>16</v>
      </c>
      <c r="F65" s="179"/>
      <c r="G65" s="180">
        <f t="shared" si="14"/>
        <v>0</v>
      </c>
      <c r="H65" s="179"/>
      <c r="I65" s="180">
        <f t="shared" si="15"/>
        <v>0</v>
      </c>
      <c r="J65" s="179"/>
      <c r="K65" s="180">
        <f t="shared" si="16"/>
        <v>0</v>
      </c>
      <c r="L65" s="180">
        <v>21</v>
      </c>
      <c r="M65" s="180">
        <f t="shared" si="17"/>
        <v>0</v>
      </c>
      <c r="N65" s="180">
        <v>0</v>
      </c>
      <c r="O65" s="180">
        <f t="shared" si="18"/>
        <v>0</v>
      </c>
      <c r="P65" s="180">
        <v>0</v>
      </c>
      <c r="Q65" s="180">
        <f t="shared" si="19"/>
        <v>0</v>
      </c>
      <c r="R65" s="180"/>
      <c r="S65" s="180" t="s">
        <v>194</v>
      </c>
      <c r="T65" s="181" t="s">
        <v>195</v>
      </c>
      <c r="U65" s="160">
        <v>0</v>
      </c>
      <c r="V65" s="160">
        <f t="shared" si="20"/>
        <v>0</v>
      </c>
      <c r="W65" s="160"/>
      <c r="X65" s="160" t="s">
        <v>200</v>
      </c>
      <c r="Y65" s="151"/>
      <c r="Z65" s="151"/>
      <c r="AA65" s="151"/>
      <c r="AB65" s="151"/>
      <c r="AC65" s="151"/>
      <c r="AD65" s="151"/>
      <c r="AE65" s="151"/>
      <c r="AF65" s="151"/>
      <c r="AG65" s="151" t="s">
        <v>291</v>
      </c>
      <c r="AH65" s="151"/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1"/>
      <c r="AU65" s="151"/>
      <c r="AV65" s="151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1"/>
      <c r="BH65" s="151"/>
    </row>
    <row r="66" spans="1:60" outlineLevel="1" x14ac:dyDescent="0.2">
      <c r="A66" s="175">
        <v>56</v>
      </c>
      <c r="B66" s="176" t="s">
        <v>551</v>
      </c>
      <c r="C66" s="184" t="s">
        <v>552</v>
      </c>
      <c r="D66" s="177" t="s">
        <v>307</v>
      </c>
      <c r="E66" s="178">
        <v>16</v>
      </c>
      <c r="F66" s="179"/>
      <c r="G66" s="180">
        <f t="shared" si="14"/>
        <v>0</v>
      </c>
      <c r="H66" s="179"/>
      <c r="I66" s="180">
        <f t="shared" si="15"/>
        <v>0</v>
      </c>
      <c r="J66" s="179"/>
      <c r="K66" s="180">
        <f t="shared" si="16"/>
        <v>0</v>
      </c>
      <c r="L66" s="180">
        <v>21</v>
      </c>
      <c r="M66" s="180">
        <f t="shared" si="17"/>
        <v>0</v>
      </c>
      <c r="N66" s="180">
        <v>0</v>
      </c>
      <c r="O66" s="180">
        <f t="shared" si="18"/>
        <v>0</v>
      </c>
      <c r="P66" s="180">
        <v>0</v>
      </c>
      <c r="Q66" s="180">
        <f t="shared" si="19"/>
        <v>0</v>
      </c>
      <c r="R66" s="180"/>
      <c r="S66" s="180" t="s">
        <v>194</v>
      </c>
      <c r="T66" s="181" t="s">
        <v>195</v>
      </c>
      <c r="U66" s="160">
        <v>0</v>
      </c>
      <c r="V66" s="160">
        <f t="shared" si="20"/>
        <v>0</v>
      </c>
      <c r="W66" s="160"/>
      <c r="X66" s="160" t="s">
        <v>200</v>
      </c>
      <c r="Y66" s="151"/>
      <c r="Z66" s="151"/>
      <c r="AA66" s="151"/>
      <c r="AB66" s="151"/>
      <c r="AC66" s="151"/>
      <c r="AD66" s="151"/>
      <c r="AE66" s="151"/>
      <c r="AF66" s="151"/>
      <c r="AG66" s="151" t="s">
        <v>291</v>
      </c>
      <c r="AH66" s="151"/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1"/>
      <c r="BH66" s="151"/>
    </row>
    <row r="67" spans="1:60" outlineLevel="1" x14ac:dyDescent="0.2">
      <c r="A67" s="175">
        <v>57</v>
      </c>
      <c r="B67" s="176" t="s">
        <v>553</v>
      </c>
      <c r="C67" s="184" t="s">
        <v>554</v>
      </c>
      <c r="D67" s="177" t="s">
        <v>307</v>
      </c>
      <c r="E67" s="178">
        <v>18</v>
      </c>
      <c r="F67" s="179"/>
      <c r="G67" s="180">
        <f t="shared" si="14"/>
        <v>0</v>
      </c>
      <c r="H67" s="179"/>
      <c r="I67" s="180">
        <f t="shared" si="15"/>
        <v>0</v>
      </c>
      <c r="J67" s="179"/>
      <c r="K67" s="180">
        <f t="shared" si="16"/>
        <v>0</v>
      </c>
      <c r="L67" s="180">
        <v>21</v>
      </c>
      <c r="M67" s="180">
        <f t="shared" si="17"/>
        <v>0</v>
      </c>
      <c r="N67" s="180">
        <v>0</v>
      </c>
      <c r="O67" s="180">
        <f t="shared" si="18"/>
        <v>0</v>
      </c>
      <c r="P67" s="180">
        <v>0</v>
      </c>
      <c r="Q67" s="180">
        <f t="shared" si="19"/>
        <v>0</v>
      </c>
      <c r="R67" s="180"/>
      <c r="S67" s="180" t="s">
        <v>194</v>
      </c>
      <c r="T67" s="181" t="s">
        <v>195</v>
      </c>
      <c r="U67" s="160">
        <v>0</v>
      </c>
      <c r="V67" s="160">
        <f t="shared" si="20"/>
        <v>0</v>
      </c>
      <c r="W67" s="160"/>
      <c r="X67" s="160" t="s">
        <v>200</v>
      </c>
      <c r="Y67" s="151"/>
      <c r="Z67" s="151"/>
      <c r="AA67" s="151"/>
      <c r="AB67" s="151"/>
      <c r="AC67" s="151"/>
      <c r="AD67" s="151"/>
      <c r="AE67" s="151"/>
      <c r="AF67" s="151"/>
      <c r="AG67" s="151" t="s">
        <v>291</v>
      </c>
      <c r="AH67" s="151"/>
      <c r="AI67" s="151"/>
      <c r="AJ67" s="151"/>
      <c r="AK67" s="151"/>
      <c r="AL67" s="151"/>
      <c r="AM67" s="151"/>
      <c r="AN67" s="151"/>
      <c r="AO67" s="151"/>
      <c r="AP67" s="151"/>
      <c r="AQ67" s="151"/>
      <c r="AR67" s="151"/>
      <c r="AS67" s="151"/>
      <c r="AT67" s="151"/>
      <c r="AU67" s="151"/>
      <c r="AV67" s="151"/>
      <c r="AW67" s="151"/>
      <c r="AX67" s="151"/>
      <c r="AY67" s="151"/>
      <c r="AZ67" s="151"/>
      <c r="BA67" s="151"/>
      <c r="BB67" s="151"/>
      <c r="BC67" s="151"/>
      <c r="BD67" s="151"/>
      <c r="BE67" s="151"/>
      <c r="BF67" s="151"/>
      <c r="BG67" s="151"/>
      <c r="BH67" s="151"/>
    </row>
    <row r="68" spans="1:60" outlineLevel="1" x14ac:dyDescent="0.2">
      <c r="A68" s="175">
        <v>58</v>
      </c>
      <c r="B68" s="176" t="s">
        <v>555</v>
      </c>
      <c r="C68" s="184" t="s">
        <v>556</v>
      </c>
      <c r="D68" s="177" t="s">
        <v>307</v>
      </c>
      <c r="E68" s="178">
        <v>18</v>
      </c>
      <c r="F68" s="179"/>
      <c r="G68" s="180">
        <f t="shared" si="14"/>
        <v>0</v>
      </c>
      <c r="H68" s="179"/>
      <c r="I68" s="180">
        <f t="shared" si="15"/>
        <v>0</v>
      </c>
      <c r="J68" s="179"/>
      <c r="K68" s="180">
        <f t="shared" si="16"/>
        <v>0</v>
      </c>
      <c r="L68" s="180">
        <v>21</v>
      </c>
      <c r="M68" s="180">
        <f t="shared" si="17"/>
        <v>0</v>
      </c>
      <c r="N68" s="180">
        <v>0</v>
      </c>
      <c r="O68" s="180">
        <f t="shared" si="18"/>
        <v>0</v>
      </c>
      <c r="P68" s="180">
        <v>0</v>
      </c>
      <c r="Q68" s="180">
        <f t="shared" si="19"/>
        <v>0</v>
      </c>
      <c r="R68" s="180"/>
      <c r="S68" s="180" t="s">
        <v>194</v>
      </c>
      <c r="T68" s="181" t="s">
        <v>195</v>
      </c>
      <c r="U68" s="160">
        <v>0</v>
      </c>
      <c r="V68" s="160">
        <f t="shared" si="20"/>
        <v>0</v>
      </c>
      <c r="W68" s="160"/>
      <c r="X68" s="160" t="s">
        <v>200</v>
      </c>
      <c r="Y68" s="151"/>
      <c r="Z68" s="151"/>
      <c r="AA68" s="151"/>
      <c r="AB68" s="151"/>
      <c r="AC68" s="151"/>
      <c r="AD68" s="151"/>
      <c r="AE68" s="151"/>
      <c r="AF68" s="151"/>
      <c r="AG68" s="151" t="s">
        <v>291</v>
      </c>
      <c r="AH68" s="151"/>
      <c r="AI68" s="151"/>
      <c r="AJ68" s="151"/>
      <c r="AK68" s="151"/>
      <c r="AL68" s="151"/>
      <c r="AM68" s="151"/>
      <c r="AN68" s="151"/>
      <c r="AO68" s="151"/>
      <c r="AP68" s="151"/>
      <c r="AQ68" s="151"/>
      <c r="AR68" s="151"/>
      <c r="AS68" s="151"/>
      <c r="AT68" s="151"/>
      <c r="AU68" s="151"/>
      <c r="AV68" s="151"/>
      <c r="AW68" s="151"/>
      <c r="AX68" s="151"/>
      <c r="AY68" s="151"/>
      <c r="AZ68" s="151"/>
      <c r="BA68" s="151"/>
      <c r="BB68" s="151"/>
      <c r="BC68" s="151"/>
      <c r="BD68" s="151"/>
      <c r="BE68" s="151"/>
      <c r="BF68" s="151"/>
      <c r="BG68" s="151"/>
      <c r="BH68" s="151"/>
    </row>
    <row r="69" spans="1:60" ht="22.5" outlineLevel="1" x14ac:dyDescent="0.2">
      <c r="A69" s="175">
        <v>59</v>
      </c>
      <c r="B69" s="176" t="s">
        <v>557</v>
      </c>
      <c r="C69" s="184" t="s">
        <v>558</v>
      </c>
      <c r="D69" s="177" t="s">
        <v>307</v>
      </c>
      <c r="E69" s="178">
        <v>2</v>
      </c>
      <c r="F69" s="179"/>
      <c r="G69" s="180">
        <f t="shared" si="14"/>
        <v>0</v>
      </c>
      <c r="H69" s="179"/>
      <c r="I69" s="180">
        <f t="shared" si="15"/>
        <v>0</v>
      </c>
      <c r="J69" s="179"/>
      <c r="K69" s="180">
        <f t="shared" si="16"/>
        <v>0</v>
      </c>
      <c r="L69" s="180">
        <v>21</v>
      </c>
      <c r="M69" s="180">
        <f t="shared" si="17"/>
        <v>0</v>
      </c>
      <c r="N69" s="180">
        <v>0</v>
      </c>
      <c r="O69" s="180">
        <f t="shared" si="18"/>
        <v>0</v>
      </c>
      <c r="P69" s="180">
        <v>0</v>
      </c>
      <c r="Q69" s="180">
        <f t="shared" si="19"/>
        <v>0</v>
      </c>
      <c r="R69" s="180"/>
      <c r="S69" s="180" t="s">
        <v>194</v>
      </c>
      <c r="T69" s="181" t="s">
        <v>195</v>
      </c>
      <c r="U69" s="160">
        <v>0</v>
      </c>
      <c r="V69" s="160">
        <f t="shared" si="20"/>
        <v>0</v>
      </c>
      <c r="W69" s="160"/>
      <c r="X69" s="160" t="s">
        <v>200</v>
      </c>
      <c r="Y69" s="151"/>
      <c r="Z69" s="151"/>
      <c r="AA69" s="151"/>
      <c r="AB69" s="151"/>
      <c r="AC69" s="151"/>
      <c r="AD69" s="151"/>
      <c r="AE69" s="151"/>
      <c r="AF69" s="151"/>
      <c r="AG69" s="151" t="s">
        <v>291</v>
      </c>
      <c r="AH69" s="151"/>
      <c r="AI69" s="151"/>
      <c r="AJ69" s="151"/>
      <c r="AK69" s="151"/>
      <c r="AL69" s="151"/>
      <c r="AM69" s="151"/>
      <c r="AN69" s="151"/>
      <c r="AO69" s="151"/>
      <c r="AP69" s="151"/>
      <c r="AQ69" s="151"/>
      <c r="AR69" s="151"/>
      <c r="AS69" s="151"/>
      <c r="AT69" s="151"/>
      <c r="AU69" s="151"/>
      <c r="AV69" s="151"/>
      <c r="AW69" s="151"/>
      <c r="AX69" s="151"/>
      <c r="AY69" s="151"/>
      <c r="AZ69" s="151"/>
      <c r="BA69" s="151"/>
      <c r="BB69" s="151"/>
      <c r="BC69" s="151"/>
      <c r="BD69" s="151"/>
      <c r="BE69" s="151"/>
      <c r="BF69" s="151"/>
      <c r="BG69" s="151"/>
      <c r="BH69" s="151"/>
    </row>
    <row r="70" spans="1:60" x14ac:dyDescent="0.2">
      <c r="A70" s="162" t="s">
        <v>189</v>
      </c>
      <c r="B70" s="163" t="s">
        <v>157</v>
      </c>
      <c r="C70" s="183" t="s">
        <v>158</v>
      </c>
      <c r="D70" s="164"/>
      <c r="E70" s="165"/>
      <c r="F70" s="166"/>
      <c r="G70" s="166">
        <f>SUMIF(AG71:AG74,"&lt;&gt;NOR",G71:G74)</f>
        <v>0</v>
      </c>
      <c r="H70" s="166"/>
      <c r="I70" s="166">
        <f>SUM(I71:I74)</f>
        <v>0</v>
      </c>
      <c r="J70" s="166"/>
      <c r="K70" s="166">
        <f>SUM(K71:K74)</f>
        <v>0</v>
      </c>
      <c r="L70" s="166"/>
      <c r="M70" s="166">
        <f>SUM(M71:M74)</f>
        <v>0</v>
      </c>
      <c r="N70" s="166"/>
      <c r="O70" s="166">
        <f>SUM(O71:O74)</f>
        <v>0</v>
      </c>
      <c r="P70" s="166"/>
      <c r="Q70" s="166">
        <f>SUM(Q71:Q74)</f>
        <v>0</v>
      </c>
      <c r="R70" s="166"/>
      <c r="S70" s="166"/>
      <c r="T70" s="167"/>
      <c r="U70" s="161"/>
      <c r="V70" s="161">
        <f>SUM(V71:V74)</f>
        <v>0</v>
      </c>
      <c r="W70" s="161"/>
      <c r="X70" s="161"/>
      <c r="AG70" t="s">
        <v>190</v>
      </c>
    </row>
    <row r="71" spans="1:60" outlineLevel="1" x14ac:dyDescent="0.2">
      <c r="A71" s="175">
        <v>60</v>
      </c>
      <c r="B71" s="176" t="s">
        <v>559</v>
      </c>
      <c r="C71" s="184" t="s">
        <v>473</v>
      </c>
      <c r="D71" s="177" t="s">
        <v>307</v>
      </c>
      <c r="E71" s="178">
        <v>1</v>
      </c>
      <c r="F71" s="179"/>
      <c r="G71" s="180">
        <f>ROUND(E71*F71,2)</f>
        <v>0</v>
      </c>
      <c r="H71" s="179"/>
      <c r="I71" s="180">
        <f>ROUND(E71*H71,2)</f>
        <v>0</v>
      </c>
      <c r="J71" s="179"/>
      <c r="K71" s="180">
        <f>ROUND(E71*J71,2)</f>
        <v>0</v>
      </c>
      <c r="L71" s="180">
        <v>21</v>
      </c>
      <c r="M71" s="180">
        <f>G71*(1+L71/100)</f>
        <v>0</v>
      </c>
      <c r="N71" s="180">
        <v>0</v>
      </c>
      <c r="O71" s="180">
        <f>ROUND(E71*N71,2)</f>
        <v>0</v>
      </c>
      <c r="P71" s="180">
        <v>0</v>
      </c>
      <c r="Q71" s="180">
        <f>ROUND(E71*P71,2)</f>
        <v>0</v>
      </c>
      <c r="R71" s="180"/>
      <c r="S71" s="180" t="s">
        <v>194</v>
      </c>
      <c r="T71" s="181" t="s">
        <v>195</v>
      </c>
      <c r="U71" s="160">
        <v>0</v>
      </c>
      <c r="V71" s="160">
        <f>ROUND(E71*U71,2)</f>
        <v>0</v>
      </c>
      <c r="W71" s="160"/>
      <c r="X71" s="160" t="s">
        <v>200</v>
      </c>
      <c r="Y71" s="151"/>
      <c r="Z71" s="151"/>
      <c r="AA71" s="151"/>
      <c r="AB71" s="151"/>
      <c r="AC71" s="151"/>
      <c r="AD71" s="151"/>
      <c r="AE71" s="151"/>
      <c r="AF71" s="151"/>
      <c r="AG71" s="151" t="s">
        <v>291</v>
      </c>
      <c r="AH71" s="151"/>
      <c r="AI71" s="151"/>
      <c r="AJ71" s="151"/>
      <c r="AK71" s="151"/>
      <c r="AL71" s="151"/>
      <c r="AM71" s="151"/>
      <c r="AN71" s="151"/>
      <c r="AO71" s="151"/>
      <c r="AP71" s="151"/>
      <c r="AQ71" s="151"/>
      <c r="AR71" s="151"/>
      <c r="AS71" s="151"/>
      <c r="AT71" s="151"/>
      <c r="AU71" s="151"/>
      <c r="AV71" s="151"/>
      <c r="AW71" s="151"/>
      <c r="AX71" s="151"/>
      <c r="AY71" s="151"/>
      <c r="AZ71" s="151"/>
      <c r="BA71" s="151"/>
      <c r="BB71" s="151"/>
      <c r="BC71" s="151"/>
      <c r="BD71" s="151"/>
      <c r="BE71" s="151"/>
      <c r="BF71" s="151"/>
      <c r="BG71" s="151"/>
      <c r="BH71" s="151"/>
    </row>
    <row r="72" spans="1:60" outlineLevel="1" x14ac:dyDescent="0.2">
      <c r="A72" s="175">
        <v>61</v>
      </c>
      <c r="B72" s="176" t="s">
        <v>560</v>
      </c>
      <c r="C72" s="184" t="s">
        <v>561</v>
      </c>
      <c r="D72" s="177" t="s">
        <v>307</v>
      </c>
      <c r="E72" s="178">
        <v>28</v>
      </c>
      <c r="F72" s="179"/>
      <c r="G72" s="180">
        <f>ROUND(E72*F72,2)</f>
        <v>0</v>
      </c>
      <c r="H72" s="179"/>
      <c r="I72" s="180">
        <f>ROUND(E72*H72,2)</f>
        <v>0</v>
      </c>
      <c r="J72" s="179"/>
      <c r="K72" s="180">
        <f>ROUND(E72*J72,2)</f>
        <v>0</v>
      </c>
      <c r="L72" s="180">
        <v>21</v>
      </c>
      <c r="M72" s="180">
        <f>G72*(1+L72/100)</f>
        <v>0</v>
      </c>
      <c r="N72" s="180">
        <v>0</v>
      </c>
      <c r="O72" s="180">
        <f>ROUND(E72*N72,2)</f>
        <v>0</v>
      </c>
      <c r="P72" s="180">
        <v>0</v>
      </c>
      <c r="Q72" s="180">
        <f>ROUND(E72*P72,2)</f>
        <v>0</v>
      </c>
      <c r="R72" s="180"/>
      <c r="S72" s="180" t="s">
        <v>194</v>
      </c>
      <c r="T72" s="181" t="s">
        <v>195</v>
      </c>
      <c r="U72" s="160">
        <v>0</v>
      </c>
      <c r="V72" s="160">
        <f>ROUND(E72*U72,2)</f>
        <v>0</v>
      </c>
      <c r="W72" s="160"/>
      <c r="X72" s="160" t="s">
        <v>200</v>
      </c>
      <c r="Y72" s="151"/>
      <c r="Z72" s="151"/>
      <c r="AA72" s="151"/>
      <c r="AB72" s="151"/>
      <c r="AC72" s="151"/>
      <c r="AD72" s="151"/>
      <c r="AE72" s="151"/>
      <c r="AF72" s="151"/>
      <c r="AG72" s="151" t="s">
        <v>291</v>
      </c>
      <c r="AH72" s="151"/>
      <c r="AI72" s="151"/>
      <c r="AJ72" s="151"/>
      <c r="AK72" s="151"/>
      <c r="AL72" s="151"/>
      <c r="AM72" s="151"/>
      <c r="AN72" s="151"/>
      <c r="AO72" s="151"/>
      <c r="AP72" s="151"/>
      <c r="AQ72" s="151"/>
      <c r="AR72" s="151"/>
      <c r="AS72" s="151"/>
      <c r="AT72" s="151"/>
      <c r="AU72" s="151"/>
      <c r="AV72" s="151"/>
      <c r="AW72" s="151"/>
      <c r="AX72" s="151"/>
      <c r="AY72" s="151"/>
      <c r="AZ72" s="151"/>
      <c r="BA72" s="151"/>
      <c r="BB72" s="151"/>
      <c r="BC72" s="151"/>
      <c r="BD72" s="151"/>
      <c r="BE72" s="151"/>
      <c r="BF72" s="151"/>
      <c r="BG72" s="151"/>
      <c r="BH72" s="151"/>
    </row>
    <row r="73" spans="1:60" outlineLevel="1" x14ac:dyDescent="0.2">
      <c r="A73" s="175">
        <v>62</v>
      </c>
      <c r="B73" s="176" t="s">
        <v>562</v>
      </c>
      <c r="C73" s="184" t="s">
        <v>563</v>
      </c>
      <c r="D73" s="177" t="s">
        <v>307</v>
      </c>
      <c r="E73" s="178">
        <v>3</v>
      </c>
      <c r="F73" s="179"/>
      <c r="G73" s="180">
        <f>ROUND(E73*F73,2)</f>
        <v>0</v>
      </c>
      <c r="H73" s="179"/>
      <c r="I73" s="180">
        <f>ROUND(E73*H73,2)</f>
        <v>0</v>
      </c>
      <c r="J73" s="179"/>
      <c r="K73" s="180">
        <f>ROUND(E73*J73,2)</f>
        <v>0</v>
      </c>
      <c r="L73" s="180">
        <v>21</v>
      </c>
      <c r="M73" s="180">
        <f>G73*(1+L73/100)</f>
        <v>0</v>
      </c>
      <c r="N73" s="180">
        <v>0</v>
      </c>
      <c r="O73" s="180">
        <f>ROUND(E73*N73,2)</f>
        <v>0</v>
      </c>
      <c r="P73" s="180">
        <v>0</v>
      </c>
      <c r="Q73" s="180">
        <f>ROUND(E73*P73,2)</f>
        <v>0</v>
      </c>
      <c r="R73" s="180"/>
      <c r="S73" s="180" t="s">
        <v>194</v>
      </c>
      <c r="T73" s="181" t="s">
        <v>195</v>
      </c>
      <c r="U73" s="160">
        <v>0</v>
      </c>
      <c r="V73" s="160">
        <f>ROUND(E73*U73,2)</f>
        <v>0</v>
      </c>
      <c r="W73" s="160"/>
      <c r="X73" s="160" t="s">
        <v>200</v>
      </c>
      <c r="Y73" s="151"/>
      <c r="Z73" s="151"/>
      <c r="AA73" s="151"/>
      <c r="AB73" s="151"/>
      <c r="AC73" s="151"/>
      <c r="AD73" s="151"/>
      <c r="AE73" s="151"/>
      <c r="AF73" s="151"/>
      <c r="AG73" s="151" t="s">
        <v>291</v>
      </c>
      <c r="AH73" s="151"/>
      <c r="AI73" s="151"/>
      <c r="AJ73" s="151"/>
      <c r="AK73" s="151"/>
      <c r="AL73" s="151"/>
      <c r="AM73" s="151"/>
      <c r="AN73" s="151"/>
      <c r="AO73" s="151"/>
      <c r="AP73" s="151"/>
      <c r="AQ73" s="151"/>
      <c r="AR73" s="151"/>
      <c r="AS73" s="151"/>
      <c r="AT73" s="151"/>
      <c r="AU73" s="151"/>
      <c r="AV73" s="151"/>
      <c r="AW73" s="151"/>
      <c r="AX73" s="151"/>
      <c r="AY73" s="151"/>
      <c r="AZ73" s="151"/>
      <c r="BA73" s="151"/>
      <c r="BB73" s="151"/>
      <c r="BC73" s="151"/>
      <c r="BD73" s="151"/>
      <c r="BE73" s="151"/>
      <c r="BF73" s="151"/>
      <c r="BG73" s="151"/>
      <c r="BH73" s="151"/>
    </row>
    <row r="74" spans="1:60" outlineLevel="1" x14ac:dyDescent="0.2">
      <c r="A74" s="175">
        <v>63</v>
      </c>
      <c r="B74" s="176" t="s">
        <v>564</v>
      </c>
      <c r="C74" s="184" t="s">
        <v>565</v>
      </c>
      <c r="D74" s="177" t="s">
        <v>307</v>
      </c>
      <c r="E74" s="178">
        <v>4</v>
      </c>
      <c r="F74" s="179"/>
      <c r="G74" s="180">
        <f>ROUND(E74*F74,2)</f>
        <v>0</v>
      </c>
      <c r="H74" s="179"/>
      <c r="I74" s="180">
        <f>ROUND(E74*H74,2)</f>
        <v>0</v>
      </c>
      <c r="J74" s="179"/>
      <c r="K74" s="180">
        <f>ROUND(E74*J74,2)</f>
        <v>0</v>
      </c>
      <c r="L74" s="180">
        <v>21</v>
      </c>
      <c r="M74" s="180">
        <f>G74*(1+L74/100)</f>
        <v>0</v>
      </c>
      <c r="N74" s="180">
        <v>0</v>
      </c>
      <c r="O74" s="180">
        <f>ROUND(E74*N74,2)</f>
        <v>0</v>
      </c>
      <c r="P74" s="180">
        <v>0</v>
      </c>
      <c r="Q74" s="180">
        <f>ROUND(E74*P74,2)</f>
        <v>0</v>
      </c>
      <c r="R74" s="180"/>
      <c r="S74" s="180" t="s">
        <v>194</v>
      </c>
      <c r="T74" s="181" t="s">
        <v>195</v>
      </c>
      <c r="U74" s="160">
        <v>0</v>
      </c>
      <c r="V74" s="160">
        <f>ROUND(E74*U74,2)</f>
        <v>0</v>
      </c>
      <c r="W74" s="160"/>
      <c r="X74" s="160" t="s">
        <v>200</v>
      </c>
      <c r="Y74" s="151"/>
      <c r="Z74" s="151"/>
      <c r="AA74" s="151"/>
      <c r="AB74" s="151"/>
      <c r="AC74" s="151"/>
      <c r="AD74" s="151"/>
      <c r="AE74" s="151"/>
      <c r="AF74" s="151"/>
      <c r="AG74" s="151" t="s">
        <v>291</v>
      </c>
      <c r="AH74" s="151"/>
      <c r="AI74" s="151"/>
      <c r="AJ74" s="151"/>
      <c r="AK74" s="151"/>
      <c r="AL74" s="151"/>
      <c r="AM74" s="151"/>
      <c r="AN74" s="151"/>
      <c r="AO74" s="151"/>
      <c r="AP74" s="151"/>
      <c r="AQ74" s="151"/>
      <c r="AR74" s="151"/>
      <c r="AS74" s="151"/>
      <c r="AT74" s="151"/>
      <c r="AU74" s="151"/>
      <c r="AV74" s="151"/>
      <c r="AW74" s="151"/>
      <c r="AX74" s="151"/>
      <c r="AY74" s="151"/>
      <c r="AZ74" s="151"/>
      <c r="BA74" s="151"/>
      <c r="BB74" s="151"/>
      <c r="BC74" s="151"/>
      <c r="BD74" s="151"/>
      <c r="BE74" s="151"/>
      <c r="BF74" s="151"/>
      <c r="BG74" s="151"/>
      <c r="BH74" s="151"/>
    </row>
    <row r="75" spans="1:60" x14ac:dyDescent="0.2">
      <c r="A75" s="162" t="s">
        <v>189</v>
      </c>
      <c r="B75" s="163" t="s">
        <v>159</v>
      </c>
      <c r="C75" s="183" t="s">
        <v>160</v>
      </c>
      <c r="D75" s="164"/>
      <c r="E75" s="165"/>
      <c r="F75" s="166"/>
      <c r="G75" s="166">
        <f>SUMIF(AG76:AG83,"&lt;&gt;NOR",G76:G83)</f>
        <v>0</v>
      </c>
      <c r="H75" s="166"/>
      <c r="I75" s="166">
        <f>SUM(I76:I83)</f>
        <v>0</v>
      </c>
      <c r="J75" s="166"/>
      <c r="K75" s="166">
        <f>SUM(K76:K83)</f>
        <v>0</v>
      </c>
      <c r="L75" s="166"/>
      <c r="M75" s="166">
        <f>SUM(M76:M83)</f>
        <v>0</v>
      </c>
      <c r="N75" s="166"/>
      <c r="O75" s="166">
        <f>SUM(O76:O83)</f>
        <v>0</v>
      </c>
      <c r="P75" s="166"/>
      <c r="Q75" s="166">
        <f>SUM(Q76:Q83)</f>
        <v>0</v>
      </c>
      <c r="R75" s="166"/>
      <c r="S75" s="166"/>
      <c r="T75" s="167"/>
      <c r="U75" s="161"/>
      <c r="V75" s="161">
        <f>SUM(V76:V83)</f>
        <v>0</v>
      </c>
      <c r="W75" s="161"/>
      <c r="X75" s="161"/>
      <c r="AG75" t="s">
        <v>190</v>
      </c>
    </row>
    <row r="76" spans="1:60" outlineLevel="1" x14ac:dyDescent="0.2">
      <c r="A76" s="175">
        <v>64</v>
      </c>
      <c r="B76" s="176" t="s">
        <v>566</v>
      </c>
      <c r="C76" s="184" t="s">
        <v>567</v>
      </c>
      <c r="D76" s="177" t="s">
        <v>307</v>
      </c>
      <c r="E76" s="178">
        <v>16</v>
      </c>
      <c r="F76" s="179"/>
      <c r="G76" s="180">
        <f t="shared" ref="G76:G83" si="21">ROUND(E76*F76,2)</f>
        <v>0</v>
      </c>
      <c r="H76" s="179"/>
      <c r="I76" s="180">
        <f t="shared" ref="I76:I83" si="22">ROUND(E76*H76,2)</f>
        <v>0</v>
      </c>
      <c r="J76" s="179"/>
      <c r="K76" s="180">
        <f t="shared" ref="K76:K83" si="23">ROUND(E76*J76,2)</f>
        <v>0</v>
      </c>
      <c r="L76" s="180">
        <v>21</v>
      </c>
      <c r="M76" s="180">
        <f t="shared" ref="M76:M83" si="24">G76*(1+L76/100)</f>
        <v>0</v>
      </c>
      <c r="N76" s="180">
        <v>0</v>
      </c>
      <c r="O76" s="180">
        <f t="shared" ref="O76:O83" si="25">ROUND(E76*N76,2)</f>
        <v>0</v>
      </c>
      <c r="P76" s="180">
        <v>0</v>
      </c>
      <c r="Q76" s="180">
        <f t="shared" ref="Q76:Q83" si="26">ROUND(E76*P76,2)</f>
        <v>0</v>
      </c>
      <c r="R76" s="180"/>
      <c r="S76" s="180" t="s">
        <v>194</v>
      </c>
      <c r="T76" s="181" t="s">
        <v>195</v>
      </c>
      <c r="U76" s="160">
        <v>0</v>
      </c>
      <c r="V76" s="160">
        <f t="shared" ref="V76:V83" si="27">ROUND(E76*U76,2)</f>
        <v>0</v>
      </c>
      <c r="W76" s="160"/>
      <c r="X76" s="160" t="s">
        <v>196</v>
      </c>
      <c r="Y76" s="151"/>
      <c r="Z76" s="151"/>
      <c r="AA76" s="151"/>
      <c r="AB76" s="151"/>
      <c r="AC76" s="151"/>
      <c r="AD76" s="151"/>
      <c r="AE76" s="151"/>
      <c r="AF76" s="151"/>
      <c r="AG76" s="151" t="s">
        <v>197</v>
      </c>
      <c r="AH76" s="151"/>
      <c r="AI76" s="151"/>
      <c r="AJ76" s="151"/>
      <c r="AK76" s="151"/>
      <c r="AL76" s="151"/>
      <c r="AM76" s="151"/>
      <c r="AN76" s="151"/>
      <c r="AO76" s="151"/>
      <c r="AP76" s="151"/>
      <c r="AQ76" s="151"/>
      <c r="AR76" s="151"/>
      <c r="AS76" s="151"/>
      <c r="AT76" s="151"/>
      <c r="AU76" s="151"/>
      <c r="AV76" s="151"/>
      <c r="AW76" s="151"/>
      <c r="AX76" s="151"/>
      <c r="AY76" s="151"/>
      <c r="AZ76" s="151"/>
      <c r="BA76" s="151"/>
      <c r="BB76" s="151"/>
      <c r="BC76" s="151"/>
      <c r="BD76" s="151"/>
      <c r="BE76" s="151"/>
      <c r="BF76" s="151"/>
      <c r="BG76" s="151"/>
      <c r="BH76" s="151"/>
    </row>
    <row r="77" spans="1:60" outlineLevel="1" x14ac:dyDescent="0.2">
      <c r="A77" s="175">
        <v>65</v>
      </c>
      <c r="B77" s="176" t="s">
        <v>568</v>
      </c>
      <c r="C77" s="184" t="s">
        <v>569</v>
      </c>
      <c r="D77" s="177" t="s">
        <v>307</v>
      </c>
      <c r="E77" s="178">
        <v>17</v>
      </c>
      <c r="F77" s="179"/>
      <c r="G77" s="180">
        <f t="shared" si="21"/>
        <v>0</v>
      </c>
      <c r="H77" s="179"/>
      <c r="I77" s="180">
        <f t="shared" si="22"/>
        <v>0</v>
      </c>
      <c r="J77" s="179"/>
      <c r="K77" s="180">
        <f t="shared" si="23"/>
        <v>0</v>
      </c>
      <c r="L77" s="180">
        <v>21</v>
      </c>
      <c r="M77" s="180">
        <f t="shared" si="24"/>
        <v>0</v>
      </c>
      <c r="N77" s="180">
        <v>0</v>
      </c>
      <c r="O77" s="180">
        <f t="shared" si="25"/>
        <v>0</v>
      </c>
      <c r="P77" s="180">
        <v>0</v>
      </c>
      <c r="Q77" s="180">
        <f t="shared" si="26"/>
        <v>0</v>
      </c>
      <c r="R77" s="180"/>
      <c r="S77" s="180" t="s">
        <v>194</v>
      </c>
      <c r="T77" s="181" t="s">
        <v>195</v>
      </c>
      <c r="U77" s="160">
        <v>0</v>
      </c>
      <c r="V77" s="160">
        <f t="shared" si="27"/>
        <v>0</v>
      </c>
      <c r="W77" s="160"/>
      <c r="X77" s="160" t="s">
        <v>196</v>
      </c>
      <c r="Y77" s="151"/>
      <c r="Z77" s="151"/>
      <c r="AA77" s="151"/>
      <c r="AB77" s="151"/>
      <c r="AC77" s="151"/>
      <c r="AD77" s="151"/>
      <c r="AE77" s="151"/>
      <c r="AF77" s="151"/>
      <c r="AG77" s="151" t="s">
        <v>197</v>
      </c>
      <c r="AH77" s="151"/>
      <c r="AI77" s="151"/>
      <c r="AJ77" s="151"/>
      <c r="AK77" s="151"/>
      <c r="AL77" s="151"/>
      <c r="AM77" s="151"/>
      <c r="AN77" s="151"/>
      <c r="AO77" s="151"/>
      <c r="AP77" s="151"/>
      <c r="AQ77" s="151"/>
      <c r="AR77" s="151"/>
      <c r="AS77" s="151"/>
      <c r="AT77" s="151"/>
      <c r="AU77" s="151"/>
      <c r="AV77" s="151"/>
      <c r="AW77" s="151"/>
      <c r="AX77" s="151"/>
      <c r="AY77" s="151"/>
      <c r="AZ77" s="151"/>
      <c r="BA77" s="151"/>
      <c r="BB77" s="151"/>
      <c r="BC77" s="151"/>
      <c r="BD77" s="151"/>
      <c r="BE77" s="151"/>
      <c r="BF77" s="151"/>
      <c r="BG77" s="151"/>
      <c r="BH77" s="151"/>
    </row>
    <row r="78" spans="1:60" outlineLevel="1" x14ac:dyDescent="0.2">
      <c r="A78" s="175">
        <v>66</v>
      </c>
      <c r="B78" s="176" t="s">
        <v>570</v>
      </c>
      <c r="C78" s="184" t="s">
        <v>571</v>
      </c>
      <c r="D78" s="177" t="s">
        <v>307</v>
      </c>
      <c r="E78" s="178">
        <v>19</v>
      </c>
      <c r="F78" s="179"/>
      <c r="G78" s="180">
        <f t="shared" si="21"/>
        <v>0</v>
      </c>
      <c r="H78" s="179"/>
      <c r="I78" s="180">
        <f t="shared" si="22"/>
        <v>0</v>
      </c>
      <c r="J78" s="179"/>
      <c r="K78" s="180">
        <f t="shared" si="23"/>
        <v>0</v>
      </c>
      <c r="L78" s="180">
        <v>21</v>
      </c>
      <c r="M78" s="180">
        <f t="shared" si="24"/>
        <v>0</v>
      </c>
      <c r="N78" s="180">
        <v>0</v>
      </c>
      <c r="O78" s="180">
        <f t="shared" si="25"/>
        <v>0</v>
      </c>
      <c r="P78" s="180">
        <v>0</v>
      </c>
      <c r="Q78" s="180">
        <f t="shared" si="26"/>
        <v>0</v>
      </c>
      <c r="R78" s="180"/>
      <c r="S78" s="180" t="s">
        <v>194</v>
      </c>
      <c r="T78" s="181" t="s">
        <v>195</v>
      </c>
      <c r="U78" s="160">
        <v>0</v>
      </c>
      <c r="V78" s="160">
        <f t="shared" si="27"/>
        <v>0</v>
      </c>
      <c r="W78" s="160"/>
      <c r="X78" s="160" t="s">
        <v>196</v>
      </c>
      <c r="Y78" s="151"/>
      <c r="Z78" s="151"/>
      <c r="AA78" s="151"/>
      <c r="AB78" s="151"/>
      <c r="AC78" s="151"/>
      <c r="AD78" s="151"/>
      <c r="AE78" s="151"/>
      <c r="AF78" s="151"/>
      <c r="AG78" s="151" t="s">
        <v>197</v>
      </c>
      <c r="AH78" s="151"/>
      <c r="AI78" s="151"/>
      <c r="AJ78" s="151"/>
      <c r="AK78" s="151"/>
      <c r="AL78" s="151"/>
      <c r="AM78" s="151"/>
      <c r="AN78" s="151"/>
      <c r="AO78" s="151"/>
      <c r="AP78" s="151"/>
      <c r="AQ78" s="151"/>
      <c r="AR78" s="151"/>
      <c r="AS78" s="151"/>
      <c r="AT78" s="151"/>
      <c r="AU78" s="151"/>
      <c r="AV78" s="151"/>
      <c r="AW78" s="151"/>
      <c r="AX78" s="151"/>
      <c r="AY78" s="151"/>
      <c r="AZ78" s="151"/>
      <c r="BA78" s="151"/>
      <c r="BB78" s="151"/>
      <c r="BC78" s="151"/>
      <c r="BD78" s="151"/>
      <c r="BE78" s="151"/>
      <c r="BF78" s="151"/>
      <c r="BG78" s="151"/>
      <c r="BH78" s="151"/>
    </row>
    <row r="79" spans="1:60" outlineLevel="1" x14ac:dyDescent="0.2">
      <c r="A79" s="175">
        <v>67</v>
      </c>
      <c r="B79" s="176" t="s">
        <v>572</v>
      </c>
      <c r="C79" s="184" t="s">
        <v>573</v>
      </c>
      <c r="D79" s="177" t="s">
        <v>307</v>
      </c>
      <c r="E79" s="178">
        <v>4</v>
      </c>
      <c r="F79" s="179"/>
      <c r="G79" s="180">
        <f t="shared" si="21"/>
        <v>0</v>
      </c>
      <c r="H79" s="179"/>
      <c r="I79" s="180">
        <f t="shared" si="22"/>
        <v>0</v>
      </c>
      <c r="J79" s="179"/>
      <c r="K79" s="180">
        <f t="shared" si="23"/>
        <v>0</v>
      </c>
      <c r="L79" s="180">
        <v>21</v>
      </c>
      <c r="M79" s="180">
        <f t="shared" si="24"/>
        <v>0</v>
      </c>
      <c r="N79" s="180">
        <v>0</v>
      </c>
      <c r="O79" s="180">
        <f t="shared" si="25"/>
        <v>0</v>
      </c>
      <c r="P79" s="180">
        <v>0</v>
      </c>
      <c r="Q79" s="180">
        <f t="shared" si="26"/>
        <v>0</v>
      </c>
      <c r="R79" s="180"/>
      <c r="S79" s="180" t="s">
        <v>194</v>
      </c>
      <c r="T79" s="181" t="s">
        <v>195</v>
      </c>
      <c r="U79" s="160">
        <v>0</v>
      </c>
      <c r="V79" s="160">
        <f t="shared" si="27"/>
        <v>0</v>
      </c>
      <c r="W79" s="160"/>
      <c r="X79" s="160" t="s">
        <v>196</v>
      </c>
      <c r="Y79" s="151"/>
      <c r="Z79" s="151"/>
      <c r="AA79" s="151"/>
      <c r="AB79" s="151"/>
      <c r="AC79" s="151"/>
      <c r="AD79" s="151"/>
      <c r="AE79" s="151"/>
      <c r="AF79" s="151"/>
      <c r="AG79" s="151" t="s">
        <v>197</v>
      </c>
      <c r="AH79" s="151"/>
      <c r="AI79" s="151"/>
      <c r="AJ79" s="151"/>
      <c r="AK79" s="151"/>
      <c r="AL79" s="151"/>
      <c r="AM79" s="151"/>
      <c r="AN79" s="151"/>
      <c r="AO79" s="151"/>
      <c r="AP79" s="151"/>
      <c r="AQ79" s="151"/>
      <c r="AR79" s="151"/>
      <c r="AS79" s="151"/>
      <c r="AT79" s="151"/>
      <c r="AU79" s="151"/>
      <c r="AV79" s="151"/>
      <c r="AW79" s="151"/>
      <c r="AX79" s="151"/>
      <c r="AY79" s="151"/>
      <c r="AZ79" s="151"/>
      <c r="BA79" s="151"/>
      <c r="BB79" s="151"/>
      <c r="BC79" s="151"/>
      <c r="BD79" s="151"/>
      <c r="BE79" s="151"/>
      <c r="BF79" s="151"/>
      <c r="BG79" s="151"/>
      <c r="BH79" s="151"/>
    </row>
    <row r="80" spans="1:60" outlineLevel="1" x14ac:dyDescent="0.2">
      <c r="A80" s="175">
        <v>68</v>
      </c>
      <c r="B80" s="176" t="s">
        <v>574</v>
      </c>
      <c r="C80" s="184" t="s">
        <v>575</v>
      </c>
      <c r="D80" s="177" t="s">
        <v>307</v>
      </c>
      <c r="E80" s="178">
        <v>2</v>
      </c>
      <c r="F80" s="179"/>
      <c r="G80" s="180">
        <f t="shared" si="21"/>
        <v>0</v>
      </c>
      <c r="H80" s="179"/>
      <c r="I80" s="180">
        <f t="shared" si="22"/>
        <v>0</v>
      </c>
      <c r="J80" s="179"/>
      <c r="K80" s="180">
        <f t="shared" si="23"/>
        <v>0</v>
      </c>
      <c r="L80" s="180">
        <v>21</v>
      </c>
      <c r="M80" s="180">
        <f t="shared" si="24"/>
        <v>0</v>
      </c>
      <c r="N80" s="180">
        <v>0</v>
      </c>
      <c r="O80" s="180">
        <f t="shared" si="25"/>
        <v>0</v>
      </c>
      <c r="P80" s="180">
        <v>0</v>
      </c>
      <c r="Q80" s="180">
        <f t="shared" si="26"/>
        <v>0</v>
      </c>
      <c r="R80" s="180"/>
      <c r="S80" s="180" t="s">
        <v>194</v>
      </c>
      <c r="T80" s="181" t="s">
        <v>195</v>
      </c>
      <c r="U80" s="160">
        <v>0</v>
      </c>
      <c r="V80" s="160">
        <f t="shared" si="27"/>
        <v>0</v>
      </c>
      <c r="W80" s="160"/>
      <c r="X80" s="160" t="s">
        <v>196</v>
      </c>
      <c r="Y80" s="151"/>
      <c r="Z80" s="151"/>
      <c r="AA80" s="151"/>
      <c r="AB80" s="151"/>
      <c r="AC80" s="151"/>
      <c r="AD80" s="151"/>
      <c r="AE80" s="151"/>
      <c r="AF80" s="151"/>
      <c r="AG80" s="151" t="s">
        <v>197</v>
      </c>
      <c r="AH80" s="151"/>
      <c r="AI80" s="151"/>
      <c r="AJ80" s="151"/>
      <c r="AK80" s="151"/>
      <c r="AL80" s="151"/>
      <c r="AM80" s="151"/>
      <c r="AN80" s="151"/>
      <c r="AO80" s="151"/>
      <c r="AP80" s="151"/>
      <c r="AQ80" s="151"/>
      <c r="AR80" s="151"/>
      <c r="AS80" s="151"/>
      <c r="AT80" s="151"/>
      <c r="AU80" s="151"/>
      <c r="AV80" s="151"/>
      <c r="AW80" s="151"/>
      <c r="AX80" s="151"/>
      <c r="AY80" s="151"/>
      <c r="AZ80" s="151"/>
      <c r="BA80" s="151"/>
      <c r="BB80" s="151"/>
      <c r="BC80" s="151"/>
      <c r="BD80" s="151"/>
      <c r="BE80" s="151"/>
      <c r="BF80" s="151"/>
      <c r="BG80" s="151"/>
      <c r="BH80" s="151"/>
    </row>
    <row r="81" spans="1:60" outlineLevel="1" x14ac:dyDescent="0.2">
      <c r="A81" s="175">
        <v>69</v>
      </c>
      <c r="B81" s="176" t="s">
        <v>576</v>
      </c>
      <c r="C81" s="184" t="s">
        <v>577</v>
      </c>
      <c r="D81" s="177" t="s">
        <v>307</v>
      </c>
      <c r="E81" s="178">
        <v>31</v>
      </c>
      <c r="F81" s="179"/>
      <c r="G81" s="180">
        <f t="shared" si="21"/>
        <v>0</v>
      </c>
      <c r="H81" s="179"/>
      <c r="I81" s="180">
        <f t="shared" si="22"/>
        <v>0</v>
      </c>
      <c r="J81" s="179"/>
      <c r="K81" s="180">
        <f t="shared" si="23"/>
        <v>0</v>
      </c>
      <c r="L81" s="180">
        <v>21</v>
      </c>
      <c r="M81" s="180">
        <f t="shared" si="24"/>
        <v>0</v>
      </c>
      <c r="N81" s="180">
        <v>0</v>
      </c>
      <c r="O81" s="180">
        <f t="shared" si="25"/>
        <v>0</v>
      </c>
      <c r="P81" s="180">
        <v>0</v>
      </c>
      <c r="Q81" s="180">
        <f t="shared" si="26"/>
        <v>0</v>
      </c>
      <c r="R81" s="180"/>
      <c r="S81" s="180" t="s">
        <v>194</v>
      </c>
      <c r="T81" s="181" t="s">
        <v>195</v>
      </c>
      <c r="U81" s="160">
        <v>0</v>
      </c>
      <c r="V81" s="160">
        <f t="shared" si="27"/>
        <v>0</v>
      </c>
      <c r="W81" s="160"/>
      <c r="X81" s="160" t="s">
        <v>196</v>
      </c>
      <c r="Y81" s="151"/>
      <c r="Z81" s="151"/>
      <c r="AA81" s="151"/>
      <c r="AB81" s="151"/>
      <c r="AC81" s="151"/>
      <c r="AD81" s="151"/>
      <c r="AE81" s="151"/>
      <c r="AF81" s="151"/>
      <c r="AG81" s="151" t="s">
        <v>197</v>
      </c>
      <c r="AH81" s="151"/>
      <c r="AI81" s="151"/>
      <c r="AJ81" s="151"/>
      <c r="AK81" s="151"/>
      <c r="AL81" s="151"/>
      <c r="AM81" s="151"/>
      <c r="AN81" s="151"/>
      <c r="AO81" s="151"/>
      <c r="AP81" s="151"/>
      <c r="AQ81" s="151"/>
      <c r="AR81" s="151"/>
      <c r="AS81" s="151"/>
      <c r="AT81" s="151"/>
      <c r="AU81" s="151"/>
      <c r="AV81" s="151"/>
      <c r="AW81" s="151"/>
      <c r="AX81" s="151"/>
      <c r="AY81" s="151"/>
      <c r="AZ81" s="151"/>
      <c r="BA81" s="151"/>
      <c r="BB81" s="151"/>
      <c r="BC81" s="151"/>
      <c r="BD81" s="151"/>
      <c r="BE81" s="151"/>
      <c r="BF81" s="151"/>
      <c r="BG81" s="151"/>
      <c r="BH81" s="151"/>
    </row>
    <row r="82" spans="1:60" outlineLevel="1" x14ac:dyDescent="0.2">
      <c r="A82" s="175">
        <v>70</v>
      </c>
      <c r="B82" s="176" t="s">
        <v>578</v>
      </c>
      <c r="C82" s="184" t="s">
        <v>579</v>
      </c>
      <c r="D82" s="177" t="s">
        <v>307</v>
      </c>
      <c r="E82" s="178">
        <v>2</v>
      </c>
      <c r="F82" s="179"/>
      <c r="G82" s="180">
        <f t="shared" si="21"/>
        <v>0</v>
      </c>
      <c r="H82" s="179"/>
      <c r="I82" s="180">
        <f t="shared" si="22"/>
        <v>0</v>
      </c>
      <c r="J82" s="179"/>
      <c r="K82" s="180">
        <f t="shared" si="23"/>
        <v>0</v>
      </c>
      <c r="L82" s="180">
        <v>21</v>
      </c>
      <c r="M82" s="180">
        <f t="shared" si="24"/>
        <v>0</v>
      </c>
      <c r="N82" s="180">
        <v>0</v>
      </c>
      <c r="O82" s="180">
        <f t="shared" si="25"/>
        <v>0</v>
      </c>
      <c r="P82" s="180">
        <v>0</v>
      </c>
      <c r="Q82" s="180">
        <f t="shared" si="26"/>
        <v>0</v>
      </c>
      <c r="R82" s="180"/>
      <c r="S82" s="180" t="s">
        <v>194</v>
      </c>
      <c r="T82" s="181" t="s">
        <v>195</v>
      </c>
      <c r="U82" s="160">
        <v>0</v>
      </c>
      <c r="V82" s="160">
        <f t="shared" si="27"/>
        <v>0</v>
      </c>
      <c r="W82" s="160"/>
      <c r="X82" s="160" t="s">
        <v>196</v>
      </c>
      <c r="Y82" s="151"/>
      <c r="Z82" s="151"/>
      <c r="AA82" s="151"/>
      <c r="AB82" s="151"/>
      <c r="AC82" s="151"/>
      <c r="AD82" s="151"/>
      <c r="AE82" s="151"/>
      <c r="AF82" s="151"/>
      <c r="AG82" s="151" t="s">
        <v>197</v>
      </c>
      <c r="AH82" s="151"/>
      <c r="AI82" s="151"/>
      <c r="AJ82" s="151"/>
      <c r="AK82" s="151"/>
      <c r="AL82" s="151"/>
      <c r="AM82" s="151"/>
      <c r="AN82" s="151"/>
      <c r="AO82" s="151"/>
      <c r="AP82" s="151"/>
      <c r="AQ82" s="151"/>
      <c r="AR82" s="151"/>
      <c r="AS82" s="151"/>
      <c r="AT82" s="151"/>
      <c r="AU82" s="151"/>
      <c r="AV82" s="151"/>
      <c r="AW82" s="151"/>
      <c r="AX82" s="151"/>
      <c r="AY82" s="151"/>
      <c r="AZ82" s="151"/>
      <c r="BA82" s="151"/>
      <c r="BB82" s="151"/>
      <c r="BC82" s="151"/>
      <c r="BD82" s="151"/>
      <c r="BE82" s="151"/>
      <c r="BF82" s="151"/>
      <c r="BG82" s="151"/>
      <c r="BH82" s="151"/>
    </row>
    <row r="83" spans="1:60" outlineLevel="1" x14ac:dyDescent="0.2">
      <c r="A83" s="175">
        <v>71</v>
      </c>
      <c r="B83" s="176" t="s">
        <v>580</v>
      </c>
      <c r="C83" s="184" t="s">
        <v>581</v>
      </c>
      <c r="D83" s="177" t="s">
        <v>307</v>
      </c>
      <c r="E83" s="178">
        <v>1</v>
      </c>
      <c r="F83" s="179"/>
      <c r="G83" s="180">
        <f t="shared" si="21"/>
        <v>0</v>
      </c>
      <c r="H83" s="179"/>
      <c r="I83" s="180">
        <f t="shared" si="22"/>
        <v>0</v>
      </c>
      <c r="J83" s="179"/>
      <c r="K83" s="180">
        <f t="shared" si="23"/>
        <v>0</v>
      </c>
      <c r="L83" s="180">
        <v>21</v>
      </c>
      <c r="M83" s="180">
        <f t="shared" si="24"/>
        <v>0</v>
      </c>
      <c r="N83" s="180">
        <v>0</v>
      </c>
      <c r="O83" s="180">
        <f t="shared" si="25"/>
        <v>0</v>
      </c>
      <c r="P83" s="180">
        <v>0</v>
      </c>
      <c r="Q83" s="180">
        <f t="shared" si="26"/>
        <v>0</v>
      </c>
      <c r="R83" s="180"/>
      <c r="S83" s="180" t="s">
        <v>194</v>
      </c>
      <c r="T83" s="181" t="s">
        <v>195</v>
      </c>
      <c r="U83" s="160">
        <v>0</v>
      </c>
      <c r="V83" s="160">
        <f t="shared" si="27"/>
        <v>0</v>
      </c>
      <c r="W83" s="160"/>
      <c r="X83" s="160" t="s">
        <v>196</v>
      </c>
      <c r="Y83" s="151"/>
      <c r="Z83" s="151"/>
      <c r="AA83" s="151"/>
      <c r="AB83" s="151"/>
      <c r="AC83" s="151"/>
      <c r="AD83" s="151"/>
      <c r="AE83" s="151"/>
      <c r="AF83" s="151"/>
      <c r="AG83" s="151" t="s">
        <v>197</v>
      </c>
      <c r="AH83" s="151"/>
      <c r="AI83" s="151"/>
      <c r="AJ83" s="151"/>
      <c r="AK83" s="151"/>
      <c r="AL83" s="151"/>
      <c r="AM83" s="151"/>
      <c r="AN83" s="151"/>
      <c r="AO83" s="151"/>
      <c r="AP83" s="151"/>
      <c r="AQ83" s="151"/>
      <c r="AR83" s="151"/>
      <c r="AS83" s="151"/>
      <c r="AT83" s="151"/>
      <c r="AU83" s="151"/>
      <c r="AV83" s="151"/>
      <c r="AW83" s="151"/>
      <c r="AX83" s="151"/>
      <c r="AY83" s="151"/>
      <c r="AZ83" s="151"/>
      <c r="BA83" s="151"/>
      <c r="BB83" s="151"/>
      <c r="BC83" s="151"/>
      <c r="BD83" s="151"/>
      <c r="BE83" s="151"/>
      <c r="BF83" s="151"/>
      <c r="BG83" s="151"/>
      <c r="BH83" s="151"/>
    </row>
    <row r="84" spans="1:60" x14ac:dyDescent="0.2">
      <c r="A84" s="162" t="s">
        <v>189</v>
      </c>
      <c r="B84" s="163" t="s">
        <v>161</v>
      </c>
      <c r="C84" s="183" t="s">
        <v>27</v>
      </c>
      <c r="D84" s="164"/>
      <c r="E84" s="165"/>
      <c r="F84" s="166"/>
      <c r="G84" s="166">
        <f>SUMIF(AG85:AG85,"&lt;&gt;NOR",G85:G85)</f>
        <v>0</v>
      </c>
      <c r="H84" s="166"/>
      <c r="I84" s="166">
        <f>SUM(I85:I85)</f>
        <v>0</v>
      </c>
      <c r="J84" s="166"/>
      <c r="K84" s="166">
        <f>SUM(K85:K85)</f>
        <v>0</v>
      </c>
      <c r="L84" s="166"/>
      <c r="M84" s="166">
        <f>SUM(M85:M85)</f>
        <v>0</v>
      </c>
      <c r="N84" s="166"/>
      <c r="O84" s="166">
        <f>SUM(O85:O85)</f>
        <v>0</v>
      </c>
      <c r="P84" s="166"/>
      <c r="Q84" s="166">
        <f>SUM(Q85:Q85)</f>
        <v>0</v>
      </c>
      <c r="R84" s="166"/>
      <c r="S84" s="166"/>
      <c r="T84" s="167"/>
      <c r="U84" s="161"/>
      <c r="V84" s="161">
        <f>SUM(V85:V85)</f>
        <v>0</v>
      </c>
      <c r="W84" s="161"/>
      <c r="X84" s="161"/>
      <c r="AG84" t="s">
        <v>190</v>
      </c>
    </row>
    <row r="85" spans="1:60" outlineLevel="1" x14ac:dyDescent="0.2">
      <c r="A85" s="168">
        <v>72</v>
      </c>
      <c r="B85" s="169" t="s">
        <v>582</v>
      </c>
      <c r="C85" s="185" t="s">
        <v>583</v>
      </c>
      <c r="D85" s="170" t="s">
        <v>307</v>
      </c>
      <c r="E85" s="171">
        <v>1</v>
      </c>
      <c r="F85" s="172"/>
      <c r="G85" s="173">
        <f>ROUND(E85*F85,2)</f>
        <v>0</v>
      </c>
      <c r="H85" s="172"/>
      <c r="I85" s="173">
        <f>ROUND(E85*H85,2)</f>
        <v>0</v>
      </c>
      <c r="J85" s="172"/>
      <c r="K85" s="173">
        <f>ROUND(E85*J85,2)</f>
        <v>0</v>
      </c>
      <c r="L85" s="173">
        <v>21</v>
      </c>
      <c r="M85" s="173">
        <f>G85*(1+L85/100)</f>
        <v>0</v>
      </c>
      <c r="N85" s="173">
        <v>0</v>
      </c>
      <c r="O85" s="173">
        <f>ROUND(E85*N85,2)</f>
        <v>0</v>
      </c>
      <c r="P85" s="173">
        <v>0</v>
      </c>
      <c r="Q85" s="173">
        <f>ROUND(E85*P85,2)</f>
        <v>0</v>
      </c>
      <c r="R85" s="173"/>
      <c r="S85" s="173" t="s">
        <v>194</v>
      </c>
      <c r="T85" s="174" t="s">
        <v>195</v>
      </c>
      <c r="U85" s="160">
        <v>0</v>
      </c>
      <c r="V85" s="160">
        <f>ROUND(E85*U85,2)</f>
        <v>0</v>
      </c>
      <c r="W85" s="160"/>
      <c r="X85" s="160" t="s">
        <v>196</v>
      </c>
      <c r="Y85" s="151"/>
      <c r="Z85" s="151"/>
      <c r="AA85" s="151"/>
      <c r="AB85" s="151"/>
      <c r="AC85" s="151"/>
      <c r="AD85" s="151"/>
      <c r="AE85" s="151"/>
      <c r="AF85" s="151"/>
      <c r="AG85" s="151" t="s">
        <v>217</v>
      </c>
      <c r="AH85" s="151"/>
      <c r="AI85" s="151"/>
      <c r="AJ85" s="151"/>
      <c r="AK85" s="151"/>
      <c r="AL85" s="151"/>
      <c r="AM85" s="151"/>
      <c r="AN85" s="151"/>
      <c r="AO85" s="151"/>
      <c r="AP85" s="151"/>
      <c r="AQ85" s="151"/>
      <c r="AR85" s="151"/>
      <c r="AS85" s="151"/>
      <c r="AT85" s="151"/>
      <c r="AU85" s="151"/>
      <c r="AV85" s="151"/>
      <c r="AW85" s="151"/>
      <c r="AX85" s="151"/>
      <c r="AY85" s="151"/>
      <c r="AZ85" s="151"/>
      <c r="BA85" s="151"/>
      <c r="BB85" s="151"/>
      <c r="BC85" s="151"/>
      <c r="BD85" s="151"/>
      <c r="BE85" s="151"/>
      <c r="BF85" s="151"/>
      <c r="BG85" s="151"/>
      <c r="BH85" s="151"/>
    </row>
    <row r="86" spans="1:60" x14ac:dyDescent="0.2">
      <c r="A86" s="3"/>
      <c r="B86" s="4"/>
      <c r="C86" s="186"/>
      <c r="D86" s="6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AE86">
        <v>15</v>
      </c>
      <c r="AF86">
        <v>21</v>
      </c>
      <c r="AG86" t="s">
        <v>176</v>
      </c>
    </row>
    <row r="87" spans="1:60" x14ac:dyDescent="0.2">
      <c r="A87" s="154"/>
      <c r="B87" s="155" t="s">
        <v>29</v>
      </c>
      <c r="C87" s="187"/>
      <c r="D87" s="156"/>
      <c r="E87" s="157"/>
      <c r="F87" s="157"/>
      <c r="G87" s="182">
        <f>G8+G37+G55+G70+G75+G84</f>
        <v>0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AE87">
        <f>SUMIF(L7:L85,AE86,G7:G85)</f>
        <v>0</v>
      </c>
      <c r="AF87">
        <f>SUMIF(L7:L85,AF86,G7:G85)</f>
        <v>0</v>
      </c>
      <c r="AG87" t="s">
        <v>204</v>
      </c>
    </row>
    <row r="88" spans="1:60" x14ac:dyDescent="0.2">
      <c r="C88" s="188"/>
      <c r="D88" s="10"/>
      <c r="AG88" t="s">
        <v>205</v>
      </c>
    </row>
    <row r="89" spans="1:60" x14ac:dyDescent="0.2">
      <c r="D89" s="10"/>
    </row>
    <row r="90" spans="1:60" x14ac:dyDescent="0.2">
      <c r="D90" s="10"/>
    </row>
    <row r="91" spans="1:60" x14ac:dyDescent="0.2">
      <c r="D91" s="10"/>
    </row>
    <row r="92" spans="1:60" x14ac:dyDescent="0.2">
      <c r="D92" s="10"/>
    </row>
    <row r="93" spans="1:60" x14ac:dyDescent="0.2">
      <c r="D93" s="10"/>
    </row>
    <row r="94" spans="1:60" x14ac:dyDescent="0.2">
      <c r="D94" s="10"/>
    </row>
    <row r="95" spans="1:60" x14ac:dyDescent="0.2">
      <c r="D95" s="10"/>
    </row>
    <row r="96" spans="1:60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6K6xrTDs1/Ea/oAHHg4dxQL13qkHgqHJRSb3Ya5jwAU5qm9NXTPAq1SZjPBvWZNA+5SPunDqEz3xxJdSZCV2yQ==" saltValue="w0VY0FyccS3PIro1c3Mrhw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C9FCF-1EA6-4F00-AD34-1DFC8060147F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ColWidth="8.85546875" defaultRowHeight="12.75" outlineLevelRow="1" x14ac:dyDescent="0.2"/>
  <cols>
    <col min="1" max="1" width="3.28515625" customWidth="1"/>
    <col min="2" max="2" width="12.42578125" style="125" customWidth="1"/>
    <col min="3" max="3" width="63.140625" style="125" customWidth="1"/>
    <col min="4" max="4" width="4.85546875" customWidth="1"/>
    <col min="5" max="5" width="10.42578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4" t="s">
        <v>163</v>
      </c>
      <c r="B1" s="244"/>
      <c r="C1" s="244"/>
      <c r="D1" s="244"/>
      <c r="E1" s="244"/>
      <c r="F1" s="244"/>
      <c r="G1" s="244"/>
      <c r="AG1" t="s">
        <v>164</v>
      </c>
    </row>
    <row r="2" spans="1:60" ht="24.95" customHeight="1" x14ac:dyDescent="0.2">
      <c r="A2" s="143" t="s">
        <v>7</v>
      </c>
      <c r="B2" s="49" t="s">
        <v>43</v>
      </c>
      <c r="C2" s="245" t="s">
        <v>44</v>
      </c>
      <c r="D2" s="246"/>
      <c r="E2" s="246"/>
      <c r="F2" s="246"/>
      <c r="G2" s="247"/>
      <c r="AG2" t="s">
        <v>165</v>
      </c>
    </row>
    <row r="3" spans="1:60" ht="24.95" customHeight="1" x14ac:dyDescent="0.2">
      <c r="A3" s="143" t="s">
        <v>8</v>
      </c>
      <c r="B3" s="49" t="s">
        <v>43</v>
      </c>
      <c r="C3" s="245" t="s">
        <v>44</v>
      </c>
      <c r="D3" s="246"/>
      <c r="E3" s="246"/>
      <c r="F3" s="246"/>
      <c r="G3" s="247"/>
      <c r="AC3" s="125" t="s">
        <v>165</v>
      </c>
      <c r="AG3" t="s">
        <v>166</v>
      </c>
    </row>
    <row r="4" spans="1:60" ht="24.95" customHeight="1" x14ac:dyDescent="0.2">
      <c r="A4" s="144" t="s">
        <v>9</v>
      </c>
      <c r="B4" s="145" t="s">
        <v>57</v>
      </c>
      <c r="C4" s="248" t="s">
        <v>58</v>
      </c>
      <c r="D4" s="249"/>
      <c r="E4" s="249"/>
      <c r="F4" s="249"/>
      <c r="G4" s="250"/>
      <c r="AG4" t="s">
        <v>167</v>
      </c>
    </row>
    <row r="5" spans="1:60" x14ac:dyDescent="0.2">
      <c r="D5" s="10"/>
    </row>
    <row r="6" spans="1:60" ht="38.25" x14ac:dyDescent="0.2">
      <c r="A6" s="147" t="s">
        <v>168</v>
      </c>
      <c r="B6" s="149" t="s">
        <v>169</v>
      </c>
      <c r="C6" s="149" t="s">
        <v>170</v>
      </c>
      <c r="D6" s="148" t="s">
        <v>171</v>
      </c>
      <c r="E6" s="147" t="s">
        <v>172</v>
      </c>
      <c r="F6" s="146" t="s">
        <v>173</v>
      </c>
      <c r="G6" s="147" t="s">
        <v>29</v>
      </c>
      <c r="H6" s="150" t="s">
        <v>30</v>
      </c>
      <c r="I6" s="150" t="s">
        <v>174</v>
      </c>
      <c r="J6" s="150" t="s">
        <v>31</v>
      </c>
      <c r="K6" s="150" t="s">
        <v>175</v>
      </c>
      <c r="L6" s="150" t="s">
        <v>176</v>
      </c>
      <c r="M6" s="150" t="s">
        <v>177</v>
      </c>
      <c r="N6" s="150" t="s">
        <v>178</v>
      </c>
      <c r="O6" s="150" t="s">
        <v>179</v>
      </c>
      <c r="P6" s="150" t="s">
        <v>180</v>
      </c>
      <c r="Q6" s="150" t="s">
        <v>181</v>
      </c>
      <c r="R6" s="150" t="s">
        <v>182</v>
      </c>
      <c r="S6" s="150" t="s">
        <v>183</v>
      </c>
      <c r="T6" s="150" t="s">
        <v>184</v>
      </c>
      <c r="U6" s="150" t="s">
        <v>185</v>
      </c>
      <c r="V6" s="150" t="s">
        <v>186</v>
      </c>
      <c r="W6" s="150" t="s">
        <v>187</v>
      </c>
      <c r="X6" s="150" t="s">
        <v>188</v>
      </c>
    </row>
    <row r="7" spans="1:60" hidden="1" x14ac:dyDescent="0.2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</row>
    <row r="8" spans="1:60" x14ac:dyDescent="0.2">
      <c r="A8" s="162" t="s">
        <v>189</v>
      </c>
      <c r="B8" s="163" t="s">
        <v>145</v>
      </c>
      <c r="C8" s="183" t="s">
        <v>146</v>
      </c>
      <c r="D8" s="164"/>
      <c r="E8" s="165"/>
      <c r="F8" s="166"/>
      <c r="G8" s="166">
        <f>SUMIF(AG9:AG29,"&lt;&gt;NOR",G9:G29)</f>
        <v>0</v>
      </c>
      <c r="H8" s="166"/>
      <c r="I8" s="166">
        <f>SUM(I9:I29)</f>
        <v>0</v>
      </c>
      <c r="J8" s="166"/>
      <c r="K8" s="166">
        <f>SUM(K9:K29)</f>
        <v>0</v>
      </c>
      <c r="L8" s="166"/>
      <c r="M8" s="166">
        <f>SUM(M9:M29)</f>
        <v>0</v>
      </c>
      <c r="N8" s="166"/>
      <c r="O8" s="166">
        <f>SUM(O9:O29)</f>
        <v>0</v>
      </c>
      <c r="P8" s="166"/>
      <c r="Q8" s="166">
        <f>SUM(Q9:Q29)</f>
        <v>0</v>
      </c>
      <c r="R8" s="166"/>
      <c r="S8" s="166"/>
      <c r="T8" s="167"/>
      <c r="U8" s="161"/>
      <c r="V8" s="161">
        <f>SUM(V9:V29)</f>
        <v>0</v>
      </c>
      <c r="W8" s="161"/>
      <c r="X8" s="161"/>
      <c r="AG8" t="s">
        <v>190</v>
      </c>
    </row>
    <row r="9" spans="1:60" outlineLevel="1" x14ac:dyDescent="0.2">
      <c r="A9" s="175">
        <v>1</v>
      </c>
      <c r="B9" s="176" t="s">
        <v>328</v>
      </c>
      <c r="C9" s="184" t="s">
        <v>584</v>
      </c>
      <c r="D9" s="177" t="s">
        <v>307</v>
      </c>
      <c r="E9" s="178">
        <v>1</v>
      </c>
      <c r="F9" s="179"/>
      <c r="G9" s="180">
        <f t="shared" ref="G9:G29" si="0">ROUND(E9*F9,2)</f>
        <v>0</v>
      </c>
      <c r="H9" s="179"/>
      <c r="I9" s="180">
        <f t="shared" ref="I9:I29" si="1">ROUND(E9*H9,2)</f>
        <v>0</v>
      </c>
      <c r="J9" s="179"/>
      <c r="K9" s="180">
        <f t="shared" ref="K9:K29" si="2">ROUND(E9*J9,2)</f>
        <v>0</v>
      </c>
      <c r="L9" s="180">
        <v>21</v>
      </c>
      <c r="M9" s="180">
        <f t="shared" ref="M9:M29" si="3">G9*(1+L9/100)</f>
        <v>0</v>
      </c>
      <c r="N9" s="180">
        <v>0</v>
      </c>
      <c r="O9" s="180">
        <f t="shared" ref="O9:O29" si="4">ROUND(E9*N9,2)</f>
        <v>0</v>
      </c>
      <c r="P9" s="180">
        <v>0</v>
      </c>
      <c r="Q9" s="180">
        <f t="shared" ref="Q9:Q29" si="5">ROUND(E9*P9,2)</f>
        <v>0</v>
      </c>
      <c r="R9" s="180"/>
      <c r="S9" s="180" t="s">
        <v>194</v>
      </c>
      <c r="T9" s="181" t="s">
        <v>195</v>
      </c>
      <c r="U9" s="160">
        <v>0</v>
      </c>
      <c r="V9" s="160">
        <f t="shared" ref="V9:V29" si="6">ROUND(E9*U9,2)</f>
        <v>0</v>
      </c>
      <c r="W9" s="160"/>
      <c r="X9" s="160" t="s">
        <v>196</v>
      </c>
      <c r="Y9" s="151"/>
      <c r="Z9" s="151"/>
      <c r="AA9" s="151"/>
      <c r="AB9" s="151"/>
      <c r="AC9" s="151"/>
      <c r="AD9" s="151"/>
      <c r="AE9" s="151"/>
      <c r="AF9" s="151"/>
      <c r="AG9" s="151" t="s">
        <v>217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1" x14ac:dyDescent="0.2">
      <c r="A10" s="175">
        <v>2</v>
      </c>
      <c r="B10" s="176" t="s">
        <v>330</v>
      </c>
      <c r="C10" s="184" t="s">
        <v>585</v>
      </c>
      <c r="D10" s="177" t="s">
        <v>307</v>
      </c>
      <c r="E10" s="178">
        <v>1</v>
      </c>
      <c r="F10" s="179"/>
      <c r="G10" s="180">
        <f t="shared" si="0"/>
        <v>0</v>
      </c>
      <c r="H10" s="179"/>
      <c r="I10" s="180">
        <f t="shared" si="1"/>
        <v>0</v>
      </c>
      <c r="J10" s="179"/>
      <c r="K10" s="180">
        <f t="shared" si="2"/>
        <v>0</v>
      </c>
      <c r="L10" s="180">
        <v>21</v>
      </c>
      <c r="M10" s="180">
        <f t="shared" si="3"/>
        <v>0</v>
      </c>
      <c r="N10" s="180">
        <v>0</v>
      </c>
      <c r="O10" s="180">
        <f t="shared" si="4"/>
        <v>0</v>
      </c>
      <c r="P10" s="180">
        <v>0</v>
      </c>
      <c r="Q10" s="180">
        <f t="shared" si="5"/>
        <v>0</v>
      </c>
      <c r="R10" s="180"/>
      <c r="S10" s="180" t="s">
        <v>194</v>
      </c>
      <c r="T10" s="181" t="s">
        <v>195</v>
      </c>
      <c r="U10" s="160">
        <v>0</v>
      </c>
      <c r="V10" s="160">
        <f t="shared" si="6"/>
        <v>0</v>
      </c>
      <c r="W10" s="160"/>
      <c r="X10" s="160" t="s">
        <v>196</v>
      </c>
      <c r="Y10" s="151"/>
      <c r="Z10" s="151"/>
      <c r="AA10" s="151"/>
      <c r="AB10" s="151"/>
      <c r="AC10" s="151"/>
      <c r="AD10" s="151"/>
      <c r="AE10" s="151"/>
      <c r="AF10" s="151"/>
      <c r="AG10" s="151" t="s">
        <v>217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</row>
    <row r="11" spans="1:60" outlineLevel="1" x14ac:dyDescent="0.2">
      <c r="A11" s="175">
        <v>3</v>
      </c>
      <c r="B11" s="176" t="s">
        <v>289</v>
      </c>
      <c r="C11" s="184" t="s">
        <v>586</v>
      </c>
      <c r="D11" s="177" t="s">
        <v>307</v>
      </c>
      <c r="E11" s="178">
        <v>1</v>
      </c>
      <c r="F11" s="179"/>
      <c r="G11" s="180">
        <f t="shared" si="0"/>
        <v>0</v>
      </c>
      <c r="H11" s="179"/>
      <c r="I11" s="180">
        <f t="shared" si="1"/>
        <v>0</v>
      </c>
      <c r="J11" s="179"/>
      <c r="K11" s="180">
        <f t="shared" si="2"/>
        <v>0</v>
      </c>
      <c r="L11" s="180">
        <v>21</v>
      </c>
      <c r="M11" s="180">
        <f t="shared" si="3"/>
        <v>0</v>
      </c>
      <c r="N11" s="180">
        <v>0</v>
      </c>
      <c r="O11" s="180">
        <f t="shared" si="4"/>
        <v>0</v>
      </c>
      <c r="P11" s="180">
        <v>0</v>
      </c>
      <c r="Q11" s="180">
        <f t="shared" si="5"/>
        <v>0</v>
      </c>
      <c r="R11" s="180"/>
      <c r="S11" s="180" t="s">
        <v>194</v>
      </c>
      <c r="T11" s="181" t="s">
        <v>195</v>
      </c>
      <c r="U11" s="160">
        <v>0</v>
      </c>
      <c r="V11" s="160">
        <f t="shared" si="6"/>
        <v>0</v>
      </c>
      <c r="W11" s="160"/>
      <c r="X11" s="160" t="s">
        <v>200</v>
      </c>
      <c r="Y11" s="151"/>
      <c r="Z11" s="151"/>
      <c r="AA11" s="151"/>
      <c r="AB11" s="151"/>
      <c r="AC11" s="151"/>
      <c r="AD11" s="151"/>
      <c r="AE11" s="151"/>
      <c r="AF11" s="151"/>
      <c r="AG11" s="151" t="s">
        <v>291</v>
      </c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1" x14ac:dyDescent="0.2">
      <c r="A12" s="175">
        <v>4</v>
      </c>
      <c r="B12" s="176" t="s">
        <v>292</v>
      </c>
      <c r="C12" s="184" t="s">
        <v>587</v>
      </c>
      <c r="D12" s="177" t="s">
        <v>307</v>
      </c>
      <c r="E12" s="178">
        <v>1</v>
      </c>
      <c r="F12" s="179"/>
      <c r="G12" s="180">
        <f t="shared" si="0"/>
        <v>0</v>
      </c>
      <c r="H12" s="179"/>
      <c r="I12" s="180">
        <f t="shared" si="1"/>
        <v>0</v>
      </c>
      <c r="J12" s="179"/>
      <c r="K12" s="180">
        <f t="shared" si="2"/>
        <v>0</v>
      </c>
      <c r="L12" s="180">
        <v>21</v>
      </c>
      <c r="M12" s="180">
        <f t="shared" si="3"/>
        <v>0</v>
      </c>
      <c r="N12" s="180">
        <v>0</v>
      </c>
      <c r="O12" s="180">
        <f t="shared" si="4"/>
        <v>0</v>
      </c>
      <c r="P12" s="180">
        <v>0</v>
      </c>
      <c r="Q12" s="180">
        <f t="shared" si="5"/>
        <v>0</v>
      </c>
      <c r="R12" s="180"/>
      <c r="S12" s="180" t="s">
        <v>194</v>
      </c>
      <c r="T12" s="181" t="s">
        <v>195</v>
      </c>
      <c r="U12" s="160">
        <v>0</v>
      </c>
      <c r="V12" s="160">
        <f t="shared" si="6"/>
        <v>0</v>
      </c>
      <c r="W12" s="160"/>
      <c r="X12" s="160" t="s">
        <v>200</v>
      </c>
      <c r="Y12" s="151"/>
      <c r="Z12" s="151"/>
      <c r="AA12" s="151"/>
      <c r="AB12" s="151"/>
      <c r="AC12" s="151"/>
      <c r="AD12" s="151"/>
      <c r="AE12" s="151"/>
      <c r="AF12" s="151"/>
      <c r="AG12" s="151" t="s">
        <v>291</v>
      </c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outlineLevel="1" x14ac:dyDescent="0.2">
      <c r="A13" s="175">
        <v>5</v>
      </c>
      <c r="B13" s="176" t="s">
        <v>294</v>
      </c>
      <c r="C13" s="184" t="s">
        <v>588</v>
      </c>
      <c r="D13" s="177" t="s">
        <v>307</v>
      </c>
      <c r="E13" s="178">
        <v>1</v>
      </c>
      <c r="F13" s="179"/>
      <c r="G13" s="180">
        <f t="shared" si="0"/>
        <v>0</v>
      </c>
      <c r="H13" s="179"/>
      <c r="I13" s="180">
        <f t="shared" si="1"/>
        <v>0</v>
      </c>
      <c r="J13" s="179"/>
      <c r="K13" s="180">
        <f t="shared" si="2"/>
        <v>0</v>
      </c>
      <c r="L13" s="180">
        <v>21</v>
      </c>
      <c r="M13" s="180">
        <f t="shared" si="3"/>
        <v>0</v>
      </c>
      <c r="N13" s="180">
        <v>0</v>
      </c>
      <c r="O13" s="180">
        <f t="shared" si="4"/>
        <v>0</v>
      </c>
      <c r="P13" s="180">
        <v>0</v>
      </c>
      <c r="Q13" s="180">
        <f t="shared" si="5"/>
        <v>0</v>
      </c>
      <c r="R13" s="180"/>
      <c r="S13" s="180" t="s">
        <v>194</v>
      </c>
      <c r="T13" s="181" t="s">
        <v>195</v>
      </c>
      <c r="U13" s="160">
        <v>0</v>
      </c>
      <c r="V13" s="160">
        <f t="shared" si="6"/>
        <v>0</v>
      </c>
      <c r="W13" s="160"/>
      <c r="X13" s="160" t="s">
        <v>200</v>
      </c>
      <c r="Y13" s="151"/>
      <c r="Z13" s="151"/>
      <c r="AA13" s="151"/>
      <c r="AB13" s="151"/>
      <c r="AC13" s="151"/>
      <c r="AD13" s="151"/>
      <c r="AE13" s="151"/>
      <c r="AF13" s="151"/>
      <c r="AG13" s="151" t="s">
        <v>291</v>
      </c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outlineLevel="1" x14ac:dyDescent="0.2">
      <c r="A14" s="175">
        <v>6</v>
      </c>
      <c r="B14" s="176" t="s">
        <v>296</v>
      </c>
      <c r="C14" s="184" t="s">
        <v>589</v>
      </c>
      <c r="D14" s="177" t="s">
        <v>307</v>
      </c>
      <c r="E14" s="178">
        <v>1</v>
      </c>
      <c r="F14" s="179"/>
      <c r="G14" s="180">
        <f t="shared" si="0"/>
        <v>0</v>
      </c>
      <c r="H14" s="179"/>
      <c r="I14" s="180">
        <f t="shared" si="1"/>
        <v>0</v>
      </c>
      <c r="J14" s="179"/>
      <c r="K14" s="180">
        <f t="shared" si="2"/>
        <v>0</v>
      </c>
      <c r="L14" s="180">
        <v>21</v>
      </c>
      <c r="M14" s="180">
        <f t="shared" si="3"/>
        <v>0</v>
      </c>
      <c r="N14" s="180">
        <v>0</v>
      </c>
      <c r="O14" s="180">
        <f t="shared" si="4"/>
        <v>0</v>
      </c>
      <c r="P14" s="180">
        <v>0</v>
      </c>
      <c r="Q14" s="180">
        <f t="shared" si="5"/>
        <v>0</v>
      </c>
      <c r="R14" s="180"/>
      <c r="S14" s="180" t="s">
        <v>194</v>
      </c>
      <c r="T14" s="181" t="s">
        <v>195</v>
      </c>
      <c r="U14" s="160">
        <v>0</v>
      </c>
      <c r="V14" s="160">
        <f t="shared" si="6"/>
        <v>0</v>
      </c>
      <c r="W14" s="160"/>
      <c r="X14" s="160" t="s">
        <v>200</v>
      </c>
      <c r="Y14" s="151"/>
      <c r="Z14" s="151"/>
      <c r="AA14" s="151"/>
      <c r="AB14" s="151"/>
      <c r="AC14" s="151"/>
      <c r="AD14" s="151"/>
      <c r="AE14" s="151"/>
      <c r="AF14" s="151"/>
      <c r="AG14" s="151" t="s">
        <v>291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1" x14ac:dyDescent="0.2">
      <c r="A15" s="175">
        <v>7</v>
      </c>
      <c r="B15" s="176" t="s">
        <v>298</v>
      </c>
      <c r="C15" s="184" t="s">
        <v>590</v>
      </c>
      <c r="D15" s="177" t="s">
        <v>307</v>
      </c>
      <c r="E15" s="178">
        <v>2</v>
      </c>
      <c r="F15" s="179"/>
      <c r="G15" s="180">
        <f t="shared" si="0"/>
        <v>0</v>
      </c>
      <c r="H15" s="179"/>
      <c r="I15" s="180">
        <f t="shared" si="1"/>
        <v>0</v>
      </c>
      <c r="J15" s="179"/>
      <c r="K15" s="180">
        <f t="shared" si="2"/>
        <v>0</v>
      </c>
      <c r="L15" s="180">
        <v>21</v>
      </c>
      <c r="M15" s="180">
        <f t="shared" si="3"/>
        <v>0</v>
      </c>
      <c r="N15" s="180">
        <v>0</v>
      </c>
      <c r="O15" s="180">
        <f t="shared" si="4"/>
        <v>0</v>
      </c>
      <c r="P15" s="180">
        <v>0</v>
      </c>
      <c r="Q15" s="180">
        <f t="shared" si="5"/>
        <v>0</v>
      </c>
      <c r="R15" s="180"/>
      <c r="S15" s="180" t="s">
        <v>194</v>
      </c>
      <c r="T15" s="181" t="s">
        <v>195</v>
      </c>
      <c r="U15" s="160">
        <v>0</v>
      </c>
      <c r="V15" s="160">
        <f t="shared" si="6"/>
        <v>0</v>
      </c>
      <c r="W15" s="160"/>
      <c r="X15" s="160" t="s">
        <v>200</v>
      </c>
      <c r="Y15" s="151"/>
      <c r="Z15" s="151"/>
      <c r="AA15" s="151"/>
      <c r="AB15" s="151"/>
      <c r="AC15" s="151"/>
      <c r="AD15" s="151"/>
      <c r="AE15" s="151"/>
      <c r="AF15" s="151"/>
      <c r="AG15" s="151" t="s">
        <v>291</v>
      </c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outlineLevel="1" x14ac:dyDescent="0.2">
      <c r="A16" s="175">
        <v>8</v>
      </c>
      <c r="B16" s="176" t="s">
        <v>301</v>
      </c>
      <c r="C16" s="184" t="s">
        <v>591</v>
      </c>
      <c r="D16" s="177" t="s">
        <v>307</v>
      </c>
      <c r="E16" s="178">
        <v>20</v>
      </c>
      <c r="F16" s="179"/>
      <c r="G16" s="180">
        <f t="shared" si="0"/>
        <v>0</v>
      </c>
      <c r="H16" s="179"/>
      <c r="I16" s="180">
        <f t="shared" si="1"/>
        <v>0</v>
      </c>
      <c r="J16" s="179"/>
      <c r="K16" s="180">
        <f t="shared" si="2"/>
        <v>0</v>
      </c>
      <c r="L16" s="180">
        <v>21</v>
      </c>
      <c r="M16" s="180">
        <f t="shared" si="3"/>
        <v>0</v>
      </c>
      <c r="N16" s="180">
        <v>0</v>
      </c>
      <c r="O16" s="180">
        <f t="shared" si="4"/>
        <v>0</v>
      </c>
      <c r="P16" s="180">
        <v>0</v>
      </c>
      <c r="Q16" s="180">
        <f t="shared" si="5"/>
        <v>0</v>
      </c>
      <c r="R16" s="180"/>
      <c r="S16" s="180" t="s">
        <v>194</v>
      </c>
      <c r="T16" s="181" t="s">
        <v>195</v>
      </c>
      <c r="U16" s="160">
        <v>0</v>
      </c>
      <c r="V16" s="160">
        <f t="shared" si="6"/>
        <v>0</v>
      </c>
      <c r="W16" s="160"/>
      <c r="X16" s="160" t="s">
        <v>200</v>
      </c>
      <c r="Y16" s="151"/>
      <c r="Z16" s="151"/>
      <c r="AA16" s="151"/>
      <c r="AB16" s="151"/>
      <c r="AC16" s="151"/>
      <c r="AD16" s="151"/>
      <c r="AE16" s="151"/>
      <c r="AF16" s="151"/>
      <c r="AG16" s="151" t="s">
        <v>291</v>
      </c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outlineLevel="1" x14ac:dyDescent="0.2">
      <c r="A17" s="175">
        <v>9</v>
      </c>
      <c r="B17" s="176" t="s">
        <v>303</v>
      </c>
      <c r="C17" s="184" t="s">
        <v>592</v>
      </c>
      <c r="D17" s="177" t="s">
        <v>307</v>
      </c>
      <c r="E17" s="178">
        <v>7</v>
      </c>
      <c r="F17" s="179"/>
      <c r="G17" s="180">
        <f t="shared" si="0"/>
        <v>0</v>
      </c>
      <c r="H17" s="179"/>
      <c r="I17" s="180">
        <f t="shared" si="1"/>
        <v>0</v>
      </c>
      <c r="J17" s="179"/>
      <c r="K17" s="180">
        <f t="shared" si="2"/>
        <v>0</v>
      </c>
      <c r="L17" s="180">
        <v>21</v>
      </c>
      <c r="M17" s="180">
        <f t="shared" si="3"/>
        <v>0</v>
      </c>
      <c r="N17" s="180">
        <v>0</v>
      </c>
      <c r="O17" s="180">
        <f t="shared" si="4"/>
        <v>0</v>
      </c>
      <c r="P17" s="180">
        <v>0</v>
      </c>
      <c r="Q17" s="180">
        <f t="shared" si="5"/>
        <v>0</v>
      </c>
      <c r="R17" s="180"/>
      <c r="S17" s="180" t="s">
        <v>194</v>
      </c>
      <c r="T17" s="181" t="s">
        <v>195</v>
      </c>
      <c r="U17" s="160">
        <v>0</v>
      </c>
      <c r="V17" s="160">
        <f t="shared" si="6"/>
        <v>0</v>
      </c>
      <c r="W17" s="160"/>
      <c r="X17" s="160" t="s">
        <v>200</v>
      </c>
      <c r="Y17" s="151"/>
      <c r="Z17" s="151"/>
      <c r="AA17" s="151"/>
      <c r="AB17" s="151"/>
      <c r="AC17" s="151"/>
      <c r="AD17" s="151"/>
      <c r="AE17" s="151"/>
      <c r="AF17" s="151"/>
      <c r="AG17" s="151" t="s">
        <v>291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outlineLevel="1" x14ac:dyDescent="0.2">
      <c r="A18" s="175">
        <v>10</v>
      </c>
      <c r="B18" s="176" t="s">
        <v>305</v>
      </c>
      <c r="C18" s="184" t="s">
        <v>593</v>
      </c>
      <c r="D18" s="177" t="s">
        <v>307</v>
      </c>
      <c r="E18" s="178">
        <v>4</v>
      </c>
      <c r="F18" s="179"/>
      <c r="G18" s="180">
        <f t="shared" si="0"/>
        <v>0</v>
      </c>
      <c r="H18" s="179"/>
      <c r="I18" s="180">
        <f t="shared" si="1"/>
        <v>0</v>
      </c>
      <c r="J18" s="179"/>
      <c r="K18" s="180">
        <f t="shared" si="2"/>
        <v>0</v>
      </c>
      <c r="L18" s="180">
        <v>21</v>
      </c>
      <c r="M18" s="180">
        <f t="shared" si="3"/>
        <v>0</v>
      </c>
      <c r="N18" s="180">
        <v>0</v>
      </c>
      <c r="O18" s="180">
        <f t="shared" si="4"/>
        <v>0</v>
      </c>
      <c r="P18" s="180">
        <v>0</v>
      </c>
      <c r="Q18" s="180">
        <f t="shared" si="5"/>
        <v>0</v>
      </c>
      <c r="R18" s="180"/>
      <c r="S18" s="180" t="s">
        <v>194</v>
      </c>
      <c r="T18" s="181" t="s">
        <v>195</v>
      </c>
      <c r="U18" s="160">
        <v>0</v>
      </c>
      <c r="V18" s="160">
        <f t="shared" si="6"/>
        <v>0</v>
      </c>
      <c r="W18" s="160"/>
      <c r="X18" s="160" t="s">
        <v>200</v>
      </c>
      <c r="Y18" s="151"/>
      <c r="Z18" s="151"/>
      <c r="AA18" s="151"/>
      <c r="AB18" s="151"/>
      <c r="AC18" s="151"/>
      <c r="AD18" s="151"/>
      <c r="AE18" s="151"/>
      <c r="AF18" s="151"/>
      <c r="AG18" s="151" t="s">
        <v>291</v>
      </c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outlineLevel="1" x14ac:dyDescent="0.2">
      <c r="A19" s="175">
        <v>11</v>
      </c>
      <c r="B19" s="176" t="s">
        <v>308</v>
      </c>
      <c r="C19" s="184" t="s">
        <v>594</v>
      </c>
      <c r="D19" s="177" t="s">
        <v>307</v>
      </c>
      <c r="E19" s="178">
        <v>22</v>
      </c>
      <c r="F19" s="179"/>
      <c r="G19" s="180">
        <f t="shared" si="0"/>
        <v>0</v>
      </c>
      <c r="H19" s="179"/>
      <c r="I19" s="180">
        <f t="shared" si="1"/>
        <v>0</v>
      </c>
      <c r="J19" s="179"/>
      <c r="K19" s="180">
        <f t="shared" si="2"/>
        <v>0</v>
      </c>
      <c r="L19" s="180">
        <v>21</v>
      </c>
      <c r="M19" s="180">
        <f t="shared" si="3"/>
        <v>0</v>
      </c>
      <c r="N19" s="180">
        <v>0</v>
      </c>
      <c r="O19" s="180">
        <f t="shared" si="4"/>
        <v>0</v>
      </c>
      <c r="P19" s="180">
        <v>0</v>
      </c>
      <c r="Q19" s="180">
        <f t="shared" si="5"/>
        <v>0</v>
      </c>
      <c r="R19" s="180"/>
      <c r="S19" s="180" t="s">
        <v>194</v>
      </c>
      <c r="T19" s="181" t="s">
        <v>195</v>
      </c>
      <c r="U19" s="160">
        <v>0</v>
      </c>
      <c r="V19" s="160">
        <f t="shared" si="6"/>
        <v>0</v>
      </c>
      <c r="W19" s="160"/>
      <c r="X19" s="160" t="s">
        <v>200</v>
      </c>
      <c r="Y19" s="151"/>
      <c r="Z19" s="151"/>
      <c r="AA19" s="151"/>
      <c r="AB19" s="151"/>
      <c r="AC19" s="151"/>
      <c r="AD19" s="151"/>
      <c r="AE19" s="151"/>
      <c r="AF19" s="151"/>
      <c r="AG19" s="151" t="s">
        <v>291</v>
      </c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outlineLevel="1" x14ac:dyDescent="0.2">
      <c r="A20" s="175">
        <v>12</v>
      </c>
      <c r="B20" s="176" t="s">
        <v>310</v>
      </c>
      <c r="C20" s="184" t="s">
        <v>595</v>
      </c>
      <c r="D20" s="177" t="s">
        <v>307</v>
      </c>
      <c r="E20" s="178">
        <v>1</v>
      </c>
      <c r="F20" s="179"/>
      <c r="G20" s="180">
        <f t="shared" si="0"/>
        <v>0</v>
      </c>
      <c r="H20" s="179"/>
      <c r="I20" s="180">
        <f t="shared" si="1"/>
        <v>0</v>
      </c>
      <c r="J20" s="179"/>
      <c r="K20" s="180">
        <f t="shared" si="2"/>
        <v>0</v>
      </c>
      <c r="L20" s="180">
        <v>21</v>
      </c>
      <c r="M20" s="180">
        <f t="shared" si="3"/>
        <v>0</v>
      </c>
      <c r="N20" s="180">
        <v>0</v>
      </c>
      <c r="O20" s="180">
        <f t="shared" si="4"/>
        <v>0</v>
      </c>
      <c r="P20" s="180">
        <v>0</v>
      </c>
      <c r="Q20" s="180">
        <f t="shared" si="5"/>
        <v>0</v>
      </c>
      <c r="R20" s="180"/>
      <c r="S20" s="180" t="s">
        <v>194</v>
      </c>
      <c r="T20" s="181" t="s">
        <v>195</v>
      </c>
      <c r="U20" s="160">
        <v>0</v>
      </c>
      <c r="V20" s="160">
        <f t="shared" si="6"/>
        <v>0</v>
      </c>
      <c r="W20" s="160"/>
      <c r="X20" s="160" t="s">
        <v>200</v>
      </c>
      <c r="Y20" s="151"/>
      <c r="Z20" s="151"/>
      <c r="AA20" s="151"/>
      <c r="AB20" s="151"/>
      <c r="AC20" s="151"/>
      <c r="AD20" s="151"/>
      <c r="AE20" s="151"/>
      <c r="AF20" s="151"/>
      <c r="AG20" s="151" t="s">
        <v>291</v>
      </c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 outlineLevel="1" x14ac:dyDescent="0.2">
      <c r="A21" s="175">
        <v>13</v>
      </c>
      <c r="B21" s="176" t="s">
        <v>312</v>
      </c>
      <c r="C21" s="184" t="s">
        <v>596</v>
      </c>
      <c r="D21" s="177" t="s">
        <v>307</v>
      </c>
      <c r="E21" s="178">
        <v>1</v>
      </c>
      <c r="F21" s="179"/>
      <c r="G21" s="180">
        <f t="shared" si="0"/>
        <v>0</v>
      </c>
      <c r="H21" s="179"/>
      <c r="I21" s="180">
        <f t="shared" si="1"/>
        <v>0</v>
      </c>
      <c r="J21" s="179"/>
      <c r="K21" s="180">
        <f t="shared" si="2"/>
        <v>0</v>
      </c>
      <c r="L21" s="180">
        <v>21</v>
      </c>
      <c r="M21" s="180">
        <f t="shared" si="3"/>
        <v>0</v>
      </c>
      <c r="N21" s="180">
        <v>0</v>
      </c>
      <c r="O21" s="180">
        <f t="shared" si="4"/>
        <v>0</v>
      </c>
      <c r="P21" s="180">
        <v>0</v>
      </c>
      <c r="Q21" s="180">
        <f t="shared" si="5"/>
        <v>0</v>
      </c>
      <c r="R21" s="180"/>
      <c r="S21" s="180" t="s">
        <v>194</v>
      </c>
      <c r="T21" s="181" t="s">
        <v>195</v>
      </c>
      <c r="U21" s="160">
        <v>0</v>
      </c>
      <c r="V21" s="160">
        <f t="shared" si="6"/>
        <v>0</v>
      </c>
      <c r="W21" s="160"/>
      <c r="X21" s="160" t="s">
        <v>200</v>
      </c>
      <c r="Y21" s="151"/>
      <c r="Z21" s="151"/>
      <c r="AA21" s="151"/>
      <c r="AB21" s="151"/>
      <c r="AC21" s="151"/>
      <c r="AD21" s="151"/>
      <c r="AE21" s="151"/>
      <c r="AF21" s="151"/>
      <c r="AG21" s="151" t="s">
        <v>291</v>
      </c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</row>
    <row r="22" spans="1:60" outlineLevel="1" x14ac:dyDescent="0.2">
      <c r="A22" s="175">
        <v>14</v>
      </c>
      <c r="B22" s="176" t="s">
        <v>314</v>
      </c>
      <c r="C22" s="184" t="s">
        <v>597</v>
      </c>
      <c r="D22" s="177" t="s">
        <v>307</v>
      </c>
      <c r="E22" s="178">
        <v>1</v>
      </c>
      <c r="F22" s="179"/>
      <c r="G22" s="180">
        <f t="shared" si="0"/>
        <v>0</v>
      </c>
      <c r="H22" s="179"/>
      <c r="I22" s="180">
        <f t="shared" si="1"/>
        <v>0</v>
      </c>
      <c r="J22" s="179"/>
      <c r="K22" s="180">
        <f t="shared" si="2"/>
        <v>0</v>
      </c>
      <c r="L22" s="180">
        <v>21</v>
      </c>
      <c r="M22" s="180">
        <f t="shared" si="3"/>
        <v>0</v>
      </c>
      <c r="N22" s="180">
        <v>0</v>
      </c>
      <c r="O22" s="180">
        <f t="shared" si="4"/>
        <v>0</v>
      </c>
      <c r="P22" s="180">
        <v>0</v>
      </c>
      <c r="Q22" s="180">
        <f t="shared" si="5"/>
        <v>0</v>
      </c>
      <c r="R22" s="180"/>
      <c r="S22" s="180" t="s">
        <v>194</v>
      </c>
      <c r="T22" s="181" t="s">
        <v>195</v>
      </c>
      <c r="U22" s="160">
        <v>0</v>
      </c>
      <c r="V22" s="160">
        <f t="shared" si="6"/>
        <v>0</v>
      </c>
      <c r="W22" s="160"/>
      <c r="X22" s="160" t="s">
        <v>200</v>
      </c>
      <c r="Y22" s="151"/>
      <c r="Z22" s="151"/>
      <c r="AA22" s="151"/>
      <c r="AB22" s="151"/>
      <c r="AC22" s="151"/>
      <c r="AD22" s="151"/>
      <c r="AE22" s="151"/>
      <c r="AF22" s="151"/>
      <c r="AG22" s="151" t="s">
        <v>291</v>
      </c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</row>
    <row r="23" spans="1:60" outlineLevel="1" x14ac:dyDescent="0.2">
      <c r="A23" s="175">
        <v>15</v>
      </c>
      <c r="B23" s="176" t="s">
        <v>316</v>
      </c>
      <c r="C23" s="184" t="s">
        <v>598</v>
      </c>
      <c r="D23" s="177" t="s">
        <v>307</v>
      </c>
      <c r="E23" s="178">
        <v>7</v>
      </c>
      <c r="F23" s="179"/>
      <c r="G23" s="180">
        <f t="shared" si="0"/>
        <v>0</v>
      </c>
      <c r="H23" s="179"/>
      <c r="I23" s="180">
        <f t="shared" si="1"/>
        <v>0</v>
      </c>
      <c r="J23" s="179"/>
      <c r="K23" s="180">
        <f t="shared" si="2"/>
        <v>0</v>
      </c>
      <c r="L23" s="180">
        <v>21</v>
      </c>
      <c r="M23" s="180">
        <f t="shared" si="3"/>
        <v>0</v>
      </c>
      <c r="N23" s="180">
        <v>0</v>
      </c>
      <c r="O23" s="180">
        <f t="shared" si="4"/>
        <v>0</v>
      </c>
      <c r="P23" s="180">
        <v>0</v>
      </c>
      <c r="Q23" s="180">
        <f t="shared" si="5"/>
        <v>0</v>
      </c>
      <c r="R23" s="180"/>
      <c r="S23" s="180" t="s">
        <v>194</v>
      </c>
      <c r="T23" s="181" t="s">
        <v>195</v>
      </c>
      <c r="U23" s="160">
        <v>0</v>
      </c>
      <c r="V23" s="160">
        <f t="shared" si="6"/>
        <v>0</v>
      </c>
      <c r="W23" s="160"/>
      <c r="X23" s="160" t="s">
        <v>200</v>
      </c>
      <c r="Y23" s="151"/>
      <c r="Z23" s="151"/>
      <c r="AA23" s="151"/>
      <c r="AB23" s="151"/>
      <c r="AC23" s="151"/>
      <c r="AD23" s="151"/>
      <c r="AE23" s="151"/>
      <c r="AF23" s="151"/>
      <c r="AG23" s="151" t="s">
        <v>291</v>
      </c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</row>
    <row r="24" spans="1:60" outlineLevel="1" x14ac:dyDescent="0.2">
      <c r="A24" s="175">
        <v>16</v>
      </c>
      <c r="B24" s="176" t="s">
        <v>318</v>
      </c>
      <c r="C24" s="184" t="s">
        <v>599</v>
      </c>
      <c r="D24" s="177" t="s">
        <v>600</v>
      </c>
      <c r="E24" s="178">
        <v>1</v>
      </c>
      <c r="F24" s="179"/>
      <c r="G24" s="180">
        <f t="shared" si="0"/>
        <v>0</v>
      </c>
      <c r="H24" s="179"/>
      <c r="I24" s="180">
        <f t="shared" si="1"/>
        <v>0</v>
      </c>
      <c r="J24" s="179"/>
      <c r="K24" s="180">
        <f t="shared" si="2"/>
        <v>0</v>
      </c>
      <c r="L24" s="180">
        <v>21</v>
      </c>
      <c r="M24" s="180">
        <f t="shared" si="3"/>
        <v>0</v>
      </c>
      <c r="N24" s="180">
        <v>0</v>
      </c>
      <c r="O24" s="180">
        <f t="shared" si="4"/>
        <v>0</v>
      </c>
      <c r="P24" s="180">
        <v>0</v>
      </c>
      <c r="Q24" s="180">
        <f t="shared" si="5"/>
        <v>0</v>
      </c>
      <c r="R24" s="180"/>
      <c r="S24" s="180" t="s">
        <v>194</v>
      </c>
      <c r="T24" s="181" t="s">
        <v>195</v>
      </c>
      <c r="U24" s="160">
        <v>0</v>
      </c>
      <c r="V24" s="160">
        <f t="shared" si="6"/>
        <v>0</v>
      </c>
      <c r="W24" s="160"/>
      <c r="X24" s="160" t="s">
        <v>200</v>
      </c>
      <c r="Y24" s="151"/>
      <c r="Z24" s="151"/>
      <c r="AA24" s="151"/>
      <c r="AB24" s="151"/>
      <c r="AC24" s="151"/>
      <c r="AD24" s="151"/>
      <c r="AE24" s="151"/>
      <c r="AF24" s="151"/>
      <c r="AG24" s="151" t="s">
        <v>291</v>
      </c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</row>
    <row r="25" spans="1:60" outlineLevel="1" x14ac:dyDescent="0.2">
      <c r="A25" s="175">
        <v>17</v>
      </c>
      <c r="B25" s="176" t="s">
        <v>320</v>
      </c>
      <c r="C25" s="184" t="s">
        <v>601</v>
      </c>
      <c r="D25" s="177" t="s">
        <v>300</v>
      </c>
      <c r="E25" s="178">
        <v>20</v>
      </c>
      <c r="F25" s="179"/>
      <c r="G25" s="180">
        <f t="shared" si="0"/>
        <v>0</v>
      </c>
      <c r="H25" s="179"/>
      <c r="I25" s="180">
        <f t="shared" si="1"/>
        <v>0</v>
      </c>
      <c r="J25" s="179"/>
      <c r="K25" s="180">
        <f t="shared" si="2"/>
        <v>0</v>
      </c>
      <c r="L25" s="180">
        <v>21</v>
      </c>
      <c r="M25" s="180">
        <f t="shared" si="3"/>
        <v>0</v>
      </c>
      <c r="N25" s="180">
        <v>0</v>
      </c>
      <c r="O25" s="180">
        <f t="shared" si="4"/>
        <v>0</v>
      </c>
      <c r="P25" s="180">
        <v>0</v>
      </c>
      <c r="Q25" s="180">
        <f t="shared" si="5"/>
        <v>0</v>
      </c>
      <c r="R25" s="180"/>
      <c r="S25" s="180" t="s">
        <v>194</v>
      </c>
      <c r="T25" s="181" t="s">
        <v>195</v>
      </c>
      <c r="U25" s="160">
        <v>0</v>
      </c>
      <c r="V25" s="160">
        <f t="shared" si="6"/>
        <v>0</v>
      </c>
      <c r="W25" s="160"/>
      <c r="X25" s="160" t="s">
        <v>200</v>
      </c>
      <c r="Y25" s="151"/>
      <c r="Z25" s="151"/>
      <c r="AA25" s="151"/>
      <c r="AB25" s="151"/>
      <c r="AC25" s="151"/>
      <c r="AD25" s="151"/>
      <c r="AE25" s="151"/>
      <c r="AF25" s="151"/>
      <c r="AG25" s="151" t="s">
        <v>291</v>
      </c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</row>
    <row r="26" spans="1:60" outlineLevel="1" x14ac:dyDescent="0.2">
      <c r="A26" s="175">
        <v>18</v>
      </c>
      <c r="B26" s="176" t="s">
        <v>322</v>
      </c>
      <c r="C26" s="184" t="s">
        <v>602</v>
      </c>
      <c r="D26" s="177" t="s">
        <v>300</v>
      </c>
      <c r="E26" s="178">
        <v>20</v>
      </c>
      <c r="F26" s="179"/>
      <c r="G26" s="180">
        <f t="shared" si="0"/>
        <v>0</v>
      </c>
      <c r="H26" s="179"/>
      <c r="I26" s="180">
        <f t="shared" si="1"/>
        <v>0</v>
      </c>
      <c r="J26" s="179"/>
      <c r="K26" s="180">
        <f t="shared" si="2"/>
        <v>0</v>
      </c>
      <c r="L26" s="180">
        <v>21</v>
      </c>
      <c r="M26" s="180">
        <f t="shared" si="3"/>
        <v>0</v>
      </c>
      <c r="N26" s="180">
        <v>0</v>
      </c>
      <c r="O26" s="180">
        <f t="shared" si="4"/>
        <v>0</v>
      </c>
      <c r="P26" s="180">
        <v>0</v>
      </c>
      <c r="Q26" s="180">
        <f t="shared" si="5"/>
        <v>0</v>
      </c>
      <c r="R26" s="180"/>
      <c r="S26" s="180" t="s">
        <v>194</v>
      </c>
      <c r="T26" s="181" t="s">
        <v>195</v>
      </c>
      <c r="U26" s="160">
        <v>0</v>
      </c>
      <c r="V26" s="160">
        <f t="shared" si="6"/>
        <v>0</v>
      </c>
      <c r="W26" s="160"/>
      <c r="X26" s="160" t="s">
        <v>200</v>
      </c>
      <c r="Y26" s="151"/>
      <c r="Z26" s="151"/>
      <c r="AA26" s="151"/>
      <c r="AB26" s="151"/>
      <c r="AC26" s="151"/>
      <c r="AD26" s="151"/>
      <c r="AE26" s="151"/>
      <c r="AF26" s="151"/>
      <c r="AG26" s="151" t="s">
        <v>291</v>
      </c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</row>
    <row r="27" spans="1:60" outlineLevel="1" x14ac:dyDescent="0.2">
      <c r="A27" s="175">
        <v>19</v>
      </c>
      <c r="B27" s="176" t="s">
        <v>324</v>
      </c>
      <c r="C27" s="184" t="s">
        <v>603</v>
      </c>
      <c r="D27" s="177" t="s">
        <v>600</v>
      </c>
      <c r="E27" s="178">
        <v>1</v>
      </c>
      <c r="F27" s="179"/>
      <c r="G27" s="180">
        <f t="shared" si="0"/>
        <v>0</v>
      </c>
      <c r="H27" s="179"/>
      <c r="I27" s="180">
        <f t="shared" si="1"/>
        <v>0</v>
      </c>
      <c r="J27" s="179"/>
      <c r="K27" s="180">
        <f t="shared" si="2"/>
        <v>0</v>
      </c>
      <c r="L27" s="180">
        <v>21</v>
      </c>
      <c r="M27" s="180">
        <f t="shared" si="3"/>
        <v>0</v>
      </c>
      <c r="N27" s="180">
        <v>0</v>
      </c>
      <c r="O27" s="180">
        <f t="shared" si="4"/>
        <v>0</v>
      </c>
      <c r="P27" s="180">
        <v>0</v>
      </c>
      <c r="Q27" s="180">
        <f t="shared" si="5"/>
        <v>0</v>
      </c>
      <c r="R27" s="180"/>
      <c r="S27" s="180" t="s">
        <v>194</v>
      </c>
      <c r="T27" s="181" t="s">
        <v>195</v>
      </c>
      <c r="U27" s="160">
        <v>0</v>
      </c>
      <c r="V27" s="160">
        <f t="shared" si="6"/>
        <v>0</v>
      </c>
      <c r="W27" s="160"/>
      <c r="X27" s="160" t="s">
        <v>200</v>
      </c>
      <c r="Y27" s="151"/>
      <c r="Z27" s="151"/>
      <c r="AA27" s="151"/>
      <c r="AB27" s="151"/>
      <c r="AC27" s="151"/>
      <c r="AD27" s="151"/>
      <c r="AE27" s="151"/>
      <c r="AF27" s="151"/>
      <c r="AG27" s="151" t="s">
        <v>291</v>
      </c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</row>
    <row r="28" spans="1:60" outlineLevel="1" x14ac:dyDescent="0.2">
      <c r="A28" s="175">
        <v>20</v>
      </c>
      <c r="B28" s="176" t="s">
        <v>326</v>
      </c>
      <c r="C28" s="184" t="s">
        <v>604</v>
      </c>
      <c r="D28" s="177" t="s">
        <v>600</v>
      </c>
      <c r="E28" s="178">
        <v>1</v>
      </c>
      <c r="F28" s="179"/>
      <c r="G28" s="180">
        <f t="shared" si="0"/>
        <v>0</v>
      </c>
      <c r="H28" s="179"/>
      <c r="I28" s="180">
        <f t="shared" si="1"/>
        <v>0</v>
      </c>
      <c r="J28" s="179"/>
      <c r="K28" s="180">
        <f t="shared" si="2"/>
        <v>0</v>
      </c>
      <c r="L28" s="180">
        <v>21</v>
      </c>
      <c r="M28" s="180">
        <f t="shared" si="3"/>
        <v>0</v>
      </c>
      <c r="N28" s="180">
        <v>0</v>
      </c>
      <c r="O28" s="180">
        <f t="shared" si="4"/>
        <v>0</v>
      </c>
      <c r="P28" s="180">
        <v>0</v>
      </c>
      <c r="Q28" s="180">
        <f t="shared" si="5"/>
        <v>0</v>
      </c>
      <c r="R28" s="180"/>
      <c r="S28" s="180" t="s">
        <v>194</v>
      </c>
      <c r="T28" s="181" t="s">
        <v>195</v>
      </c>
      <c r="U28" s="160">
        <v>0</v>
      </c>
      <c r="V28" s="160">
        <f t="shared" si="6"/>
        <v>0</v>
      </c>
      <c r="W28" s="160"/>
      <c r="X28" s="160" t="s">
        <v>200</v>
      </c>
      <c r="Y28" s="151"/>
      <c r="Z28" s="151"/>
      <c r="AA28" s="151"/>
      <c r="AB28" s="151"/>
      <c r="AC28" s="151"/>
      <c r="AD28" s="151"/>
      <c r="AE28" s="151"/>
      <c r="AF28" s="151"/>
      <c r="AG28" s="151" t="s">
        <v>291</v>
      </c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</row>
    <row r="29" spans="1:60" outlineLevel="1" x14ac:dyDescent="0.2">
      <c r="A29" s="175">
        <v>21</v>
      </c>
      <c r="B29" s="176" t="s">
        <v>485</v>
      </c>
      <c r="C29" s="184" t="s">
        <v>605</v>
      </c>
      <c r="D29" s="177" t="s">
        <v>307</v>
      </c>
      <c r="E29" s="178">
        <v>1</v>
      </c>
      <c r="F29" s="179"/>
      <c r="G29" s="180">
        <f t="shared" si="0"/>
        <v>0</v>
      </c>
      <c r="H29" s="179"/>
      <c r="I29" s="180">
        <f t="shared" si="1"/>
        <v>0</v>
      </c>
      <c r="J29" s="179"/>
      <c r="K29" s="180">
        <f t="shared" si="2"/>
        <v>0</v>
      </c>
      <c r="L29" s="180">
        <v>21</v>
      </c>
      <c r="M29" s="180">
        <f t="shared" si="3"/>
        <v>0</v>
      </c>
      <c r="N29" s="180">
        <v>0</v>
      </c>
      <c r="O29" s="180">
        <f t="shared" si="4"/>
        <v>0</v>
      </c>
      <c r="P29" s="180">
        <v>0</v>
      </c>
      <c r="Q29" s="180">
        <f t="shared" si="5"/>
        <v>0</v>
      </c>
      <c r="R29" s="180"/>
      <c r="S29" s="180" t="s">
        <v>194</v>
      </c>
      <c r="T29" s="181" t="s">
        <v>195</v>
      </c>
      <c r="U29" s="160">
        <v>0</v>
      </c>
      <c r="V29" s="160">
        <f t="shared" si="6"/>
        <v>0</v>
      </c>
      <c r="W29" s="160"/>
      <c r="X29" s="160" t="s">
        <v>200</v>
      </c>
      <c r="Y29" s="151"/>
      <c r="Z29" s="151"/>
      <c r="AA29" s="151"/>
      <c r="AB29" s="151"/>
      <c r="AC29" s="151"/>
      <c r="AD29" s="151"/>
      <c r="AE29" s="151"/>
      <c r="AF29" s="151"/>
      <c r="AG29" s="151" t="s">
        <v>291</v>
      </c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</row>
    <row r="30" spans="1:60" x14ac:dyDescent="0.2">
      <c r="A30" s="162" t="s">
        <v>189</v>
      </c>
      <c r="B30" s="163" t="s">
        <v>147</v>
      </c>
      <c r="C30" s="183" t="s">
        <v>148</v>
      </c>
      <c r="D30" s="164"/>
      <c r="E30" s="165"/>
      <c r="F30" s="166"/>
      <c r="G30" s="166">
        <f>SUMIF(AG31:AG46,"&lt;&gt;NOR",G31:G46)</f>
        <v>0</v>
      </c>
      <c r="H30" s="166"/>
      <c r="I30" s="166">
        <f>SUM(I31:I46)</f>
        <v>0</v>
      </c>
      <c r="J30" s="166"/>
      <c r="K30" s="166">
        <f>SUM(K31:K46)</f>
        <v>0</v>
      </c>
      <c r="L30" s="166"/>
      <c r="M30" s="166">
        <f>SUM(M31:M46)</f>
        <v>0</v>
      </c>
      <c r="N30" s="166"/>
      <c r="O30" s="166">
        <f>SUM(O31:O46)</f>
        <v>0</v>
      </c>
      <c r="P30" s="166"/>
      <c r="Q30" s="166">
        <f>SUM(Q31:Q46)</f>
        <v>0</v>
      </c>
      <c r="R30" s="166"/>
      <c r="S30" s="166"/>
      <c r="T30" s="167"/>
      <c r="U30" s="161"/>
      <c r="V30" s="161">
        <f>SUM(V31:V46)</f>
        <v>0</v>
      </c>
      <c r="W30" s="161"/>
      <c r="X30" s="161"/>
      <c r="AG30" t="s">
        <v>190</v>
      </c>
    </row>
    <row r="31" spans="1:60" outlineLevel="1" x14ac:dyDescent="0.2">
      <c r="A31" s="175">
        <v>22</v>
      </c>
      <c r="B31" s="176" t="s">
        <v>513</v>
      </c>
      <c r="C31" s="184" t="s">
        <v>606</v>
      </c>
      <c r="D31" s="177" t="s">
        <v>307</v>
      </c>
      <c r="E31" s="178">
        <v>1</v>
      </c>
      <c r="F31" s="179"/>
      <c r="G31" s="180">
        <f t="shared" ref="G31:G46" si="7">ROUND(E31*F31,2)</f>
        <v>0</v>
      </c>
      <c r="H31" s="179"/>
      <c r="I31" s="180">
        <f t="shared" ref="I31:I46" si="8">ROUND(E31*H31,2)</f>
        <v>0</v>
      </c>
      <c r="J31" s="179"/>
      <c r="K31" s="180">
        <f t="shared" ref="K31:K46" si="9">ROUND(E31*J31,2)</f>
        <v>0</v>
      </c>
      <c r="L31" s="180">
        <v>21</v>
      </c>
      <c r="M31" s="180">
        <f t="shared" ref="M31:M46" si="10">G31*(1+L31/100)</f>
        <v>0</v>
      </c>
      <c r="N31" s="180">
        <v>0</v>
      </c>
      <c r="O31" s="180">
        <f t="shared" ref="O31:O46" si="11">ROUND(E31*N31,2)</f>
        <v>0</v>
      </c>
      <c r="P31" s="180">
        <v>0</v>
      </c>
      <c r="Q31" s="180">
        <f t="shared" ref="Q31:Q46" si="12">ROUND(E31*P31,2)</f>
        <v>0</v>
      </c>
      <c r="R31" s="180"/>
      <c r="S31" s="180" t="s">
        <v>194</v>
      </c>
      <c r="T31" s="181" t="s">
        <v>195</v>
      </c>
      <c r="U31" s="160">
        <v>0</v>
      </c>
      <c r="V31" s="160">
        <f t="shared" ref="V31:V46" si="13">ROUND(E31*U31,2)</f>
        <v>0</v>
      </c>
      <c r="W31" s="160"/>
      <c r="X31" s="160" t="s">
        <v>196</v>
      </c>
      <c r="Y31" s="151"/>
      <c r="Z31" s="151"/>
      <c r="AA31" s="151"/>
      <c r="AB31" s="151"/>
      <c r="AC31" s="151"/>
      <c r="AD31" s="151"/>
      <c r="AE31" s="151"/>
      <c r="AF31" s="151"/>
      <c r="AG31" s="151" t="s">
        <v>217</v>
      </c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</row>
    <row r="32" spans="1:60" outlineLevel="1" x14ac:dyDescent="0.2">
      <c r="A32" s="175">
        <v>23</v>
      </c>
      <c r="B32" s="176" t="s">
        <v>281</v>
      </c>
      <c r="C32" s="184" t="s">
        <v>607</v>
      </c>
      <c r="D32" s="177" t="s">
        <v>307</v>
      </c>
      <c r="E32" s="178">
        <v>560</v>
      </c>
      <c r="F32" s="179"/>
      <c r="G32" s="180">
        <f t="shared" si="7"/>
        <v>0</v>
      </c>
      <c r="H32" s="179"/>
      <c r="I32" s="180">
        <f t="shared" si="8"/>
        <v>0</v>
      </c>
      <c r="J32" s="179"/>
      <c r="K32" s="180">
        <f t="shared" si="9"/>
        <v>0</v>
      </c>
      <c r="L32" s="180">
        <v>21</v>
      </c>
      <c r="M32" s="180">
        <f t="shared" si="10"/>
        <v>0</v>
      </c>
      <c r="N32" s="180">
        <v>0</v>
      </c>
      <c r="O32" s="180">
        <f t="shared" si="11"/>
        <v>0</v>
      </c>
      <c r="P32" s="180">
        <v>0</v>
      </c>
      <c r="Q32" s="180">
        <f t="shared" si="12"/>
        <v>0</v>
      </c>
      <c r="R32" s="180"/>
      <c r="S32" s="180" t="s">
        <v>194</v>
      </c>
      <c r="T32" s="181" t="s">
        <v>195</v>
      </c>
      <c r="U32" s="160">
        <v>0</v>
      </c>
      <c r="V32" s="160">
        <f t="shared" si="13"/>
        <v>0</v>
      </c>
      <c r="W32" s="160"/>
      <c r="X32" s="160" t="s">
        <v>200</v>
      </c>
      <c r="Y32" s="151"/>
      <c r="Z32" s="151"/>
      <c r="AA32" s="151"/>
      <c r="AB32" s="151"/>
      <c r="AC32" s="151"/>
      <c r="AD32" s="151"/>
      <c r="AE32" s="151"/>
      <c r="AF32" s="151"/>
      <c r="AG32" s="151" t="s">
        <v>291</v>
      </c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</row>
    <row r="33" spans="1:60" outlineLevel="1" x14ac:dyDescent="0.2">
      <c r="A33" s="175">
        <v>24</v>
      </c>
      <c r="B33" s="176" t="s">
        <v>283</v>
      </c>
      <c r="C33" s="184" t="s">
        <v>608</v>
      </c>
      <c r="D33" s="177" t="s">
        <v>307</v>
      </c>
      <c r="E33" s="178">
        <v>60</v>
      </c>
      <c r="F33" s="179"/>
      <c r="G33" s="180">
        <f t="shared" si="7"/>
        <v>0</v>
      </c>
      <c r="H33" s="179"/>
      <c r="I33" s="180">
        <f t="shared" si="8"/>
        <v>0</v>
      </c>
      <c r="J33" s="179"/>
      <c r="K33" s="180">
        <f t="shared" si="9"/>
        <v>0</v>
      </c>
      <c r="L33" s="180">
        <v>21</v>
      </c>
      <c r="M33" s="180">
        <f t="shared" si="10"/>
        <v>0</v>
      </c>
      <c r="N33" s="180">
        <v>0</v>
      </c>
      <c r="O33" s="180">
        <f t="shared" si="11"/>
        <v>0</v>
      </c>
      <c r="P33" s="180">
        <v>0</v>
      </c>
      <c r="Q33" s="180">
        <f t="shared" si="12"/>
        <v>0</v>
      </c>
      <c r="R33" s="180"/>
      <c r="S33" s="180" t="s">
        <v>194</v>
      </c>
      <c r="T33" s="181" t="s">
        <v>195</v>
      </c>
      <c r="U33" s="160">
        <v>0</v>
      </c>
      <c r="V33" s="160">
        <f t="shared" si="13"/>
        <v>0</v>
      </c>
      <c r="W33" s="160"/>
      <c r="X33" s="160" t="s">
        <v>200</v>
      </c>
      <c r="Y33" s="151"/>
      <c r="Z33" s="151"/>
      <c r="AA33" s="151"/>
      <c r="AB33" s="151"/>
      <c r="AC33" s="151"/>
      <c r="AD33" s="151"/>
      <c r="AE33" s="151"/>
      <c r="AF33" s="151"/>
      <c r="AG33" s="151" t="s">
        <v>291</v>
      </c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</row>
    <row r="34" spans="1:60" outlineLevel="1" x14ac:dyDescent="0.2">
      <c r="A34" s="175">
        <v>25</v>
      </c>
      <c r="B34" s="176" t="s">
        <v>285</v>
      </c>
      <c r="C34" s="184" t="s">
        <v>609</v>
      </c>
      <c r="D34" s="177" t="s">
        <v>307</v>
      </c>
      <c r="E34" s="178">
        <v>210</v>
      </c>
      <c r="F34" s="179"/>
      <c r="G34" s="180">
        <f t="shared" si="7"/>
        <v>0</v>
      </c>
      <c r="H34" s="179"/>
      <c r="I34" s="180">
        <f t="shared" si="8"/>
        <v>0</v>
      </c>
      <c r="J34" s="179"/>
      <c r="K34" s="180">
        <f t="shared" si="9"/>
        <v>0</v>
      </c>
      <c r="L34" s="180">
        <v>21</v>
      </c>
      <c r="M34" s="180">
        <f t="shared" si="10"/>
        <v>0</v>
      </c>
      <c r="N34" s="180">
        <v>0</v>
      </c>
      <c r="O34" s="180">
        <f t="shared" si="11"/>
        <v>0</v>
      </c>
      <c r="P34" s="180">
        <v>0</v>
      </c>
      <c r="Q34" s="180">
        <f t="shared" si="12"/>
        <v>0</v>
      </c>
      <c r="R34" s="180"/>
      <c r="S34" s="180" t="s">
        <v>194</v>
      </c>
      <c r="T34" s="181" t="s">
        <v>195</v>
      </c>
      <c r="U34" s="160">
        <v>0</v>
      </c>
      <c r="V34" s="160">
        <f t="shared" si="13"/>
        <v>0</v>
      </c>
      <c r="W34" s="160"/>
      <c r="X34" s="160" t="s">
        <v>200</v>
      </c>
      <c r="Y34" s="151"/>
      <c r="Z34" s="151"/>
      <c r="AA34" s="151"/>
      <c r="AB34" s="151"/>
      <c r="AC34" s="151"/>
      <c r="AD34" s="151"/>
      <c r="AE34" s="151"/>
      <c r="AF34" s="151"/>
      <c r="AG34" s="151" t="s">
        <v>291</v>
      </c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</row>
    <row r="35" spans="1:60" outlineLevel="1" x14ac:dyDescent="0.2">
      <c r="A35" s="175">
        <v>26</v>
      </c>
      <c r="B35" s="176" t="s">
        <v>287</v>
      </c>
      <c r="C35" s="184" t="s">
        <v>610</v>
      </c>
      <c r="D35" s="177" t="s">
        <v>300</v>
      </c>
      <c r="E35" s="178">
        <v>1700</v>
      </c>
      <c r="F35" s="179"/>
      <c r="G35" s="180">
        <f t="shared" si="7"/>
        <v>0</v>
      </c>
      <c r="H35" s="179"/>
      <c r="I35" s="180">
        <f t="shared" si="8"/>
        <v>0</v>
      </c>
      <c r="J35" s="179"/>
      <c r="K35" s="180">
        <f t="shared" si="9"/>
        <v>0</v>
      </c>
      <c r="L35" s="180">
        <v>21</v>
      </c>
      <c r="M35" s="180">
        <f t="shared" si="10"/>
        <v>0</v>
      </c>
      <c r="N35" s="180">
        <v>0</v>
      </c>
      <c r="O35" s="180">
        <f t="shared" si="11"/>
        <v>0</v>
      </c>
      <c r="P35" s="180">
        <v>0</v>
      </c>
      <c r="Q35" s="180">
        <f t="shared" si="12"/>
        <v>0</v>
      </c>
      <c r="R35" s="180"/>
      <c r="S35" s="180" t="s">
        <v>194</v>
      </c>
      <c r="T35" s="181" t="s">
        <v>195</v>
      </c>
      <c r="U35" s="160">
        <v>0</v>
      </c>
      <c r="V35" s="160">
        <f t="shared" si="13"/>
        <v>0</v>
      </c>
      <c r="W35" s="160"/>
      <c r="X35" s="160" t="s">
        <v>200</v>
      </c>
      <c r="Y35" s="151"/>
      <c r="Z35" s="151"/>
      <c r="AA35" s="151"/>
      <c r="AB35" s="151"/>
      <c r="AC35" s="151"/>
      <c r="AD35" s="151"/>
      <c r="AE35" s="151"/>
      <c r="AF35" s="151"/>
      <c r="AG35" s="151" t="s">
        <v>291</v>
      </c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</row>
    <row r="36" spans="1:60" outlineLevel="1" x14ac:dyDescent="0.2">
      <c r="A36" s="175">
        <v>27</v>
      </c>
      <c r="B36" s="176" t="s">
        <v>491</v>
      </c>
      <c r="C36" s="184" t="s">
        <v>611</v>
      </c>
      <c r="D36" s="177" t="s">
        <v>307</v>
      </c>
      <c r="E36" s="178">
        <v>2</v>
      </c>
      <c r="F36" s="179"/>
      <c r="G36" s="180">
        <f t="shared" si="7"/>
        <v>0</v>
      </c>
      <c r="H36" s="179"/>
      <c r="I36" s="180">
        <f t="shared" si="8"/>
        <v>0</v>
      </c>
      <c r="J36" s="179"/>
      <c r="K36" s="180">
        <f t="shared" si="9"/>
        <v>0</v>
      </c>
      <c r="L36" s="180">
        <v>21</v>
      </c>
      <c r="M36" s="180">
        <f t="shared" si="10"/>
        <v>0</v>
      </c>
      <c r="N36" s="180">
        <v>0</v>
      </c>
      <c r="O36" s="180">
        <f t="shared" si="11"/>
        <v>0</v>
      </c>
      <c r="P36" s="180">
        <v>0</v>
      </c>
      <c r="Q36" s="180">
        <f t="shared" si="12"/>
        <v>0</v>
      </c>
      <c r="R36" s="180"/>
      <c r="S36" s="180" t="s">
        <v>194</v>
      </c>
      <c r="T36" s="181" t="s">
        <v>195</v>
      </c>
      <c r="U36" s="160">
        <v>0</v>
      </c>
      <c r="V36" s="160">
        <f t="shared" si="13"/>
        <v>0</v>
      </c>
      <c r="W36" s="160"/>
      <c r="X36" s="160" t="s">
        <v>200</v>
      </c>
      <c r="Y36" s="151"/>
      <c r="Z36" s="151"/>
      <c r="AA36" s="151"/>
      <c r="AB36" s="151"/>
      <c r="AC36" s="151"/>
      <c r="AD36" s="151"/>
      <c r="AE36" s="151"/>
      <c r="AF36" s="151"/>
      <c r="AG36" s="151" t="s">
        <v>291</v>
      </c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</row>
    <row r="37" spans="1:60" outlineLevel="1" x14ac:dyDescent="0.2">
      <c r="A37" s="175">
        <v>28</v>
      </c>
      <c r="B37" s="176" t="s">
        <v>493</v>
      </c>
      <c r="C37" s="184" t="s">
        <v>612</v>
      </c>
      <c r="D37" s="177" t="s">
        <v>300</v>
      </c>
      <c r="E37" s="178">
        <v>370</v>
      </c>
      <c r="F37" s="179"/>
      <c r="G37" s="180">
        <f t="shared" si="7"/>
        <v>0</v>
      </c>
      <c r="H37" s="179"/>
      <c r="I37" s="180">
        <f t="shared" si="8"/>
        <v>0</v>
      </c>
      <c r="J37" s="179"/>
      <c r="K37" s="180">
        <f t="shared" si="9"/>
        <v>0</v>
      </c>
      <c r="L37" s="180">
        <v>21</v>
      </c>
      <c r="M37" s="180">
        <f t="shared" si="10"/>
        <v>0</v>
      </c>
      <c r="N37" s="180">
        <v>0</v>
      </c>
      <c r="O37" s="180">
        <f t="shared" si="11"/>
        <v>0</v>
      </c>
      <c r="P37" s="180">
        <v>0</v>
      </c>
      <c r="Q37" s="180">
        <f t="shared" si="12"/>
        <v>0</v>
      </c>
      <c r="R37" s="180"/>
      <c r="S37" s="180" t="s">
        <v>194</v>
      </c>
      <c r="T37" s="181" t="s">
        <v>195</v>
      </c>
      <c r="U37" s="160">
        <v>0</v>
      </c>
      <c r="V37" s="160">
        <f t="shared" si="13"/>
        <v>0</v>
      </c>
      <c r="W37" s="160"/>
      <c r="X37" s="160" t="s">
        <v>200</v>
      </c>
      <c r="Y37" s="151"/>
      <c r="Z37" s="151"/>
      <c r="AA37" s="151"/>
      <c r="AB37" s="151"/>
      <c r="AC37" s="151"/>
      <c r="AD37" s="151"/>
      <c r="AE37" s="151"/>
      <c r="AF37" s="151"/>
      <c r="AG37" s="151" t="s">
        <v>291</v>
      </c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</row>
    <row r="38" spans="1:60" outlineLevel="1" x14ac:dyDescent="0.2">
      <c r="A38" s="175">
        <v>29</v>
      </c>
      <c r="B38" s="176" t="s">
        <v>495</v>
      </c>
      <c r="C38" s="184" t="s">
        <v>613</v>
      </c>
      <c r="D38" s="177" t="s">
        <v>300</v>
      </c>
      <c r="E38" s="178">
        <v>300</v>
      </c>
      <c r="F38" s="179"/>
      <c r="G38" s="180">
        <f t="shared" si="7"/>
        <v>0</v>
      </c>
      <c r="H38" s="179"/>
      <c r="I38" s="180">
        <f t="shared" si="8"/>
        <v>0</v>
      </c>
      <c r="J38" s="179"/>
      <c r="K38" s="180">
        <f t="shared" si="9"/>
        <v>0</v>
      </c>
      <c r="L38" s="180">
        <v>21</v>
      </c>
      <c r="M38" s="180">
        <f t="shared" si="10"/>
        <v>0</v>
      </c>
      <c r="N38" s="180">
        <v>0</v>
      </c>
      <c r="O38" s="180">
        <f t="shared" si="11"/>
        <v>0</v>
      </c>
      <c r="P38" s="180">
        <v>0</v>
      </c>
      <c r="Q38" s="180">
        <f t="shared" si="12"/>
        <v>0</v>
      </c>
      <c r="R38" s="180"/>
      <c r="S38" s="180" t="s">
        <v>194</v>
      </c>
      <c r="T38" s="181" t="s">
        <v>195</v>
      </c>
      <c r="U38" s="160">
        <v>0</v>
      </c>
      <c r="V38" s="160">
        <f t="shared" si="13"/>
        <v>0</v>
      </c>
      <c r="W38" s="160"/>
      <c r="X38" s="160" t="s">
        <v>200</v>
      </c>
      <c r="Y38" s="151"/>
      <c r="Z38" s="151"/>
      <c r="AA38" s="151"/>
      <c r="AB38" s="151"/>
      <c r="AC38" s="151"/>
      <c r="AD38" s="151"/>
      <c r="AE38" s="151"/>
      <c r="AF38" s="151"/>
      <c r="AG38" s="151" t="s">
        <v>291</v>
      </c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</row>
    <row r="39" spans="1:60" outlineLevel="1" x14ac:dyDescent="0.2">
      <c r="A39" s="175">
        <v>30</v>
      </c>
      <c r="B39" s="176" t="s">
        <v>497</v>
      </c>
      <c r="C39" s="184" t="s">
        <v>614</v>
      </c>
      <c r="D39" s="177" t="s">
        <v>307</v>
      </c>
      <c r="E39" s="178">
        <v>2</v>
      </c>
      <c r="F39" s="179"/>
      <c r="G39" s="180">
        <f t="shared" si="7"/>
        <v>0</v>
      </c>
      <c r="H39" s="179"/>
      <c r="I39" s="180">
        <f t="shared" si="8"/>
        <v>0</v>
      </c>
      <c r="J39" s="179"/>
      <c r="K39" s="180">
        <f t="shared" si="9"/>
        <v>0</v>
      </c>
      <c r="L39" s="180">
        <v>21</v>
      </c>
      <c r="M39" s="180">
        <f t="shared" si="10"/>
        <v>0</v>
      </c>
      <c r="N39" s="180">
        <v>0</v>
      </c>
      <c r="O39" s="180">
        <f t="shared" si="11"/>
        <v>0</v>
      </c>
      <c r="P39" s="180">
        <v>0</v>
      </c>
      <c r="Q39" s="180">
        <f t="shared" si="12"/>
        <v>0</v>
      </c>
      <c r="R39" s="180"/>
      <c r="S39" s="180" t="s">
        <v>194</v>
      </c>
      <c r="T39" s="181" t="s">
        <v>195</v>
      </c>
      <c r="U39" s="160">
        <v>0</v>
      </c>
      <c r="V39" s="160">
        <f t="shared" si="13"/>
        <v>0</v>
      </c>
      <c r="W39" s="160"/>
      <c r="X39" s="160" t="s">
        <v>200</v>
      </c>
      <c r="Y39" s="151"/>
      <c r="Z39" s="151"/>
      <c r="AA39" s="151"/>
      <c r="AB39" s="151"/>
      <c r="AC39" s="151"/>
      <c r="AD39" s="151"/>
      <c r="AE39" s="151"/>
      <c r="AF39" s="151"/>
      <c r="AG39" s="151" t="s">
        <v>291</v>
      </c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</row>
    <row r="40" spans="1:60" outlineLevel="1" x14ac:dyDescent="0.2">
      <c r="A40" s="175">
        <v>31</v>
      </c>
      <c r="B40" s="176" t="s">
        <v>499</v>
      </c>
      <c r="C40" s="184" t="s">
        <v>615</v>
      </c>
      <c r="D40" s="177" t="s">
        <v>300</v>
      </c>
      <c r="E40" s="178">
        <v>100</v>
      </c>
      <c r="F40" s="179"/>
      <c r="G40" s="180">
        <f t="shared" si="7"/>
        <v>0</v>
      </c>
      <c r="H40" s="179"/>
      <c r="I40" s="180">
        <f t="shared" si="8"/>
        <v>0</v>
      </c>
      <c r="J40" s="179"/>
      <c r="K40" s="180">
        <f t="shared" si="9"/>
        <v>0</v>
      </c>
      <c r="L40" s="180">
        <v>21</v>
      </c>
      <c r="M40" s="180">
        <f t="shared" si="10"/>
        <v>0</v>
      </c>
      <c r="N40" s="180">
        <v>0</v>
      </c>
      <c r="O40" s="180">
        <f t="shared" si="11"/>
        <v>0</v>
      </c>
      <c r="P40" s="180">
        <v>0</v>
      </c>
      <c r="Q40" s="180">
        <f t="shared" si="12"/>
        <v>0</v>
      </c>
      <c r="R40" s="180"/>
      <c r="S40" s="180" t="s">
        <v>194</v>
      </c>
      <c r="T40" s="181" t="s">
        <v>195</v>
      </c>
      <c r="U40" s="160">
        <v>0</v>
      </c>
      <c r="V40" s="160">
        <f t="shared" si="13"/>
        <v>0</v>
      </c>
      <c r="W40" s="160"/>
      <c r="X40" s="160" t="s">
        <v>200</v>
      </c>
      <c r="Y40" s="151"/>
      <c r="Z40" s="151"/>
      <c r="AA40" s="151"/>
      <c r="AB40" s="151"/>
      <c r="AC40" s="151"/>
      <c r="AD40" s="151"/>
      <c r="AE40" s="151"/>
      <c r="AF40" s="151"/>
      <c r="AG40" s="151" t="s">
        <v>291</v>
      </c>
      <c r="AH40" s="151"/>
      <c r="AI40" s="151"/>
      <c r="AJ40" s="151"/>
      <c r="AK40" s="151"/>
      <c r="AL40" s="151"/>
      <c r="AM40" s="151"/>
      <c r="AN40" s="151"/>
      <c r="AO40" s="151"/>
      <c r="AP40" s="151"/>
      <c r="AQ40" s="151"/>
      <c r="AR40" s="151"/>
      <c r="AS40" s="151"/>
      <c r="AT40" s="151"/>
      <c r="AU40" s="151"/>
      <c r="AV40" s="151"/>
      <c r="AW40" s="151"/>
      <c r="AX40" s="151"/>
      <c r="AY40" s="151"/>
      <c r="AZ40" s="151"/>
      <c r="BA40" s="151"/>
      <c r="BB40" s="151"/>
      <c r="BC40" s="151"/>
      <c r="BD40" s="151"/>
      <c r="BE40" s="151"/>
      <c r="BF40" s="151"/>
      <c r="BG40" s="151"/>
      <c r="BH40" s="151"/>
    </row>
    <row r="41" spans="1:60" outlineLevel="1" x14ac:dyDescent="0.2">
      <c r="A41" s="175">
        <v>32</v>
      </c>
      <c r="B41" s="176" t="s">
        <v>501</v>
      </c>
      <c r="C41" s="184" t="s">
        <v>616</v>
      </c>
      <c r="D41" s="177" t="s">
        <v>307</v>
      </c>
      <c r="E41" s="178">
        <v>34</v>
      </c>
      <c r="F41" s="179"/>
      <c r="G41" s="180">
        <f t="shared" si="7"/>
        <v>0</v>
      </c>
      <c r="H41" s="179"/>
      <c r="I41" s="180">
        <f t="shared" si="8"/>
        <v>0</v>
      </c>
      <c r="J41" s="179"/>
      <c r="K41" s="180">
        <f t="shared" si="9"/>
        <v>0</v>
      </c>
      <c r="L41" s="180">
        <v>21</v>
      </c>
      <c r="M41" s="180">
        <f t="shared" si="10"/>
        <v>0</v>
      </c>
      <c r="N41" s="180">
        <v>0</v>
      </c>
      <c r="O41" s="180">
        <f t="shared" si="11"/>
        <v>0</v>
      </c>
      <c r="P41" s="180">
        <v>0</v>
      </c>
      <c r="Q41" s="180">
        <f t="shared" si="12"/>
        <v>0</v>
      </c>
      <c r="R41" s="180"/>
      <c r="S41" s="180" t="s">
        <v>194</v>
      </c>
      <c r="T41" s="181" t="s">
        <v>195</v>
      </c>
      <c r="U41" s="160">
        <v>0</v>
      </c>
      <c r="V41" s="160">
        <f t="shared" si="13"/>
        <v>0</v>
      </c>
      <c r="W41" s="160"/>
      <c r="X41" s="160" t="s">
        <v>200</v>
      </c>
      <c r="Y41" s="151"/>
      <c r="Z41" s="151"/>
      <c r="AA41" s="151"/>
      <c r="AB41" s="151"/>
      <c r="AC41" s="151"/>
      <c r="AD41" s="151"/>
      <c r="AE41" s="151"/>
      <c r="AF41" s="151"/>
      <c r="AG41" s="151" t="s">
        <v>291</v>
      </c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</row>
    <row r="42" spans="1:60" outlineLevel="1" x14ac:dyDescent="0.2">
      <c r="A42" s="175">
        <v>33</v>
      </c>
      <c r="B42" s="176" t="s">
        <v>503</v>
      </c>
      <c r="C42" s="184" t="s">
        <v>617</v>
      </c>
      <c r="D42" s="177" t="s">
        <v>307</v>
      </c>
      <c r="E42" s="178">
        <v>2</v>
      </c>
      <c r="F42" s="179"/>
      <c r="G42" s="180">
        <f t="shared" si="7"/>
        <v>0</v>
      </c>
      <c r="H42" s="179"/>
      <c r="I42" s="180">
        <f t="shared" si="8"/>
        <v>0</v>
      </c>
      <c r="J42" s="179"/>
      <c r="K42" s="180">
        <f t="shared" si="9"/>
        <v>0</v>
      </c>
      <c r="L42" s="180">
        <v>21</v>
      </c>
      <c r="M42" s="180">
        <f t="shared" si="10"/>
        <v>0</v>
      </c>
      <c r="N42" s="180">
        <v>0</v>
      </c>
      <c r="O42" s="180">
        <f t="shared" si="11"/>
        <v>0</v>
      </c>
      <c r="P42" s="180">
        <v>0</v>
      </c>
      <c r="Q42" s="180">
        <f t="shared" si="12"/>
        <v>0</v>
      </c>
      <c r="R42" s="180"/>
      <c r="S42" s="180" t="s">
        <v>194</v>
      </c>
      <c r="T42" s="181" t="s">
        <v>195</v>
      </c>
      <c r="U42" s="160">
        <v>0</v>
      </c>
      <c r="V42" s="160">
        <f t="shared" si="13"/>
        <v>0</v>
      </c>
      <c r="W42" s="160"/>
      <c r="X42" s="160" t="s">
        <v>200</v>
      </c>
      <c r="Y42" s="151"/>
      <c r="Z42" s="151"/>
      <c r="AA42" s="151"/>
      <c r="AB42" s="151"/>
      <c r="AC42" s="151"/>
      <c r="AD42" s="151"/>
      <c r="AE42" s="151"/>
      <c r="AF42" s="151"/>
      <c r="AG42" s="151" t="s">
        <v>291</v>
      </c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</row>
    <row r="43" spans="1:60" outlineLevel="1" x14ac:dyDescent="0.2">
      <c r="A43" s="175">
        <v>34</v>
      </c>
      <c r="B43" s="176" t="s">
        <v>505</v>
      </c>
      <c r="C43" s="184" t="s">
        <v>618</v>
      </c>
      <c r="D43" s="177" t="s">
        <v>307</v>
      </c>
      <c r="E43" s="178">
        <v>28</v>
      </c>
      <c r="F43" s="179"/>
      <c r="G43" s="180">
        <f t="shared" si="7"/>
        <v>0</v>
      </c>
      <c r="H43" s="179"/>
      <c r="I43" s="180">
        <f t="shared" si="8"/>
        <v>0</v>
      </c>
      <c r="J43" s="179"/>
      <c r="K43" s="180">
        <f t="shared" si="9"/>
        <v>0</v>
      </c>
      <c r="L43" s="180">
        <v>21</v>
      </c>
      <c r="M43" s="180">
        <f t="shared" si="10"/>
        <v>0</v>
      </c>
      <c r="N43" s="180">
        <v>0</v>
      </c>
      <c r="O43" s="180">
        <f t="shared" si="11"/>
        <v>0</v>
      </c>
      <c r="P43" s="180">
        <v>0</v>
      </c>
      <c r="Q43" s="180">
        <f t="shared" si="12"/>
        <v>0</v>
      </c>
      <c r="R43" s="180"/>
      <c r="S43" s="180" t="s">
        <v>194</v>
      </c>
      <c r="T43" s="181" t="s">
        <v>195</v>
      </c>
      <c r="U43" s="160">
        <v>0</v>
      </c>
      <c r="V43" s="160">
        <f t="shared" si="13"/>
        <v>0</v>
      </c>
      <c r="W43" s="160"/>
      <c r="X43" s="160" t="s">
        <v>200</v>
      </c>
      <c r="Y43" s="151"/>
      <c r="Z43" s="151"/>
      <c r="AA43" s="151"/>
      <c r="AB43" s="151"/>
      <c r="AC43" s="151"/>
      <c r="AD43" s="151"/>
      <c r="AE43" s="151"/>
      <c r="AF43" s="151"/>
      <c r="AG43" s="151" t="s">
        <v>291</v>
      </c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</row>
    <row r="44" spans="1:60" outlineLevel="1" x14ac:dyDescent="0.2">
      <c r="A44" s="175">
        <v>35</v>
      </c>
      <c r="B44" s="176" t="s">
        <v>507</v>
      </c>
      <c r="C44" s="184" t="s">
        <v>619</v>
      </c>
      <c r="D44" s="177" t="s">
        <v>307</v>
      </c>
      <c r="E44" s="178">
        <v>2</v>
      </c>
      <c r="F44" s="179"/>
      <c r="G44" s="180">
        <f t="shared" si="7"/>
        <v>0</v>
      </c>
      <c r="H44" s="179"/>
      <c r="I44" s="180">
        <f t="shared" si="8"/>
        <v>0</v>
      </c>
      <c r="J44" s="179"/>
      <c r="K44" s="180">
        <f t="shared" si="9"/>
        <v>0</v>
      </c>
      <c r="L44" s="180">
        <v>21</v>
      </c>
      <c r="M44" s="180">
        <f t="shared" si="10"/>
        <v>0</v>
      </c>
      <c r="N44" s="180">
        <v>0</v>
      </c>
      <c r="O44" s="180">
        <f t="shared" si="11"/>
        <v>0</v>
      </c>
      <c r="P44" s="180">
        <v>0</v>
      </c>
      <c r="Q44" s="180">
        <f t="shared" si="12"/>
        <v>0</v>
      </c>
      <c r="R44" s="180"/>
      <c r="S44" s="180" t="s">
        <v>194</v>
      </c>
      <c r="T44" s="181" t="s">
        <v>195</v>
      </c>
      <c r="U44" s="160">
        <v>0</v>
      </c>
      <c r="V44" s="160">
        <f t="shared" si="13"/>
        <v>0</v>
      </c>
      <c r="W44" s="160"/>
      <c r="X44" s="160" t="s">
        <v>200</v>
      </c>
      <c r="Y44" s="151"/>
      <c r="Z44" s="151"/>
      <c r="AA44" s="151"/>
      <c r="AB44" s="151"/>
      <c r="AC44" s="151"/>
      <c r="AD44" s="151"/>
      <c r="AE44" s="151"/>
      <c r="AF44" s="151"/>
      <c r="AG44" s="151" t="s">
        <v>291</v>
      </c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</row>
    <row r="45" spans="1:60" outlineLevel="1" x14ac:dyDescent="0.2">
      <c r="A45" s="175">
        <v>36</v>
      </c>
      <c r="B45" s="176" t="s">
        <v>509</v>
      </c>
      <c r="C45" s="184" t="s">
        <v>620</v>
      </c>
      <c r="D45" s="177" t="s">
        <v>307</v>
      </c>
      <c r="E45" s="178">
        <v>2</v>
      </c>
      <c r="F45" s="179"/>
      <c r="G45" s="180">
        <f t="shared" si="7"/>
        <v>0</v>
      </c>
      <c r="H45" s="179"/>
      <c r="I45" s="180">
        <f t="shared" si="8"/>
        <v>0</v>
      </c>
      <c r="J45" s="179"/>
      <c r="K45" s="180">
        <f t="shared" si="9"/>
        <v>0</v>
      </c>
      <c r="L45" s="180">
        <v>21</v>
      </c>
      <c r="M45" s="180">
        <f t="shared" si="10"/>
        <v>0</v>
      </c>
      <c r="N45" s="180">
        <v>0</v>
      </c>
      <c r="O45" s="180">
        <f t="shared" si="11"/>
        <v>0</v>
      </c>
      <c r="P45" s="180">
        <v>0</v>
      </c>
      <c r="Q45" s="180">
        <f t="shared" si="12"/>
        <v>0</v>
      </c>
      <c r="R45" s="180"/>
      <c r="S45" s="180" t="s">
        <v>194</v>
      </c>
      <c r="T45" s="181" t="s">
        <v>195</v>
      </c>
      <c r="U45" s="160">
        <v>0</v>
      </c>
      <c r="V45" s="160">
        <f t="shared" si="13"/>
        <v>0</v>
      </c>
      <c r="W45" s="160"/>
      <c r="X45" s="160" t="s">
        <v>200</v>
      </c>
      <c r="Y45" s="151"/>
      <c r="Z45" s="151"/>
      <c r="AA45" s="151"/>
      <c r="AB45" s="151"/>
      <c r="AC45" s="151"/>
      <c r="AD45" s="151"/>
      <c r="AE45" s="151"/>
      <c r="AF45" s="151"/>
      <c r="AG45" s="151" t="s">
        <v>291</v>
      </c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</row>
    <row r="46" spans="1:60" outlineLevel="1" x14ac:dyDescent="0.2">
      <c r="A46" s="175">
        <v>37</v>
      </c>
      <c r="B46" s="176" t="s">
        <v>511</v>
      </c>
      <c r="C46" s="184" t="s">
        <v>596</v>
      </c>
      <c r="D46" s="177" t="s">
        <v>307</v>
      </c>
      <c r="E46" s="178">
        <v>15</v>
      </c>
      <c r="F46" s="179"/>
      <c r="G46" s="180">
        <f t="shared" si="7"/>
        <v>0</v>
      </c>
      <c r="H46" s="179"/>
      <c r="I46" s="180">
        <f t="shared" si="8"/>
        <v>0</v>
      </c>
      <c r="J46" s="179"/>
      <c r="K46" s="180">
        <f t="shared" si="9"/>
        <v>0</v>
      </c>
      <c r="L46" s="180">
        <v>21</v>
      </c>
      <c r="M46" s="180">
        <f t="shared" si="10"/>
        <v>0</v>
      </c>
      <c r="N46" s="180">
        <v>0</v>
      </c>
      <c r="O46" s="180">
        <f t="shared" si="11"/>
        <v>0</v>
      </c>
      <c r="P46" s="180">
        <v>0</v>
      </c>
      <c r="Q46" s="180">
        <f t="shared" si="12"/>
        <v>0</v>
      </c>
      <c r="R46" s="180"/>
      <c r="S46" s="180" t="s">
        <v>194</v>
      </c>
      <c r="T46" s="181" t="s">
        <v>195</v>
      </c>
      <c r="U46" s="160">
        <v>0</v>
      </c>
      <c r="V46" s="160">
        <f t="shared" si="13"/>
        <v>0</v>
      </c>
      <c r="W46" s="160"/>
      <c r="X46" s="160" t="s">
        <v>200</v>
      </c>
      <c r="Y46" s="151"/>
      <c r="Z46" s="151"/>
      <c r="AA46" s="151"/>
      <c r="AB46" s="151"/>
      <c r="AC46" s="151"/>
      <c r="AD46" s="151"/>
      <c r="AE46" s="151"/>
      <c r="AF46" s="151"/>
      <c r="AG46" s="151" t="s">
        <v>291</v>
      </c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</row>
    <row r="47" spans="1:60" x14ac:dyDescent="0.2">
      <c r="A47" s="162" t="s">
        <v>189</v>
      </c>
      <c r="B47" s="163" t="s">
        <v>149</v>
      </c>
      <c r="C47" s="183" t="s">
        <v>150</v>
      </c>
      <c r="D47" s="164"/>
      <c r="E47" s="165"/>
      <c r="F47" s="166"/>
      <c r="G47" s="166">
        <f>SUMIF(AG48:AG59,"&lt;&gt;NOR",G48:G59)</f>
        <v>0</v>
      </c>
      <c r="H47" s="166"/>
      <c r="I47" s="166">
        <f>SUM(I48:I59)</f>
        <v>0</v>
      </c>
      <c r="J47" s="166"/>
      <c r="K47" s="166">
        <f>SUM(K48:K59)</f>
        <v>0</v>
      </c>
      <c r="L47" s="166"/>
      <c r="M47" s="166">
        <f>SUM(M48:M59)</f>
        <v>0</v>
      </c>
      <c r="N47" s="166"/>
      <c r="O47" s="166">
        <f>SUM(O48:O59)</f>
        <v>0</v>
      </c>
      <c r="P47" s="166"/>
      <c r="Q47" s="166">
        <f>SUM(Q48:Q59)</f>
        <v>0</v>
      </c>
      <c r="R47" s="166"/>
      <c r="S47" s="166"/>
      <c r="T47" s="167"/>
      <c r="U47" s="161"/>
      <c r="V47" s="161">
        <f>SUM(V48:V59)</f>
        <v>0</v>
      </c>
      <c r="W47" s="161"/>
      <c r="X47" s="161"/>
      <c r="AG47" t="s">
        <v>190</v>
      </c>
    </row>
    <row r="48" spans="1:60" outlineLevel="1" x14ac:dyDescent="0.2">
      <c r="A48" s="175">
        <v>38</v>
      </c>
      <c r="B48" s="176" t="s">
        <v>621</v>
      </c>
      <c r="C48" s="184" t="s">
        <v>622</v>
      </c>
      <c r="D48" s="177" t="s">
        <v>307</v>
      </c>
      <c r="E48" s="178">
        <v>1</v>
      </c>
      <c r="F48" s="179"/>
      <c r="G48" s="180">
        <f t="shared" ref="G48:G59" si="14">ROUND(E48*F48,2)</f>
        <v>0</v>
      </c>
      <c r="H48" s="179"/>
      <c r="I48" s="180">
        <f t="shared" ref="I48:I59" si="15">ROUND(E48*H48,2)</f>
        <v>0</v>
      </c>
      <c r="J48" s="179"/>
      <c r="K48" s="180">
        <f t="shared" ref="K48:K59" si="16">ROUND(E48*J48,2)</f>
        <v>0</v>
      </c>
      <c r="L48" s="180">
        <v>21</v>
      </c>
      <c r="M48" s="180">
        <f t="shared" ref="M48:M59" si="17">G48*(1+L48/100)</f>
        <v>0</v>
      </c>
      <c r="N48" s="180">
        <v>0</v>
      </c>
      <c r="O48" s="180">
        <f t="shared" ref="O48:O59" si="18">ROUND(E48*N48,2)</f>
        <v>0</v>
      </c>
      <c r="P48" s="180">
        <v>0</v>
      </c>
      <c r="Q48" s="180">
        <f t="shared" ref="Q48:Q59" si="19">ROUND(E48*P48,2)</f>
        <v>0</v>
      </c>
      <c r="R48" s="180"/>
      <c r="S48" s="180" t="s">
        <v>194</v>
      </c>
      <c r="T48" s="181" t="s">
        <v>195</v>
      </c>
      <c r="U48" s="160">
        <v>0</v>
      </c>
      <c r="V48" s="160">
        <f t="shared" ref="V48:V59" si="20">ROUND(E48*U48,2)</f>
        <v>0</v>
      </c>
      <c r="W48" s="160"/>
      <c r="X48" s="160" t="s">
        <v>196</v>
      </c>
      <c r="Y48" s="151"/>
      <c r="Z48" s="151"/>
      <c r="AA48" s="151"/>
      <c r="AB48" s="151"/>
      <c r="AC48" s="151"/>
      <c r="AD48" s="151"/>
      <c r="AE48" s="151"/>
      <c r="AF48" s="151"/>
      <c r="AG48" s="151" t="s">
        <v>217</v>
      </c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</row>
    <row r="49" spans="1:60" outlineLevel="1" x14ac:dyDescent="0.2">
      <c r="A49" s="175">
        <v>39</v>
      </c>
      <c r="B49" s="176" t="s">
        <v>515</v>
      </c>
      <c r="C49" s="184" t="s">
        <v>602</v>
      </c>
      <c r="D49" s="177" t="s">
        <v>300</v>
      </c>
      <c r="E49" s="178">
        <v>40</v>
      </c>
      <c r="F49" s="179"/>
      <c r="G49" s="180">
        <f t="shared" si="14"/>
        <v>0</v>
      </c>
      <c r="H49" s="179"/>
      <c r="I49" s="180">
        <f t="shared" si="15"/>
        <v>0</v>
      </c>
      <c r="J49" s="179"/>
      <c r="K49" s="180">
        <f t="shared" si="16"/>
        <v>0</v>
      </c>
      <c r="L49" s="180">
        <v>21</v>
      </c>
      <c r="M49" s="180">
        <f t="shared" si="17"/>
        <v>0</v>
      </c>
      <c r="N49" s="180">
        <v>0</v>
      </c>
      <c r="O49" s="180">
        <f t="shared" si="18"/>
        <v>0</v>
      </c>
      <c r="P49" s="180">
        <v>0</v>
      </c>
      <c r="Q49" s="180">
        <f t="shared" si="19"/>
        <v>0</v>
      </c>
      <c r="R49" s="180"/>
      <c r="S49" s="180" t="s">
        <v>194</v>
      </c>
      <c r="T49" s="181" t="s">
        <v>195</v>
      </c>
      <c r="U49" s="160">
        <v>0</v>
      </c>
      <c r="V49" s="160">
        <f t="shared" si="20"/>
        <v>0</v>
      </c>
      <c r="W49" s="160"/>
      <c r="X49" s="160" t="s">
        <v>200</v>
      </c>
      <c r="Y49" s="151"/>
      <c r="Z49" s="151"/>
      <c r="AA49" s="151"/>
      <c r="AB49" s="151"/>
      <c r="AC49" s="151"/>
      <c r="AD49" s="151"/>
      <c r="AE49" s="151"/>
      <c r="AF49" s="151"/>
      <c r="AG49" s="151" t="s">
        <v>291</v>
      </c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</row>
    <row r="50" spans="1:60" outlineLevel="1" x14ac:dyDescent="0.2">
      <c r="A50" s="175">
        <v>40</v>
      </c>
      <c r="B50" s="176" t="s">
        <v>517</v>
      </c>
      <c r="C50" s="184" t="s">
        <v>623</v>
      </c>
      <c r="D50" s="177" t="s">
        <v>300</v>
      </c>
      <c r="E50" s="178">
        <v>40</v>
      </c>
      <c r="F50" s="179"/>
      <c r="G50" s="180">
        <f t="shared" si="14"/>
        <v>0</v>
      </c>
      <c r="H50" s="179"/>
      <c r="I50" s="180">
        <f t="shared" si="15"/>
        <v>0</v>
      </c>
      <c r="J50" s="179"/>
      <c r="K50" s="180">
        <f t="shared" si="16"/>
        <v>0</v>
      </c>
      <c r="L50" s="180">
        <v>21</v>
      </c>
      <c r="M50" s="180">
        <f t="shared" si="17"/>
        <v>0</v>
      </c>
      <c r="N50" s="180">
        <v>0</v>
      </c>
      <c r="O50" s="180">
        <f t="shared" si="18"/>
        <v>0</v>
      </c>
      <c r="P50" s="180">
        <v>0</v>
      </c>
      <c r="Q50" s="180">
        <f t="shared" si="19"/>
        <v>0</v>
      </c>
      <c r="R50" s="180"/>
      <c r="S50" s="180" t="s">
        <v>194</v>
      </c>
      <c r="T50" s="181" t="s">
        <v>195</v>
      </c>
      <c r="U50" s="160">
        <v>0</v>
      </c>
      <c r="V50" s="160">
        <f t="shared" si="20"/>
        <v>0</v>
      </c>
      <c r="W50" s="160"/>
      <c r="X50" s="160" t="s">
        <v>200</v>
      </c>
      <c r="Y50" s="151"/>
      <c r="Z50" s="151"/>
      <c r="AA50" s="151"/>
      <c r="AB50" s="151"/>
      <c r="AC50" s="151"/>
      <c r="AD50" s="151"/>
      <c r="AE50" s="151"/>
      <c r="AF50" s="151"/>
      <c r="AG50" s="151" t="s">
        <v>291</v>
      </c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</row>
    <row r="51" spans="1:60" outlineLevel="1" x14ac:dyDescent="0.2">
      <c r="A51" s="175">
        <v>41</v>
      </c>
      <c r="B51" s="176" t="s">
        <v>519</v>
      </c>
      <c r="C51" s="184" t="s">
        <v>624</v>
      </c>
      <c r="D51" s="177" t="s">
        <v>300</v>
      </c>
      <c r="E51" s="178">
        <v>20</v>
      </c>
      <c r="F51" s="179"/>
      <c r="G51" s="180">
        <f t="shared" si="14"/>
        <v>0</v>
      </c>
      <c r="H51" s="179"/>
      <c r="I51" s="180">
        <f t="shared" si="15"/>
        <v>0</v>
      </c>
      <c r="J51" s="179"/>
      <c r="K51" s="180">
        <f t="shared" si="16"/>
        <v>0</v>
      </c>
      <c r="L51" s="180">
        <v>21</v>
      </c>
      <c r="M51" s="180">
        <f t="shared" si="17"/>
        <v>0</v>
      </c>
      <c r="N51" s="180">
        <v>0</v>
      </c>
      <c r="O51" s="180">
        <f t="shared" si="18"/>
        <v>0</v>
      </c>
      <c r="P51" s="180">
        <v>0</v>
      </c>
      <c r="Q51" s="180">
        <f t="shared" si="19"/>
        <v>0</v>
      </c>
      <c r="R51" s="180"/>
      <c r="S51" s="180" t="s">
        <v>194</v>
      </c>
      <c r="T51" s="181" t="s">
        <v>195</v>
      </c>
      <c r="U51" s="160">
        <v>0</v>
      </c>
      <c r="V51" s="160">
        <f t="shared" si="20"/>
        <v>0</v>
      </c>
      <c r="W51" s="160"/>
      <c r="X51" s="160" t="s">
        <v>200</v>
      </c>
      <c r="Y51" s="151"/>
      <c r="Z51" s="151"/>
      <c r="AA51" s="151"/>
      <c r="AB51" s="151"/>
      <c r="AC51" s="151"/>
      <c r="AD51" s="151"/>
      <c r="AE51" s="151"/>
      <c r="AF51" s="151"/>
      <c r="AG51" s="151" t="s">
        <v>291</v>
      </c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</row>
    <row r="52" spans="1:60" outlineLevel="1" x14ac:dyDescent="0.2">
      <c r="A52" s="175">
        <v>42</v>
      </c>
      <c r="B52" s="176" t="s">
        <v>520</v>
      </c>
      <c r="C52" s="184" t="s">
        <v>625</v>
      </c>
      <c r="D52" s="177" t="s">
        <v>300</v>
      </c>
      <c r="E52" s="178">
        <v>70</v>
      </c>
      <c r="F52" s="179"/>
      <c r="G52" s="180">
        <f t="shared" si="14"/>
        <v>0</v>
      </c>
      <c r="H52" s="179"/>
      <c r="I52" s="180">
        <f t="shared" si="15"/>
        <v>0</v>
      </c>
      <c r="J52" s="179"/>
      <c r="K52" s="180">
        <f t="shared" si="16"/>
        <v>0</v>
      </c>
      <c r="L52" s="180">
        <v>21</v>
      </c>
      <c r="M52" s="180">
        <f t="shared" si="17"/>
        <v>0</v>
      </c>
      <c r="N52" s="180">
        <v>0</v>
      </c>
      <c r="O52" s="180">
        <f t="shared" si="18"/>
        <v>0</v>
      </c>
      <c r="P52" s="180">
        <v>0</v>
      </c>
      <c r="Q52" s="180">
        <f t="shared" si="19"/>
        <v>0</v>
      </c>
      <c r="R52" s="180"/>
      <c r="S52" s="180" t="s">
        <v>194</v>
      </c>
      <c r="T52" s="181" t="s">
        <v>195</v>
      </c>
      <c r="U52" s="160">
        <v>0</v>
      </c>
      <c r="V52" s="160">
        <f t="shared" si="20"/>
        <v>0</v>
      </c>
      <c r="W52" s="160"/>
      <c r="X52" s="160" t="s">
        <v>200</v>
      </c>
      <c r="Y52" s="151"/>
      <c r="Z52" s="151"/>
      <c r="AA52" s="151"/>
      <c r="AB52" s="151"/>
      <c r="AC52" s="151"/>
      <c r="AD52" s="151"/>
      <c r="AE52" s="151"/>
      <c r="AF52" s="151"/>
      <c r="AG52" s="151" t="s">
        <v>291</v>
      </c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1"/>
      <c r="BB52" s="151"/>
      <c r="BC52" s="151"/>
      <c r="BD52" s="151"/>
      <c r="BE52" s="151"/>
      <c r="BF52" s="151"/>
      <c r="BG52" s="151"/>
      <c r="BH52" s="151"/>
    </row>
    <row r="53" spans="1:60" outlineLevel="1" x14ac:dyDescent="0.2">
      <c r="A53" s="175">
        <v>43</v>
      </c>
      <c r="B53" s="176" t="s">
        <v>522</v>
      </c>
      <c r="C53" s="184" t="s">
        <v>626</v>
      </c>
      <c r="D53" s="177" t="s">
        <v>600</v>
      </c>
      <c r="E53" s="178">
        <v>1</v>
      </c>
      <c r="F53" s="179"/>
      <c r="G53" s="180">
        <f t="shared" si="14"/>
        <v>0</v>
      </c>
      <c r="H53" s="179"/>
      <c r="I53" s="180">
        <f t="shared" si="15"/>
        <v>0</v>
      </c>
      <c r="J53" s="179"/>
      <c r="K53" s="180">
        <f t="shared" si="16"/>
        <v>0</v>
      </c>
      <c r="L53" s="180">
        <v>21</v>
      </c>
      <c r="M53" s="180">
        <f t="shared" si="17"/>
        <v>0</v>
      </c>
      <c r="N53" s="180">
        <v>0</v>
      </c>
      <c r="O53" s="180">
        <f t="shared" si="18"/>
        <v>0</v>
      </c>
      <c r="P53" s="180">
        <v>0</v>
      </c>
      <c r="Q53" s="180">
        <f t="shared" si="19"/>
        <v>0</v>
      </c>
      <c r="R53" s="180"/>
      <c r="S53" s="180" t="s">
        <v>194</v>
      </c>
      <c r="T53" s="181" t="s">
        <v>195</v>
      </c>
      <c r="U53" s="160">
        <v>0</v>
      </c>
      <c r="V53" s="160">
        <f t="shared" si="20"/>
        <v>0</v>
      </c>
      <c r="W53" s="160"/>
      <c r="X53" s="160" t="s">
        <v>200</v>
      </c>
      <c r="Y53" s="151"/>
      <c r="Z53" s="151"/>
      <c r="AA53" s="151"/>
      <c r="AB53" s="151"/>
      <c r="AC53" s="151"/>
      <c r="AD53" s="151"/>
      <c r="AE53" s="151"/>
      <c r="AF53" s="151"/>
      <c r="AG53" s="151" t="s">
        <v>291</v>
      </c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</row>
    <row r="54" spans="1:60" outlineLevel="1" x14ac:dyDescent="0.2">
      <c r="A54" s="175">
        <v>44</v>
      </c>
      <c r="B54" s="176" t="s">
        <v>524</v>
      </c>
      <c r="C54" s="184" t="s">
        <v>627</v>
      </c>
      <c r="D54" s="177" t="s">
        <v>307</v>
      </c>
      <c r="E54" s="178">
        <v>9</v>
      </c>
      <c r="F54" s="179"/>
      <c r="G54" s="180">
        <f t="shared" si="14"/>
        <v>0</v>
      </c>
      <c r="H54" s="179"/>
      <c r="I54" s="180">
        <f t="shared" si="15"/>
        <v>0</v>
      </c>
      <c r="J54" s="179"/>
      <c r="K54" s="180">
        <f t="shared" si="16"/>
        <v>0</v>
      </c>
      <c r="L54" s="180">
        <v>21</v>
      </c>
      <c r="M54" s="180">
        <f t="shared" si="17"/>
        <v>0</v>
      </c>
      <c r="N54" s="180">
        <v>0</v>
      </c>
      <c r="O54" s="180">
        <f t="shared" si="18"/>
        <v>0</v>
      </c>
      <c r="P54" s="180">
        <v>0</v>
      </c>
      <c r="Q54" s="180">
        <f t="shared" si="19"/>
        <v>0</v>
      </c>
      <c r="R54" s="180"/>
      <c r="S54" s="180" t="s">
        <v>194</v>
      </c>
      <c r="T54" s="181" t="s">
        <v>195</v>
      </c>
      <c r="U54" s="160">
        <v>0</v>
      </c>
      <c r="V54" s="160">
        <f t="shared" si="20"/>
        <v>0</v>
      </c>
      <c r="W54" s="160"/>
      <c r="X54" s="160" t="s">
        <v>200</v>
      </c>
      <c r="Y54" s="151"/>
      <c r="Z54" s="151"/>
      <c r="AA54" s="151"/>
      <c r="AB54" s="151"/>
      <c r="AC54" s="151"/>
      <c r="AD54" s="151"/>
      <c r="AE54" s="151"/>
      <c r="AF54" s="151"/>
      <c r="AG54" s="151" t="s">
        <v>291</v>
      </c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1"/>
      <c r="BG54" s="151"/>
      <c r="BH54" s="151"/>
    </row>
    <row r="55" spans="1:60" outlineLevel="1" x14ac:dyDescent="0.2">
      <c r="A55" s="175">
        <v>45</v>
      </c>
      <c r="B55" s="176" t="s">
        <v>526</v>
      </c>
      <c r="C55" s="184" t="s">
        <v>628</v>
      </c>
      <c r="D55" s="177" t="s">
        <v>307</v>
      </c>
      <c r="E55" s="178">
        <v>2</v>
      </c>
      <c r="F55" s="179"/>
      <c r="G55" s="180">
        <f t="shared" si="14"/>
        <v>0</v>
      </c>
      <c r="H55" s="179"/>
      <c r="I55" s="180">
        <f t="shared" si="15"/>
        <v>0</v>
      </c>
      <c r="J55" s="179"/>
      <c r="K55" s="180">
        <f t="shared" si="16"/>
        <v>0</v>
      </c>
      <c r="L55" s="180">
        <v>21</v>
      </c>
      <c r="M55" s="180">
        <f t="shared" si="17"/>
        <v>0</v>
      </c>
      <c r="N55" s="180">
        <v>0</v>
      </c>
      <c r="O55" s="180">
        <f t="shared" si="18"/>
        <v>0</v>
      </c>
      <c r="P55" s="180">
        <v>0</v>
      </c>
      <c r="Q55" s="180">
        <f t="shared" si="19"/>
        <v>0</v>
      </c>
      <c r="R55" s="180"/>
      <c r="S55" s="180" t="s">
        <v>194</v>
      </c>
      <c r="T55" s="181" t="s">
        <v>195</v>
      </c>
      <c r="U55" s="160">
        <v>0</v>
      </c>
      <c r="V55" s="160">
        <f t="shared" si="20"/>
        <v>0</v>
      </c>
      <c r="W55" s="160"/>
      <c r="X55" s="160" t="s">
        <v>200</v>
      </c>
      <c r="Y55" s="151"/>
      <c r="Z55" s="151"/>
      <c r="AA55" s="151"/>
      <c r="AB55" s="151"/>
      <c r="AC55" s="151"/>
      <c r="AD55" s="151"/>
      <c r="AE55" s="151"/>
      <c r="AF55" s="151"/>
      <c r="AG55" s="151" t="s">
        <v>291</v>
      </c>
      <c r="AH55" s="151"/>
      <c r="AI55" s="151"/>
      <c r="AJ55" s="151"/>
      <c r="AK55" s="151"/>
      <c r="AL55" s="151"/>
      <c r="AM55" s="151"/>
      <c r="AN55" s="151"/>
      <c r="AO55" s="151"/>
      <c r="AP55" s="151"/>
      <c r="AQ55" s="151"/>
      <c r="AR55" s="151"/>
      <c r="AS55" s="151"/>
      <c r="AT55" s="151"/>
      <c r="AU55" s="151"/>
      <c r="AV55" s="151"/>
      <c r="AW55" s="151"/>
      <c r="AX55" s="151"/>
      <c r="AY55" s="151"/>
      <c r="AZ55" s="151"/>
      <c r="BA55" s="151"/>
      <c r="BB55" s="151"/>
      <c r="BC55" s="151"/>
      <c r="BD55" s="151"/>
      <c r="BE55" s="151"/>
      <c r="BF55" s="151"/>
      <c r="BG55" s="151"/>
      <c r="BH55" s="151"/>
    </row>
    <row r="56" spans="1:60" outlineLevel="1" x14ac:dyDescent="0.2">
      <c r="A56" s="175">
        <v>46</v>
      </c>
      <c r="B56" s="176" t="s">
        <v>528</v>
      </c>
      <c r="C56" s="184" t="s">
        <v>629</v>
      </c>
      <c r="D56" s="177" t="s">
        <v>307</v>
      </c>
      <c r="E56" s="178">
        <v>9</v>
      </c>
      <c r="F56" s="179"/>
      <c r="G56" s="180">
        <f t="shared" si="14"/>
        <v>0</v>
      </c>
      <c r="H56" s="179"/>
      <c r="I56" s="180">
        <f t="shared" si="15"/>
        <v>0</v>
      </c>
      <c r="J56" s="179"/>
      <c r="K56" s="180">
        <f t="shared" si="16"/>
        <v>0</v>
      </c>
      <c r="L56" s="180">
        <v>21</v>
      </c>
      <c r="M56" s="180">
        <f t="shared" si="17"/>
        <v>0</v>
      </c>
      <c r="N56" s="180">
        <v>0</v>
      </c>
      <c r="O56" s="180">
        <f t="shared" si="18"/>
        <v>0</v>
      </c>
      <c r="P56" s="180">
        <v>0</v>
      </c>
      <c r="Q56" s="180">
        <f t="shared" si="19"/>
        <v>0</v>
      </c>
      <c r="R56" s="180"/>
      <c r="S56" s="180" t="s">
        <v>194</v>
      </c>
      <c r="T56" s="181" t="s">
        <v>195</v>
      </c>
      <c r="U56" s="160">
        <v>0</v>
      </c>
      <c r="V56" s="160">
        <f t="shared" si="20"/>
        <v>0</v>
      </c>
      <c r="W56" s="160"/>
      <c r="X56" s="160" t="s">
        <v>200</v>
      </c>
      <c r="Y56" s="151"/>
      <c r="Z56" s="151"/>
      <c r="AA56" s="151"/>
      <c r="AB56" s="151"/>
      <c r="AC56" s="151"/>
      <c r="AD56" s="151"/>
      <c r="AE56" s="151"/>
      <c r="AF56" s="151"/>
      <c r="AG56" s="151" t="s">
        <v>291</v>
      </c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1"/>
      <c r="AT56" s="151"/>
      <c r="AU56" s="151"/>
      <c r="AV56" s="151"/>
      <c r="AW56" s="151"/>
      <c r="AX56" s="151"/>
      <c r="AY56" s="151"/>
      <c r="AZ56" s="151"/>
      <c r="BA56" s="151"/>
      <c r="BB56" s="151"/>
      <c r="BC56" s="151"/>
      <c r="BD56" s="151"/>
      <c r="BE56" s="151"/>
      <c r="BF56" s="151"/>
      <c r="BG56" s="151"/>
      <c r="BH56" s="151"/>
    </row>
    <row r="57" spans="1:60" outlineLevel="1" x14ac:dyDescent="0.2">
      <c r="A57" s="175">
        <v>47</v>
      </c>
      <c r="B57" s="176" t="s">
        <v>582</v>
      </c>
      <c r="C57" s="184" t="s">
        <v>630</v>
      </c>
      <c r="D57" s="177" t="s">
        <v>307</v>
      </c>
      <c r="E57" s="178">
        <v>2</v>
      </c>
      <c r="F57" s="179"/>
      <c r="G57" s="180">
        <f t="shared" si="14"/>
        <v>0</v>
      </c>
      <c r="H57" s="179"/>
      <c r="I57" s="180">
        <f t="shared" si="15"/>
        <v>0</v>
      </c>
      <c r="J57" s="179"/>
      <c r="K57" s="180">
        <f t="shared" si="16"/>
        <v>0</v>
      </c>
      <c r="L57" s="180">
        <v>21</v>
      </c>
      <c r="M57" s="180">
        <f t="shared" si="17"/>
        <v>0</v>
      </c>
      <c r="N57" s="180">
        <v>0</v>
      </c>
      <c r="O57" s="180">
        <f t="shared" si="18"/>
        <v>0</v>
      </c>
      <c r="P57" s="180">
        <v>0</v>
      </c>
      <c r="Q57" s="180">
        <f t="shared" si="19"/>
        <v>0</v>
      </c>
      <c r="R57" s="180"/>
      <c r="S57" s="180" t="s">
        <v>194</v>
      </c>
      <c r="T57" s="181" t="s">
        <v>195</v>
      </c>
      <c r="U57" s="160">
        <v>0</v>
      </c>
      <c r="V57" s="160">
        <f t="shared" si="20"/>
        <v>0</v>
      </c>
      <c r="W57" s="160"/>
      <c r="X57" s="160" t="s">
        <v>200</v>
      </c>
      <c r="Y57" s="151"/>
      <c r="Z57" s="151"/>
      <c r="AA57" s="151"/>
      <c r="AB57" s="151"/>
      <c r="AC57" s="151"/>
      <c r="AD57" s="151"/>
      <c r="AE57" s="151"/>
      <c r="AF57" s="151"/>
      <c r="AG57" s="151" t="s">
        <v>291</v>
      </c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1"/>
      <c r="BF57" s="151"/>
      <c r="BG57" s="151"/>
      <c r="BH57" s="151"/>
    </row>
    <row r="58" spans="1:60" outlineLevel="1" x14ac:dyDescent="0.2">
      <c r="A58" s="175">
        <v>48</v>
      </c>
      <c r="B58" s="176" t="s">
        <v>631</v>
      </c>
      <c r="C58" s="184" t="s">
        <v>605</v>
      </c>
      <c r="D58" s="177" t="s">
        <v>307</v>
      </c>
      <c r="E58" s="178">
        <v>1</v>
      </c>
      <c r="F58" s="179"/>
      <c r="G58" s="180">
        <f t="shared" si="14"/>
        <v>0</v>
      </c>
      <c r="H58" s="179"/>
      <c r="I58" s="180">
        <f t="shared" si="15"/>
        <v>0</v>
      </c>
      <c r="J58" s="179"/>
      <c r="K58" s="180">
        <f t="shared" si="16"/>
        <v>0</v>
      </c>
      <c r="L58" s="180">
        <v>21</v>
      </c>
      <c r="M58" s="180">
        <f t="shared" si="17"/>
        <v>0</v>
      </c>
      <c r="N58" s="180">
        <v>0</v>
      </c>
      <c r="O58" s="180">
        <f t="shared" si="18"/>
        <v>0</v>
      </c>
      <c r="P58" s="180">
        <v>0</v>
      </c>
      <c r="Q58" s="180">
        <f t="shared" si="19"/>
        <v>0</v>
      </c>
      <c r="R58" s="180"/>
      <c r="S58" s="180" t="s">
        <v>194</v>
      </c>
      <c r="T58" s="181" t="s">
        <v>195</v>
      </c>
      <c r="U58" s="160">
        <v>0</v>
      </c>
      <c r="V58" s="160">
        <f t="shared" si="20"/>
        <v>0</v>
      </c>
      <c r="W58" s="160"/>
      <c r="X58" s="160" t="s">
        <v>200</v>
      </c>
      <c r="Y58" s="151"/>
      <c r="Z58" s="151"/>
      <c r="AA58" s="151"/>
      <c r="AB58" s="151"/>
      <c r="AC58" s="151"/>
      <c r="AD58" s="151"/>
      <c r="AE58" s="151"/>
      <c r="AF58" s="151"/>
      <c r="AG58" s="151" t="s">
        <v>291</v>
      </c>
      <c r="AH58" s="151"/>
      <c r="AI58" s="151"/>
      <c r="AJ58" s="151"/>
      <c r="AK58" s="151"/>
      <c r="AL58" s="151"/>
      <c r="AM58" s="151"/>
      <c r="AN58" s="151"/>
      <c r="AO58" s="151"/>
      <c r="AP58" s="151"/>
      <c r="AQ58" s="151"/>
      <c r="AR58" s="151"/>
      <c r="AS58" s="151"/>
      <c r="AT58" s="151"/>
      <c r="AU58" s="151"/>
      <c r="AV58" s="151"/>
      <c r="AW58" s="151"/>
      <c r="AX58" s="151"/>
      <c r="AY58" s="151"/>
      <c r="AZ58" s="151"/>
      <c r="BA58" s="151"/>
      <c r="BB58" s="151"/>
      <c r="BC58" s="151"/>
      <c r="BD58" s="151"/>
      <c r="BE58" s="151"/>
      <c r="BF58" s="151"/>
      <c r="BG58" s="151"/>
      <c r="BH58" s="151"/>
    </row>
    <row r="59" spans="1:60" outlineLevel="1" x14ac:dyDescent="0.2">
      <c r="A59" s="175">
        <v>49</v>
      </c>
      <c r="B59" s="176" t="s">
        <v>632</v>
      </c>
      <c r="C59" s="184" t="s">
        <v>633</v>
      </c>
      <c r="D59" s="177" t="s">
        <v>300</v>
      </c>
      <c r="E59" s="178">
        <v>170</v>
      </c>
      <c r="F59" s="179"/>
      <c r="G59" s="180">
        <f t="shared" si="14"/>
        <v>0</v>
      </c>
      <c r="H59" s="179"/>
      <c r="I59" s="180">
        <f t="shared" si="15"/>
        <v>0</v>
      </c>
      <c r="J59" s="179"/>
      <c r="K59" s="180">
        <f t="shared" si="16"/>
        <v>0</v>
      </c>
      <c r="L59" s="180">
        <v>21</v>
      </c>
      <c r="M59" s="180">
        <f t="shared" si="17"/>
        <v>0</v>
      </c>
      <c r="N59" s="180">
        <v>0</v>
      </c>
      <c r="O59" s="180">
        <f t="shared" si="18"/>
        <v>0</v>
      </c>
      <c r="P59" s="180">
        <v>0</v>
      </c>
      <c r="Q59" s="180">
        <f t="shared" si="19"/>
        <v>0</v>
      </c>
      <c r="R59" s="180"/>
      <c r="S59" s="180" t="s">
        <v>194</v>
      </c>
      <c r="T59" s="181" t="s">
        <v>195</v>
      </c>
      <c r="U59" s="160">
        <v>0</v>
      </c>
      <c r="V59" s="160">
        <f t="shared" si="20"/>
        <v>0</v>
      </c>
      <c r="W59" s="160"/>
      <c r="X59" s="160" t="s">
        <v>200</v>
      </c>
      <c r="Y59" s="151"/>
      <c r="Z59" s="151"/>
      <c r="AA59" s="151"/>
      <c r="AB59" s="151"/>
      <c r="AC59" s="151"/>
      <c r="AD59" s="151"/>
      <c r="AE59" s="151"/>
      <c r="AF59" s="151"/>
      <c r="AG59" s="151" t="s">
        <v>291</v>
      </c>
      <c r="AH59" s="151"/>
      <c r="AI59" s="151"/>
      <c r="AJ59" s="151"/>
      <c r="AK59" s="151"/>
      <c r="AL59" s="151"/>
      <c r="AM59" s="151"/>
      <c r="AN59" s="151"/>
      <c r="AO59" s="151"/>
      <c r="AP59" s="151"/>
      <c r="AQ59" s="151"/>
      <c r="AR59" s="151"/>
      <c r="AS59" s="151"/>
      <c r="AT59" s="151"/>
      <c r="AU59" s="151"/>
      <c r="AV59" s="151"/>
      <c r="AW59" s="151"/>
      <c r="AX59" s="151"/>
      <c r="AY59" s="151"/>
      <c r="AZ59" s="151"/>
      <c r="BA59" s="151"/>
      <c r="BB59" s="151"/>
      <c r="BC59" s="151"/>
      <c r="BD59" s="151"/>
      <c r="BE59" s="151"/>
      <c r="BF59" s="151"/>
      <c r="BG59" s="151"/>
      <c r="BH59" s="151"/>
    </row>
    <row r="60" spans="1:60" x14ac:dyDescent="0.2">
      <c r="A60" s="162" t="s">
        <v>189</v>
      </c>
      <c r="B60" s="163" t="s">
        <v>161</v>
      </c>
      <c r="C60" s="183" t="s">
        <v>27</v>
      </c>
      <c r="D60" s="164"/>
      <c r="E60" s="165"/>
      <c r="F60" s="166"/>
      <c r="G60" s="166">
        <f>SUMIF(AG61:AG62,"&lt;&gt;NOR",G61:G62)</f>
        <v>0</v>
      </c>
      <c r="H60" s="166"/>
      <c r="I60" s="166">
        <f>SUM(I61:I62)</f>
        <v>0</v>
      </c>
      <c r="J60" s="166"/>
      <c r="K60" s="166">
        <f>SUM(K61:K62)</f>
        <v>0</v>
      </c>
      <c r="L60" s="166"/>
      <c r="M60" s="166">
        <f>SUM(M61:M62)</f>
        <v>0</v>
      </c>
      <c r="N60" s="166"/>
      <c r="O60" s="166">
        <f>SUM(O61:O62)</f>
        <v>0</v>
      </c>
      <c r="P60" s="166"/>
      <c r="Q60" s="166">
        <f>SUM(Q61:Q62)</f>
        <v>0</v>
      </c>
      <c r="R60" s="166"/>
      <c r="S60" s="166"/>
      <c r="T60" s="167"/>
      <c r="U60" s="161"/>
      <c r="V60" s="161">
        <f>SUM(V61:V62)</f>
        <v>0</v>
      </c>
      <c r="W60" s="161"/>
      <c r="X60" s="161"/>
      <c r="AG60" t="s">
        <v>190</v>
      </c>
    </row>
    <row r="61" spans="1:60" outlineLevel="1" x14ac:dyDescent="0.2">
      <c r="A61" s="175">
        <v>50</v>
      </c>
      <c r="B61" s="176" t="s">
        <v>634</v>
      </c>
      <c r="C61" s="184" t="s">
        <v>141</v>
      </c>
      <c r="D61" s="177" t="s">
        <v>600</v>
      </c>
      <c r="E61" s="178">
        <v>1</v>
      </c>
      <c r="F61" s="179"/>
      <c r="G61" s="180">
        <f>ROUND(E61*F61,2)</f>
        <v>0</v>
      </c>
      <c r="H61" s="179"/>
      <c r="I61" s="180">
        <f>ROUND(E61*H61,2)</f>
        <v>0</v>
      </c>
      <c r="J61" s="179"/>
      <c r="K61" s="180">
        <f>ROUND(E61*J61,2)</f>
        <v>0</v>
      </c>
      <c r="L61" s="180">
        <v>21</v>
      </c>
      <c r="M61" s="180">
        <f>G61*(1+L61/100)</f>
        <v>0</v>
      </c>
      <c r="N61" s="180">
        <v>0</v>
      </c>
      <c r="O61" s="180">
        <f>ROUND(E61*N61,2)</f>
        <v>0</v>
      </c>
      <c r="P61" s="180">
        <v>0</v>
      </c>
      <c r="Q61" s="180">
        <f>ROUND(E61*P61,2)</f>
        <v>0</v>
      </c>
      <c r="R61" s="180"/>
      <c r="S61" s="180" t="s">
        <v>194</v>
      </c>
      <c r="T61" s="181" t="s">
        <v>195</v>
      </c>
      <c r="U61" s="160">
        <v>0</v>
      </c>
      <c r="V61" s="160">
        <f>ROUND(E61*U61,2)</f>
        <v>0</v>
      </c>
      <c r="W61" s="160"/>
      <c r="X61" s="160" t="s">
        <v>196</v>
      </c>
      <c r="Y61" s="151"/>
      <c r="Z61" s="151"/>
      <c r="AA61" s="151"/>
      <c r="AB61" s="151"/>
      <c r="AC61" s="151"/>
      <c r="AD61" s="151"/>
      <c r="AE61" s="151"/>
      <c r="AF61" s="151"/>
      <c r="AG61" s="151" t="s">
        <v>217</v>
      </c>
      <c r="AH61" s="151"/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</row>
    <row r="62" spans="1:60" outlineLevel="1" x14ac:dyDescent="0.2">
      <c r="A62" s="168">
        <v>51</v>
      </c>
      <c r="B62" s="169" t="s">
        <v>635</v>
      </c>
      <c r="C62" s="185" t="s">
        <v>636</v>
      </c>
      <c r="D62" s="170" t="s">
        <v>600</v>
      </c>
      <c r="E62" s="171">
        <v>1</v>
      </c>
      <c r="F62" s="172"/>
      <c r="G62" s="173">
        <f>ROUND(E62*F62,2)</f>
        <v>0</v>
      </c>
      <c r="H62" s="172"/>
      <c r="I62" s="173">
        <f>ROUND(E62*H62,2)</f>
        <v>0</v>
      </c>
      <c r="J62" s="172"/>
      <c r="K62" s="173">
        <f>ROUND(E62*J62,2)</f>
        <v>0</v>
      </c>
      <c r="L62" s="173">
        <v>21</v>
      </c>
      <c r="M62" s="173">
        <f>G62*(1+L62/100)</f>
        <v>0</v>
      </c>
      <c r="N62" s="173">
        <v>0</v>
      </c>
      <c r="O62" s="173">
        <f>ROUND(E62*N62,2)</f>
        <v>0</v>
      </c>
      <c r="P62" s="173">
        <v>0</v>
      </c>
      <c r="Q62" s="173">
        <f>ROUND(E62*P62,2)</f>
        <v>0</v>
      </c>
      <c r="R62" s="173"/>
      <c r="S62" s="173" t="s">
        <v>194</v>
      </c>
      <c r="T62" s="174" t="s">
        <v>195</v>
      </c>
      <c r="U62" s="160">
        <v>0</v>
      </c>
      <c r="V62" s="160">
        <f>ROUND(E62*U62,2)</f>
        <v>0</v>
      </c>
      <c r="W62" s="160"/>
      <c r="X62" s="160" t="s">
        <v>196</v>
      </c>
      <c r="Y62" s="151"/>
      <c r="Z62" s="151"/>
      <c r="AA62" s="151"/>
      <c r="AB62" s="151"/>
      <c r="AC62" s="151"/>
      <c r="AD62" s="151"/>
      <c r="AE62" s="151"/>
      <c r="AF62" s="151"/>
      <c r="AG62" s="151" t="s">
        <v>217</v>
      </c>
      <c r="AH62" s="151"/>
      <c r="AI62" s="151"/>
      <c r="AJ62" s="151"/>
      <c r="AK62" s="151"/>
      <c r="AL62" s="151"/>
      <c r="AM62" s="151"/>
      <c r="AN62" s="151"/>
      <c r="AO62" s="151"/>
      <c r="AP62" s="151"/>
      <c r="AQ62" s="151"/>
      <c r="AR62" s="151"/>
      <c r="AS62" s="151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1"/>
      <c r="BH62" s="151"/>
    </row>
    <row r="63" spans="1:60" x14ac:dyDescent="0.2">
      <c r="A63" s="3"/>
      <c r="B63" s="4"/>
      <c r="C63" s="186"/>
      <c r="D63" s="6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AE63">
        <v>15</v>
      </c>
      <c r="AF63">
        <v>21</v>
      </c>
      <c r="AG63" t="s">
        <v>176</v>
      </c>
    </row>
    <row r="64" spans="1:60" x14ac:dyDescent="0.2">
      <c r="A64" s="154"/>
      <c r="B64" s="155" t="s">
        <v>29</v>
      </c>
      <c r="C64" s="187"/>
      <c r="D64" s="156"/>
      <c r="E64" s="157"/>
      <c r="F64" s="157"/>
      <c r="G64" s="182">
        <f>G8+G30+G47+G60</f>
        <v>0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AE64">
        <f>SUMIF(L7:L62,AE63,G7:G62)</f>
        <v>0</v>
      </c>
      <c r="AF64">
        <f>SUMIF(L7:L62,AF63,G7:G62)</f>
        <v>0</v>
      </c>
      <c r="AG64" t="s">
        <v>204</v>
      </c>
    </row>
    <row r="65" spans="3:33" x14ac:dyDescent="0.2">
      <c r="C65" s="188"/>
      <c r="D65" s="10"/>
      <c r="AG65" t="s">
        <v>205</v>
      </c>
    </row>
    <row r="66" spans="3:33" x14ac:dyDescent="0.2">
      <c r="D66" s="10"/>
    </row>
    <row r="67" spans="3:33" x14ac:dyDescent="0.2">
      <c r="D67" s="10"/>
    </row>
    <row r="68" spans="3:33" x14ac:dyDescent="0.2">
      <c r="D68" s="10"/>
    </row>
    <row r="69" spans="3:33" x14ac:dyDescent="0.2">
      <c r="D69" s="10"/>
    </row>
    <row r="70" spans="3:33" x14ac:dyDescent="0.2">
      <c r="D70" s="10"/>
    </row>
    <row r="71" spans="3:33" x14ac:dyDescent="0.2">
      <c r="D71" s="10"/>
    </row>
    <row r="72" spans="3:33" x14ac:dyDescent="0.2">
      <c r="D72" s="10"/>
    </row>
    <row r="73" spans="3:33" x14ac:dyDescent="0.2">
      <c r="D73" s="10"/>
    </row>
    <row r="74" spans="3:33" x14ac:dyDescent="0.2">
      <c r="D74" s="10"/>
    </row>
    <row r="75" spans="3:33" x14ac:dyDescent="0.2">
      <c r="D75" s="10"/>
    </row>
    <row r="76" spans="3:33" x14ac:dyDescent="0.2">
      <c r="D76" s="10"/>
    </row>
    <row r="77" spans="3:33" x14ac:dyDescent="0.2">
      <c r="D77" s="10"/>
    </row>
    <row r="78" spans="3:33" x14ac:dyDescent="0.2">
      <c r="D78" s="10"/>
    </row>
    <row r="79" spans="3:33" x14ac:dyDescent="0.2">
      <c r="D79" s="10"/>
    </row>
    <row r="80" spans="3:33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vR4V//tfTh7WTux6O30VBumR5hrSVbYd5z+fnVGCtytyipbUJB1Jl39cuwXKpkJmX2yOqDznQsYcL7j2SvCHIQ==" saltValue="cE8qhE7QL1KaOnHthBf9VQ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68</vt:i4>
      </vt:variant>
    </vt:vector>
  </HeadingPairs>
  <TitlesOfParts>
    <vt:vector size="82" baseType="lpstr">
      <vt:lpstr>Pokyny pro vyplnění</vt:lpstr>
      <vt:lpstr>Stavba</vt:lpstr>
      <vt:lpstr>VzorPolozky</vt:lpstr>
      <vt:lpstr>Projekce</vt:lpstr>
      <vt:lpstr>Zemní_práce</vt:lpstr>
      <vt:lpstr>Moduly</vt:lpstr>
      <vt:lpstr>Střecha</vt:lpstr>
      <vt:lpstr>ZTI</vt:lpstr>
      <vt:lpstr>Vytápění</vt:lpstr>
      <vt:lpstr>Elektro_silnoproud</vt:lpstr>
      <vt:lpstr>Elektro_slaboproud</vt:lpstr>
      <vt:lpstr>Elektro_vide_zabezp</vt:lpstr>
      <vt:lpstr>Montáž</vt:lpstr>
      <vt:lpstr>VRN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Elektro_silnoproud!Názvy_tisku</vt:lpstr>
      <vt:lpstr>Elektro_slaboproud!Názvy_tisku</vt:lpstr>
      <vt:lpstr>Elektro_vide_zabezp!Názvy_tisku</vt:lpstr>
      <vt:lpstr>Moduly!Názvy_tisku</vt:lpstr>
      <vt:lpstr>Montáž!Názvy_tisku</vt:lpstr>
      <vt:lpstr>Projekce!Názvy_tisku</vt:lpstr>
      <vt:lpstr>Střecha!Názvy_tisku</vt:lpstr>
      <vt:lpstr>VRN!Názvy_tisku</vt:lpstr>
      <vt:lpstr>Vytápění!Názvy_tisku</vt:lpstr>
      <vt:lpstr>Zemní_práce!Názvy_tisku</vt:lpstr>
      <vt:lpstr>ZTI!Názvy_tisku</vt:lpstr>
      <vt:lpstr>oadresa</vt:lpstr>
      <vt:lpstr>Stavba!Objednatel</vt:lpstr>
      <vt:lpstr>Stavba!Objekt</vt:lpstr>
      <vt:lpstr>Elektro_silnoproud!Oblast_tisku</vt:lpstr>
      <vt:lpstr>Elektro_slaboproud!Oblast_tisku</vt:lpstr>
      <vt:lpstr>Elektro_vide_zabezp!Oblast_tisku</vt:lpstr>
      <vt:lpstr>Moduly!Oblast_tisku</vt:lpstr>
      <vt:lpstr>Montáž!Oblast_tisku</vt:lpstr>
      <vt:lpstr>Projekce!Oblast_tisku</vt:lpstr>
      <vt:lpstr>Stavba!Oblast_tisku</vt:lpstr>
      <vt:lpstr>Střecha!Oblast_tisku</vt:lpstr>
      <vt:lpstr>VRN!Oblast_tisku</vt:lpstr>
      <vt:lpstr>Vytápění!Oblast_tisku</vt:lpstr>
      <vt:lpstr>Zemní_práce!Oblast_tisku</vt:lpstr>
      <vt:lpstr>ZTI!Oblast_tisku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Manager/>
  <Company>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cp:keywords/>
  <dc:description/>
  <cp:lastModifiedBy>Lucie Caltová</cp:lastModifiedBy>
  <cp:lastPrinted>2019-03-19T12:27:02Z</cp:lastPrinted>
  <dcterms:created xsi:type="dcterms:W3CDTF">2009-04-08T07:15:50Z</dcterms:created>
  <dcterms:modified xsi:type="dcterms:W3CDTF">2021-06-04T08:41:37Z</dcterms:modified>
  <cp:category/>
</cp:coreProperties>
</file>