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2_Farnosti\Velká Bíteš\05_výběrové řízení\00_příprava\dokumentace\výkaz výměr\"/>
    </mc:Choice>
  </mc:AlternateContent>
  <bookViews>
    <workbookView xWindow="0" yWindow="0" windowWidth="23040" windowHeight="8784"/>
  </bookViews>
  <sheets>
    <sheet name="Rekapitulace stavby" sheetId="1" r:id="rId1"/>
    <sheet name="SO-02 - Přístavba farního..." sheetId="2" r:id="rId2"/>
    <sheet name="SO-03 - Vzduchotechnika" sheetId="3" r:id="rId3"/>
    <sheet name="SO-04 - Topení" sheetId="4" r:id="rId4"/>
    <sheet name="SO-06 - Elektrorozvody" sheetId="5" r:id="rId5"/>
    <sheet name="SO-07 - Stavební práce st..." sheetId="6" r:id="rId6"/>
    <sheet name="SO-09 - Stávající objekt ..." sheetId="7" r:id="rId7"/>
    <sheet name="SO-10 - Stávající objekt ..." sheetId="8" r:id="rId8"/>
    <sheet name="SO-11 - Stávající objekt ..." sheetId="9" r:id="rId9"/>
    <sheet name="VRN - Vedlejší rozpočtové..." sheetId="10" r:id="rId10"/>
  </sheets>
  <definedNames>
    <definedName name="_xlnm._FilterDatabase" localSheetId="1" hidden="1">'SO-02 - Přístavba farního...'!$C$138:$K$759</definedName>
    <definedName name="_xlnm._FilterDatabase" localSheetId="2" hidden="1">'SO-03 - Vzduchotechnika'!$C$119:$K$184</definedName>
    <definedName name="_xlnm._FilterDatabase" localSheetId="3" hidden="1">'SO-04 - Topení'!$C$124:$K$240</definedName>
    <definedName name="_xlnm._FilterDatabase" localSheetId="4" hidden="1">'SO-06 - Elektrorozvody'!$C$122:$K$240</definedName>
    <definedName name="_xlnm._FilterDatabase" localSheetId="5" hidden="1">'SO-07 - Stavební práce st...'!$C$121:$K$226</definedName>
    <definedName name="_xlnm._FilterDatabase" localSheetId="6" hidden="1">'SO-09 - Stávající objekt ...'!$C$121:$K$207</definedName>
    <definedName name="_xlnm._FilterDatabase" localSheetId="7" hidden="1">'SO-10 - Stávající objekt ...'!$C$123:$K$192</definedName>
    <definedName name="_xlnm._FilterDatabase" localSheetId="8" hidden="1">'SO-11 - Stávající objekt ...'!$C$122:$K$285</definedName>
    <definedName name="_xlnm._FilterDatabase" localSheetId="9" hidden="1">'VRN - Vedlejší rozpočtové...'!$C$119:$K$130</definedName>
    <definedName name="_xlnm.Print_Titles" localSheetId="0">'Rekapitulace stavby'!$92:$92</definedName>
    <definedName name="_xlnm.Print_Titles" localSheetId="1">'SO-02 - Přístavba farního...'!$138:$138</definedName>
    <definedName name="_xlnm.Print_Titles" localSheetId="2">'SO-03 - Vzduchotechnika'!$119:$119</definedName>
    <definedName name="_xlnm.Print_Titles" localSheetId="3">'SO-04 - Topení'!$124:$124</definedName>
    <definedName name="_xlnm.Print_Titles" localSheetId="4">'SO-06 - Elektrorozvody'!$122:$122</definedName>
    <definedName name="_xlnm.Print_Titles" localSheetId="5">'SO-07 - Stavební práce st...'!$121:$121</definedName>
    <definedName name="_xlnm.Print_Titles" localSheetId="6">'SO-09 - Stávající objekt ...'!$121:$121</definedName>
    <definedName name="_xlnm.Print_Titles" localSheetId="7">'SO-10 - Stávající objekt ...'!$123:$123</definedName>
    <definedName name="_xlnm.Print_Titles" localSheetId="8">'SO-11 - Stávající objekt ...'!$122:$122</definedName>
    <definedName name="_xlnm.Print_Titles" localSheetId="9">'VRN - Vedlejší rozpočtové...'!$119:$119</definedName>
    <definedName name="_xlnm.Print_Area" localSheetId="0">'Rekapitulace stavby'!$D$4:$AO$76,'Rekapitulace stavby'!$C$82:$AQ$104</definedName>
    <definedName name="_xlnm.Print_Area" localSheetId="1">'SO-02 - Přístavba farního...'!$C$4:$J$76,'SO-02 - Přístavba farního...'!$C$82:$J$120,'SO-02 - Přístavba farního...'!$C$126:$J$759</definedName>
    <definedName name="_xlnm.Print_Area" localSheetId="2">'SO-03 - Vzduchotechnika'!$C$4:$J$76,'SO-03 - Vzduchotechnika'!$C$82:$J$101,'SO-03 - Vzduchotechnika'!$C$107:$J$184</definedName>
    <definedName name="_xlnm.Print_Area" localSheetId="3">'SO-04 - Topení'!$C$4:$J$76,'SO-04 - Topení'!$C$82:$J$106,'SO-04 - Topení'!$C$112:$J$240</definedName>
    <definedName name="_xlnm.Print_Area" localSheetId="4">'SO-06 - Elektrorozvody'!$C$4:$J$76,'SO-06 - Elektrorozvody'!$C$82:$J$104,'SO-06 - Elektrorozvody'!$C$110:$J$240</definedName>
    <definedName name="_xlnm.Print_Area" localSheetId="5">'SO-07 - Stavební práce st...'!$C$4:$J$76,'SO-07 - Stavební práce st...'!$C$82:$J$103,'SO-07 - Stavební práce st...'!$C$109:$J$226</definedName>
    <definedName name="_xlnm.Print_Area" localSheetId="6">'SO-09 - Stávající objekt ...'!$C$4:$J$76,'SO-09 - Stávající objekt ...'!$C$82:$J$103,'SO-09 - Stávající objekt ...'!$C$109:$J$207</definedName>
    <definedName name="_xlnm.Print_Area" localSheetId="7">'SO-10 - Stávající objekt ...'!$C$4:$J$76,'SO-10 - Stávající objekt ...'!$C$82:$J$105,'SO-10 - Stávající objekt ...'!$C$111:$J$192</definedName>
    <definedName name="_xlnm.Print_Area" localSheetId="8">'SO-11 - Stávající objekt ...'!$C$4:$J$76,'SO-11 - Stávající objekt ...'!$C$82:$J$104,'SO-11 - Stávající objekt ...'!$C$110:$J$285</definedName>
    <definedName name="_xlnm.Print_Area" localSheetId="9">'VRN - Vedlejší rozpočtové...'!$C$4:$J$76,'VRN - Vedlejší rozpočtové...'!$C$82:$J$101,'VRN - Vedlejší rozpočtové...'!$C$107:$J$130</definedName>
  </definedNames>
  <calcPr calcId="162913"/>
</workbook>
</file>

<file path=xl/calcChain.xml><?xml version="1.0" encoding="utf-8"?>
<calcChain xmlns="http://schemas.openxmlformats.org/spreadsheetml/2006/main">
  <c r="J37" i="10" l="1"/>
  <c r="J36" i="10"/>
  <c r="AY103" i="1"/>
  <c r="J35" i="10"/>
  <c r="AX103" i="1"/>
  <c r="BI129" i="10"/>
  <c r="BH129" i="10"/>
  <c r="BG129" i="10"/>
  <c r="BF129" i="10"/>
  <c r="T129" i="10"/>
  <c r="T128" i="10"/>
  <c r="R129" i="10"/>
  <c r="R128" i="10"/>
  <c r="P129" i="10"/>
  <c r="P128" i="10" s="1"/>
  <c r="BI126" i="10"/>
  <c r="BH126" i="10"/>
  <c r="BG126" i="10"/>
  <c r="BF126" i="10"/>
  <c r="T126" i="10"/>
  <c r="T125" i="10"/>
  <c r="R126" i="10"/>
  <c r="R125" i="10" s="1"/>
  <c r="P126" i="10"/>
  <c r="P125" i="10"/>
  <c r="BI123" i="10"/>
  <c r="BH123" i="10"/>
  <c r="BG123" i="10"/>
  <c r="BF123" i="10"/>
  <c r="T123" i="10"/>
  <c r="T122" i="10" s="1"/>
  <c r="T121" i="10" s="1"/>
  <c r="T120" i="10" s="1"/>
  <c r="R123" i="10"/>
  <c r="R122" i="10"/>
  <c r="P123" i="10"/>
  <c r="P122" i="10" s="1"/>
  <c r="P121" i="10" s="1"/>
  <c r="P120" i="10" s="1"/>
  <c r="AU103" i="1" s="1"/>
  <c r="J117" i="10"/>
  <c r="J116" i="10"/>
  <c r="F116" i="10"/>
  <c r="F114" i="10"/>
  <c r="E112" i="10"/>
  <c r="J92" i="10"/>
  <c r="J91" i="10"/>
  <c r="F91" i="10"/>
  <c r="F89" i="10"/>
  <c r="E87" i="10"/>
  <c r="J18" i="10"/>
  <c r="E18" i="10"/>
  <c r="F92" i="10"/>
  <c r="J17" i="10"/>
  <c r="J12" i="10"/>
  <c r="J89" i="10" s="1"/>
  <c r="E7" i="10"/>
  <c r="E110" i="10"/>
  <c r="J37" i="9"/>
  <c r="J36" i="9"/>
  <c r="AY102" i="1"/>
  <c r="J35" i="9"/>
  <c r="AX102" i="1" s="1"/>
  <c r="BI284" i="9"/>
  <c r="BH284" i="9"/>
  <c r="BG284" i="9"/>
  <c r="BF284" i="9"/>
  <c r="T284" i="9"/>
  <c r="R284" i="9"/>
  <c r="P284" i="9"/>
  <c r="BI282" i="9"/>
  <c r="BH282" i="9"/>
  <c r="BG282" i="9"/>
  <c r="BF282" i="9"/>
  <c r="T282" i="9"/>
  <c r="R282" i="9"/>
  <c r="P282" i="9"/>
  <c r="BI279" i="9"/>
  <c r="BH279" i="9"/>
  <c r="BG279" i="9"/>
  <c r="BF279" i="9"/>
  <c r="T279" i="9"/>
  <c r="R279" i="9"/>
  <c r="P279" i="9"/>
  <c r="BI277" i="9"/>
  <c r="BH277" i="9"/>
  <c r="BG277" i="9"/>
  <c r="BF277" i="9"/>
  <c r="T277" i="9"/>
  <c r="R277" i="9"/>
  <c r="P277" i="9"/>
  <c r="BI275" i="9"/>
  <c r="BH275" i="9"/>
  <c r="BG275" i="9"/>
  <c r="BF275" i="9"/>
  <c r="T275" i="9"/>
  <c r="R275" i="9"/>
  <c r="P275" i="9"/>
  <c r="BI273" i="9"/>
  <c r="BH273" i="9"/>
  <c r="BG273" i="9"/>
  <c r="BF273" i="9"/>
  <c r="T273" i="9"/>
  <c r="R273" i="9"/>
  <c r="P273" i="9"/>
  <c r="BI271" i="9"/>
  <c r="BH271" i="9"/>
  <c r="BG271" i="9"/>
  <c r="BF271" i="9"/>
  <c r="T271" i="9"/>
  <c r="R271" i="9"/>
  <c r="P271" i="9"/>
  <c r="BI269" i="9"/>
  <c r="BH269" i="9"/>
  <c r="BG269" i="9"/>
  <c r="BF269" i="9"/>
  <c r="T269" i="9"/>
  <c r="R269" i="9"/>
  <c r="P269" i="9"/>
  <c r="BI267" i="9"/>
  <c r="BH267" i="9"/>
  <c r="BG267" i="9"/>
  <c r="BF267" i="9"/>
  <c r="T267" i="9"/>
  <c r="R267" i="9"/>
  <c r="P267" i="9"/>
  <c r="BI265" i="9"/>
  <c r="BH265" i="9"/>
  <c r="BG265" i="9"/>
  <c r="BF265" i="9"/>
  <c r="T265" i="9"/>
  <c r="R265" i="9"/>
  <c r="P265" i="9"/>
  <c r="BI263" i="9"/>
  <c r="BH263" i="9"/>
  <c r="BG263" i="9"/>
  <c r="BF263" i="9"/>
  <c r="T263" i="9"/>
  <c r="R263" i="9"/>
  <c r="P263" i="9"/>
  <c r="BI261" i="9"/>
  <c r="BH261" i="9"/>
  <c r="BG261" i="9"/>
  <c r="BF261" i="9"/>
  <c r="T261" i="9"/>
  <c r="R261" i="9"/>
  <c r="P261" i="9"/>
  <c r="BI259" i="9"/>
  <c r="BH259" i="9"/>
  <c r="BG259" i="9"/>
  <c r="BF259" i="9"/>
  <c r="T259" i="9"/>
  <c r="R259" i="9"/>
  <c r="P259" i="9"/>
  <c r="BI257" i="9"/>
  <c r="BH257" i="9"/>
  <c r="BG257" i="9"/>
  <c r="BF257" i="9"/>
  <c r="T257" i="9"/>
  <c r="R257" i="9"/>
  <c r="P257" i="9"/>
  <c r="BI255" i="9"/>
  <c r="BH255" i="9"/>
  <c r="BG255" i="9"/>
  <c r="BF255" i="9"/>
  <c r="T255" i="9"/>
  <c r="R255" i="9"/>
  <c r="P255" i="9"/>
  <c r="BI253" i="9"/>
  <c r="BH253" i="9"/>
  <c r="BG253" i="9"/>
  <c r="BF253" i="9"/>
  <c r="T253" i="9"/>
  <c r="R253" i="9"/>
  <c r="P253" i="9"/>
  <c r="BI251" i="9"/>
  <c r="BH251" i="9"/>
  <c r="BG251" i="9"/>
  <c r="BF251" i="9"/>
  <c r="T251" i="9"/>
  <c r="R251" i="9"/>
  <c r="P251" i="9"/>
  <c r="BI249" i="9"/>
  <c r="BH249" i="9"/>
  <c r="BG249" i="9"/>
  <c r="BF249" i="9"/>
  <c r="T249" i="9"/>
  <c r="R249" i="9"/>
  <c r="P249" i="9"/>
  <c r="BI247" i="9"/>
  <c r="BH247" i="9"/>
  <c r="BG247" i="9"/>
  <c r="BF247" i="9"/>
  <c r="T247" i="9"/>
  <c r="R247" i="9"/>
  <c r="P247" i="9"/>
  <c r="BI245" i="9"/>
  <c r="BH245" i="9"/>
  <c r="BG245" i="9"/>
  <c r="BF245" i="9"/>
  <c r="T245" i="9"/>
  <c r="R245" i="9"/>
  <c r="P245" i="9"/>
  <c r="BI243" i="9"/>
  <c r="BH243" i="9"/>
  <c r="BG243" i="9"/>
  <c r="BF243" i="9"/>
  <c r="T243" i="9"/>
  <c r="R243" i="9"/>
  <c r="P243" i="9"/>
  <c r="BI241" i="9"/>
  <c r="BH241" i="9"/>
  <c r="BG241" i="9"/>
  <c r="BF241" i="9"/>
  <c r="T241" i="9"/>
  <c r="R241" i="9"/>
  <c r="P241" i="9"/>
  <c r="BI239" i="9"/>
  <c r="BH239" i="9"/>
  <c r="BG239" i="9"/>
  <c r="BF239" i="9"/>
  <c r="T239" i="9"/>
  <c r="R239" i="9"/>
  <c r="P239" i="9"/>
  <c r="BI237" i="9"/>
  <c r="BH237" i="9"/>
  <c r="BG237" i="9"/>
  <c r="BF237" i="9"/>
  <c r="T237" i="9"/>
  <c r="R237" i="9"/>
  <c r="P237" i="9"/>
  <c r="BI235" i="9"/>
  <c r="BH235" i="9"/>
  <c r="BG235" i="9"/>
  <c r="BF235" i="9"/>
  <c r="T235" i="9"/>
  <c r="R235" i="9"/>
  <c r="P235" i="9"/>
  <c r="BI233" i="9"/>
  <c r="BH233" i="9"/>
  <c r="BG233" i="9"/>
  <c r="BF233" i="9"/>
  <c r="T233" i="9"/>
  <c r="R233" i="9"/>
  <c r="P233" i="9"/>
  <c r="BI231" i="9"/>
  <c r="BH231" i="9"/>
  <c r="BG231" i="9"/>
  <c r="BF231" i="9"/>
  <c r="T231" i="9"/>
  <c r="R231" i="9"/>
  <c r="P231" i="9"/>
  <c r="BI229" i="9"/>
  <c r="BH229" i="9"/>
  <c r="BG229" i="9"/>
  <c r="BF229" i="9"/>
  <c r="T229" i="9"/>
  <c r="R229" i="9"/>
  <c r="P229" i="9"/>
  <c r="BI227" i="9"/>
  <c r="BH227" i="9"/>
  <c r="BG227" i="9"/>
  <c r="BF227" i="9"/>
  <c r="T227" i="9"/>
  <c r="R227" i="9"/>
  <c r="P227" i="9"/>
  <c r="BI225" i="9"/>
  <c r="BH225" i="9"/>
  <c r="BG225" i="9"/>
  <c r="BF225" i="9"/>
  <c r="T225" i="9"/>
  <c r="R225" i="9"/>
  <c r="P225" i="9"/>
  <c r="BI223" i="9"/>
  <c r="BH223" i="9"/>
  <c r="BG223" i="9"/>
  <c r="BF223" i="9"/>
  <c r="T223" i="9"/>
  <c r="R223" i="9"/>
  <c r="P223" i="9"/>
  <c r="BI221" i="9"/>
  <c r="BH221" i="9"/>
  <c r="BG221" i="9"/>
  <c r="BF221" i="9"/>
  <c r="T221" i="9"/>
  <c r="R221" i="9"/>
  <c r="P221" i="9"/>
  <c r="BI219" i="9"/>
  <c r="BH219" i="9"/>
  <c r="BG219" i="9"/>
  <c r="BF219" i="9"/>
  <c r="T219" i="9"/>
  <c r="R219" i="9"/>
  <c r="P219" i="9"/>
  <c r="BI216" i="9"/>
  <c r="BH216" i="9"/>
  <c r="BG216" i="9"/>
  <c r="BF216" i="9"/>
  <c r="T216" i="9"/>
  <c r="R216" i="9"/>
  <c r="P216" i="9"/>
  <c r="BI214" i="9"/>
  <c r="BH214" i="9"/>
  <c r="BG214" i="9"/>
  <c r="BF214" i="9"/>
  <c r="T214" i="9"/>
  <c r="R214" i="9"/>
  <c r="P214" i="9"/>
  <c r="BI212" i="9"/>
  <c r="BH212" i="9"/>
  <c r="BG212" i="9"/>
  <c r="BF212" i="9"/>
  <c r="T212" i="9"/>
  <c r="R212" i="9"/>
  <c r="P212" i="9"/>
  <c r="BI210" i="9"/>
  <c r="BH210" i="9"/>
  <c r="BG210" i="9"/>
  <c r="BF210" i="9"/>
  <c r="T210" i="9"/>
  <c r="R210" i="9"/>
  <c r="P210" i="9"/>
  <c r="BI208" i="9"/>
  <c r="BH208" i="9"/>
  <c r="BG208" i="9"/>
  <c r="BF208" i="9"/>
  <c r="T208" i="9"/>
  <c r="R208" i="9"/>
  <c r="P208" i="9"/>
  <c r="BI206" i="9"/>
  <c r="BH206" i="9"/>
  <c r="BG206" i="9"/>
  <c r="BF206" i="9"/>
  <c r="T206" i="9"/>
  <c r="R206" i="9"/>
  <c r="P206" i="9"/>
  <c r="BI204" i="9"/>
  <c r="BH204" i="9"/>
  <c r="BG204" i="9"/>
  <c r="BF204" i="9"/>
  <c r="T204" i="9"/>
  <c r="R204" i="9"/>
  <c r="P204" i="9"/>
  <c r="BI202" i="9"/>
  <c r="BH202" i="9"/>
  <c r="BG202" i="9"/>
  <c r="BF202" i="9"/>
  <c r="T202" i="9"/>
  <c r="R202" i="9"/>
  <c r="P202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6" i="9"/>
  <c r="BH196" i="9"/>
  <c r="BG196" i="9"/>
  <c r="BF196" i="9"/>
  <c r="T196" i="9"/>
  <c r="R196" i="9"/>
  <c r="P196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89" i="9"/>
  <c r="BH189" i="9"/>
  <c r="BG189" i="9"/>
  <c r="BF189" i="9"/>
  <c r="T189" i="9"/>
  <c r="R189" i="9"/>
  <c r="P189" i="9"/>
  <c r="BI187" i="9"/>
  <c r="BH187" i="9"/>
  <c r="BG187" i="9"/>
  <c r="BF187" i="9"/>
  <c r="T187" i="9"/>
  <c r="R187" i="9"/>
  <c r="P187" i="9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1" i="9"/>
  <c r="BH181" i="9"/>
  <c r="BG181" i="9"/>
  <c r="BF181" i="9"/>
  <c r="T181" i="9"/>
  <c r="R181" i="9"/>
  <c r="P181" i="9"/>
  <c r="BI179" i="9"/>
  <c r="BH179" i="9"/>
  <c r="BG179" i="9"/>
  <c r="BF179" i="9"/>
  <c r="T179" i="9"/>
  <c r="R179" i="9"/>
  <c r="P179" i="9"/>
  <c r="BI177" i="9"/>
  <c r="BH177" i="9"/>
  <c r="BG177" i="9"/>
  <c r="BF177" i="9"/>
  <c r="T177" i="9"/>
  <c r="R177" i="9"/>
  <c r="P177" i="9"/>
  <c r="BI175" i="9"/>
  <c r="BH175" i="9"/>
  <c r="BG175" i="9"/>
  <c r="BF175" i="9"/>
  <c r="T175" i="9"/>
  <c r="R175" i="9"/>
  <c r="P175" i="9"/>
  <c r="BI173" i="9"/>
  <c r="BH173" i="9"/>
  <c r="BG173" i="9"/>
  <c r="BF173" i="9"/>
  <c r="T173" i="9"/>
  <c r="R173" i="9"/>
  <c r="P173" i="9"/>
  <c r="BI171" i="9"/>
  <c r="BH171" i="9"/>
  <c r="BG171" i="9"/>
  <c r="BF171" i="9"/>
  <c r="T171" i="9"/>
  <c r="R171" i="9"/>
  <c r="P171" i="9"/>
  <c r="BI169" i="9"/>
  <c r="BH169" i="9"/>
  <c r="BG169" i="9"/>
  <c r="BF169" i="9"/>
  <c r="T169" i="9"/>
  <c r="R169" i="9"/>
  <c r="P169" i="9"/>
  <c r="BI167" i="9"/>
  <c r="BH167" i="9"/>
  <c r="BG167" i="9"/>
  <c r="BF167" i="9"/>
  <c r="T167" i="9"/>
  <c r="R167" i="9"/>
  <c r="P167" i="9"/>
  <c r="BI165" i="9"/>
  <c r="BH165" i="9"/>
  <c r="BG165" i="9"/>
  <c r="BF165" i="9"/>
  <c r="T165" i="9"/>
  <c r="R165" i="9"/>
  <c r="P165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6" i="9"/>
  <c r="BH156" i="9"/>
  <c r="BG156" i="9"/>
  <c r="BF156" i="9"/>
  <c r="T156" i="9"/>
  <c r="R156" i="9"/>
  <c r="P156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1" i="9"/>
  <c r="BH141" i="9"/>
  <c r="BG141" i="9"/>
  <c r="BF141" i="9"/>
  <c r="T141" i="9"/>
  <c r="R141" i="9"/>
  <c r="P141" i="9"/>
  <c r="BI139" i="9"/>
  <c r="BH139" i="9"/>
  <c r="BG139" i="9"/>
  <c r="BF139" i="9"/>
  <c r="T139" i="9"/>
  <c r="R139" i="9"/>
  <c r="P139" i="9"/>
  <c r="BI137" i="9"/>
  <c r="BH137" i="9"/>
  <c r="BG137" i="9"/>
  <c r="BF137" i="9"/>
  <c r="T137" i="9"/>
  <c r="R137" i="9"/>
  <c r="P137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120" i="9"/>
  <c r="J17" i="9"/>
  <c r="J12" i="9"/>
  <c r="J89" i="9" s="1"/>
  <c r="E7" i="9"/>
  <c r="E113" i="9"/>
  <c r="J37" i="8"/>
  <c r="J36" i="8"/>
  <c r="AY101" i="1"/>
  <c r="J35" i="8"/>
  <c r="AX101" i="1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4" i="8"/>
  <c r="BH134" i="8"/>
  <c r="BG134" i="8"/>
  <c r="BF134" i="8"/>
  <c r="T134" i="8"/>
  <c r="T133" i="8"/>
  <c r="R134" i="8"/>
  <c r="R133" i="8"/>
  <c r="P134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J121" i="8"/>
  <c r="J120" i="8"/>
  <c r="F120" i="8"/>
  <c r="F118" i="8"/>
  <c r="E116" i="8"/>
  <c r="J92" i="8"/>
  <c r="J91" i="8"/>
  <c r="F91" i="8"/>
  <c r="F89" i="8"/>
  <c r="E87" i="8"/>
  <c r="J18" i="8"/>
  <c r="E18" i="8"/>
  <c r="F121" i="8" s="1"/>
  <c r="J17" i="8"/>
  <c r="J12" i="8"/>
  <c r="J89" i="8" s="1"/>
  <c r="E7" i="8"/>
  <c r="E114" i="8" s="1"/>
  <c r="J37" i="7"/>
  <c r="J36" i="7"/>
  <c r="AY100" i="1" s="1"/>
  <c r="J35" i="7"/>
  <c r="AX100" i="1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J119" i="7"/>
  <c r="J118" i="7"/>
  <c r="F118" i="7"/>
  <c r="F116" i="7"/>
  <c r="E114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85" i="7" s="1"/>
  <c r="J37" i="6"/>
  <c r="J36" i="6"/>
  <c r="AY99" i="1" s="1"/>
  <c r="J35" i="6"/>
  <c r="AX99" i="1"/>
  <c r="BI225" i="6"/>
  <c r="BH225" i="6"/>
  <c r="BG225" i="6"/>
  <c r="BF225" i="6"/>
  <c r="T225" i="6"/>
  <c r="R225" i="6"/>
  <c r="P225" i="6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7" i="6"/>
  <c r="BH217" i="6"/>
  <c r="BG217" i="6"/>
  <c r="BF217" i="6"/>
  <c r="T217" i="6"/>
  <c r="R217" i="6"/>
  <c r="P217" i="6"/>
  <c r="BI214" i="6"/>
  <c r="BH214" i="6"/>
  <c r="BG214" i="6"/>
  <c r="BF214" i="6"/>
  <c r="T214" i="6"/>
  <c r="R214" i="6"/>
  <c r="P214" i="6"/>
  <c r="BI211" i="6"/>
  <c r="BH211" i="6"/>
  <c r="BG211" i="6"/>
  <c r="BF211" i="6"/>
  <c r="T211" i="6"/>
  <c r="R211" i="6"/>
  <c r="P211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9" i="6"/>
  <c r="BH199" i="6"/>
  <c r="BG199" i="6"/>
  <c r="BF199" i="6"/>
  <c r="T199" i="6"/>
  <c r="R199" i="6"/>
  <c r="P199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90" i="6"/>
  <c r="BH190" i="6"/>
  <c r="BG190" i="6"/>
  <c r="BF190" i="6"/>
  <c r="T190" i="6"/>
  <c r="R190" i="6"/>
  <c r="P190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6" i="6"/>
  <c r="BH166" i="6"/>
  <c r="BG166" i="6"/>
  <c r="BF166" i="6"/>
  <c r="T166" i="6"/>
  <c r="R166" i="6"/>
  <c r="P166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4" i="6"/>
  <c r="BH144" i="6"/>
  <c r="BG144" i="6"/>
  <c r="BF144" i="6"/>
  <c r="T144" i="6"/>
  <c r="R144" i="6"/>
  <c r="P144" i="6"/>
  <c r="BI141" i="6"/>
  <c r="BH141" i="6"/>
  <c r="BG141" i="6"/>
  <c r="BF141" i="6"/>
  <c r="T141" i="6"/>
  <c r="R141" i="6"/>
  <c r="P141" i="6"/>
  <c r="BI136" i="6"/>
  <c r="BH136" i="6"/>
  <c r="BG136" i="6"/>
  <c r="BF136" i="6"/>
  <c r="T136" i="6"/>
  <c r="R136" i="6"/>
  <c r="P136" i="6"/>
  <c r="BI130" i="6"/>
  <c r="BH130" i="6"/>
  <c r="BG130" i="6"/>
  <c r="BF130" i="6"/>
  <c r="T130" i="6"/>
  <c r="R130" i="6"/>
  <c r="P130" i="6"/>
  <c r="BI125" i="6"/>
  <c r="BH125" i="6"/>
  <c r="BG125" i="6"/>
  <c r="BF125" i="6"/>
  <c r="T125" i="6"/>
  <c r="R125" i="6"/>
  <c r="P125" i="6"/>
  <c r="J119" i="6"/>
  <c r="J118" i="6"/>
  <c r="F118" i="6"/>
  <c r="F116" i="6"/>
  <c r="E114" i="6"/>
  <c r="J92" i="6"/>
  <c r="J91" i="6"/>
  <c r="F91" i="6"/>
  <c r="F89" i="6"/>
  <c r="E87" i="6"/>
  <c r="J18" i="6"/>
  <c r="E18" i="6"/>
  <c r="F119" i="6" s="1"/>
  <c r="J17" i="6"/>
  <c r="J12" i="6"/>
  <c r="J89" i="6"/>
  <c r="E7" i="6"/>
  <c r="E112" i="6" s="1"/>
  <c r="J37" i="5"/>
  <c r="J36" i="5"/>
  <c r="AY98" i="1" s="1"/>
  <c r="J35" i="5"/>
  <c r="AX98" i="1" s="1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32" i="5"/>
  <c r="BH232" i="5"/>
  <c r="BG232" i="5"/>
  <c r="BF232" i="5"/>
  <c r="T232" i="5"/>
  <c r="R232" i="5"/>
  <c r="P232" i="5"/>
  <c r="BI230" i="5"/>
  <c r="BH230" i="5"/>
  <c r="BG230" i="5"/>
  <c r="BF230" i="5"/>
  <c r="T230" i="5"/>
  <c r="R230" i="5"/>
  <c r="P230" i="5"/>
  <c r="BI228" i="5"/>
  <c r="BH228" i="5"/>
  <c r="BG228" i="5"/>
  <c r="BF228" i="5"/>
  <c r="T228" i="5"/>
  <c r="R228" i="5"/>
  <c r="P228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0" i="5"/>
  <c r="BH200" i="5"/>
  <c r="BG200" i="5"/>
  <c r="BF200" i="5"/>
  <c r="T200" i="5"/>
  <c r="R200" i="5"/>
  <c r="P200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2" i="5"/>
  <c r="J91" i="5"/>
  <c r="F91" i="5"/>
  <c r="F89" i="5"/>
  <c r="E87" i="5"/>
  <c r="J18" i="5"/>
  <c r="E18" i="5"/>
  <c r="F92" i="5" s="1"/>
  <c r="J17" i="5"/>
  <c r="J12" i="5"/>
  <c r="J117" i="5"/>
  <c r="E7" i="5"/>
  <c r="E113" i="5" s="1"/>
  <c r="J37" i="4"/>
  <c r="J36" i="4"/>
  <c r="AY97" i="1"/>
  <c r="J35" i="4"/>
  <c r="AX97" i="1" s="1"/>
  <c r="BI239" i="4"/>
  <c r="BH239" i="4"/>
  <c r="BG239" i="4"/>
  <c r="BF239" i="4"/>
  <c r="T239" i="4"/>
  <c r="T238" i="4"/>
  <c r="R239" i="4"/>
  <c r="R238" i="4" s="1"/>
  <c r="P239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J122" i="4"/>
  <c r="J121" i="4"/>
  <c r="F121" i="4"/>
  <c r="F119" i="4"/>
  <c r="E117" i="4"/>
  <c r="J92" i="4"/>
  <c r="J91" i="4"/>
  <c r="F91" i="4"/>
  <c r="F89" i="4"/>
  <c r="E87" i="4"/>
  <c r="J18" i="4"/>
  <c r="E18" i="4"/>
  <c r="F122" i="4" s="1"/>
  <c r="J17" i="4"/>
  <c r="J12" i="4"/>
  <c r="J89" i="4" s="1"/>
  <c r="E7" i="4"/>
  <c r="E115" i="4" s="1"/>
  <c r="J37" i="3"/>
  <c r="J36" i="3"/>
  <c r="AY96" i="1" s="1"/>
  <c r="J35" i="3"/>
  <c r="AX96" i="1" s="1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/>
  <c r="J17" i="3"/>
  <c r="J12" i="3"/>
  <c r="J89" i="3"/>
  <c r="E7" i="3"/>
  <c r="E110" i="3"/>
  <c r="J37" i="2"/>
  <c r="J36" i="2"/>
  <c r="AY95" i="1"/>
  <c r="J35" i="2"/>
  <c r="AX95" i="1"/>
  <c r="BI754" i="2"/>
  <c r="BH754" i="2"/>
  <c r="BG754" i="2"/>
  <c r="BF754" i="2"/>
  <c r="T754" i="2"/>
  <c r="R754" i="2"/>
  <c r="P754" i="2"/>
  <c r="BI752" i="2"/>
  <c r="BH752" i="2"/>
  <c r="BG752" i="2"/>
  <c r="BF752" i="2"/>
  <c r="T752" i="2"/>
  <c r="R752" i="2"/>
  <c r="P752" i="2"/>
  <c r="BI747" i="2"/>
  <c r="BH747" i="2"/>
  <c r="BG747" i="2"/>
  <c r="BF747" i="2"/>
  <c r="T747" i="2"/>
  <c r="R747" i="2"/>
  <c r="P747" i="2"/>
  <c r="BI744" i="2"/>
  <c r="BH744" i="2"/>
  <c r="BG744" i="2"/>
  <c r="BF744" i="2"/>
  <c r="T744" i="2"/>
  <c r="R744" i="2"/>
  <c r="P744" i="2"/>
  <c r="BI738" i="2"/>
  <c r="BH738" i="2"/>
  <c r="BG738" i="2"/>
  <c r="BF738" i="2"/>
  <c r="T738" i="2"/>
  <c r="R738" i="2"/>
  <c r="P738" i="2"/>
  <c r="BI735" i="2"/>
  <c r="BH735" i="2"/>
  <c r="BG735" i="2"/>
  <c r="BF735" i="2"/>
  <c r="T735" i="2"/>
  <c r="R735" i="2"/>
  <c r="P735" i="2"/>
  <c r="BI732" i="2"/>
  <c r="BH732" i="2"/>
  <c r="BG732" i="2"/>
  <c r="BF732" i="2"/>
  <c r="T732" i="2"/>
  <c r="R732" i="2"/>
  <c r="P732" i="2"/>
  <c r="BI722" i="2"/>
  <c r="BH722" i="2"/>
  <c r="BG722" i="2"/>
  <c r="BF722" i="2"/>
  <c r="T722" i="2"/>
  <c r="R722" i="2"/>
  <c r="P722" i="2"/>
  <c r="BI719" i="2"/>
  <c r="BH719" i="2"/>
  <c r="BG719" i="2"/>
  <c r="BF719" i="2"/>
  <c r="T719" i="2"/>
  <c r="R719" i="2"/>
  <c r="P719" i="2"/>
  <c r="BI709" i="2"/>
  <c r="BH709" i="2"/>
  <c r="BG709" i="2"/>
  <c r="BF709" i="2"/>
  <c r="T709" i="2"/>
  <c r="R709" i="2"/>
  <c r="P709" i="2"/>
  <c r="BI699" i="2"/>
  <c r="BH699" i="2"/>
  <c r="BG699" i="2"/>
  <c r="BF699" i="2"/>
  <c r="T699" i="2"/>
  <c r="R699" i="2"/>
  <c r="P699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3" i="2"/>
  <c r="BH683" i="2"/>
  <c r="BG683" i="2"/>
  <c r="BF683" i="2"/>
  <c r="T683" i="2"/>
  <c r="R683" i="2"/>
  <c r="P683" i="2"/>
  <c r="BI675" i="2"/>
  <c r="BH675" i="2"/>
  <c r="BG675" i="2"/>
  <c r="BF675" i="2"/>
  <c r="T675" i="2"/>
  <c r="R675" i="2"/>
  <c r="P675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6" i="2"/>
  <c r="BH666" i="2"/>
  <c r="BG666" i="2"/>
  <c r="BF666" i="2"/>
  <c r="T666" i="2"/>
  <c r="R666" i="2"/>
  <c r="P666" i="2"/>
  <c r="BI662" i="2"/>
  <c r="BH662" i="2"/>
  <c r="BG662" i="2"/>
  <c r="BF662" i="2"/>
  <c r="T662" i="2"/>
  <c r="R662" i="2"/>
  <c r="P662" i="2"/>
  <c r="BI659" i="2"/>
  <c r="BH659" i="2"/>
  <c r="BG659" i="2"/>
  <c r="BF659" i="2"/>
  <c r="T659" i="2"/>
  <c r="R659" i="2"/>
  <c r="P659" i="2"/>
  <c r="BI656" i="2"/>
  <c r="BH656" i="2"/>
  <c r="BG656" i="2"/>
  <c r="BF656" i="2"/>
  <c r="T656" i="2"/>
  <c r="R656" i="2"/>
  <c r="P656" i="2"/>
  <c r="BI650" i="2"/>
  <c r="BH650" i="2"/>
  <c r="BG650" i="2"/>
  <c r="BF650" i="2"/>
  <c r="T650" i="2"/>
  <c r="R650" i="2"/>
  <c r="P650" i="2"/>
  <c r="BI647" i="2"/>
  <c r="BH647" i="2"/>
  <c r="BG647" i="2"/>
  <c r="BF647" i="2"/>
  <c r="T647" i="2"/>
  <c r="R647" i="2"/>
  <c r="P647" i="2"/>
  <c r="BI644" i="2"/>
  <c r="BH644" i="2"/>
  <c r="BG644" i="2"/>
  <c r="BF644" i="2"/>
  <c r="T644" i="2"/>
  <c r="R644" i="2"/>
  <c r="P644" i="2"/>
  <c r="BI638" i="2"/>
  <c r="BH638" i="2"/>
  <c r="BG638" i="2"/>
  <c r="BF638" i="2"/>
  <c r="T638" i="2"/>
  <c r="R638" i="2"/>
  <c r="P638" i="2"/>
  <c r="BI632" i="2"/>
  <c r="BH632" i="2"/>
  <c r="BG632" i="2"/>
  <c r="BF632" i="2"/>
  <c r="T632" i="2"/>
  <c r="R632" i="2"/>
  <c r="P632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5" i="2"/>
  <c r="BH615" i="2"/>
  <c r="BG615" i="2"/>
  <c r="BF615" i="2"/>
  <c r="T615" i="2"/>
  <c r="R615" i="2"/>
  <c r="P615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8" i="2"/>
  <c r="BH608" i="2"/>
  <c r="BG608" i="2"/>
  <c r="BF608" i="2"/>
  <c r="T608" i="2"/>
  <c r="R608" i="2"/>
  <c r="P608" i="2"/>
  <c r="BI605" i="2"/>
  <c r="BH605" i="2"/>
  <c r="BG605" i="2"/>
  <c r="BF605" i="2"/>
  <c r="T605" i="2"/>
  <c r="R605" i="2"/>
  <c r="P605" i="2"/>
  <c r="BI602" i="2"/>
  <c r="BH602" i="2"/>
  <c r="BG602" i="2"/>
  <c r="BF602" i="2"/>
  <c r="T602" i="2"/>
  <c r="R602" i="2"/>
  <c r="P602" i="2"/>
  <c r="BI599" i="2"/>
  <c r="BH599" i="2"/>
  <c r="BG599" i="2"/>
  <c r="BF599" i="2"/>
  <c r="T599" i="2"/>
  <c r="R599" i="2"/>
  <c r="P599" i="2"/>
  <c r="BI596" i="2"/>
  <c r="BH596" i="2"/>
  <c r="BG596" i="2"/>
  <c r="BF596" i="2"/>
  <c r="T596" i="2"/>
  <c r="R596" i="2"/>
  <c r="P596" i="2"/>
  <c r="BI590" i="2"/>
  <c r="BH590" i="2"/>
  <c r="BG590" i="2"/>
  <c r="BF590" i="2"/>
  <c r="T590" i="2"/>
  <c r="R590" i="2"/>
  <c r="P590" i="2"/>
  <c r="BI584" i="2"/>
  <c r="BH584" i="2"/>
  <c r="BG584" i="2"/>
  <c r="BF584" i="2"/>
  <c r="T584" i="2"/>
  <c r="R584" i="2"/>
  <c r="P584" i="2"/>
  <c r="BI580" i="2"/>
  <c r="BH580" i="2"/>
  <c r="BG580" i="2"/>
  <c r="BF580" i="2"/>
  <c r="T580" i="2"/>
  <c r="R580" i="2"/>
  <c r="P580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70" i="2"/>
  <c r="BH570" i="2"/>
  <c r="BG570" i="2"/>
  <c r="BF570" i="2"/>
  <c r="T570" i="2"/>
  <c r="R570" i="2"/>
  <c r="P570" i="2"/>
  <c r="BI567" i="2"/>
  <c r="BH567" i="2"/>
  <c r="BG567" i="2"/>
  <c r="BF567" i="2"/>
  <c r="T567" i="2"/>
  <c r="R567" i="2"/>
  <c r="P567" i="2"/>
  <c r="BI558" i="2"/>
  <c r="BH558" i="2"/>
  <c r="BG558" i="2"/>
  <c r="BF558" i="2"/>
  <c r="T558" i="2"/>
  <c r="T557" i="2"/>
  <c r="R558" i="2"/>
  <c r="R557" i="2" s="1"/>
  <c r="P558" i="2"/>
  <c r="P557" i="2"/>
  <c r="BI555" i="2"/>
  <c r="BH555" i="2"/>
  <c r="BG555" i="2"/>
  <c r="BF555" i="2"/>
  <c r="T555" i="2"/>
  <c r="T554" i="2" s="1"/>
  <c r="R555" i="2"/>
  <c r="R554" i="2"/>
  <c r="P555" i="2"/>
  <c r="P554" i="2"/>
  <c r="BI552" i="2"/>
  <c r="BH552" i="2"/>
  <c r="BG552" i="2"/>
  <c r="BF552" i="2"/>
  <c r="T552" i="2"/>
  <c r="R552" i="2"/>
  <c r="P552" i="2"/>
  <c r="BI548" i="2"/>
  <c r="BH548" i="2"/>
  <c r="BG548" i="2"/>
  <c r="BF548" i="2"/>
  <c r="T548" i="2"/>
  <c r="R548" i="2"/>
  <c r="P548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37" i="2"/>
  <c r="BH537" i="2"/>
  <c r="BG537" i="2"/>
  <c r="BF537" i="2"/>
  <c r="T537" i="2"/>
  <c r="R537" i="2"/>
  <c r="P537" i="2"/>
  <c r="BI534" i="2"/>
  <c r="BH534" i="2"/>
  <c r="BG534" i="2"/>
  <c r="BF534" i="2"/>
  <c r="T534" i="2"/>
  <c r="R534" i="2"/>
  <c r="P534" i="2"/>
  <c r="BI531" i="2"/>
  <c r="BH531" i="2"/>
  <c r="BG531" i="2"/>
  <c r="BF531" i="2"/>
  <c r="T531" i="2"/>
  <c r="R531" i="2"/>
  <c r="P531" i="2"/>
  <c r="BI528" i="2"/>
  <c r="BH528" i="2"/>
  <c r="BG528" i="2"/>
  <c r="BF528" i="2"/>
  <c r="T528" i="2"/>
  <c r="R528" i="2"/>
  <c r="P528" i="2"/>
  <c r="BI524" i="2"/>
  <c r="BH524" i="2"/>
  <c r="BG524" i="2"/>
  <c r="BF524" i="2"/>
  <c r="T524" i="2"/>
  <c r="R524" i="2"/>
  <c r="P524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4" i="2"/>
  <c r="BH514" i="2"/>
  <c r="BG514" i="2"/>
  <c r="BF514" i="2"/>
  <c r="T514" i="2"/>
  <c r="R514" i="2"/>
  <c r="P514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3" i="2"/>
  <c r="BH493" i="2"/>
  <c r="BG493" i="2"/>
  <c r="BF493" i="2"/>
  <c r="T493" i="2"/>
  <c r="R493" i="2"/>
  <c r="P493" i="2"/>
  <c r="BI489" i="2"/>
  <c r="BH489" i="2"/>
  <c r="BG489" i="2"/>
  <c r="BF489" i="2"/>
  <c r="T489" i="2"/>
  <c r="R489" i="2"/>
  <c r="P489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3" i="2"/>
  <c r="BH443" i="2"/>
  <c r="BG443" i="2"/>
  <c r="BF443" i="2"/>
  <c r="T443" i="2"/>
  <c r="R443" i="2"/>
  <c r="P443" i="2"/>
  <c r="BI439" i="2"/>
  <c r="BH439" i="2"/>
  <c r="BG439" i="2"/>
  <c r="BF439" i="2"/>
  <c r="T439" i="2"/>
  <c r="T438" i="2"/>
  <c r="R439" i="2"/>
  <c r="R438" i="2"/>
  <c r="P439" i="2"/>
  <c r="P438" i="2"/>
  <c r="BI436" i="2"/>
  <c r="BH436" i="2"/>
  <c r="BG436" i="2"/>
  <c r="BF436" i="2"/>
  <c r="T436" i="2"/>
  <c r="R436" i="2"/>
  <c r="P436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0" i="2"/>
  <c r="BH420" i="2"/>
  <c r="BG420" i="2"/>
  <c r="BF420" i="2"/>
  <c r="T420" i="2"/>
  <c r="R420" i="2"/>
  <c r="P420" i="2"/>
  <c r="BI415" i="2"/>
  <c r="BH415" i="2"/>
  <c r="BG415" i="2"/>
  <c r="BF415" i="2"/>
  <c r="T415" i="2"/>
  <c r="R415" i="2"/>
  <c r="P415" i="2"/>
  <c r="BI409" i="2"/>
  <c r="BH409" i="2"/>
  <c r="BG409" i="2"/>
  <c r="BF409" i="2"/>
  <c r="T409" i="2"/>
  <c r="R409" i="2"/>
  <c r="P409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R376" i="2"/>
  <c r="P376" i="2"/>
  <c r="BI372" i="2"/>
  <c r="BH372" i="2"/>
  <c r="BG372" i="2"/>
  <c r="BF372" i="2"/>
  <c r="T372" i="2"/>
  <c r="R372" i="2"/>
  <c r="P372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296" i="2"/>
  <c r="BH296" i="2"/>
  <c r="BG296" i="2"/>
  <c r="BF296" i="2"/>
  <c r="T296" i="2"/>
  <c r="R296" i="2"/>
  <c r="P296" i="2"/>
  <c r="BI281" i="2"/>
  <c r="BH281" i="2"/>
  <c r="BG281" i="2"/>
  <c r="BF281" i="2"/>
  <c r="T281" i="2"/>
  <c r="R281" i="2"/>
  <c r="P281" i="2"/>
  <c r="BI266" i="2"/>
  <c r="BH266" i="2"/>
  <c r="BG266" i="2"/>
  <c r="BF266" i="2"/>
  <c r="T266" i="2"/>
  <c r="R266" i="2"/>
  <c r="P266" i="2"/>
  <c r="BI259" i="2"/>
  <c r="BH259" i="2"/>
  <c r="BG259" i="2"/>
  <c r="BF259" i="2"/>
  <c r="T259" i="2"/>
  <c r="R259" i="2"/>
  <c r="P259" i="2"/>
  <c r="BI249" i="2"/>
  <c r="BH249" i="2"/>
  <c r="BG249" i="2"/>
  <c r="BF249" i="2"/>
  <c r="T249" i="2"/>
  <c r="R249" i="2"/>
  <c r="P249" i="2"/>
  <c r="BI243" i="2"/>
  <c r="BH243" i="2"/>
  <c r="BG243" i="2"/>
  <c r="BF243" i="2"/>
  <c r="T243" i="2"/>
  <c r="R243" i="2"/>
  <c r="P243" i="2"/>
  <c r="BI237" i="2"/>
  <c r="BH237" i="2"/>
  <c r="BG237" i="2"/>
  <c r="BF237" i="2"/>
  <c r="T237" i="2"/>
  <c r="R237" i="2"/>
  <c r="P237" i="2"/>
  <c r="BI230" i="2"/>
  <c r="BH230" i="2"/>
  <c r="BG230" i="2"/>
  <c r="BF230" i="2"/>
  <c r="T230" i="2"/>
  <c r="R230" i="2"/>
  <c r="P230" i="2"/>
  <c r="BI223" i="2"/>
  <c r="BH223" i="2"/>
  <c r="BG223" i="2"/>
  <c r="BF223" i="2"/>
  <c r="T223" i="2"/>
  <c r="R223" i="2"/>
  <c r="P223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J136" i="2"/>
  <c r="J135" i="2"/>
  <c r="F135" i="2"/>
  <c r="F133" i="2"/>
  <c r="E131" i="2"/>
  <c r="J92" i="2"/>
  <c r="J91" i="2"/>
  <c r="F91" i="2"/>
  <c r="F89" i="2"/>
  <c r="E87" i="2"/>
  <c r="J18" i="2"/>
  <c r="E18" i="2"/>
  <c r="F136" i="2" s="1"/>
  <c r="J17" i="2"/>
  <c r="J12" i="2"/>
  <c r="J133" i="2" s="1"/>
  <c r="E7" i="2"/>
  <c r="E129" i="2"/>
  <c r="L90" i="1"/>
  <c r="AM90" i="1"/>
  <c r="AM89" i="1"/>
  <c r="L89" i="1"/>
  <c r="AM87" i="1"/>
  <c r="L87" i="1"/>
  <c r="L85" i="1"/>
  <c r="L84" i="1"/>
  <c r="BK754" i="2"/>
  <c r="J754" i="2"/>
  <c r="BK752" i="2"/>
  <c r="J752" i="2"/>
  <c r="BK747" i="2"/>
  <c r="BK744" i="2"/>
  <c r="BK738" i="2"/>
  <c r="BK735" i="2"/>
  <c r="BK732" i="2"/>
  <c r="BK722" i="2"/>
  <c r="BK719" i="2"/>
  <c r="BK709" i="2"/>
  <c r="BK699" i="2"/>
  <c r="BK689" i="2"/>
  <c r="BK686" i="2"/>
  <c r="BK683" i="2"/>
  <c r="BK675" i="2"/>
  <c r="BK672" i="2"/>
  <c r="BK669" i="2"/>
  <c r="BK666" i="2"/>
  <c r="BK662" i="2"/>
  <c r="J662" i="2"/>
  <c r="J659" i="2"/>
  <c r="J656" i="2"/>
  <c r="BK647" i="2"/>
  <c r="BK644" i="2"/>
  <c r="BK638" i="2"/>
  <c r="BK632" i="2"/>
  <c r="BK626" i="2"/>
  <c r="BK623" i="2"/>
  <c r="J621" i="2"/>
  <c r="J619" i="2"/>
  <c r="BK615" i="2"/>
  <c r="J613" i="2"/>
  <c r="BK608" i="2"/>
  <c r="J608" i="2"/>
  <c r="BK602" i="2"/>
  <c r="BK599" i="2"/>
  <c r="J596" i="2"/>
  <c r="BK584" i="2"/>
  <c r="BK580" i="2"/>
  <c r="J576" i="2"/>
  <c r="J573" i="2"/>
  <c r="BK567" i="2"/>
  <c r="J567" i="2"/>
  <c r="BK555" i="2"/>
  <c r="BK552" i="2"/>
  <c r="J548" i="2"/>
  <c r="BK541" i="2"/>
  <c r="J537" i="2"/>
  <c r="BK531" i="2"/>
  <c r="J528" i="2"/>
  <c r="BK524" i="2"/>
  <c r="J520" i="2"/>
  <c r="BK514" i="2"/>
  <c r="J508" i="2"/>
  <c r="J505" i="2"/>
  <c r="BK500" i="2"/>
  <c r="BK497" i="2"/>
  <c r="J493" i="2"/>
  <c r="J489" i="2"/>
  <c r="BK481" i="2"/>
  <c r="J478" i="2"/>
  <c r="BK472" i="2"/>
  <c r="J469" i="2"/>
  <c r="BK463" i="2"/>
  <c r="BK457" i="2"/>
  <c r="BK454" i="2"/>
  <c r="J451" i="2"/>
  <c r="BK443" i="2"/>
  <c r="J439" i="2"/>
  <c r="BK433" i="2"/>
  <c r="BK424" i="2"/>
  <c r="J415" i="2"/>
  <c r="BK397" i="2"/>
  <c r="BK376" i="2"/>
  <c r="J355" i="2"/>
  <c r="J339" i="2"/>
  <c r="J330" i="2"/>
  <c r="BK312" i="2"/>
  <c r="J259" i="2"/>
  <c r="J230" i="2"/>
  <c r="BK210" i="2"/>
  <c r="J204" i="2"/>
  <c r="J189" i="2"/>
  <c r="J180" i="2"/>
  <c r="BK167" i="2"/>
  <c r="BK157" i="2"/>
  <c r="J145" i="2"/>
  <c r="BK179" i="3"/>
  <c r="J148" i="3"/>
  <c r="BK128" i="3"/>
  <c r="BK161" i="3"/>
  <c r="J169" i="3"/>
  <c r="BK169" i="3"/>
  <c r="J175" i="3"/>
  <c r="J239" i="4"/>
  <c r="J204" i="4"/>
  <c r="BK133" i="4"/>
  <c r="J219" i="4"/>
  <c r="BK170" i="4"/>
  <c r="BK139" i="4"/>
  <c r="J195" i="4"/>
  <c r="BK216" i="4"/>
  <c r="BK199" i="4"/>
  <c r="J225" i="4"/>
  <c r="BK137" i="4"/>
  <c r="J175" i="4"/>
  <c r="J223" i="5"/>
  <c r="J162" i="5"/>
  <c r="BK209" i="5"/>
  <c r="J228" i="5"/>
  <c r="BK178" i="5"/>
  <c r="J130" i="5"/>
  <c r="J188" i="5"/>
  <c r="BK188" i="5"/>
  <c r="J193" i="5"/>
  <c r="BK223" i="5"/>
  <c r="J186" i="5"/>
  <c r="BK234" i="5"/>
  <c r="J172" i="5"/>
  <c r="BK204" i="6"/>
  <c r="J181" i="6"/>
  <c r="BK166" i="6"/>
  <c r="J196" i="6"/>
  <c r="J217" i="6"/>
  <c r="BK171" i="6"/>
  <c r="BK220" i="6"/>
  <c r="BK130" i="6"/>
  <c r="BK151" i="6"/>
  <c r="BK154" i="7"/>
  <c r="BK192" i="7"/>
  <c r="BK162" i="7"/>
  <c r="BK177" i="7"/>
  <c r="BK173" i="7"/>
  <c r="J170" i="7"/>
  <c r="BK168" i="7"/>
  <c r="J160" i="7"/>
  <c r="J154" i="7"/>
  <c r="J133" i="7"/>
  <c r="BK126" i="7"/>
  <c r="J194" i="7"/>
  <c r="J190" i="7"/>
  <c r="BK188" i="7"/>
  <c r="BK179" i="7"/>
  <c r="J168" i="7"/>
  <c r="BK164" i="7"/>
  <c r="BK156" i="7"/>
  <c r="BK152" i="7"/>
  <c r="J150" i="7"/>
  <c r="BK146" i="7"/>
  <c r="BK143" i="7"/>
  <c r="BK206" i="7"/>
  <c r="J204" i="7"/>
  <c r="BK200" i="7"/>
  <c r="BK196" i="7"/>
  <c r="J192" i="7"/>
  <c r="J188" i="7"/>
  <c r="BK181" i="7"/>
  <c r="J175" i="7"/>
  <c r="J173" i="7"/>
  <c r="BK166" i="7"/>
  <c r="BK160" i="7"/>
  <c r="BK158" i="7"/>
  <c r="J156" i="7"/>
  <c r="BK148" i="7"/>
  <c r="BK141" i="7"/>
  <c r="J139" i="7"/>
  <c r="BK135" i="7"/>
  <c r="BK128" i="7"/>
  <c r="BK189" i="8"/>
  <c r="J177" i="8"/>
  <c r="J171" i="8"/>
  <c r="BK169" i="8"/>
  <c r="BK159" i="8"/>
  <c r="BK145" i="8"/>
  <c r="BK142" i="8"/>
  <c r="BK127" i="8"/>
  <c r="J189" i="8"/>
  <c r="J187" i="8"/>
  <c r="BK185" i="8"/>
  <c r="BK179" i="8"/>
  <c r="BK177" i="8"/>
  <c r="J169" i="8"/>
  <c r="BK161" i="8"/>
  <c r="BK156" i="8"/>
  <c r="J142" i="8"/>
  <c r="BK140" i="8"/>
  <c r="J129" i="8"/>
  <c r="BK191" i="8"/>
  <c r="BK183" i="8"/>
  <c r="J179" i="8"/>
  <c r="J175" i="8"/>
  <c r="BK173" i="8"/>
  <c r="J167" i="8"/>
  <c r="J159" i="8"/>
  <c r="BK181" i="8"/>
  <c r="J181" i="8"/>
  <c r="J161" i="8"/>
  <c r="J145" i="8"/>
  <c r="J223" i="9"/>
  <c r="J181" i="9"/>
  <c r="BK247" i="9"/>
  <c r="J179" i="9"/>
  <c r="BK128" i="9"/>
  <c r="J189" i="9"/>
  <c r="BK132" i="9"/>
  <c r="BK261" i="9"/>
  <c r="BK208" i="9"/>
  <c r="J275" i="9"/>
  <c r="BK210" i="9"/>
  <c r="BK269" i="9"/>
  <c r="BK216" i="9"/>
  <c r="J137" i="9"/>
  <c r="BK241" i="9"/>
  <c r="J158" i="9"/>
  <c r="J267" i="9"/>
  <c r="J200" i="9"/>
  <c r="BK160" i="9"/>
  <c r="J126" i="10"/>
  <c r="J34" i="2"/>
  <c r="J433" i="2"/>
  <c r="J420" i="2"/>
  <c r="J400" i="2"/>
  <c r="BK380" i="2"/>
  <c r="BK358" i="2"/>
  <c r="BK349" i="2"/>
  <c r="J336" i="2"/>
  <c r="BK324" i="2"/>
  <c r="BK296" i="2"/>
  <c r="J249" i="2"/>
  <c r="BK223" i="2"/>
  <c r="BK208" i="2"/>
  <c r="BK201" i="2"/>
  <c r="J186" i="2"/>
  <c r="J163" i="2"/>
  <c r="BK151" i="2"/>
  <c r="BK158" i="3"/>
  <c r="BK171" i="3"/>
  <c r="J158" i="3"/>
  <c r="BK173" i="3"/>
  <c r="BK183" i="3"/>
  <c r="J140" i="3"/>
  <c r="BK144" i="3"/>
  <c r="J146" i="3"/>
  <c r="BK232" i="4"/>
  <c r="BK201" i="4"/>
  <c r="J135" i="4"/>
  <c r="J197" i="4"/>
  <c r="BK164" i="4"/>
  <c r="J142" i="4"/>
  <c r="BK204" i="4"/>
  <c r="BK212" i="4"/>
  <c r="J212" i="4"/>
  <c r="BK236" i="4"/>
  <c r="J162" i="4"/>
  <c r="BK181" i="4"/>
  <c r="BK131" i="4"/>
  <c r="J129" i="4"/>
  <c r="J180" i="5"/>
  <c r="J232" i="5"/>
  <c r="BK154" i="5"/>
  <c r="J237" i="5"/>
  <c r="BK158" i="5"/>
  <c r="BK217" i="5"/>
  <c r="J166" i="5"/>
  <c r="J200" i="5"/>
  <c r="J138" i="5"/>
  <c r="J176" i="5"/>
  <c r="BK221" i="5"/>
  <c r="BK180" i="5"/>
  <c r="BK140" i="5"/>
  <c r="BK215" i="5"/>
  <c r="BK176" i="5"/>
  <c r="BK142" i="5"/>
  <c r="BK149" i="6"/>
  <c r="J149" i="6"/>
  <c r="BK160" i="6"/>
  <c r="J163" i="6"/>
  <c r="J211" i="6"/>
  <c r="BK156" i="6"/>
  <c r="J136" i="6"/>
  <c r="BK181" i="6"/>
  <c r="J146" i="7"/>
  <c r="J185" i="7"/>
  <c r="BK150" i="7"/>
  <c r="BK190" i="7"/>
  <c r="J131" i="7"/>
  <c r="J163" i="8"/>
  <c r="BK171" i="8"/>
  <c r="BK163" i="8"/>
  <c r="J165" i="8"/>
  <c r="BK167" i="8"/>
  <c r="BK237" i="9"/>
  <c r="J192" i="9"/>
  <c r="J257" i="9"/>
  <c r="BK187" i="9"/>
  <c r="BK275" i="9"/>
  <c r="BK200" i="9"/>
  <c r="BK171" i="9"/>
  <c r="BK282" i="9"/>
  <c r="J233" i="9"/>
  <c r="BK126" i="9"/>
  <c r="BK235" i="9"/>
  <c r="J162" i="9"/>
  <c r="J128" i="9"/>
  <c r="BK245" i="9"/>
  <c r="J198" i="9"/>
  <c r="BK279" i="9"/>
  <c r="J229" i="9"/>
  <c r="BK148" i="9"/>
  <c r="BK239" i="9"/>
  <c r="BK183" i="9"/>
  <c r="BK129" i="10"/>
  <c r="J623" i="2"/>
  <c r="BK617" i="2"/>
  <c r="J615" i="2"/>
  <c r="BK611" i="2"/>
  <c r="BK605" i="2"/>
  <c r="J602" i="2"/>
  <c r="BK590" i="2"/>
  <c r="J584" i="2"/>
  <c r="BK576" i="2"/>
  <c r="BK570" i="2"/>
  <c r="BK558" i="2"/>
  <c r="J555" i="2"/>
  <c r="BK548" i="2"/>
  <c r="J545" i="2"/>
  <c r="BK537" i="2"/>
  <c r="BK534" i="2"/>
  <c r="J531" i="2"/>
  <c r="J524" i="2"/>
  <c r="J517" i="2"/>
  <c r="J514" i="2"/>
  <c r="BK505" i="2"/>
  <c r="J503" i="2"/>
  <c r="J497" i="2"/>
  <c r="BK489" i="2"/>
  <c r="J484" i="2"/>
  <c r="BK478" i="2"/>
  <c r="J475" i="2"/>
  <c r="BK469" i="2"/>
  <c r="J466" i="2"/>
  <c r="J457" i="2"/>
  <c r="BK451" i="2"/>
  <c r="BK448" i="2"/>
  <c r="J443" i="2"/>
  <c r="BK436" i="2"/>
  <c r="J427" i="2"/>
  <c r="J404" i="2"/>
  <c r="J391" i="2"/>
  <c r="BK372" i="2"/>
  <c r="BK355" i="2"/>
  <c r="BK342" i="2"/>
  <c r="BK330" i="2"/>
  <c r="BK318" i="2"/>
  <c r="J281" i="2"/>
  <c r="BK249" i="2"/>
  <c r="J216" i="2"/>
  <c r="J208" i="2"/>
  <c r="BK193" i="2"/>
  <c r="J183" i="2"/>
  <c r="BK171" i="2"/>
  <c r="J157" i="2"/>
  <c r="J148" i="2"/>
  <c r="J128" i="3"/>
  <c r="BK146" i="3"/>
  <c r="J165" i="3"/>
  <c r="J126" i="3"/>
  <c r="BK142" i="3"/>
  <c r="J150" i="3"/>
  <c r="BK132" i="3"/>
  <c r="BK130" i="3"/>
  <c r="J210" i="4"/>
  <c r="J164" i="4"/>
  <c r="J236" i="4"/>
  <c r="BK210" i="4"/>
  <c r="BK166" i="4"/>
  <c r="J146" i="4"/>
  <c r="BK158" i="4"/>
  <c r="J216" i="4"/>
  <c r="J150" i="4"/>
  <c r="BK187" i="4"/>
  <c r="BK135" i="4"/>
  <c r="J144" i="4"/>
  <c r="J190" i="5"/>
  <c r="BK225" i="5"/>
  <c r="J134" i="5"/>
  <c r="BK193" i="5"/>
  <c r="BK138" i="5"/>
  <c r="BK200" i="5"/>
  <c r="BK130" i="5"/>
  <c r="BK166" i="5"/>
  <c r="BK186" i="5"/>
  <c r="J146" i="5"/>
  <c r="BK182" i="5"/>
  <c r="J128" i="5"/>
  <c r="J202" i="5"/>
  <c r="J156" i="5"/>
  <c r="BK190" i="6"/>
  <c r="BK136" i="6"/>
  <c r="BK225" i="6"/>
  <c r="J151" i="6"/>
  <c r="BK178" i="6"/>
  <c r="J220" i="6"/>
  <c r="J166" i="6"/>
  <c r="BK211" i="6"/>
  <c r="J190" i="6"/>
  <c r="BK194" i="7"/>
  <c r="BK133" i="7"/>
  <c r="BK175" i="7"/>
  <c r="J200" i="7"/>
  <c r="BK139" i="7"/>
  <c r="J183" i="7"/>
  <c r="BK134" i="8"/>
  <c r="J152" i="8"/>
  <c r="J156" i="8"/>
  <c r="BK149" i="8"/>
  <c r="BK277" i="9"/>
  <c r="J235" i="9"/>
  <c r="J183" i="9"/>
  <c r="BK255" i="9"/>
  <c r="BK181" i="9"/>
  <c r="J284" i="9"/>
  <c r="BK225" i="9"/>
  <c r="J139" i="9"/>
  <c r="J271" i="9"/>
  <c r="BK221" i="9"/>
  <c r="BK169" i="9"/>
  <c r="J261" i="9"/>
  <c r="BK179" i="9"/>
  <c r="J148" i="9"/>
  <c r="J253" i="9"/>
  <c r="J196" i="9"/>
  <c r="BK253" i="9"/>
  <c r="J210" i="9"/>
  <c r="BK154" i="9"/>
  <c r="J263" i="9"/>
  <c r="J165" i="9"/>
  <c r="J123" i="10"/>
  <c r="F36" i="2"/>
  <c r="J424" i="2"/>
  <c r="BK400" i="2"/>
  <c r="BK388" i="2"/>
  <c r="J376" i="2"/>
  <c r="J358" i="2"/>
  <c r="J345" i="2"/>
  <c r="J333" i="2"/>
  <c r="BK321" i="2"/>
  <c r="J312" i="2"/>
  <c r="BK259" i="2"/>
  <c r="BK237" i="2"/>
  <c r="J214" i="2"/>
  <c r="J206" i="2"/>
  <c r="J198" i="2"/>
  <c r="BK183" i="2"/>
  <c r="J174" i="2"/>
  <c r="BK160" i="2"/>
  <c r="BK148" i="2"/>
  <c r="BK140" i="3"/>
  <c r="BK165" i="3"/>
  <c r="J136" i="3"/>
  <c r="J156" i="3"/>
  <c r="BK167" i="3"/>
  <c r="J173" i="3"/>
  <c r="J142" i="3"/>
  <c r="BK138" i="3"/>
  <c r="BK214" i="4"/>
  <c r="J158" i="4"/>
  <c r="BK221" i="4"/>
  <c r="J172" i="4"/>
  <c r="BK152" i="4"/>
  <c r="J234" i="4"/>
  <c r="BK191" i="4"/>
  <c r="BK185" i="4"/>
  <c r="BK168" i="4"/>
  <c r="J133" i="4"/>
  <c r="BK227" i="4"/>
  <c r="BK177" i="4"/>
  <c r="J131" i="4"/>
  <c r="BK189" i="4"/>
  <c r="BK197" i="4"/>
  <c r="J221" i="4"/>
  <c r="BK156" i="4"/>
  <c r="J185" i="4"/>
  <c r="J137" i="4"/>
  <c r="BK174" i="5"/>
  <c r="J144" i="5"/>
  <c r="J219" i="5"/>
  <c r="BK172" i="5"/>
  <c r="J230" i="5"/>
  <c r="J148" i="5"/>
  <c r="BK156" i="5"/>
  <c r="J182" i="5"/>
  <c r="J140" i="5"/>
  <c r="BK206" i="5"/>
  <c r="BK152" i="5"/>
  <c r="BK195" i="5"/>
  <c r="J152" i="5"/>
  <c r="J169" i="6"/>
  <c r="J222" i="6"/>
  <c r="BK184" i="6"/>
  <c r="J184" i="6"/>
  <c r="J207" i="6"/>
  <c r="J125" i="6"/>
  <c r="BK201" i="6"/>
  <c r="J135" i="7"/>
  <c r="J141" i="7"/>
  <c r="J181" i="7"/>
  <c r="J126" i="7"/>
  <c r="J162" i="7"/>
  <c r="J202" i="7"/>
  <c r="BK152" i="8"/>
  <c r="J154" i="8"/>
  <c r="J173" i="8"/>
  <c r="J149" i="8"/>
  <c r="J131" i="8"/>
  <c r="J255" i="9"/>
  <c r="BK214" i="9"/>
  <c r="J167" i="9"/>
  <c r="J241" i="9"/>
  <c r="J177" i="9"/>
  <c r="J269" i="9"/>
  <c r="J187" i="9"/>
  <c r="J126" i="9"/>
  <c r="BK249" i="9"/>
  <c r="BK202" i="9"/>
  <c r="J237" i="9"/>
  <c r="J152" i="9"/>
  <c r="J259" i="9"/>
  <c r="J160" i="9"/>
  <c r="J251" i="9"/>
  <c r="J206" i="9"/>
  <c r="J279" i="9"/>
  <c r="J219" i="9"/>
  <c r="J171" i="9"/>
  <c r="F34" i="2"/>
  <c r="BK427" i="2"/>
  <c r="J409" i="2"/>
  <c r="J394" i="2"/>
  <c r="J388" i="2"/>
  <c r="BK361" i="2"/>
  <c r="J349" i="2"/>
  <c r="BK336" i="2"/>
  <c r="J324" i="2"/>
  <c r="J318" i="2"/>
  <c r="J296" i="2"/>
  <c r="BK243" i="2"/>
  <c r="J223" i="2"/>
  <c r="J212" i="2"/>
  <c r="J201" i="2"/>
  <c r="BK186" i="2"/>
  <c r="BK177" i="2"/>
  <c r="BK163" i="2"/>
  <c r="J151" i="2"/>
  <c r="J132" i="3"/>
  <c r="J161" i="3"/>
  <c r="J181" i="3"/>
  <c r="J134" i="3"/>
  <c r="BK163" i="3"/>
  <c r="BK177" i="3"/>
  <c r="BK152" i="3"/>
  <c r="J163" i="3"/>
  <c r="BK234" i="4"/>
  <c r="J189" i="4"/>
  <c r="BK154" i="4"/>
  <c r="J206" i="4"/>
  <c r="J160" i="4"/>
  <c r="J227" i="4"/>
  <c r="J139" i="4"/>
  <c r="J183" i="4"/>
  <c r="J154" i="4"/>
  <c r="J201" i="4"/>
  <c r="J166" i="4"/>
  <c r="BK198" i="5"/>
  <c r="J142" i="5"/>
  <c r="J204" i="5"/>
  <c r="BK134" i="5"/>
  <c r="J209" i="5"/>
  <c r="BK230" i="5"/>
  <c r="BK168" i="5"/>
  <c r="J215" i="5"/>
  <c r="J198" i="5"/>
  <c r="J150" i="5"/>
  <c r="BK219" i="5"/>
  <c r="J154" i="5"/>
  <c r="BK141" i="6"/>
  <c r="J178" i="6"/>
  <c r="J130" i="6"/>
  <c r="J156" i="6"/>
  <c r="BK193" i="6"/>
  <c r="BK217" i="6"/>
  <c r="J204" i="6"/>
  <c r="J175" i="6"/>
  <c r="J158" i="7"/>
  <c r="BK124" i="7"/>
  <c r="J137" i="7"/>
  <c r="J164" i="7"/>
  <c r="J179" i="7"/>
  <c r="J140" i="8"/>
  <c r="BK165" i="8"/>
  <c r="BK147" i="8"/>
  <c r="J127" i="8"/>
  <c r="BK273" i="9"/>
  <c r="J227" i="9"/>
  <c r="BK156" i="9"/>
  <c r="BK194" i="9"/>
  <c r="J154" i="9"/>
  <c r="J212" i="9"/>
  <c r="J239" i="9"/>
  <c r="BK271" i="9"/>
  <c r="BK219" i="9"/>
  <c r="J169" i="9"/>
  <c r="J141" i="9"/>
  <c r="J247" i="9"/>
  <c r="J173" i="9"/>
  <c r="J265" i="9"/>
  <c r="BK173" i="9"/>
  <c r="J277" i="9"/>
  <c r="J204" i="9"/>
  <c r="BK139" i="9"/>
  <c r="BK126" i="10"/>
  <c r="AS94" i="1"/>
  <c r="J747" i="2"/>
  <c r="J744" i="2"/>
  <c r="J738" i="2"/>
  <c r="J735" i="2"/>
  <c r="J732" i="2"/>
  <c r="J722" i="2"/>
  <c r="J719" i="2"/>
  <c r="J709" i="2"/>
  <c r="J699" i="2"/>
  <c r="J689" i="2"/>
  <c r="J686" i="2"/>
  <c r="J683" i="2"/>
  <c r="J675" i="2"/>
  <c r="J672" i="2"/>
  <c r="J669" i="2"/>
  <c r="J666" i="2"/>
  <c r="BK659" i="2"/>
  <c r="BK656" i="2"/>
  <c r="BK650" i="2"/>
  <c r="J650" i="2"/>
  <c r="J647" i="2"/>
  <c r="J644" i="2"/>
  <c r="J638" i="2"/>
  <c r="J632" i="2"/>
  <c r="J626" i="2"/>
  <c r="BK621" i="2"/>
  <c r="BK619" i="2"/>
  <c r="J617" i="2"/>
  <c r="BK613" i="2"/>
  <c r="J611" i="2"/>
  <c r="J605" i="2"/>
  <c r="J599" i="2"/>
  <c r="BK596" i="2"/>
  <c r="J590" i="2"/>
  <c r="J580" i="2"/>
  <c r="BK573" i="2"/>
  <c r="J570" i="2"/>
  <c r="J558" i="2"/>
  <c r="J552" i="2"/>
  <c r="BK545" i="2"/>
  <c r="J541" i="2"/>
  <c r="J534" i="2"/>
  <c r="BK528" i="2"/>
  <c r="BK520" i="2"/>
  <c r="BK517" i="2"/>
  <c r="BK508" i="2"/>
  <c r="BK503" i="2"/>
  <c r="J500" i="2"/>
  <c r="BK493" i="2"/>
  <c r="BK484" i="2"/>
  <c r="J481" i="2"/>
  <c r="BK475" i="2"/>
  <c r="J472" i="2"/>
  <c r="BK466" i="2"/>
  <c r="J463" i="2"/>
  <c r="J454" i="2"/>
  <c r="J448" i="2"/>
  <c r="BK439" i="2"/>
  <c r="J436" i="2"/>
  <c r="BK431" i="2"/>
  <c r="BK415" i="2"/>
  <c r="J397" i="2"/>
  <c r="BK384" i="2"/>
  <c r="J372" i="2"/>
  <c r="J352" i="2"/>
  <c r="J342" i="2"/>
  <c r="J327" i="2"/>
  <c r="J315" i="2"/>
  <c r="J266" i="2"/>
  <c r="J243" i="2"/>
  <c r="BK216" i="2"/>
  <c r="J210" i="2"/>
  <c r="BK198" i="2"/>
  <c r="BK180" i="2"/>
  <c r="J171" i="2"/>
  <c r="J160" i="2"/>
  <c r="BK145" i="2"/>
  <c r="J124" i="3"/>
  <c r="BK181" i="3"/>
  <c r="BK150" i="3"/>
  <c r="J171" i="3"/>
  <c r="J179" i="3"/>
  <c r="BK175" i="3"/>
  <c r="J183" i="3"/>
  <c r="BK134" i="3"/>
  <c r="J191" i="4"/>
  <c r="BK239" i="4"/>
  <c r="BK183" i="4"/>
  <c r="BK150" i="4"/>
  <c r="J214" i="4"/>
  <c r="BK219" i="4"/>
  <c r="J232" i="4"/>
  <c r="J156" i="4"/>
  <c r="J170" i="4"/>
  <c r="BK193" i="4"/>
  <c r="BK160" i="4"/>
  <c r="J158" i="5"/>
  <c r="J221" i="5"/>
  <c r="BK132" i="5"/>
  <c r="J195" i="5"/>
  <c r="J126" i="5"/>
  <c r="BK146" i="5"/>
  <c r="J164" i="5"/>
  <c r="J217" i="5"/>
  <c r="BK237" i="5"/>
  <c r="J211" i="5"/>
  <c r="BK160" i="5"/>
  <c r="J239" i="5"/>
  <c r="BK190" i="5"/>
  <c r="BK148" i="5"/>
  <c r="J158" i="6"/>
  <c r="J186" i="6"/>
  <c r="J225" i="6"/>
  <c r="J160" i="6"/>
  <c r="J199" i="6"/>
  <c r="BK163" i="6"/>
  <c r="BK186" i="6"/>
  <c r="BK183" i="7"/>
  <c r="J206" i="7"/>
  <c r="J143" i="7"/>
  <c r="BK185" i="7"/>
  <c r="BK204" i="7"/>
  <c r="J185" i="8"/>
  <c r="BK131" i="8"/>
  <c r="BK175" i="8"/>
  <c r="BK187" i="8"/>
  <c r="BK259" i="9"/>
  <c r="J225" i="9"/>
  <c r="BK175" i="9"/>
  <c r="J208" i="9"/>
  <c r="J144" i="9"/>
  <c r="BK192" i="9"/>
  <c r="J134" i="9"/>
  <c r="BK223" i="9"/>
  <c r="BK146" i="9"/>
  <c r="J185" i="9"/>
  <c r="J150" i="9"/>
  <c r="J273" i="9"/>
  <c r="J214" i="9"/>
  <c r="BK134" i="9"/>
  <c r="BK243" i="9"/>
  <c r="BK141" i="9"/>
  <c r="BK251" i="9"/>
  <c r="J194" i="9"/>
  <c r="J129" i="10"/>
  <c r="F35" i="2"/>
  <c r="J431" i="2"/>
  <c r="BK409" i="2"/>
  <c r="BK394" i="2"/>
  <c r="J384" i="2"/>
  <c r="J361" i="2"/>
  <c r="BK345" i="2"/>
  <c r="BK333" i="2"/>
  <c r="J321" i="2"/>
  <c r="BK281" i="2"/>
  <c r="J237" i="2"/>
  <c r="BK214" i="2"/>
  <c r="BK206" i="2"/>
  <c r="J193" i="2"/>
  <c r="BK174" i="2"/>
  <c r="BK154" i="2"/>
  <c r="BK142" i="2"/>
  <c r="J138" i="3"/>
  <c r="J144" i="3"/>
  <c r="BK136" i="3"/>
  <c r="J167" i="3"/>
  <c r="BK126" i="3"/>
  <c r="BK124" i="3"/>
  <c r="J181" i="4"/>
  <c r="BK148" i="4"/>
  <c r="BK175" i="4"/>
  <c r="J193" i="4"/>
  <c r="J187" i="4"/>
  <c r="BK142" i="4"/>
  <c r="J229" i="4"/>
  <c r="J223" i="4"/>
  <c r="BK179" i="4"/>
  <c r="BK223" i="4"/>
  <c r="BK146" i="4"/>
  <c r="BK172" i="4"/>
  <c r="J208" i="4"/>
  <c r="J152" i="4"/>
  <c r="J179" i="4"/>
  <c r="BK211" i="5"/>
  <c r="J132" i="5"/>
  <c r="J174" i="5"/>
  <c r="BK239" i="5"/>
  <c r="BK136" i="5"/>
  <c r="BK184" i="5"/>
  <c r="BK128" i="5"/>
  <c r="J206" i="5"/>
  <c r="BK228" i="5"/>
  <c r="J178" i="5"/>
  <c r="BK204" i="5"/>
  <c r="J160" i="5"/>
  <c r="BK173" i="6"/>
  <c r="BK158" i="6"/>
  <c r="J173" i="6"/>
  <c r="BK207" i="6"/>
  <c r="BK222" i="6"/>
  <c r="BK169" i="6"/>
  <c r="BK175" i="6"/>
  <c r="J193" i="6"/>
  <c r="BK144" i="6"/>
  <c r="BK137" i="7"/>
  <c r="BK170" i="7"/>
  <c r="BK202" i="7"/>
  <c r="J148" i="7"/>
  <c r="J196" i="7"/>
  <c r="BK138" i="8"/>
  <c r="J138" i="8"/>
  <c r="J147" i="8"/>
  <c r="BK154" i="8"/>
  <c r="J243" i="9"/>
  <c r="BK206" i="9"/>
  <c r="BK152" i="9"/>
  <c r="J221" i="9"/>
  <c r="BK150" i="9"/>
  <c r="J231" i="9"/>
  <c r="BK144" i="9"/>
  <c r="BK263" i="9"/>
  <c r="BK212" i="9"/>
  <c r="BK162" i="9"/>
  <c r="BK233" i="9"/>
  <c r="J156" i="9"/>
  <c r="BK130" i="9"/>
  <c r="BK231" i="9"/>
  <c r="BK185" i="9"/>
  <c r="BK267" i="9"/>
  <c r="J216" i="9"/>
  <c r="J282" i="9"/>
  <c r="BK227" i="9"/>
  <c r="J146" i="9"/>
  <c r="F37" i="2"/>
  <c r="BK420" i="2"/>
  <c r="BK404" i="2"/>
  <c r="BK391" i="2"/>
  <c r="J380" i="2"/>
  <c r="BK352" i="2"/>
  <c r="BK339" i="2"/>
  <c r="BK327" i="2"/>
  <c r="BK315" i="2"/>
  <c r="BK266" i="2"/>
  <c r="BK230" i="2"/>
  <c r="BK212" i="2"/>
  <c r="BK204" i="2"/>
  <c r="BK189" i="2"/>
  <c r="J177" i="2"/>
  <c r="J167" i="2"/>
  <c r="J154" i="2"/>
  <c r="J142" i="2"/>
  <c r="BK154" i="3"/>
  <c r="J152" i="3"/>
  <c r="J177" i="3"/>
  <c r="J130" i="3"/>
  <c r="J154" i="3"/>
  <c r="BK156" i="3"/>
  <c r="BK148" i="3"/>
  <c r="BK225" i="4"/>
  <c r="J168" i="4"/>
  <c r="BK229" i="4"/>
  <c r="J199" i="4"/>
  <c r="BK162" i="4"/>
  <c r="BK206" i="4"/>
  <c r="BK144" i="4"/>
  <c r="J148" i="4"/>
  <c r="BK208" i="4"/>
  <c r="BK129" i="4"/>
  <c r="J177" i="4"/>
  <c r="BK195" i="4"/>
  <c r="J234" i="5"/>
  <c r="BK144" i="5"/>
  <c r="J184" i="5"/>
  <c r="BK126" i="5"/>
  <c r="BK202" i="5"/>
  <c r="BK150" i="5"/>
  <c r="J213" i="5"/>
  <c r="BK162" i="5"/>
  <c r="BK170" i="5"/>
  <c r="BK232" i="5"/>
  <c r="J170" i="5"/>
  <c r="J225" i="5"/>
  <c r="BK164" i="5"/>
  <c r="J136" i="5"/>
  <c r="BK213" i="5"/>
  <c r="J168" i="5"/>
  <c r="BK199" i="6"/>
  <c r="BK196" i="6"/>
  <c r="J171" i="6"/>
  <c r="BK125" i="6"/>
  <c r="J144" i="6"/>
  <c r="J201" i="6"/>
  <c r="J141" i="6"/>
  <c r="BK214" i="6"/>
  <c r="J214" i="6"/>
  <c r="J128" i="7"/>
  <c r="BK131" i="7"/>
  <c r="J166" i="7"/>
  <c r="J124" i="7"/>
  <c r="J152" i="7"/>
  <c r="J177" i="7"/>
  <c r="J183" i="8"/>
  <c r="J191" i="8"/>
  <c r="J134" i="8"/>
  <c r="BK129" i="8"/>
  <c r="BK229" i="9"/>
  <c r="BK198" i="9"/>
  <c r="J132" i="9"/>
  <c r="BK204" i="9"/>
  <c r="BK158" i="9"/>
  <c r="J249" i="9"/>
  <c r="BK177" i="9"/>
  <c r="BK284" i="9"/>
  <c r="J245" i="9"/>
  <c r="BK189" i="9"/>
  <c r="BK265" i="9"/>
  <c r="BK196" i="9"/>
  <c r="BK167" i="9"/>
  <c r="BK137" i="9"/>
  <c r="J202" i="9"/>
  <c r="BK257" i="9"/>
  <c r="BK165" i="9"/>
  <c r="J130" i="9"/>
  <c r="J175" i="9"/>
  <c r="BK123" i="10"/>
  <c r="R121" i="10" l="1"/>
  <c r="R120" i="10" s="1"/>
  <c r="BK203" i="2"/>
  <c r="J203" i="2"/>
  <c r="J99" i="2" s="1"/>
  <c r="R258" i="2"/>
  <c r="R257" i="2" s="1"/>
  <c r="R140" i="2" s="1"/>
  <c r="T403" i="2"/>
  <c r="T442" i="2"/>
  <c r="BK477" i="2"/>
  <c r="J477" i="2" s="1"/>
  <c r="J108" i="2" s="1"/>
  <c r="P572" i="2"/>
  <c r="R625" i="2"/>
  <c r="P658" i="2"/>
  <c r="T737" i="2"/>
  <c r="T160" i="3"/>
  <c r="BK141" i="4"/>
  <c r="J141" i="4" s="1"/>
  <c r="J100" i="4" s="1"/>
  <c r="BK203" i="4"/>
  <c r="J203" i="4" s="1"/>
  <c r="J102" i="4" s="1"/>
  <c r="P231" i="4"/>
  <c r="T125" i="5"/>
  <c r="BK208" i="5"/>
  <c r="J208" i="5" s="1"/>
  <c r="J101" i="5" s="1"/>
  <c r="BK236" i="5"/>
  <c r="J236" i="5" s="1"/>
  <c r="J103" i="5" s="1"/>
  <c r="P124" i="6"/>
  <c r="P162" i="6"/>
  <c r="BK203" i="6"/>
  <c r="J203" i="6" s="1"/>
  <c r="J102" i="6" s="1"/>
  <c r="R123" i="7"/>
  <c r="T145" i="7"/>
  <c r="T187" i="7"/>
  <c r="T122" i="7" s="1"/>
  <c r="T126" i="8"/>
  <c r="T125" i="8"/>
  <c r="P137" i="8"/>
  <c r="P144" i="8"/>
  <c r="P151" i="8"/>
  <c r="R203" i="2"/>
  <c r="P258" i="2"/>
  <c r="R403" i="2"/>
  <c r="P442" i="2"/>
  <c r="T477" i="2"/>
  <c r="T572" i="2"/>
  <c r="T607" i="2"/>
  <c r="P688" i="2"/>
  <c r="T123" i="3"/>
  <c r="T122" i="3" s="1"/>
  <c r="T121" i="3" s="1"/>
  <c r="T120" i="3" s="1"/>
  <c r="R128" i="4"/>
  <c r="BK174" i="4"/>
  <c r="J174" i="4" s="1"/>
  <c r="J101" i="4" s="1"/>
  <c r="R218" i="4"/>
  <c r="BK197" i="5"/>
  <c r="J197" i="5"/>
  <c r="J100" i="5"/>
  <c r="BK227" i="5"/>
  <c r="J227" i="5"/>
  <c r="J102" i="5" s="1"/>
  <c r="R124" i="6"/>
  <c r="BK162" i="6"/>
  <c r="J162" i="6" s="1"/>
  <c r="J100" i="6" s="1"/>
  <c r="R203" i="6"/>
  <c r="BK130" i="7"/>
  <c r="J130" i="7"/>
  <c r="J98" i="7" s="1"/>
  <c r="T172" i="7"/>
  <c r="T199" i="7"/>
  <c r="R126" i="8"/>
  <c r="R125" i="8"/>
  <c r="R158" i="8"/>
  <c r="BK125" i="9"/>
  <c r="J125" i="9"/>
  <c r="J98" i="9" s="1"/>
  <c r="T136" i="9"/>
  <c r="BK191" i="9"/>
  <c r="J191" i="9" s="1"/>
  <c r="J101" i="9" s="1"/>
  <c r="P191" i="9"/>
  <c r="BK281" i="9"/>
  <c r="J281" i="9"/>
  <c r="J103" i="9" s="1"/>
  <c r="P141" i="2"/>
  <c r="R311" i="2"/>
  <c r="R423" i="2"/>
  <c r="P507" i="2"/>
  <c r="P566" i="2"/>
  <c r="BK598" i="2"/>
  <c r="J598" i="2" s="1"/>
  <c r="J114" i="2" s="1"/>
  <c r="P625" i="2"/>
  <c r="BK658" i="2"/>
  <c r="J658" i="2"/>
  <c r="J117" i="2"/>
  <c r="BK737" i="2"/>
  <c r="J737" i="2"/>
  <c r="J119" i="2" s="1"/>
  <c r="P123" i="3"/>
  <c r="R141" i="4"/>
  <c r="R203" i="4"/>
  <c r="R231" i="4"/>
  <c r="P125" i="5"/>
  <c r="T192" i="5"/>
  <c r="T197" i="5"/>
  <c r="T227" i="5"/>
  <c r="P143" i="6"/>
  <c r="P177" i="6"/>
  <c r="P130" i="7"/>
  <c r="BK172" i="7"/>
  <c r="J172" i="7"/>
  <c r="J100" i="7"/>
  <c r="P199" i="7"/>
  <c r="BK126" i="8"/>
  <c r="R137" i="8"/>
  <c r="R144" i="8"/>
  <c r="T151" i="8"/>
  <c r="BK136" i="9"/>
  <c r="J136" i="9"/>
  <c r="J99" i="9"/>
  <c r="T218" i="9"/>
  <c r="T203" i="2"/>
  <c r="BK258" i="2"/>
  <c r="J258" i="2"/>
  <c r="J101" i="2" s="1"/>
  <c r="BK403" i="2"/>
  <c r="J403" i="2"/>
  <c r="J103" i="2"/>
  <c r="BK442" i="2"/>
  <c r="J442" i="2" s="1"/>
  <c r="J107" i="2" s="1"/>
  <c r="R477" i="2"/>
  <c r="BK572" i="2"/>
  <c r="J572" i="2"/>
  <c r="J113" i="2"/>
  <c r="BK625" i="2"/>
  <c r="J625" i="2"/>
  <c r="J116" i="2" s="1"/>
  <c r="R658" i="2"/>
  <c r="R737" i="2"/>
  <c r="R160" i="3"/>
  <c r="T141" i="4"/>
  <c r="T203" i="4"/>
  <c r="T231" i="4"/>
  <c r="R192" i="5"/>
  <c r="R197" i="5"/>
  <c r="P227" i="5"/>
  <c r="T124" i="6"/>
  <c r="R162" i="6"/>
  <c r="P203" i="6"/>
  <c r="P123" i="7"/>
  <c r="P145" i="7"/>
  <c r="P187" i="7"/>
  <c r="P158" i="8"/>
  <c r="R125" i="9"/>
  <c r="T125" i="9"/>
  <c r="R218" i="9"/>
  <c r="P203" i="2"/>
  <c r="T258" i="2"/>
  <c r="P403" i="2"/>
  <c r="R442" i="2"/>
  <c r="P477" i="2"/>
  <c r="R572" i="2"/>
  <c r="T625" i="2"/>
  <c r="T658" i="2"/>
  <c r="P737" i="2"/>
  <c r="BK123" i="3"/>
  <c r="J123" i="3"/>
  <c r="J99" i="3"/>
  <c r="P128" i="4"/>
  <c r="T174" i="4"/>
  <c r="T218" i="4"/>
  <c r="P192" i="5"/>
  <c r="P197" i="5"/>
  <c r="R227" i="5"/>
  <c r="BK124" i="6"/>
  <c r="T162" i="6"/>
  <c r="T177" i="6"/>
  <c r="T130" i="7"/>
  <c r="P172" i="7"/>
  <c r="BK199" i="7"/>
  <c r="J199" i="7"/>
  <c r="J102" i="7"/>
  <c r="BK158" i="8"/>
  <c r="J158" i="8"/>
  <c r="J104" i="8" s="1"/>
  <c r="R136" i="9"/>
  <c r="R164" i="9"/>
  <c r="R191" i="9"/>
  <c r="R281" i="9"/>
  <c r="BK141" i="2"/>
  <c r="J141" i="2" s="1"/>
  <c r="J98" i="2" s="1"/>
  <c r="T311" i="2"/>
  <c r="T257" i="2"/>
  <c r="T140" i="2" s="1"/>
  <c r="P423" i="2"/>
  <c r="R507" i="2"/>
  <c r="T566" i="2"/>
  <c r="T598" i="2"/>
  <c r="R607" i="2"/>
  <c r="T688" i="2"/>
  <c r="P160" i="3"/>
  <c r="P141" i="4"/>
  <c r="P203" i="4"/>
  <c r="BK231" i="4"/>
  <c r="J231" i="4"/>
  <c r="J104" i="4" s="1"/>
  <c r="R125" i="5"/>
  <c r="P208" i="5"/>
  <c r="P236" i="5"/>
  <c r="T143" i="6"/>
  <c r="T203" i="6"/>
  <c r="R130" i="7"/>
  <c r="R172" i="7"/>
  <c r="P126" i="8"/>
  <c r="P125" i="8"/>
  <c r="BK137" i="8"/>
  <c r="BK136" i="8" s="1"/>
  <c r="J136" i="8" s="1"/>
  <c r="J100" i="8" s="1"/>
  <c r="J137" i="8"/>
  <c r="J101" i="8"/>
  <c r="BK144" i="8"/>
  <c r="J144" i="8"/>
  <c r="J102" i="8"/>
  <c r="BK151" i="8"/>
  <c r="J151" i="8"/>
  <c r="J103" i="8"/>
  <c r="BK164" i="9"/>
  <c r="J164" i="9"/>
  <c r="J100" i="9" s="1"/>
  <c r="T164" i="9"/>
  <c r="T191" i="9"/>
  <c r="P281" i="9"/>
  <c r="R141" i="2"/>
  <c r="BK311" i="2"/>
  <c r="BK257" i="2" s="1"/>
  <c r="J257" i="2" s="1"/>
  <c r="J100" i="2" s="1"/>
  <c r="J311" i="2"/>
  <c r="J102" i="2" s="1"/>
  <c r="BK423" i="2"/>
  <c r="J423" i="2"/>
  <c r="J104" i="2" s="1"/>
  <c r="T507" i="2"/>
  <c r="R566" i="2"/>
  <c r="R598" i="2"/>
  <c r="P607" i="2"/>
  <c r="R688" i="2"/>
  <c r="R123" i="3"/>
  <c r="R122" i="3"/>
  <c r="R121" i="3" s="1"/>
  <c r="R120" i="3" s="1"/>
  <c r="T128" i="4"/>
  <c r="T127" i="4"/>
  <c r="T126" i="4"/>
  <c r="T125" i="4" s="1"/>
  <c r="P174" i="4"/>
  <c r="P218" i="4"/>
  <c r="BK125" i="5"/>
  <c r="R208" i="5"/>
  <c r="R236" i="5"/>
  <c r="R143" i="6"/>
  <c r="R177" i="6"/>
  <c r="T123" i="7"/>
  <c r="R145" i="7"/>
  <c r="R187" i="7"/>
  <c r="T137" i="8"/>
  <c r="T144" i="8"/>
  <c r="R151" i="8"/>
  <c r="P136" i="9"/>
  <c r="P218" i="9"/>
  <c r="T141" i="2"/>
  <c r="P311" i="2"/>
  <c r="T423" i="2"/>
  <c r="BK507" i="2"/>
  <c r="J507" i="2"/>
  <c r="J109" i="2"/>
  <c r="BK566" i="2"/>
  <c r="J566" i="2"/>
  <c r="J112" i="2"/>
  <c r="P598" i="2"/>
  <c r="BK607" i="2"/>
  <c r="J607" i="2"/>
  <c r="J115" i="2"/>
  <c r="BK688" i="2"/>
  <c r="J688" i="2" s="1"/>
  <c r="J118" i="2" s="1"/>
  <c r="BK160" i="3"/>
  <c r="J160" i="3" s="1"/>
  <c r="J100" i="3" s="1"/>
  <c r="BK128" i="4"/>
  <c r="BK127" i="4" s="1"/>
  <c r="J127" i="4" s="1"/>
  <c r="J98" i="4" s="1"/>
  <c r="J128" i="4"/>
  <c r="J99" i="4"/>
  <c r="R174" i="4"/>
  <c r="BK218" i="4"/>
  <c r="J218" i="4"/>
  <c r="J103" i="4" s="1"/>
  <c r="BK192" i="5"/>
  <c r="J192" i="5"/>
  <c r="J99" i="5"/>
  <c r="T208" i="5"/>
  <c r="T236" i="5"/>
  <c r="BK143" i="6"/>
  <c r="J143" i="6"/>
  <c r="J99" i="6" s="1"/>
  <c r="BK177" i="6"/>
  <c r="J177" i="6"/>
  <c r="J101" i="6"/>
  <c r="BK123" i="7"/>
  <c r="J123" i="7" s="1"/>
  <c r="J97" i="7" s="1"/>
  <c r="BK145" i="7"/>
  <c r="J145" i="7" s="1"/>
  <c r="J99" i="7" s="1"/>
  <c r="BK187" i="7"/>
  <c r="J187" i="7"/>
  <c r="J101" i="7"/>
  <c r="R199" i="7"/>
  <c r="T158" i="8"/>
  <c r="P125" i="9"/>
  <c r="P164" i="9"/>
  <c r="BK218" i="9"/>
  <c r="J218" i="9"/>
  <c r="J102" i="9"/>
  <c r="T281" i="9"/>
  <c r="BK554" i="2"/>
  <c r="J554" i="2"/>
  <c r="J110" i="2"/>
  <c r="BK122" i="10"/>
  <c r="J122" i="10"/>
  <c r="J98" i="10"/>
  <c r="BK438" i="2"/>
  <c r="J438" i="2"/>
  <c r="J105" i="2" s="1"/>
  <c r="BK238" i="4"/>
  <c r="J238" i="4"/>
  <c r="J105" i="4" s="1"/>
  <c r="BK557" i="2"/>
  <c r="J557" i="2"/>
  <c r="J111" i="2"/>
  <c r="BK133" i="8"/>
  <c r="J133" i="8" s="1"/>
  <c r="J99" i="8" s="1"/>
  <c r="BK125" i="10"/>
  <c r="J125" i="10" s="1"/>
  <c r="J99" i="10" s="1"/>
  <c r="BK128" i="10"/>
  <c r="J128" i="10"/>
  <c r="J100" i="10"/>
  <c r="BE123" i="10"/>
  <c r="BE126" i="10"/>
  <c r="J114" i="10"/>
  <c r="E85" i="10"/>
  <c r="F117" i="10"/>
  <c r="BE129" i="10"/>
  <c r="J126" i="8"/>
  <c r="J98" i="8"/>
  <c r="F92" i="9"/>
  <c r="BE179" i="9"/>
  <c r="BE206" i="9"/>
  <c r="BE208" i="9"/>
  <c r="BE210" i="9"/>
  <c r="BE214" i="9"/>
  <c r="BE216" i="9"/>
  <c r="BE223" i="9"/>
  <c r="BE284" i="9"/>
  <c r="J117" i="9"/>
  <c r="BE137" i="9"/>
  <c r="BE185" i="9"/>
  <c r="BE189" i="9"/>
  <c r="BE202" i="9"/>
  <c r="BE212" i="9"/>
  <c r="BE225" i="9"/>
  <c r="BE275" i="9"/>
  <c r="BE128" i="9"/>
  <c r="BE148" i="9"/>
  <c r="BE154" i="9"/>
  <c r="BE156" i="9"/>
  <c r="BE162" i="9"/>
  <c r="BE177" i="9"/>
  <c r="BE181" i="9"/>
  <c r="BE192" i="9"/>
  <c r="BE237" i="9"/>
  <c r="BE239" i="9"/>
  <c r="BE261" i="9"/>
  <c r="BE126" i="9"/>
  <c r="BE187" i="9"/>
  <c r="BE194" i="9"/>
  <c r="BE245" i="9"/>
  <c r="BE247" i="9"/>
  <c r="BE257" i="9"/>
  <c r="BE132" i="9"/>
  <c r="BE134" i="9"/>
  <c r="BE144" i="9"/>
  <c r="BE150" i="9"/>
  <c r="BE152" i="9"/>
  <c r="BE158" i="9"/>
  <c r="BE160" i="9"/>
  <c r="BE165" i="9"/>
  <c r="BE175" i="9"/>
  <c r="BE200" i="9"/>
  <c r="BE204" i="9"/>
  <c r="BE227" i="9"/>
  <c r="BE241" i="9"/>
  <c r="BE255" i="9"/>
  <c r="BE259" i="9"/>
  <c r="BE277" i="9"/>
  <c r="BE130" i="9"/>
  <c r="BE183" i="9"/>
  <c r="BE198" i="9"/>
  <c r="BE221" i="9"/>
  <c r="BE235" i="9"/>
  <c r="BE243" i="9"/>
  <c r="BE267" i="9"/>
  <c r="E85" i="9"/>
  <c r="BE139" i="9"/>
  <c r="BE146" i="9"/>
  <c r="BE167" i="9"/>
  <c r="BE169" i="9"/>
  <c r="BE173" i="9"/>
  <c r="BE229" i="9"/>
  <c r="BE231" i="9"/>
  <c r="BE233" i="9"/>
  <c r="BE253" i="9"/>
  <c r="BE263" i="9"/>
  <c r="BE271" i="9"/>
  <c r="BE273" i="9"/>
  <c r="BE279" i="9"/>
  <c r="BE282" i="9"/>
  <c r="BE141" i="9"/>
  <c r="BE171" i="9"/>
  <c r="BE196" i="9"/>
  <c r="BE219" i="9"/>
  <c r="BE249" i="9"/>
  <c r="BE251" i="9"/>
  <c r="BE265" i="9"/>
  <c r="BE269" i="9"/>
  <c r="J118" i="8"/>
  <c r="BE140" i="8"/>
  <c r="BE179" i="8"/>
  <c r="BE189" i="8"/>
  <c r="BE138" i="8"/>
  <c r="BE169" i="8"/>
  <c r="BE171" i="8"/>
  <c r="BE183" i="8"/>
  <c r="BE134" i="8"/>
  <c r="F92" i="8"/>
  <c r="BE131" i="8"/>
  <c r="BE149" i="8"/>
  <c r="BE177" i="8"/>
  <c r="BE142" i="8"/>
  <c r="BE159" i="8"/>
  <c r="BE187" i="8"/>
  <c r="E85" i="8"/>
  <c r="BE127" i="8"/>
  <c r="BE129" i="8"/>
  <c r="BE145" i="8"/>
  <c r="BE147" i="8"/>
  <c r="BE173" i="8"/>
  <c r="BE152" i="8"/>
  <c r="BE154" i="8"/>
  <c r="BE156" i="8"/>
  <c r="BE161" i="8"/>
  <c r="BE163" i="8"/>
  <c r="BE165" i="8"/>
  <c r="BE167" i="8"/>
  <c r="BE175" i="8"/>
  <c r="BE181" i="8"/>
  <c r="BE185" i="8"/>
  <c r="BE191" i="8"/>
  <c r="J124" i="6"/>
  <c r="J98" i="6" s="1"/>
  <c r="E112" i="7"/>
  <c r="BE126" i="7"/>
  <c r="BE150" i="7"/>
  <c r="BE154" i="7"/>
  <c r="BE170" i="7"/>
  <c r="BE202" i="7"/>
  <c r="BE204" i="7"/>
  <c r="BE206" i="7"/>
  <c r="J116" i="7"/>
  <c r="BE124" i="7"/>
  <c r="BE135" i="7"/>
  <c r="BE162" i="7"/>
  <c r="BE177" i="7"/>
  <c r="BE131" i="7"/>
  <c r="BE158" i="7"/>
  <c r="BE164" i="7"/>
  <c r="BE166" i="7"/>
  <c r="BE181" i="7"/>
  <c r="BE185" i="7"/>
  <c r="BE194" i="7"/>
  <c r="BE200" i="7"/>
  <c r="F119" i="7"/>
  <c r="BE128" i="7"/>
  <c r="BE137" i="7"/>
  <c r="BE160" i="7"/>
  <c r="BE175" i="7"/>
  <c r="BE196" i="7"/>
  <c r="BE133" i="7"/>
  <c r="BE139" i="7"/>
  <c r="BE141" i="7"/>
  <c r="BE146" i="7"/>
  <c r="BE148" i="7"/>
  <c r="BE168" i="7"/>
  <c r="BE173" i="7"/>
  <c r="BE179" i="7"/>
  <c r="BE183" i="7"/>
  <c r="BE188" i="7"/>
  <c r="BE190" i="7"/>
  <c r="BE143" i="7"/>
  <c r="BE152" i="7"/>
  <c r="BE156" i="7"/>
  <c r="BE192" i="7"/>
  <c r="E85" i="6"/>
  <c r="BE125" i="6"/>
  <c r="BE160" i="6"/>
  <c r="BE163" i="6"/>
  <c r="BE166" i="6"/>
  <c r="BE225" i="6"/>
  <c r="BE158" i="6"/>
  <c r="BE175" i="6"/>
  <c r="BE207" i="6"/>
  <c r="J125" i="5"/>
  <c r="J98" i="5"/>
  <c r="BE156" i="6"/>
  <c r="BE171" i="6"/>
  <c r="BE201" i="6"/>
  <c r="BE204" i="6"/>
  <c r="BE222" i="6"/>
  <c r="BE149" i="6"/>
  <c r="BE151" i="6"/>
  <c r="BE173" i="6"/>
  <c r="BE141" i="6"/>
  <c r="BE169" i="6"/>
  <c r="BE193" i="6"/>
  <c r="BE211" i="6"/>
  <c r="BE214" i="6"/>
  <c r="J116" i="6"/>
  <c r="BE136" i="6"/>
  <c r="BE144" i="6"/>
  <c r="BE196" i="6"/>
  <c r="BE199" i="6"/>
  <c r="BE130" i="6"/>
  <c r="BE184" i="6"/>
  <c r="BE186" i="6"/>
  <c r="BE190" i="6"/>
  <c r="F92" i="6"/>
  <c r="BE178" i="6"/>
  <c r="BE181" i="6"/>
  <c r="BE217" i="6"/>
  <c r="BE220" i="6"/>
  <c r="E85" i="5"/>
  <c r="BE136" i="5"/>
  <c r="BE138" i="5"/>
  <c r="BE144" i="5"/>
  <c r="BE180" i="5"/>
  <c r="BE182" i="5"/>
  <c r="BE184" i="5"/>
  <c r="BE186" i="5"/>
  <c r="BE230" i="5"/>
  <c r="BE132" i="5"/>
  <c r="BE170" i="5"/>
  <c r="BE174" i="5"/>
  <c r="BE188" i="5"/>
  <c r="BE193" i="5"/>
  <c r="BE202" i="5"/>
  <c r="BE126" i="5"/>
  <c r="BE128" i="5"/>
  <c r="BE130" i="5"/>
  <c r="BE162" i="5"/>
  <c r="BE164" i="5"/>
  <c r="BE200" i="5"/>
  <c r="BE209" i="5"/>
  <c r="BE211" i="5"/>
  <c r="BE219" i="5"/>
  <c r="F120" i="5"/>
  <c r="BE134" i="5"/>
  <c r="BE140" i="5"/>
  <c r="BE142" i="5"/>
  <c r="BE146" i="5"/>
  <c r="BE148" i="5"/>
  <c r="BE160" i="5"/>
  <c r="BE206" i="5"/>
  <c r="BE213" i="5"/>
  <c r="BE221" i="5"/>
  <c r="BE228" i="5"/>
  <c r="BE156" i="5"/>
  <c r="BE158" i="5"/>
  <c r="BE168" i="5"/>
  <c r="BE172" i="5"/>
  <c r="BE176" i="5"/>
  <c r="BE178" i="5"/>
  <c r="BE198" i="5"/>
  <c r="BE204" i="5"/>
  <c r="BE223" i="5"/>
  <c r="BE232" i="5"/>
  <c r="BE234" i="5"/>
  <c r="BE237" i="5"/>
  <c r="BE154" i="5"/>
  <c r="J89" i="5"/>
  <c r="BE166" i="5"/>
  <c r="BE190" i="5"/>
  <c r="BE150" i="5"/>
  <c r="BE152" i="5"/>
  <c r="BE195" i="5"/>
  <c r="BE215" i="5"/>
  <c r="BE217" i="5"/>
  <c r="BE225" i="5"/>
  <c r="BE239" i="5"/>
  <c r="BE148" i="4"/>
  <c r="BE181" i="4"/>
  <c r="J119" i="4"/>
  <c r="BE158" i="4"/>
  <c r="BE160" i="4"/>
  <c r="BE164" i="4"/>
  <c r="BE166" i="4"/>
  <c r="BE172" i="4"/>
  <c r="BE189" i="4"/>
  <c r="BE191" i="4"/>
  <c r="BE193" i="4"/>
  <c r="BE195" i="4"/>
  <c r="BE197" i="4"/>
  <c r="BE204" i="4"/>
  <c r="BE214" i="4"/>
  <c r="F92" i="4"/>
  <c r="BE177" i="4"/>
  <c r="BE183" i="4"/>
  <c r="BE185" i="4"/>
  <c r="BE187" i="4"/>
  <c r="BE206" i="4"/>
  <c r="E85" i="4"/>
  <c r="BE139" i="4"/>
  <c r="BE142" i="4"/>
  <c r="BE162" i="4"/>
  <c r="BE168" i="4"/>
  <c r="BE179" i="4"/>
  <c r="BE199" i="4"/>
  <c r="BE208" i="4"/>
  <c r="BE210" i="4"/>
  <c r="BE227" i="4"/>
  <c r="BE234" i="4"/>
  <c r="BK122" i="3"/>
  <c r="J122" i="3"/>
  <c r="J98" i="3" s="1"/>
  <c r="BE133" i="4"/>
  <c r="BE154" i="4"/>
  <c r="BE156" i="4"/>
  <c r="BE216" i="4"/>
  <c r="BE219" i="4"/>
  <c r="BE221" i="4"/>
  <c r="BE225" i="4"/>
  <c r="BE232" i="4"/>
  <c r="BE129" i="4"/>
  <c r="BE146" i="4"/>
  <c r="BE152" i="4"/>
  <c r="BE170" i="4"/>
  <c r="BE201" i="4"/>
  <c r="BE236" i="4"/>
  <c r="BE239" i="4"/>
  <c r="BE135" i="4"/>
  <c r="BE137" i="4"/>
  <c r="BE131" i="4"/>
  <c r="BE144" i="4"/>
  <c r="BE150" i="4"/>
  <c r="BE175" i="4"/>
  <c r="BE212" i="4"/>
  <c r="BE223" i="4"/>
  <c r="BE229" i="4"/>
  <c r="E85" i="3"/>
  <c r="F117" i="3"/>
  <c r="BE152" i="3"/>
  <c r="BE167" i="3"/>
  <c r="BE138" i="3"/>
  <c r="BE148" i="3"/>
  <c r="BE163" i="3"/>
  <c r="J114" i="3"/>
  <c r="BE124" i="3"/>
  <c r="BE130" i="3"/>
  <c r="BE144" i="3"/>
  <c r="BE146" i="3"/>
  <c r="BE158" i="3"/>
  <c r="BE165" i="3"/>
  <c r="BE175" i="3"/>
  <c r="BE179" i="3"/>
  <c r="BE181" i="3"/>
  <c r="BE183" i="3"/>
  <c r="BE154" i="3"/>
  <c r="BE171" i="3"/>
  <c r="BE134" i="3"/>
  <c r="BE140" i="3"/>
  <c r="BE142" i="3"/>
  <c r="BE169" i="3"/>
  <c r="BE126" i="3"/>
  <c r="BE128" i="3"/>
  <c r="BE132" i="3"/>
  <c r="BE150" i="3"/>
  <c r="BE156" i="3"/>
  <c r="BE136" i="3"/>
  <c r="BE161" i="3"/>
  <c r="BE173" i="3"/>
  <c r="BE177" i="3"/>
  <c r="E85" i="2"/>
  <c r="J89" i="2"/>
  <c r="F92" i="2"/>
  <c r="BE142" i="2"/>
  <c r="BE145" i="2"/>
  <c r="BE148" i="2"/>
  <c r="BE151" i="2"/>
  <c r="BE154" i="2"/>
  <c r="BE157" i="2"/>
  <c r="BE160" i="2"/>
  <c r="BE163" i="2"/>
  <c r="BE167" i="2"/>
  <c r="BE171" i="2"/>
  <c r="BE174" i="2"/>
  <c r="BE177" i="2"/>
  <c r="BE180" i="2"/>
  <c r="BE183" i="2"/>
  <c r="BE186" i="2"/>
  <c r="BE189" i="2"/>
  <c r="BE193" i="2"/>
  <c r="BE198" i="2"/>
  <c r="BE201" i="2"/>
  <c r="BE204" i="2"/>
  <c r="BE206" i="2"/>
  <c r="BE208" i="2"/>
  <c r="BE210" i="2"/>
  <c r="BE212" i="2"/>
  <c r="BE214" i="2"/>
  <c r="BE216" i="2"/>
  <c r="BE223" i="2"/>
  <c r="BE230" i="2"/>
  <c r="BE237" i="2"/>
  <c r="BE243" i="2"/>
  <c r="BE249" i="2"/>
  <c r="BE259" i="2"/>
  <c r="BE266" i="2"/>
  <c r="BE281" i="2"/>
  <c r="BE296" i="2"/>
  <c r="BE312" i="2"/>
  <c r="BE315" i="2"/>
  <c r="BE318" i="2"/>
  <c r="BE321" i="2"/>
  <c r="BE324" i="2"/>
  <c r="BE327" i="2"/>
  <c r="BE330" i="2"/>
  <c r="BE333" i="2"/>
  <c r="BE336" i="2"/>
  <c r="BE339" i="2"/>
  <c r="BE342" i="2"/>
  <c r="BE345" i="2"/>
  <c r="BE349" i="2"/>
  <c r="BE352" i="2"/>
  <c r="BE355" i="2"/>
  <c r="BE358" i="2"/>
  <c r="BE361" i="2"/>
  <c r="BE372" i="2"/>
  <c r="BE376" i="2"/>
  <c r="BE380" i="2"/>
  <c r="BE384" i="2"/>
  <c r="BE388" i="2"/>
  <c r="BE391" i="2"/>
  <c r="BE394" i="2"/>
  <c r="BE397" i="2"/>
  <c r="BE400" i="2"/>
  <c r="BE404" i="2"/>
  <c r="BE409" i="2"/>
  <c r="BE415" i="2"/>
  <c r="BE420" i="2"/>
  <c r="BE424" i="2"/>
  <c r="BE427" i="2"/>
  <c r="BE431" i="2"/>
  <c r="BE433" i="2"/>
  <c r="BE436" i="2"/>
  <c r="BE439" i="2"/>
  <c r="BE443" i="2"/>
  <c r="BE448" i="2"/>
  <c r="BE451" i="2"/>
  <c r="BE454" i="2"/>
  <c r="BE457" i="2"/>
  <c r="BE463" i="2"/>
  <c r="BE466" i="2"/>
  <c r="BE469" i="2"/>
  <c r="BE472" i="2"/>
  <c r="BE475" i="2"/>
  <c r="BE478" i="2"/>
  <c r="BE481" i="2"/>
  <c r="BE484" i="2"/>
  <c r="BE489" i="2"/>
  <c r="BE493" i="2"/>
  <c r="BE497" i="2"/>
  <c r="BE500" i="2"/>
  <c r="BE503" i="2"/>
  <c r="BE505" i="2"/>
  <c r="BE508" i="2"/>
  <c r="BE514" i="2"/>
  <c r="BE517" i="2"/>
  <c r="BE520" i="2"/>
  <c r="BE524" i="2"/>
  <c r="BE528" i="2"/>
  <c r="BE531" i="2"/>
  <c r="BE534" i="2"/>
  <c r="BE537" i="2"/>
  <c r="BE541" i="2"/>
  <c r="BE545" i="2"/>
  <c r="BE548" i="2"/>
  <c r="BE552" i="2"/>
  <c r="BE555" i="2"/>
  <c r="BE558" i="2"/>
  <c r="BE567" i="2"/>
  <c r="BE570" i="2"/>
  <c r="BE573" i="2"/>
  <c r="BE576" i="2"/>
  <c r="BE580" i="2"/>
  <c r="BE584" i="2"/>
  <c r="BE590" i="2"/>
  <c r="BE596" i="2"/>
  <c r="BE599" i="2"/>
  <c r="BE602" i="2"/>
  <c r="BE605" i="2"/>
  <c r="BE608" i="2"/>
  <c r="BE611" i="2"/>
  <c r="BE613" i="2"/>
  <c r="BE615" i="2"/>
  <c r="BE617" i="2"/>
  <c r="BE619" i="2"/>
  <c r="BE621" i="2"/>
  <c r="BE623" i="2"/>
  <c r="BE626" i="2"/>
  <c r="BE632" i="2"/>
  <c r="BE638" i="2"/>
  <c r="BE644" i="2"/>
  <c r="BE647" i="2"/>
  <c r="BE650" i="2"/>
  <c r="BE656" i="2"/>
  <c r="BE659" i="2"/>
  <c r="BE662" i="2"/>
  <c r="BE666" i="2"/>
  <c r="BE669" i="2"/>
  <c r="BE672" i="2"/>
  <c r="BE675" i="2"/>
  <c r="BE683" i="2"/>
  <c r="BE686" i="2"/>
  <c r="BE689" i="2"/>
  <c r="BE699" i="2"/>
  <c r="BE709" i="2"/>
  <c r="BE719" i="2"/>
  <c r="BE722" i="2"/>
  <c r="BE732" i="2"/>
  <c r="BE735" i="2"/>
  <c r="BE738" i="2"/>
  <c r="BE744" i="2"/>
  <c r="BE747" i="2"/>
  <c r="BE752" i="2"/>
  <c r="BE754" i="2"/>
  <c r="BB95" i="1"/>
  <c r="BC95" i="1"/>
  <c r="AW95" i="1"/>
  <c r="BA95" i="1"/>
  <c r="BD95" i="1"/>
  <c r="F34" i="4"/>
  <c r="BA97" i="1"/>
  <c r="F36" i="5"/>
  <c r="BC98" i="1"/>
  <c r="J34" i="7"/>
  <c r="AW100" i="1"/>
  <c r="F35" i="8"/>
  <c r="BB101" i="1" s="1"/>
  <c r="F36" i="10"/>
  <c r="BC103" i="1"/>
  <c r="J34" i="4"/>
  <c r="AW97" i="1"/>
  <c r="F34" i="5"/>
  <c r="BA98" i="1"/>
  <c r="F37" i="6"/>
  <c r="BD99" i="1" s="1"/>
  <c r="F34" i="8"/>
  <c r="BA101" i="1"/>
  <c r="F37" i="9"/>
  <c r="BD102" i="1"/>
  <c r="J34" i="3"/>
  <c r="AW96" i="1"/>
  <c r="F37" i="5"/>
  <c r="BD98" i="1" s="1"/>
  <c r="F37" i="7"/>
  <c r="BD100" i="1"/>
  <c r="F36" i="8"/>
  <c r="BC101" i="1"/>
  <c r="F37" i="10"/>
  <c r="BD103" i="1"/>
  <c r="J34" i="10"/>
  <c r="AW103" i="1" s="1"/>
  <c r="F36" i="3"/>
  <c r="BC96" i="1" s="1"/>
  <c r="F35" i="5"/>
  <c r="BB98" i="1" s="1"/>
  <c r="F34" i="7"/>
  <c r="BA100" i="1"/>
  <c r="F37" i="8"/>
  <c r="BD101" i="1" s="1"/>
  <c r="F35" i="9"/>
  <c r="BB102" i="1" s="1"/>
  <c r="F35" i="3"/>
  <c r="BB96" i="1" s="1"/>
  <c r="J34" i="5"/>
  <c r="AW98" i="1"/>
  <c r="J34" i="6"/>
  <c r="AW99" i="1" s="1"/>
  <c r="F35" i="7"/>
  <c r="BB100" i="1" s="1"/>
  <c r="J34" i="9"/>
  <c r="AW102" i="1" s="1"/>
  <c r="F35" i="4"/>
  <c r="BB97" i="1"/>
  <c r="F34" i="6"/>
  <c r="BA99" i="1" s="1"/>
  <c r="F36" i="7"/>
  <c r="BC100" i="1" s="1"/>
  <c r="F36" i="9"/>
  <c r="BC102" i="1" s="1"/>
  <c r="F37" i="3"/>
  <c r="BD96" i="1"/>
  <c r="F36" i="4"/>
  <c r="BC97" i="1" s="1"/>
  <c r="F36" i="6"/>
  <c r="BC99" i="1" s="1"/>
  <c r="J34" i="8"/>
  <c r="AW101" i="1" s="1"/>
  <c r="F35" i="10"/>
  <c r="BB103" i="1"/>
  <c r="F34" i="10"/>
  <c r="BA103" i="1" s="1"/>
  <c r="F34" i="3"/>
  <c r="BA96" i="1" s="1"/>
  <c r="F37" i="4"/>
  <c r="BD97" i="1" s="1"/>
  <c r="F35" i="6"/>
  <c r="BB99" i="1"/>
  <c r="F34" i="9"/>
  <c r="BA102" i="1" s="1"/>
  <c r="BK122" i="7" l="1"/>
  <c r="J122" i="7" s="1"/>
  <c r="J96" i="7" s="1"/>
  <c r="BK441" i="2"/>
  <c r="J441" i="2" s="1"/>
  <c r="J106" i="2" s="1"/>
  <c r="BK125" i="8"/>
  <c r="J125" i="8" s="1"/>
  <c r="J97" i="8" s="1"/>
  <c r="T124" i="5"/>
  <c r="T123" i="5"/>
  <c r="P127" i="4"/>
  <c r="P126" i="4" s="1"/>
  <c r="P125" i="4" s="1"/>
  <c r="AU97" i="1" s="1"/>
  <c r="R441" i="2"/>
  <c r="R139" i="2"/>
  <c r="T123" i="6"/>
  <c r="T122" i="6"/>
  <c r="P441" i="2"/>
  <c r="P136" i="8"/>
  <c r="P124" i="8"/>
  <c r="AU101" i="1"/>
  <c r="P124" i="9"/>
  <c r="P123" i="9"/>
  <c r="AU102" i="1"/>
  <c r="P122" i="7"/>
  <c r="AU100" i="1" s="1"/>
  <c r="R136" i="8"/>
  <c r="R124" i="8"/>
  <c r="R123" i="6"/>
  <c r="R122" i="6" s="1"/>
  <c r="P257" i="2"/>
  <c r="P140" i="2"/>
  <c r="P139" i="2"/>
  <c r="AU95" i="1" s="1"/>
  <c r="R122" i="7"/>
  <c r="T441" i="2"/>
  <c r="T139" i="2"/>
  <c r="BK124" i="5"/>
  <c r="J124" i="5"/>
  <c r="J97" i="5"/>
  <c r="R124" i="5"/>
  <c r="R123" i="5" s="1"/>
  <c r="R124" i="9"/>
  <c r="R123" i="9"/>
  <c r="BK123" i="6"/>
  <c r="J123" i="6" s="1"/>
  <c r="J97" i="6" s="1"/>
  <c r="R127" i="4"/>
  <c r="R126" i="4"/>
  <c r="R125" i="4" s="1"/>
  <c r="T124" i="9"/>
  <c r="T123" i="9"/>
  <c r="P123" i="6"/>
  <c r="P122" i="6" s="1"/>
  <c r="AU99" i="1" s="1"/>
  <c r="T136" i="8"/>
  <c r="T124" i="8"/>
  <c r="P122" i="3"/>
  <c r="P121" i="3" s="1"/>
  <c r="P120" i="3" s="1"/>
  <c r="AU96" i="1" s="1"/>
  <c r="P124" i="5"/>
  <c r="P123" i="5"/>
  <c r="AU98" i="1"/>
  <c r="BK124" i="9"/>
  <c r="BK123" i="9" s="1"/>
  <c r="J123" i="9" s="1"/>
  <c r="J96" i="9" s="1"/>
  <c r="BK121" i="10"/>
  <c r="J121" i="10"/>
  <c r="J97" i="10" s="1"/>
  <c r="BK126" i="4"/>
  <c r="BK125" i="4" s="1"/>
  <c r="J125" i="4" s="1"/>
  <c r="J30" i="4" s="1"/>
  <c r="AG97" i="1" s="1"/>
  <c r="BK121" i="3"/>
  <c r="BK120" i="3" s="1"/>
  <c r="J120" i="3" s="1"/>
  <c r="J30" i="3" s="1"/>
  <c r="AG96" i="1" s="1"/>
  <c r="BK140" i="2"/>
  <c r="BK139" i="2"/>
  <c r="J139" i="2" s="1"/>
  <c r="J30" i="2" s="1"/>
  <c r="AG95" i="1" s="1"/>
  <c r="F33" i="4"/>
  <c r="AZ97" i="1" s="1"/>
  <c r="F33" i="6"/>
  <c r="AZ99" i="1" s="1"/>
  <c r="J30" i="7"/>
  <c r="AG100" i="1"/>
  <c r="F33" i="8"/>
  <c r="AZ101" i="1" s="1"/>
  <c r="F33" i="9"/>
  <c r="AZ102" i="1" s="1"/>
  <c r="J33" i="3"/>
  <c r="AV96" i="1" s="1"/>
  <c r="AT96" i="1" s="1"/>
  <c r="F33" i="5"/>
  <c r="AZ98" i="1"/>
  <c r="F33" i="7"/>
  <c r="AZ100" i="1"/>
  <c r="J33" i="9"/>
  <c r="AV102" i="1"/>
  <c r="AT102" i="1"/>
  <c r="F33" i="2"/>
  <c r="AZ95" i="1" s="1"/>
  <c r="F33" i="3"/>
  <c r="AZ96" i="1" s="1"/>
  <c r="J33" i="5"/>
  <c r="AV98" i="1"/>
  <c r="AT98" i="1"/>
  <c r="J33" i="7"/>
  <c r="AV100" i="1"/>
  <c r="AT100" i="1" s="1"/>
  <c r="F33" i="10"/>
  <c r="AZ103" i="1" s="1"/>
  <c r="J33" i="10"/>
  <c r="AV103" i="1"/>
  <c r="AT103" i="1"/>
  <c r="BD94" i="1"/>
  <c r="W33" i="1"/>
  <c r="BA94" i="1"/>
  <c r="W30" i="1"/>
  <c r="J33" i="2"/>
  <c r="AV95" i="1" s="1"/>
  <c r="AT95" i="1" s="1"/>
  <c r="J33" i="4"/>
  <c r="AV97" i="1" s="1"/>
  <c r="AT97" i="1" s="1"/>
  <c r="J33" i="6"/>
  <c r="AV99" i="1"/>
  <c r="AT99" i="1"/>
  <c r="J33" i="8"/>
  <c r="AV101" i="1" s="1"/>
  <c r="AT101" i="1" s="1"/>
  <c r="BB94" i="1"/>
  <c r="W31" i="1"/>
  <c r="BC94" i="1"/>
  <c r="W32" i="1"/>
  <c r="J124" i="9" l="1"/>
  <c r="J97" i="9" s="1"/>
  <c r="BK124" i="8"/>
  <c r="J124" i="8"/>
  <c r="J96" i="8" s="1"/>
  <c r="BK123" i="5"/>
  <c r="J123" i="5"/>
  <c r="BK120" i="10"/>
  <c r="J120" i="10"/>
  <c r="J96" i="10" s="1"/>
  <c r="BK122" i="6"/>
  <c r="J122" i="6"/>
  <c r="J96" i="6" s="1"/>
  <c r="AN100" i="1"/>
  <c r="J39" i="7"/>
  <c r="AN97" i="1"/>
  <c r="J126" i="4"/>
  <c r="J97" i="4" s="1"/>
  <c r="J96" i="4"/>
  <c r="AN96" i="1"/>
  <c r="J96" i="3"/>
  <c r="J121" i="3"/>
  <c r="J97" i="3"/>
  <c r="J39" i="4"/>
  <c r="AN95" i="1"/>
  <c r="J140" i="2"/>
  <c r="J97" i="2"/>
  <c r="J96" i="2"/>
  <c r="J39" i="3"/>
  <c r="J39" i="2"/>
  <c r="J30" i="5"/>
  <c r="AG98" i="1"/>
  <c r="AZ94" i="1"/>
  <c r="W29" i="1" s="1"/>
  <c r="AX94" i="1"/>
  <c r="AU94" i="1"/>
  <c r="AY94" i="1"/>
  <c r="AW94" i="1"/>
  <c r="AK30" i="1"/>
  <c r="J30" i="9"/>
  <c r="AG102" i="1"/>
  <c r="AN102" i="1" s="1"/>
  <c r="J39" i="5" l="1"/>
  <c r="J96" i="5"/>
  <c r="J39" i="9"/>
  <c r="AN98" i="1"/>
  <c r="J30" i="10"/>
  <c r="AG103" i="1"/>
  <c r="J30" i="6"/>
  <c r="AG99" i="1"/>
  <c r="AN99" i="1" s="1"/>
  <c r="J30" i="8"/>
  <c r="AG101" i="1" s="1"/>
  <c r="AN101" i="1" s="1"/>
  <c r="AV94" i="1"/>
  <c r="AK29" i="1" s="1"/>
  <c r="J39" i="10" l="1"/>
  <c r="J39" i="6"/>
  <c r="J39" i="8"/>
  <c r="AN103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<sst xmlns="http://schemas.openxmlformats.org/spreadsheetml/2006/main" count="13133" uniqueCount="2036">
  <si>
    <t>Export Komplet</t>
  </si>
  <si>
    <t/>
  </si>
  <si>
    <t>2.0</t>
  </si>
  <si>
    <t>ZAMOK</t>
  </si>
  <si>
    <t>False</t>
  </si>
  <si>
    <t>{0a58c60e-c944-4eb2-9e99-3f7fb23ce49a}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</si>
  <si>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</si>
  <si>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</si>
  <si>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</si>
  <si>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</si>
  <si>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</si>
  <si>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</si>
  <si>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</si>
  <si>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</si>
  <si>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2025-10-01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</si>
  <si>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</si>
  <si>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</si>
  <si>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Fara Velká Bíteš, přístavba farního sálu</t>
  </si>
  <si>
    <t>KSO:</t>
  </si>
  <si>
    <t>CC-CZ:</t>
  </si>
  <si>
    <t>Místo:</t>
  </si>
  <si>
    <t>Kostelní 71, Velká Bíteš, č.p. 102, 103</t>
  </si>
  <si>
    <t>Datum:</t>
  </si>
  <si>
    <t>4. 2. 2025</t>
  </si>
  <si>
    <t>Zadavatel:</t>
  </si>
  <si>
    <t>IČ:</t>
  </si>
  <si>
    <t>70817910</t>
  </si>
  <si>
    <t>Římskokatolická farnost Velká Bíteš</t>
  </si>
  <si>
    <t>DIČ:</t>
  </si>
  <si>
    <t>Uchazeč:</t>
  </si>
  <si>
    <t>Vyplň údaj</t>
  </si>
  <si>
    <t>Projektant:</t>
  </si>
  <si>
    <t>06242308</t>
  </si>
  <si>
    <t>A77 architektonický ateliér Brno, s.r.o.</t>
  </si>
  <si>
    <t>CZ06242308</t>
  </si>
  <si>
    <t>True</t>
  </si>
  <si>
    <t>Zpracovatel:</t>
  </si>
  <si>
    <t>07535228</t>
  </si>
  <si>
    <t>Ing. Ladislav Kopecký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</si>
  <si>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</si>
  <si>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</si>
  <si>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</si>
  <si>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</si>
  <si>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</si>
  <si>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</si>
  <si>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</si>
  <si>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</si>
  <si>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</si>
  <si>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</si>
  <si>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</si>
  <si>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</si>
  <si>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</si>
  <si>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</si>
  <si>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</si>
  <si>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</si>
  <si>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</si>
  <si>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</si>
  <si>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</si>
  <si>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</si>
  <si>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</si>
  <si>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</si>
  <si>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</si>
  <si>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</si>
  <si>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</si>
  <si>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</si>
  <si>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</si>
  <si>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</si>
  <si>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</si>
  <si>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</si>
  <si>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</si>
  <si>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</si>
  <si>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</si>
  <si>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</si>
  <si>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</si>
  <si>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</si>
  <si>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</si>
  <si>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</si>
  <si>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</si>
  <si>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</si>
  <si>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</si>
  <si>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</si>
  <si>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</si>
  <si>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</si>
  <si>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</si>
  <si>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</si>
  <si>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SO-02</t>
  </si>
  <si>
    <t>Přístavba farního sálu</t>
  </si>
  <si>
    <t>STA</t>
  </si>
  <si>
    <t>1</t>
  </si>
  <si>
    <t>{769473bb-3ae8-439e-b7ca-658531fabc3c}</t>
  </si>
  <si>
    <t>2</t>
  </si>
  <si>
    <t>SO-03</t>
  </si>
  <si>
    <t>Vzduchotechnika</t>
  </si>
  <si>
    <t>{78b5f18b-19ac-43ee-8c78-14c6ff21de32}</t>
  </si>
  <si>
    <t>SO-04</t>
  </si>
  <si>
    <t>Topení</t>
  </si>
  <si>
    <t>{a5f5bfca-e55c-4de5-bbec-96a94f174e40}</t>
  </si>
  <si>
    <t>SO-06</t>
  </si>
  <si>
    <t>Elektrorozvody</t>
  </si>
  <si>
    <t>{397ea3f3-e81d-423c-a5fa-0456902c9f0e}</t>
  </si>
  <si>
    <t>SO-07</t>
  </si>
  <si>
    <t>Stavební práce stávající objekt - STARÁ FARA</t>
  </si>
  <si>
    <t>{fbed9cbc-31d5-4584-9537-112ac40ccfe4}</t>
  </si>
  <si>
    <t>SO-09</t>
  </si>
  <si>
    <t>Stávající objekt - STARÁ FARA – elektroinstalace</t>
  </si>
  <si>
    <t>{e24bf4dc-764a-4e40-9617-a63e48174e79}</t>
  </si>
  <si>
    <t>SO-10</t>
  </si>
  <si>
    <t>Stávající objekt - STARÁ FARA – podlahové topení</t>
  </si>
  <si>
    <t>{2b03ecc7-1864-4abe-bf78-c263906cb312}</t>
  </si>
  <si>
    <t>SO-11</t>
  </si>
  <si>
    <t>Stávající objekt - STARÁ FARA – zdroj vytápění a páteřní rozvody</t>
  </si>
  <si>
    <t>{b7689c71-104d-4759-a1b5-9e84090cf216}</t>
  </si>
  <si>
    <t>VRN</t>
  </si>
  <si>
    <t>Vedlejší rozpočtové náklady</t>
  </si>
  <si>
    <t>{40ebf3ea-14a3-44f2-80cb-05ef7001398b}</t>
  </si>
  <si>
    <t>KRYCÍ LIST SOUPISU PRACÍ</t>
  </si>
  <si>
    <t>Objekt:</t>
  </si>
  <si>
    <t>SO-02 - Přístavba farního sálu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</si>
  <si>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</si>
  <si>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</si>
  <si>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</si>
  <si>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</si>
  <si>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</si>
  <si>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</si>
  <si>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</si>
  <si>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</si>
  <si>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</si>
  <si>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</si>
  <si>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</si>
  <si>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</si>
  <si>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</si>
  <si>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</si>
  <si>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</si>
  <si>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</si>
  <si>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</si>
  <si>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</si>
  <si>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</si>
  <si>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</si>
  <si>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</si>
  <si>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</si>
  <si>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</si>
  <si>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</si>
  <si>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</si>
  <si>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</si>
  <si>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</si>
  <si>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</si>
  <si>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</si>
  <si>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</si>
  <si>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</si>
  <si>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</si>
  <si>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</si>
  <si>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</si>
  <si>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</si>
  <si>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</si>
  <si>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</si>
  <si>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</si>
  <si>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</si>
  <si>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</si>
  <si>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</si>
  <si>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</si>
  <si>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</si>
  <si>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</si>
  <si>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</si>
  <si>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</si>
  <si>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</si>
  <si>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</si>
  <si>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</si>
  <si>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</si>
  <si>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4</t>
  </si>
  <si>
    <t>1288858911</t>
  </si>
  <si>
    <t>PP</t>
  </si>
  <si>
    <t>Zazdívka otvorů ve zdivu nadzákladovém cihlami pálenými plochy přes 1 m2 do 4 m2 na maltu vápenocementovou</t>
  </si>
  <si>
    <t>VV</t>
  </si>
  <si>
    <t>0,65*0,5*2,0</t>
  </si>
  <si>
    <t>311113134</t>
  </si>
  <si>
    <t>Nadzákladová zeď tl přes 250 do 300 mm z hladkých tvárnic ztraceného bednění včetně výplně z betonu tř. C 16/20</t>
  </si>
  <si>
    <t>m2</t>
  </si>
  <si>
    <t>-1448850160</t>
  </si>
  <si>
    <t>Nadzákladové zdi z betonových tvárnic ztraceného bednění hladkých, včetně výplně z betonu třídy C 16/20, tloušťky zdiva přes 250 do 300 mm</t>
  </si>
  <si>
    <t>0,65*(13,465*2+15,7) "atika</t>
  </si>
  <si>
    <t>311231116</t>
  </si>
  <si>
    <t>Zdivo nosné z cihel dl 290 mm P7 až 15 na MC 5 nebo MC 10</t>
  </si>
  <si>
    <t>-1866864801</t>
  </si>
  <si>
    <t>Zdivo z cihel pálených nosné z cihel plných dl. 290 mm P 7 až 15, na maltu MC-5 nebo MC-10</t>
  </si>
  <si>
    <t>1,76*0,3*1,585+0,6*0,6*2,26</t>
  </si>
  <si>
    <t>311235131</t>
  </si>
  <si>
    <t>Zdivo jednovrstvé z cihel broušených do P10 na tenkovrstvou maltu tl 240 mm</t>
  </si>
  <si>
    <t>-1066414166</t>
  </si>
  <si>
    <t>Zdivo jednovrstvé z cihel děrovaných broušených na celoplošnou tenkovrstvou maltu, pevnost cihel do P10, tl. zdiva 240 mm</t>
  </si>
  <si>
    <t>14,205*3,0-1,5*2,35-1,1*2,45-1,05*2,45</t>
  </si>
  <si>
    <t>5</t>
  </si>
  <si>
    <t>311237161</t>
  </si>
  <si>
    <t>Zdivo jednovrstvé tepelně izolační z cihel broušených na tenkovrstvou maltu U přes 0,14 do 0,18 W/m2K tl zdiva 500 mm</t>
  </si>
  <si>
    <t>-1610636625</t>
  </si>
  <si>
    <t>Zdivo jednovrstvé tepelně izolační z cihel děrovaných broušených na tenkovrstvou maltu, součinitel prostupu tepla U přes 0,14 do 0,18, tl. zdiva 500 mm</t>
  </si>
  <si>
    <t>3,9*2,875-1,9*2,15</t>
  </si>
  <si>
    <t>6</t>
  </si>
  <si>
    <t>311238652</t>
  </si>
  <si>
    <t>Zdivo jednovrstvé tepelně izolační z cihel broušených P8 s vnitřní izolací z minerální vlny na tenkovrstvou maltu U přes 0,14 do 0,18 W/m2K tl 380 mm</t>
  </si>
  <si>
    <t>1029845150</t>
  </si>
  <si>
    <t>Zdivo jednovrstvé tepelně izolační z cihel děrovaných broušených s integrovanou izolací z hydrofobizované minerální vlny na tenkovrstvou maltu, součinitel prostupu tepla U přes 0,14 do 0,18, pevnost cihel P8, tl. zdiva 380 mm</t>
  </si>
  <si>
    <t>2,375*(1,0+1,0+0,98+0,945)</t>
  </si>
  <si>
    <t>7</t>
  </si>
  <si>
    <t>311238656</t>
  </si>
  <si>
    <t>Zdivo jednovrstvé tepelně izolační z cihel broušených P8 s vnitřní izolací z minerální vlny na tenkovrstvou maltu U do 0,14 W/m2K tl 500 mm</t>
  </si>
  <si>
    <t>-341850343</t>
  </si>
  <si>
    <t>Zdivo jednovrstvé tepelně izolační z cihel děrovaných broušených s integrovanou izolací z hydrofobizované minerální vlny na tenkovrstvou maltu, součinitel prostupu tepla U do 0,14, pevnost cihel P8, tl. zdiva 500 mm</t>
  </si>
  <si>
    <t>2,375*(0,75+5,6+1,015+1,75+8,95+1,015)</t>
  </si>
  <si>
    <t>8</t>
  </si>
  <si>
    <t>311238969</t>
  </si>
  <si>
    <t>Zakládací vrstva zdiva z cihel broušených hydrofobizovaných s integrovanou izolací tloušťky 380 mm</t>
  </si>
  <si>
    <t>m</t>
  </si>
  <si>
    <t>-231544262</t>
  </si>
  <si>
    <t>Zakládací vrstva z hydrofobizovaných broušených cihel s integrovanou izolací výšky 250 mm, tloušťky 380 mm</t>
  </si>
  <si>
    <t>1,0+1,0+0,98+0,945</t>
  </si>
  <si>
    <t>3,925*2 'Přepočtené koeficientem množství</t>
  </si>
  <si>
    <t>9</t>
  </si>
  <si>
    <t>311238971</t>
  </si>
  <si>
    <t>Zakládací vrstva zdiva z cihel broušených hydrofobizovaných s integrovanou izolací tloušťky 440 mm</t>
  </si>
  <si>
    <t>-1649741401</t>
  </si>
  <si>
    <t>Zakládací vrstva z hydrofobizovaných broušených cihel s integrovanou izolací výšky 250 mm, tloušťky 440 mm</t>
  </si>
  <si>
    <t>13,465+15,7+1,015-1,1-5,0*2</t>
  </si>
  <si>
    <t>19,08*2 'Přepočtené koeficientem množství</t>
  </si>
  <si>
    <t>10</t>
  </si>
  <si>
    <t>311361821</t>
  </si>
  <si>
    <t>Výztuž nosných zdí betonářskou ocelí 10 505</t>
  </si>
  <si>
    <t>t</t>
  </si>
  <si>
    <t>-1526475916</t>
  </si>
  <si>
    <t>Výztuž nadzákladových zdí nosných svislých nebo odkloněných od svislice, rovných nebo oblých z betonářské oceli 10 505 (R) nebo BSt 500</t>
  </si>
  <si>
    <t>0,65*(13,465*2+15,7)*7,44/1000*1,15 "atika</t>
  </si>
  <si>
    <t>11</t>
  </si>
  <si>
    <t>317142422</t>
  </si>
  <si>
    <t>Překlad nenosný pórobetonový š 100 mm v do 250 mm na tenkovrstvou maltu dl přes 1000 do 1250 mm</t>
  </si>
  <si>
    <t>kus</t>
  </si>
  <si>
    <t>1590680184</t>
  </si>
  <si>
    <t>Překlady nenosné z pórobetonu osazené do tenkého maltového lože, výšky do 250 mm, šířky překladu 100 mm, délky překladu přes 1000 do 1250 mm</t>
  </si>
  <si>
    <t>3 "sociální zázemí</t>
  </si>
  <si>
    <t>317168012</t>
  </si>
  <si>
    <t>Překlad keramický plochý š 115 mm dl 1250 mm</t>
  </si>
  <si>
    <t>-641524276</t>
  </si>
  <si>
    <t>Překlady keramické ploché osazené do maltového lože, výšky překladu 71 mm šířky 115 mm, délky 1250 mm</t>
  </si>
  <si>
    <t>4,0 "překlad P.03-01</t>
  </si>
  <si>
    <t>13</t>
  </si>
  <si>
    <t>317168052</t>
  </si>
  <si>
    <t>Překlad keramický vysoký v 238 mm dl 1250 mm</t>
  </si>
  <si>
    <t>-291765596</t>
  </si>
  <si>
    <t>Překlady keramické vysoké osazené do maltového lože, šířky překladu 70 mm výšky 238 mm, délky 1250 mm</t>
  </si>
  <si>
    <t>3,0*2,0 "překlad P.02-01</t>
  </si>
  <si>
    <t>14</t>
  </si>
  <si>
    <t>317168054</t>
  </si>
  <si>
    <t>Překlad keramický vysoký v 238 mm dl 1750 mm</t>
  </si>
  <si>
    <t>807642150</t>
  </si>
  <si>
    <t>Překlady keramické vysoké osazené do maltového lože, šířky překladu 70 mm výšky 238 mm, délky 1750 mm</t>
  </si>
  <si>
    <t>3,0*1,0 "překlad P.02-02</t>
  </si>
  <si>
    <t>15</t>
  </si>
  <si>
    <t>317168056</t>
  </si>
  <si>
    <t>Překlad keramický vysoký v 238 mm dl 2250 mm</t>
  </si>
  <si>
    <t>-1163959912</t>
  </si>
  <si>
    <t>Překlady keramické vysoké osazené do maltového lože, šířky překladu 70 mm výšky 238 mm, délky 2250 mm</t>
  </si>
  <si>
    <t>5,0 "překlad P.01-01</t>
  </si>
  <si>
    <t>16</t>
  </si>
  <si>
    <t>342244211</t>
  </si>
  <si>
    <t>Příčka z cihel broušených na tenkovrstvou maltu tloušťky 115 mm</t>
  </si>
  <si>
    <t>-1848903879</t>
  </si>
  <si>
    <t>Příčky jednoduché z cihel děrovaných broušených, na tenkovrstvou maltu, pevnost cihel do P15, tl. příčky 115 mm</t>
  </si>
  <si>
    <t>2,875*5,4-0,8*2,1+3,325*(5,515+2,615+2,50*2+2,595+4,95)-0,9*2,1*2-0,8*2,1 "farní sál</t>
  </si>
  <si>
    <t>Součet</t>
  </si>
  <si>
    <t>17</t>
  </si>
  <si>
    <t>346272256</t>
  </si>
  <si>
    <t>Přizdívka z pórobetonových tvárnic tl 150 mm</t>
  </si>
  <si>
    <t>1883392716</t>
  </si>
  <si>
    <t>Přizdívky z pórobetonových tvárnic objemová hmotnost do 500 kg/m3, na tenké maltové lože, tloušťka přizdívky 150 mm</t>
  </si>
  <si>
    <t>3,325*(2,5+1,8) "místnost 03</t>
  </si>
  <si>
    <t>3,325*0,6 "místnost 02</t>
  </si>
  <si>
    <t>18</t>
  </si>
  <si>
    <t>3-01</t>
  </si>
  <si>
    <t>Zhotovení výplně v místě ditalace pro zhotovení hydroizolace</t>
  </si>
  <si>
    <t>-1426289512</t>
  </si>
  <si>
    <t>14,705-(1,4+0,8*2)</t>
  </si>
  <si>
    <t>19</t>
  </si>
  <si>
    <t>3-02</t>
  </si>
  <si>
    <t>D+M Zastřešení plotové zdi včetně pilíře brány</t>
  </si>
  <si>
    <t>kpl</t>
  </si>
  <si>
    <t>-1968760555</t>
  </si>
  <si>
    <t>Vodorovné konstrukce</t>
  </si>
  <si>
    <t>20</t>
  </si>
  <si>
    <t>411121125</t>
  </si>
  <si>
    <t>Montáž prefabrikovaných ŽB stropů ze stropních panelů š 1200 mm dl přes 3800 do 7000 mm</t>
  </si>
  <si>
    <t>2004942420</t>
  </si>
  <si>
    <t>Montáž prefabrikovaných železobetonových stropů se zalitím spár, včetně podpěrné konstrukce, na cementovou maltu ze stropních panelů šířky do 1200 mm a délky přes 3800 do 7000 mm</t>
  </si>
  <si>
    <t>M</t>
  </si>
  <si>
    <t>41-01</t>
  </si>
  <si>
    <t>Dodávka panelu Spiroll tl. 250 mm dl. 4,6 m šířky 1,19 m</t>
  </si>
  <si>
    <t>ks</t>
  </si>
  <si>
    <t>801721822</t>
  </si>
  <si>
    <t>22</t>
  </si>
  <si>
    <t>41-02</t>
  </si>
  <si>
    <t>Dodávka panelu Spiroll tl. 250 mm dl. 4,6 m šířky 0,30 m</t>
  </si>
  <si>
    <t>1572948781</t>
  </si>
  <si>
    <t>23</t>
  </si>
  <si>
    <t>411121127</t>
  </si>
  <si>
    <t>Montáž prefabrikovaných ŽB stropů ze stropních panelů š 1200 mm dl přes 7000 mm</t>
  </si>
  <si>
    <t>-693482462</t>
  </si>
  <si>
    <t>Montáž prefabrikovaných železobetonových stropů se zalitím spár, včetně podpěrné konstrukce, na cementovou maltu ze stropních panelů šířky do 1200 mm a délky přes 7000 mm</t>
  </si>
  <si>
    <t>24</t>
  </si>
  <si>
    <t>41-03</t>
  </si>
  <si>
    <t>Dodávka panelu Spiroll tl. 250 mm dl. 8,4 m šířky 1,19 m</t>
  </si>
  <si>
    <t>325406736</t>
  </si>
  <si>
    <t>25</t>
  </si>
  <si>
    <t>41-04</t>
  </si>
  <si>
    <t>Dodávka panelu Spiroll tl. 250 mm dl. 8,4 m šířky 0,30 m</t>
  </si>
  <si>
    <t>-2110253909</t>
  </si>
  <si>
    <t>26</t>
  </si>
  <si>
    <t>413321515</t>
  </si>
  <si>
    <t>Nosníky ze ŽB tř. C 20/25</t>
  </si>
  <si>
    <t>-613961487</t>
  </si>
  <si>
    <t>Nosníky z betonu železového (bez výztuže) včetně stěnových i jeřábových drah, volných trámů, průvlaků, rámových příčlí, ztužidel, konzol, vodorovných táhel apod., tyčových konstrukcí tř. C 20/25</t>
  </si>
  <si>
    <t>0,5*0,45*14,7</t>
  </si>
  <si>
    <t>0,35*0,25*14,205+0,09*0,25*14,205*1,15</t>
  </si>
  <si>
    <t>0,3*0,45*15,7+0,175*0,25*15,7*1,15</t>
  </si>
  <si>
    <t>0,3*0,7*(13,465+11,215)+2,35*0,8*0,35+2,35*0,25*0,3</t>
  </si>
  <si>
    <t>27</t>
  </si>
  <si>
    <t>413351111</t>
  </si>
  <si>
    <t>Zřízení bednění nosníků a průvlaků bez podpěrné kce výšky do 100 cm</t>
  </si>
  <si>
    <t>-1036099558</t>
  </si>
  <si>
    <t>Bednění nosníků a průvlaků - bez podpěrné konstrukce výška nosníku po spodní líc stropní desky do 100 cm zřízení</t>
  </si>
  <si>
    <t>0,45*2*14,7</t>
  </si>
  <si>
    <t>0,45*14,205</t>
  </si>
  <si>
    <t>0,55*2*15,7+0,35*15,7</t>
  </si>
  <si>
    <t>0,55*2*(13,465+11,215)+0,35*(13,465+11,215)+0,45*2,35*2+0,45*0,5+0,35*2,35</t>
  </si>
  <si>
    <t>28</t>
  </si>
  <si>
    <t>413351112</t>
  </si>
  <si>
    <t>Odstranění bednění nosníků a průvlaků bez podpěrné kce výšky do 100 cm</t>
  </si>
  <si>
    <t>-105209634</t>
  </si>
  <si>
    <t>Bednění nosníků a průvlaků - bez podpěrné konstrukce výška nosníku po spodní líc stropní desky do 100 cm odstranění</t>
  </si>
  <si>
    <t>29</t>
  </si>
  <si>
    <t>413352111</t>
  </si>
  <si>
    <t>Zřízení podpěrné konstrukce nosníků výšky podepření do 4 m pro nosník výšky do 100 cm</t>
  </si>
  <si>
    <t>728958754</t>
  </si>
  <si>
    <t>Podpěrná konstrukce nosníků a průvlaků výšky podepření do 4 m výšky nosníku (po spodní hranu stropní desky) do 100 cm zřízení</t>
  </si>
  <si>
    <t>1,0*5,4*2</t>
  </si>
  <si>
    <t>1,4*1,97</t>
  </si>
  <si>
    <t>0,9*(1,1+5,0*3+1,3*2)</t>
  </si>
  <si>
    <t>30</t>
  </si>
  <si>
    <t>413352112</t>
  </si>
  <si>
    <t>Odstranění podpěrné konstrukce nosníků výšky podepření do 4 m pro nosník výšky do 100 cm</t>
  </si>
  <si>
    <t>-1174594430</t>
  </si>
  <si>
    <t>Podpěrná konstrukce nosníků a průvlaků výšky podepření do 4 m výšky nosníku (po spodní hranu stropní desky) do 100 cm odstranění</t>
  </si>
  <si>
    <t>31</t>
  </si>
  <si>
    <t>413361821</t>
  </si>
  <si>
    <t>Výztuž nosníků, volných trámů nebo průvlaků volných trámů betonářskou ocelí 10 505</t>
  </si>
  <si>
    <t>-2074022276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</si>
  <si>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</si>
  <si>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13,844*0,12 "předpokládaná míra vyztužení 120 kg/m3</t>
  </si>
  <si>
    <t>Úpravy povrchů, podlahy a osazování výplní</t>
  </si>
  <si>
    <t>61</t>
  </si>
  <si>
    <t>Úprava povrchů vnitřních</t>
  </si>
  <si>
    <t>32</t>
  </si>
  <si>
    <t>612131101</t>
  </si>
  <si>
    <t>Cementový postřik vnitřních stěn nanášený celoplošně ručně</t>
  </si>
  <si>
    <t>341406692</t>
  </si>
  <si>
    <t>Podkladní a spojovací vrstva vnitřních omítaných ploch cementový postřik nanášený ručně celoplošně stěn</t>
  </si>
  <si>
    <t>3,1*(9,2+4,5*2)-0,9*2,1-0,7*1,97*2*2 "místnost 06</t>
  </si>
  <si>
    <t>3,1*(10,85+4,5)-0,9*2,1-0,7*1,97*2 "místnost 07</t>
  </si>
  <si>
    <t>3,1*7,35-0,8*2,1 "místnost 08</t>
  </si>
  <si>
    <t>3,1*4,0-0,8*2,1 "chodba</t>
  </si>
  <si>
    <t>33</t>
  </si>
  <si>
    <t>612321321</t>
  </si>
  <si>
    <t>Vápenocementová omítka hladká jednovrstvá vnitřních stěn nanášená strojně</t>
  </si>
  <si>
    <t>1505862551</t>
  </si>
  <si>
    <t>Omítka vápenocementová vnitřních ploch nanášená strojně jednovrstvá, tloušťky do 10 mm hladká svislých konstrukcí stěn</t>
  </si>
  <si>
    <t>3,15*36,84-1,8*2,1-0,8*2,1-0,8*2,3*2-1,4*2,3-0,9*2,1*2-0,9*2,55*2 "místost 01</t>
  </si>
  <si>
    <t>3,15*54,87-5,0*2,55*3-1,3*2,55*2-1,8*2,1-0,8*2,1*2 "místnost 02, 05</t>
  </si>
  <si>
    <t>3,15*8,3-0,9*2,1 "místnost 03</t>
  </si>
  <si>
    <t>3,15*7,125-0,9*2,1 "místnost 04</t>
  </si>
  <si>
    <t>3,15*9,225-0,8*2,1 "místnost 09</t>
  </si>
  <si>
    <t>0,28*(0,9+2,55*2+5,0*3+2,55*2*3+1,3*2+2,55*2*2)+0,25*(0,8*2+2,3*2*2+1,4*2,3*2)+0,5*(1,8+2,1*2) "špalety</t>
  </si>
  <si>
    <t>Mezisoučet</t>
  </si>
  <si>
    <t>34</t>
  </si>
  <si>
    <t>612321391</t>
  </si>
  <si>
    <t>Příplatek k vápenocementové omítce vnitřních stěn za každých dalších 5 mm tloušťky strojně</t>
  </si>
  <si>
    <t>-2075994650</t>
  </si>
  <si>
    <t>Omítka vápenocementová vnitřních ploch nanášená strojně Příplatek k cenám za každých dalších i započatých 5 mm tloušťky omítky přes 10 mm stěn</t>
  </si>
  <si>
    <t>35</t>
  </si>
  <si>
    <t>612321131</t>
  </si>
  <si>
    <t>Vápenocementový štuk vnitřních stěn tloušťky do 3 mm</t>
  </si>
  <si>
    <t>-2012826806</t>
  </si>
  <si>
    <t>Vápenocementový štuk vnitřních ploch tloušťky do 3 mm svislých konstrukcí stěn</t>
  </si>
  <si>
    <t>3,15*54,87-5,0*2,55*3-1,3*2,55*2-1,8*2,1-0,8*2,1*2-2,6*(3,035+0,265+0,565+2,215-1,3) "místnost 02, 05</t>
  </si>
  <si>
    <t>0,55*8,3 "místnost 03</t>
  </si>
  <si>
    <t>0,55*7,125 "místnost 04</t>
  </si>
  <si>
    <t>0,55*9,225 "místnost 09</t>
  </si>
  <si>
    <t>0,7*(9,2+4,5*2) "místnost 06</t>
  </si>
  <si>
    <t>0,7*(10,85+4,5) "místnost 07</t>
  </si>
  <si>
    <t>0,7*7,35-0,8*2,1 "místnost 08</t>
  </si>
  <si>
    <t>62</t>
  </si>
  <si>
    <t>Úprava povrchů vnějších</t>
  </si>
  <si>
    <t>36</t>
  </si>
  <si>
    <t>622131301</t>
  </si>
  <si>
    <t>Cementový postřik vnějších stěn nanášený celoplošně strojně</t>
  </si>
  <si>
    <t>555852895</t>
  </si>
  <si>
    <t>Podkladní a spojovací vrstva vnějších omítaných ploch cementový postřik nanášený strojně celoplošně stěn</t>
  </si>
  <si>
    <t>37</t>
  </si>
  <si>
    <t>622322321</t>
  </si>
  <si>
    <t>Vápenocementová lehčená omítka hladká jednovrstvá vnějších stěn nanášená strojně</t>
  </si>
  <si>
    <t>905026541</t>
  </si>
  <si>
    <t>Omítka vápenocementová lehčená vnějších ploch nanášená strojně jednovrstvá, tloušťky do 15 mm hladká stěn</t>
  </si>
  <si>
    <t>38</t>
  </si>
  <si>
    <t>622322391</t>
  </si>
  <si>
    <t>Příplatek k vápenocementové lehčené omítce vnějších stěn za každých dalších 5 mm tloušťky strojně</t>
  </si>
  <si>
    <t>1839809815</t>
  </si>
  <si>
    <t>Omítka vápenocementová lehčená vnějších ploch nanášená strojně Příplatek k cenám za každých dalších i započatých 5 mm tloušťky omítky přes 15 mm stěn</t>
  </si>
  <si>
    <t>39</t>
  </si>
  <si>
    <t>622142001</t>
  </si>
  <si>
    <t>Sklovláknité pletivo vnějších stěn vtlačené do tmelu</t>
  </si>
  <si>
    <t>-81735101</t>
  </si>
  <si>
    <t>Pletivo vnějších ploch v ploše nebo pruzích, na plném podkladu sklovláknité vtlačené do tmelu stěn</t>
  </si>
  <si>
    <t>40</t>
  </si>
  <si>
    <t>621211021</t>
  </si>
  <si>
    <t>Montáž kontaktního zateplení vnějších podhledů lepením a mechanickým kotvením polystyrénových desek do betonu nebo zdiva tl přes 80 do 120 mm</t>
  </si>
  <si>
    <t>1582147677</t>
  </si>
  <si>
    <t>Montáž kontaktního zateplení lepením a mechanickým kotvením z polystyrenových desek (dodávka ve specifikaci) na vnější podhledy, na podklad betonový nebo z lehčeného betonu, z tvárnic keramických nebo vápenopískových, tloušťky desek přes 80 do 120 mm</t>
  </si>
  <si>
    <t>0,8*1,97</t>
  </si>
  <si>
    <t>41</t>
  </si>
  <si>
    <t>28376443</t>
  </si>
  <si>
    <t>deska XPS hrana rovná a strukturovaný povrch 300kPA λ=0,035 tl 100mm</t>
  </si>
  <si>
    <t>-178012468</t>
  </si>
  <si>
    <t>1,576*1,05 'Přepočtené koeficientem množství</t>
  </si>
  <si>
    <t>42</t>
  </si>
  <si>
    <t>622211011</t>
  </si>
  <si>
    <t>Montáž kontaktního zateplení vnějších stěn lepením a mechanickým kotvením polystyrénových desek do betonu a zdiva tl přes 40 do 80 mm</t>
  </si>
  <si>
    <t>-174084469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</si>
  <si>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</si>
  <si>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1,1*(15,7+13,465*2+0,8)-0,225*(5,0*3+1,3*2+0,9*2)</t>
  </si>
  <si>
    <t>43</t>
  </si>
  <si>
    <t>28376441</t>
  </si>
  <si>
    <t>deska XPS hrana rovná a strukturovaný povrch 300kPA λ=0,035 tl 60mm</t>
  </si>
  <si>
    <t>-1866127751</t>
  </si>
  <si>
    <t>43,408*1,1 'Přepočtené koeficientem množství</t>
  </si>
  <si>
    <t>44</t>
  </si>
  <si>
    <t>622211041</t>
  </si>
  <si>
    <t>Montáž kontaktního zateplení vnějších stěn lepením a mechanickým kotvením polystyrénových desek do betonu a zdiva tl přes 160 do 200 mm</t>
  </si>
  <si>
    <t>-1822942444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</si>
  <si>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</si>
  <si>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1,35*(15,7+13,465*2)</t>
  </si>
  <si>
    <t>45</t>
  </si>
  <si>
    <t>28375954</t>
  </si>
  <si>
    <t>deska EPS 70 fasádní λ=0,039 tl 200mm</t>
  </si>
  <si>
    <t>-30487947</t>
  </si>
  <si>
    <t>57,551*1,05 'Přepočtené koeficientem množství</t>
  </si>
  <si>
    <t>46</t>
  </si>
  <si>
    <t>622212001</t>
  </si>
  <si>
    <t>Montáž kontaktního zateplení vnějšího ostění, nadpraží nebo parapetu hl. špalety do 200 mm lepením desek z polystyrenu tl do 40 mm</t>
  </si>
  <si>
    <t>1036214185</t>
  </si>
  <si>
    <t>Montáž kontaktního zateplení vnějšího ostění, nadpraží nebo parapetu lepením z polystyrenových desek (dodávka ve specifikaci) hloubky špalet do 200 mm, tloušťky desek do 40 mm</t>
  </si>
  <si>
    <t>0,9+2,55*2+2,55+5,0+1,3*2</t>
  </si>
  <si>
    <t>47</t>
  </si>
  <si>
    <t>28376438</t>
  </si>
  <si>
    <t>deska XPS hrana rovná a strukturovaný povrch 250kPa λ=0,032 tl 30mm</t>
  </si>
  <si>
    <t>-1270545776</t>
  </si>
  <si>
    <t>0,06*(0,9+2,55*2+2,55+5,0+1,3*2)</t>
  </si>
  <si>
    <t>0,969*1,2 'Přepočtené koeficientem množství</t>
  </si>
  <si>
    <t>48</t>
  </si>
  <si>
    <t>62-01</t>
  </si>
  <si>
    <t>Zhotovení zateplení osazeného kastlíku skryté žaluzie</t>
  </si>
  <si>
    <t>268824400</t>
  </si>
  <si>
    <t>5,0*2</t>
  </si>
  <si>
    <t>49</t>
  </si>
  <si>
    <t>62-02</t>
  </si>
  <si>
    <t>Zhotovení špalety pro podomítkové žaluzie - skryté vodící lišty</t>
  </si>
  <si>
    <t>694627847</t>
  </si>
  <si>
    <t>2,55*2*2</t>
  </si>
  <si>
    <t>50</t>
  </si>
  <si>
    <t>621151001</t>
  </si>
  <si>
    <t>Penetrační akrylátový nátěr vnějších pastovitých tenkovrstvých omítek podhledů</t>
  </si>
  <si>
    <t>-1546015440</t>
  </si>
  <si>
    <t>Penetrační nátěr vnějších pastovitých tenkovrstvých omítek akrylátový podhledů</t>
  </si>
  <si>
    <t>0,8*1,87</t>
  </si>
  <si>
    <t>51</t>
  </si>
  <si>
    <t>622151001</t>
  </si>
  <si>
    <t>Penetrační akrylátový nátěr vnějších pastovitých tenkovrstvých omítek stěn</t>
  </si>
  <si>
    <t>619446585</t>
  </si>
  <si>
    <t>Penetrační nátěr vnějších pastovitých tenkovrstvých omítek akrylátový stěn</t>
  </si>
  <si>
    <t>4,3*15,7+4,1*1,015+1,5*12,55+4,3*13,565-0,9*2,55-5,0*2,55*2-1,3*2,55*2+0,06*(0,9+2,55*2+2,55+5,0+1,3*2)</t>
  </si>
  <si>
    <t>52</t>
  </si>
  <si>
    <t>622252002</t>
  </si>
  <si>
    <t>Montáž profilů kontaktního zateplení lepených</t>
  </si>
  <si>
    <t>673977772</t>
  </si>
  <si>
    <t>Montáž profilů kontaktního zateplení ostatních stěnových, dilatačních apod. lepených do tmelu</t>
  </si>
  <si>
    <t>profil rohový</t>
  </si>
  <si>
    <t>26,45</t>
  </si>
  <si>
    <t>profil začišťovací</t>
  </si>
  <si>
    <t>36,35</t>
  </si>
  <si>
    <t>skrytá okapnice</t>
  </si>
  <si>
    <t>20,27</t>
  </si>
  <si>
    <t>parapetní profil</t>
  </si>
  <si>
    <t>53</t>
  </si>
  <si>
    <t>63127416</t>
  </si>
  <si>
    <t>profil rohový PVC 23x23mm s výztužnou tkaninou š 100mm pro ETICS</t>
  </si>
  <si>
    <t>331011398</t>
  </si>
  <si>
    <t>2,55*7+4,3*2</t>
  </si>
  <si>
    <t>26,45*1,05 'Přepočtené koeficientem množství</t>
  </si>
  <si>
    <t>54</t>
  </si>
  <si>
    <t>59051476</t>
  </si>
  <si>
    <t>profil začišťovací PVC 9mm s výztužnou tkaninou pro ostění ETICS</t>
  </si>
  <si>
    <t>-951244189</t>
  </si>
  <si>
    <t>0,9+2,55*2+(5,0+2,55*2)*2+2,55+5,0+1,3*2</t>
  </si>
  <si>
    <t>36,35*1,05 'Přepočtené koeficientem množství</t>
  </si>
  <si>
    <t>55</t>
  </si>
  <si>
    <t>59051510</t>
  </si>
  <si>
    <t>profil začišťovací s okapnicí PVC s výztužnou tkaninou pro nadpraží ETICS</t>
  </si>
  <si>
    <t>1076016277</t>
  </si>
  <si>
    <t>0,9+5,0*2+5,0+1,3*2+1,77</t>
  </si>
  <si>
    <t>20,27*1,05 'Přepočtené koeficientem množství</t>
  </si>
  <si>
    <t>56</t>
  </si>
  <si>
    <t>59051512</t>
  </si>
  <si>
    <t>profil začišťovací s okapnicí PVC s výztužnou tkaninou pro parapet ETICS</t>
  </si>
  <si>
    <t>-1764186446</t>
  </si>
  <si>
    <t>0,9+5,0*3+1,3*2+1,77</t>
  </si>
  <si>
    <t>57</t>
  </si>
  <si>
    <t>621541012</t>
  </si>
  <si>
    <t>Tenkovrstvá silikonsilikátová zatíraná omítka zrnitost 1,5 mm vnějších podhledů</t>
  </si>
  <si>
    <t>1555525141</t>
  </si>
  <si>
    <t>Omítka tenkovrstvá silikonsilikátová vnějších ploch probarvená bez penetrace, zatíraná (škrábaná), tloušťky 1,5 mm podhledů</t>
  </si>
  <si>
    <t>58</t>
  </si>
  <si>
    <t>622541012</t>
  </si>
  <si>
    <t>Tenkovrstvá silikonsilikátová zatíraná omítka zrnitost 1,5 mm vnějších stěn</t>
  </si>
  <si>
    <t>-2008680204</t>
  </si>
  <si>
    <t>Omítka tenkovrstvá silikonsilikátová vnějších ploch probarvená bez penetrace, zatíraná (škrábaná), tloušťky 1,5 mm stěn</t>
  </si>
  <si>
    <t>59</t>
  </si>
  <si>
    <t>629991001</t>
  </si>
  <si>
    <t>Zakrytí podélných ploch fólií volně položenou</t>
  </si>
  <si>
    <t>-475844273</t>
  </si>
  <si>
    <t>Zakrytí vnějších ploch před znečištěním včetně pozdějšího odkrytí ploch podélných rovných (např. chodníků) fólií položenou volně</t>
  </si>
  <si>
    <t>1,0*(14,0*2+18,0)</t>
  </si>
  <si>
    <t>60</t>
  </si>
  <si>
    <t>629991012</t>
  </si>
  <si>
    <t>Zakrytí výplní otvorů fólií přilepenou na začišťovací lišty</t>
  </si>
  <si>
    <t>42881704</t>
  </si>
  <si>
    <t>Zakrytí vnějších ploch před znečištěním včetně pozdějšího odkrytí výplní otvorů a svislých ploch fólií přilepenou na začišťovací lištu</t>
  </si>
  <si>
    <t>0,9*2,55*2+5,0*2,6*3+1,3*2,6*2</t>
  </si>
  <si>
    <t>62-03</t>
  </si>
  <si>
    <t>Zhotovení keramického obkladu fasády včetně zesíleného fasádního systému dle PD</t>
  </si>
  <si>
    <t>-892473691</t>
  </si>
  <si>
    <t>Zhotovení dřevěného obkladu ze sibiřského modřínu včetně nosného roštu dle PD</t>
  </si>
  <si>
    <t>2,6*(1,0+1,0+1,08+0,8+0,87)+0,15*2,55*5</t>
  </si>
  <si>
    <t>63</t>
  </si>
  <si>
    <t>Podlahy a podlahové konstrukce</t>
  </si>
  <si>
    <t>632441215</t>
  </si>
  <si>
    <t>Potěr anhydritový samonivelační litý C20 tl přes 45 do 50 mm</t>
  </si>
  <si>
    <t>287947996</t>
  </si>
  <si>
    <t>Potěr anhydritový samonivelační litý tř. C 20, tl. přes 45 do 50 mm</t>
  </si>
  <si>
    <t>32,4+15,9+4,2+2,8+119,7+5,3 "skladba SP01</t>
  </si>
  <si>
    <t>7,2+6,2+3,5 "sociální zázemí původní RD</t>
  </si>
  <si>
    <t>632441291</t>
  </si>
  <si>
    <t>Příplatek k anhydritovému samonivelačnímu litému potěru C20 ZKD 5 mm tl</t>
  </si>
  <si>
    <t>994423899</t>
  </si>
  <si>
    <t>Potěr anhydritový samonivelační litý Příplatek k cenám za každých dalších i započatých 5 mm tloušťky přes 50 mm tř. C 20</t>
  </si>
  <si>
    <t>197,2*4 'Přepočtené koeficientem množství</t>
  </si>
  <si>
    <t>64</t>
  </si>
  <si>
    <t>633811111</t>
  </si>
  <si>
    <t>Broušení nerovností betonových podlah do 2 mm - stržení šlemu</t>
  </si>
  <si>
    <t>-1322696339</t>
  </si>
  <si>
    <t>Povrchová úprava betonových podlah broušení nerovností do 2 mm (stržení šlemu)</t>
  </si>
  <si>
    <t>65</t>
  </si>
  <si>
    <t>637121111</t>
  </si>
  <si>
    <t>Okapový chodník z kačírku tl 100 mm s udusáním</t>
  </si>
  <si>
    <t>292416699</t>
  </si>
  <si>
    <t>Okapový chodník z kameniva s udusáním a urovnáním povrchu z kačírku tl. 100 mm</t>
  </si>
  <si>
    <t>0,5*(11,615+0,75)</t>
  </si>
  <si>
    <t>Ostatní konstrukce a práce, bourání</t>
  </si>
  <si>
    <t>66</t>
  </si>
  <si>
    <t>941211111</t>
  </si>
  <si>
    <t>Montáž lešení řadového rámového lehkého zatížení do 200 kg/m2 š od 0,6 do 0,9 m v do 10 m</t>
  </si>
  <si>
    <t>-60898436</t>
  </si>
  <si>
    <t>Lešení řadové rámové lehké pracovní s podlahami s provozním zatížením tř. 3 do 200 kg/m2 šířky tř. SW06 od 0,6 do 0,9 m výšky do 10 m montáž</t>
  </si>
  <si>
    <t>4,0*(15,0*2+18,0)</t>
  </si>
  <si>
    <t>67</t>
  </si>
  <si>
    <t>941211211</t>
  </si>
  <si>
    <t>Příplatek k lešení řadovému rámovému lehkému do 200 kg/m2 š od 0,6 do 0,9 m v do 10 m za každý den použití</t>
  </si>
  <si>
    <t>-2122554941</t>
  </si>
  <si>
    <t>Lešení řadové rámové lehké pracovní s podlahami s provozním zatížením tř. 3 do 200 kg/m2 šířky tř. SW06 od 0,6 do 0,9 m výšky do 10 m příplatek za každý den použití</t>
  </si>
  <si>
    <t>192*30 'Přepočtené koeficientem množství</t>
  </si>
  <si>
    <t>68</t>
  </si>
  <si>
    <t>941211312</t>
  </si>
  <si>
    <t>Odborná prohlídka lešení řadového rámového lehkého s podlahami zatížení do 200 kg/m2 š od 0,6 do 0,9 m v do 25 m pl do 500 m2 zakrytého sítí</t>
  </si>
  <si>
    <t>-2127112314</t>
  </si>
  <si>
    <t>Odborná prohlídka lešení řadového rámového lehkého pracovního s podlahami s provozním zatížením tř. 3 do 200 kg/m2 šířky tř. SW06 od 0,6 do 0,9 m výšky do 25 m, celkové plochy do 500 m2 zakrytého sítí</t>
  </si>
  <si>
    <t>69</t>
  </si>
  <si>
    <t>941211811</t>
  </si>
  <si>
    <t>Demontáž lešení řadového rámového lehkého zatížení do 200 kg/m2 š od 0,6 do 0,9 m v do 10 m</t>
  </si>
  <si>
    <t>2020801503</t>
  </si>
  <si>
    <t>Lešení řadové rámové lehké pracovní s podlahami s provozním zatížením tř. 3 do 200 kg/m2 šířky tř. SW06 od 0,6 do 0,9 m výšky do 10 m demontáž</t>
  </si>
  <si>
    <t>70</t>
  </si>
  <si>
    <t>952901111</t>
  </si>
  <si>
    <t>Vyčištění budov bytové a občanské výstavby při výšce podlaží do 4 m</t>
  </si>
  <si>
    <t>-2100305498</t>
  </si>
  <si>
    <t>Vyčištění budov nebo objektů před předáním do užívání budov bytové nebo občanské výstavby, světlé výšky podlaží do 4 m</t>
  </si>
  <si>
    <t>998</t>
  </si>
  <si>
    <t>Přesun hmot</t>
  </si>
  <si>
    <t>71</t>
  </si>
  <si>
    <t>998011001</t>
  </si>
  <si>
    <t>Přesun hmot pro budovy zděné v do 6 m</t>
  </si>
  <si>
    <t>-1778112107</t>
  </si>
  <si>
    <t>Přesun hmot pro budovy občanské výstavby, bydlení, výrobu a služby s nosnou svislou konstrukcí zděnou z cihel, tvárnic nebo kamene vodorovná dopravní vzdálenost do 100 m základní pro budovy výšky do 6 m</t>
  </si>
  <si>
    <t>PSV</t>
  </si>
  <si>
    <t>Práce a dodávky PSV</t>
  </si>
  <si>
    <t>711</t>
  </si>
  <si>
    <t>Izolace proti vodě, vlhkosti a plynům</t>
  </si>
  <si>
    <t>72</t>
  </si>
  <si>
    <t>711111002</t>
  </si>
  <si>
    <t>Provedení izolace proti zemní vlhkosti vodorovné za studena lakem asfaltovým</t>
  </si>
  <si>
    <t>-761852632</t>
  </si>
  <si>
    <t>Provedení izolace proti zemní vlhkosti natěradly a tmely za studena na ploše vodorovné V nátěrem lakem asfaltovým</t>
  </si>
  <si>
    <t>13,465*15,7</t>
  </si>
  <si>
    <t>73</t>
  </si>
  <si>
    <t>11163150</t>
  </si>
  <si>
    <t>lak penetrační asfaltový</t>
  </si>
  <si>
    <t>-1036154453</t>
  </si>
  <si>
    <t>228,301*0,00039 'Přepočtené koeficientem množství</t>
  </si>
  <si>
    <t>74</t>
  </si>
  <si>
    <t>711112002</t>
  </si>
  <si>
    <t>Provedení izolace proti zemní vlhkosti svislé za studena lakem asfaltovým</t>
  </si>
  <si>
    <t>-1229629393</t>
  </si>
  <si>
    <t>Provedení izolace proti zemní vlhkosti natěradly a tmely za studena na ploše svislé S nátěrem lakem asfaltovým</t>
  </si>
  <si>
    <t>0,78*(13,465*2+15,7)+1,21*14,9</t>
  </si>
  <si>
    <t>75</t>
  </si>
  <si>
    <t>-339715347</t>
  </si>
  <si>
    <t>51,28*0,00041 'Přepočtené koeficientem množství</t>
  </si>
  <si>
    <t>76</t>
  </si>
  <si>
    <t>711141559</t>
  </si>
  <si>
    <t>Provedení izolace proti zemní vlhkosti pásy přitavením vodorovné NAIP</t>
  </si>
  <si>
    <t>1796520602</t>
  </si>
  <si>
    <t>Provedení izolace proti zemní vlhkosti pásy přitavením NAIP na ploše vodorovné V</t>
  </si>
  <si>
    <t>228,301*2 'Přepočtené koeficientem množství</t>
  </si>
  <si>
    <t>77</t>
  </si>
  <si>
    <t>62853004</t>
  </si>
  <si>
    <t>pás asfaltový natavitelný modifikovaný SBS s vložkou ze skleněné tkaniny a spalitelnou PE fólií nebo jemnozrnným minerálním posypem na horním povrchu tl 4,0mm</t>
  </si>
  <si>
    <t>-1010947201</t>
  </si>
  <si>
    <t>228,301*1,1655 'Přepočtené koeficientem množství</t>
  </si>
  <si>
    <t>78</t>
  </si>
  <si>
    <t>62856011</t>
  </si>
  <si>
    <t>pás asfaltový natavitelný modifikovaný SBS s vložkou z hliníkové fólie s textilií a spalitelnou PE fólií nebo jemnozrnným minerálním posypem na horním povrchu tl 4,0mm</t>
  </si>
  <si>
    <t>1725832305</t>
  </si>
  <si>
    <t>79</t>
  </si>
  <si>
    <t>711142559</t>
  </si>
  <si>
    <t>Provedení izolace proti zemní vlhkosti pásy přitavením svislé NAIP</t>
  </si>
  <si>
    <t>-363238372</t>
  </si>
  <si>
    <t>Provedení izolace proti zemní vlhkosti pásy přitavením NAIP na ploše svislé S</t>
  </si>
  <si>
    <t>80</t>
  </si>
  <si>
    <t>-1111767685</t>
  </si>
  <si>
    <t>51,28*1,221 'Přepočtené koeficientem množství</t>
  </si>
  <si>
    <t>81</t>
  </si>
  <si>
    <t>998711311</t>
  </si>
  <si>
    <t>Přesun hmot procentní pro izolace proti vodě, vlhkosti a plynům ruční v objektech v do 6 m</t>
  </si>
  <si>
    <t>%</t>
  </si>
  <si>
    <t>1911006978</t>
  </si>
  <si>
    <t>Přesun hmot pro izolace proti vodě, vlhkosti a plynům stanovený procentní sazbou (%) z ceny vodorovná dopravní vzdálenost do 50 m ruční (bez užití mechanizace) v objektech výšky do 6 m</t>
  </si>
  <si>
    <t>712</t>
  </si>
  <si>
    <t>Povlakové krytiny</t>
  </si>
  <si>
    <t>82</t>
  </si>
  <si>
    <t>712311101</t>
  </si>
  <si>
    <t>Provedení povlakové krytiny střech do 10° za studena lakem penetračním nebo asfaltovým</t>
  </si>
  <si>
    <t>565245840</t>
  </si>
  <si>
    <t>Provedení povlakové krytiny střech plochých do 10° natěradly a tmely za studena nátěrem lakem penetračním nebo asfaltovým</t>
  </si>
  <si>
    <t>13,065*14,7+0,95*(13,465*2+14,7)+0,3*14,7</t>
  </si>
  <si>
    <t>83</t>
  </si>
  <si>
    <t>568392850</t>
  </si>
  <si>
    <t>236,014*0,00032 'Přepočtené koeficientem množství</t>
  </si>
  <si>
    <t>84</t>
  </si>
  <si>
    <t>712331111</t>
  </si>
  <si>
    <t>Provedení povlakové krytiny střech do 10° podkladní vrstvy pásy na sucho samolepící</t>
  </si>
  <si>
    <t>463513283</t>
  </si>
  <si>
    <t>Provedení povlakové krytiny střech plochých do 10° pásy na sucho podkladní samolepící asfaltový pás</t>
  </si>
  <si>
    <t>13,065*14,7+0,95*(13,465*2+14,7)+0,3*14,7 "parotěsná vrstva</t>
  </si>
  <si>
    <t>(0,65+0,45)*(14,4+12,915*2)+0,5*14,4+14,4*12,915 "podkladní vrstva hlavní izolace</t>
  </si>
  <si>
    <t>85</t>
  </si>
  <si>
    <t>62852011</t>
  </si>
  <si>
    <t>pás asfaltový samolepicí modifikovaný SBS s vložkou ze skleněné rohože se spalitelnou fólií nebo jemnozrnným minerálním posypem nebo textilií na horním povrchu tl 3,0mm</t>
  </si>
  <si>
    <t>999761095</t>
  </si>
  <si>
    <t>236,014*1,1655 'Přepočtené koeficientem množství</t>
  </si>
  <si>
    <t>86</t>
  </si>
  <si>
    <t>62853001</t>
  </si>
  <si>
    <t>pás asfaltový samolepicí modifikovaný SBS s vložkou ze skleněné tkaniny se spalitelnou fólií nebo jemnozrnným minerálním posypem nebo textilií na horním povrchu tl 4,0mm</t>
  </si>
  <si>
    <t>2070823429</t>
  </si>
  <si>
    <t>237,429*1,1655 'Přepočtené koeficientem množství</t>
  </si>
  <si>
    <t>87</t>
  </si>
  <si>
    <t>712341559</t>
  </si>
  <si>
    <t>Provedení povlakové krytiny střech do 10° pásy NAIP přitavením v plné ploše</t>
  </si>
  <si>
    <t>-1999276930</t>
  </si>
  <si>
    <t>Provedení povlakové krytiny střech plochých do 10° pásy přitavením NAIP v plné ploše</t>
  </si>
  <si>
    <t>88</t>
  </si>
  <si>
    <t>62857003</t>
  </si>
  <si>
    <t>pás asfaltový natavitelný modifikovaný SBS s vložkou kombinovanou z různých materiálů a hrubozrnným břidličným posypem na horním povrchu tl 4,5mm</t>
  </si>
  <si>
    <t>-1529001230</t>
  </si>
  <si>
    <t>89</t>
  </si>
  <si>
    <t>712363373</t>
  </si>
  <si>
    <t>Povlakové krytiny střech do 10° z tvarovaných poplastovaných lišt délky 2 m přítlačná lišta rš 70 mm</t>
  </si>
  <si>
    <t>-433477109</t>
  </si>
  <si>
    <t>Povlakové krytiny střech plochých do 10° z tvarovaných poplastovaných lišt pro mPVC přítlačná lišta rš 70 mm</t>
  </si>
  <si>
    <t>90</t>
  </si>
  <si>
    <t>998712311</t>
  </si>
  <si>
    <t>Přesun hmot procentní pro krytiny povlakové ruční v objektech v do 6 m</t>
  </si>
  <si>
    <t>-1272583230</t>
  </si>
  <si>
    <t>Přesun hmot pro povlakové krytiny stanovený procentní sazbou (%) z ceny vodorovná dopravní vzdálenost do 50 m ruční (bez užití mechanizace) v objektech výšky do 6 m</t>
  </si>
  <si>
    <t>713</t>
  </si>
  <si>
    <t>Izolace tepelné</t>
  </si>
  <si>
    <t>91</t>
  </si>
  <si>
    <t>713121111</t>
  </si>
  <si>
    <t>Montáž izolace tepelné podlah volně kladenými rohožemi, pásy, dílci, deskami 1 vrstva</t>
  </si>
  <si>
    <t>-283950443</t>
  </si>
  <si>
    <t>Montáž tepelné izolace podlah rohožemi, pásy, deskami, dílci, bloky (izolační materiál ve specifikaci) kladenými volně jednovrstvá</t>
  </si>
  <si>
    <t>197,2*2 'Přepočtené koeficientem množství</t>
  </si>
  <si>
    <t>92</t>
  </si>
  <si>
    <t>28372309</t>
  </si>
  <si>
    <t>deska EPS 100 pro konstrukce s běžným zatížením λ=0,037 tl 100mm</t>
  </si>
  <si>
    <t>-1887152403</t>
  </si>
  <si>
    <t>197,2*2,1 'Přepočtené koeficientem množství</t>
  </si>
  <si>
    <t>93</t>
  </si>
  <si>
    <t>713131141</t>
  </si>
  <si>
    <t>Montáž izolace tepelné stěn lepením celoplošně rohoží, pásů, dílců, desek</t>
  </si>
  <si>
    <t>1032831822</t>
  </si>
  <si>
    <t>Montáž tepelné izolace stěn rohožemi, pásy, deskami, dílci, bloky (izolační materiál ve specifikaci) lepením celoplošně bez mechanického kotvení</t>
  </si>
  <si>
    <t>(0,75+0,65)*(15,7+13,465*2)</t>
  </si>
  <si>
    <t>94</t>
  </si>
  <si>
    <t>28376426</t>
  </si>
  <si>
    <t>deska XPS hrana polodrážková a hladký povrch 300kPA λ=0,035 tl 150mm</t>
  </si>
  <si>
    <t>-215860893</t>
  </si>
  <si>
    <t>0,75*(15,7+13,465*2)</t>
  </si>
  <si>
    <t>31,973*1,05 'Přepočtené koeficientem množství</t>
  </si>
  <si>
    <t>95</t>
  </si>
  <si>
    <t>28376422</t>
  </si>
  <si>
    <t>deska XPS hrana polodrážková a hladký povrch 300kPA λ=0,035 tl 100mm</t>
  </si>
  <si>
    <t>1934163000</t>
  </si>
  <si>
    <t>0,65*(15,7+13,465*2)</t>
  </si>
  <si>
    <t>27,71*1,05 'Přepočtené koeficientem množství</t>
  </si>
  <si>
    <t>96</t>
  </si>
  <si>
    <t>713131151</t>
  </si>
  <si>
    <t>Montáž izolace tepelné stěn volně vloženými rohožemi, pásy, dílci, deskami 1 vrstva</t>
  </si>
  <si>
    <t>-1784184517</t>
  </si>
  <si>
    <t>Montáž tepelné izolace stěn rohožemi, pásy, deskami, dílci, bloky (izolační materiál ve specifikaci) vložením jednovrstvě</t>
  </si>
  <si>
    <t>2,39*14,705-1,46*(1,4+0,8*2)</t>
  </si>
  <si>
    <t>97</t>
  </si>
  <si>
    <t>28375938</t>
  </si>
  <si>
    <t>deska EPS 70 fasádní λ=0,039 tl 100mm</t>
  </si>
  <si>
    <t>-1363929849</t>
  </si>
  <si>
    <t>30,765*1,05 'Přepočtené koeficientem množství</t>
  </si>
  <si>
    <t>98</t>
  </si>
  <si>
    <t>713141153</t>
  </si>
  <si>
    <t>Montáž izolace tepelné střech plochých kladené volně 3 vrstvy rohoží, pásů, dílců, desek</t>
  </si>
  <si>
    <t>1245837082</t>
  </si>
  <si>
    <t>Montáž tepelné izolace střech plochých rohožemi, pásy, deskami, dílci, bloky (izolační materiál ve specifikaci) kladenými volně třívrstvá</t>
  </si>
  <si>
    <t>14,7*13,065</t>
  </si>
  <si>
    <t>99</t>
  </si>
  <si>
    <t>28375914</t>
  </si>
  <si>
    <t>deska EPS 150 pro konstrukce s vysokým zatížením λ=0,035 tl 100mm</t>
  </si>
  <si>
    <t>1375760787</t>
  </si>
  <si>
    <t>192,056*2,1 'Přepočtené koeficientem množství</t>
  </si>
  <si>
    <t>100</t>
  </si>
  <si>
    <t>63151496</t>
  </si>
  <si>
    <t>deska tepelně izolační minerální plochých střech vrchní vrstva 70kPa λ=0,038-0,039 tl 40mm</t>
  </si>
  <si>
    <t>1538504612</t>
  </si>
  <si>
    <t>192,056*1,05 'Přepočtené koeficientem množství</t>
  </si>
  <si>
    <t>101</t>
  </si>
  <si>
    <t>713141311</t>
  </si>
  <si>
    <t>Montáž izolace tepelné střech plochých kladené volně, spádová vrstva</t>
  </si>
  <si>
    <t>364953678</t>
  </si>
  <si>
    <t>Montáž tepelné izolace střech plochých spádovými klíny v ploše kladenými volně</t>
  </si>
  <si>
    <t>102</t>
  </si>
  <si>
    <t>28376142</t>
  </si>
  <si>
    <t>klín izolační spád do 5% EPS 150</t>
  </si>
  <si>
    <t>-1589910356</t>
  </si>
  <si>
    <t>10,4*14,7*0,15+14,7*1,8*0,063</t>
  </si>
  <si>
    <t>24,599*1,05 'Přepočtené koeficientem množství</t>
  </si>
  <si>
    <t>103</t>
  </si>
  <si>
    <t>998713311</t>
  </si>
  <si>
    <t>Přesun hmot procentní pro izolace tepelné ruční v objektech v do 6 m</t>
  </si>
  <si>
    <t>299295866</t>
  </si>
  <si>
    <t>Přesun hmot pro izolace tepelné stanovený procentní sazbou (%) z ceny vodorovná dopravní vzdálenost do 50 m ruční (bez užití mechanizace) v objektech výšky do 6 m</t>
  </si>
  <si>
    <t>721</t>
  </si>
  <si>
    <t>Zdravotechnika - vnitřní kanalizace</t>
  </si>
  <si>
    <t>104</t>
  </si>
  <si>
    <t>721233212</t>
  </si>
  <si>
    <t>Střešní vtok polypropylen PP pro pochůzné střechy svislý odtok DN 110</t>
  </si>
  <si>
    <t>-466290762</t>
  </si>
  <si>
    <t>Střešní vtoky (vpusti) polypropylenové (PP) pro pochůzné střechy s odtokem svislým DN 110</t>
  </si>
  <si>
    <t>735</t>
  </si>
  <si>
    <t>Ústřední vytápění - otopná tělesa</t>
  </si>
  <si>
    <t>105</t>
  </si>
  <si>
    <t>735511062</t>
  </si>
  <si>
    <t>Podlahové vytápění - obvodový dilatační pás samolepící s folií</t>
  </si>
  <si>
    <t>-368994692</t>
  </si>
  <si>
    <t>Trubkové teplovodní podlahové vytápění doplňkové prvky okrajový izolační pruh</t>
  </si>
  <si>
    <t>36,84 "místost 01</t>
  </si>
  <si>
    <t>54,87 "místnost 02, 05</t>
  </si>
  <si>
    <t>8,3 "místnost 03</t>
  </si>
  <si>
    <t>7,125 "místnost 04</t>
  </si>
  <si>
    <t>9,225 "místnost 10</t>
  </si>
  <si>
    <t>762</t>
  </si>
  <si>
    <t>Konstrukce tesařské</t>
  </si>
  <si>
    <t>106</t>
  </si>
  <si>
    <t>762361312</t>
  </si>
  <si>
    <t>Konstrukční a vyrovnávací vrstva pod klempířské prvky (atiky) z desek dřevoštěpkových tl 22 mm</t>
  </si>
  <si>
    <t>-1442486602</t>
  </si>
  <si>
    <t>Konstrukční vrstva pod klempířské prvky pro oplechování horních ploch zdí a nadezdívek (atik) z desek dřevoštěpkových šroubovaných do podkladu, tloušťky desky 22 mm</t>
  </si>
  <si>
    <t>107</t>
  </si>
  <si>
    <t>998762311</t>
  </si>
  <si>
    <t>Přesun hmot procentní pro kce tesařské ruční v objektech v do 6 m</t>
  </si>
  <si>
    <t>-1152367425</t>
  </si>
  <si>
    <t>Přesun hmot pro konstrukce tesařské stanovený procentní sazbou (%) z ceny vodorovná dopravní vzdálenost do 50 m ruční (bez užití mechanizace) v objektech výšky do 6 m</t>
  </si>
  <si>
    <t>763</t>
  </si>
  <si>
    <t>Konstrukce suché výstavby</t>
  </si>
  <si>
    <t>108</t>
  </si>
  <si>
    <t>763131411</t>
  </si>
  <si>
    <t>SDK podhled desky 1xA 12,5 bez izolace dvouvrstvá spodní kce profil CD+UD</t>
  </si>
  <si>
    <t>699451034</t>
  </si>
  <si>
    <t>Podhled ze sádrokartonových desek dvouvrstvá zavěšená spodní konstrukce z ocelových profilů CD, UD jednoduše opláštěná deskou standardní A, tl. 12,5 mm, bez izolace</t>
  </si>
  <si>
    <t>119,7 "místnost 05</t>
  </si>
  <si>
    <t>109</t>
  </si>
  <si>
    <t>59030021</t>
  </si>
  <si>
    <t>deska SDK A tl 12,5mm</t>
  </si>
  <si>
    <t>969789726</t>
  </si>
  <si>
    <t>-119,700 "místnost 05</t>
  </si>
  <si>
    <t>-119,7*1,05 'Přepočtené koeficientem množství</t>
  </si>
  <si>
    <t>110</t>
  </si>
  <si>
    <t>59030536-01</t>
  </si>
  <si>
    <t>deska SDK akustická děrovaná tl 12,5mm</t>
  </si>
  <si>
    <t>959039416</t>
  </si>
  <si>
    <t>119,700 "místnost 05</t>
  </si>
  <si>
    <t>119,7*1,05 'Přepočtené koeficientem množství</t>
  </si>
  <si>
    <t>111</t>
  </si>
  <si>
    <t>679452964</t>
  </si>
  <si>
    <t>32,4 "místnost 01</t>
  </si>
  <si>
    <t>4,2 "místnost 03</t>
  </si>
  <si>
    <t>5,3 "sklad 09</t>
  </si>
  <si>
    <t>112</t>
  </si>
  <si>
    <t>763131431</t>
  </si>
  <si>
    <t>SDK podhled deska 1xDF 12,5 bez izolace dvouvrstvá spodní kce profil CD+UD REI do 90</t>
  </si>
  <si>
    <t>1370882928</t>
  </si>
  <si>
    <t>Podhled ze sádrokartonových desek dvouvrstvá zavěšená spodní konstrukce z ocelových profilů CD, UD jednoduše opláštěná deskou protipožární DF, tl. 12,5 mm, bez izolace, REI do 90</t>
  </si>
  <si>
    <t>7,5 "WC ženy - místnost 06</t>
  </si>
  <si>
    <t>7,4 "WC muži - místnost 07</t>
  </si>
  <si>
    <t>2,8 "WC - místnost 08</t>
  </si>
  <si>
    <t>113</t>
  </si>
  <si>
    <t>998763511</t>
  </si>
  <si>
    <t>Přesun hmot procentní pro konstrukce montované z desek ruční v objektech v do 6 m</t>
  </si>
  <si>
    <t>54080226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</si>
  <si>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</si>
  <si>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764</t>
  </si>
  <si>
    <t>Konstrukce klempířské</t>
  </si>
  <si>
    <t>114</t>
  </si>
  <si>
    <t>764215603</t>
  </si>
  <si>
    <t>Oplechování horních ploch a atik bez rohů z Pz plechu s povrch úpravou celoplošně lepené rš 250 mm</t>
  </si>
  <si>
    <t>235769740</t>
  </si>
  <si>
    <t>Oplechování horních ploch zdí a nadezdívek (atik) z pozinkovaného plechu s povrchovou úpravou celoplošně lepené rš 250 mm</t>
  </si>
  <si>
    <t>15,7+13,465*2 "závětrná lišta</t>
  </si>
  <si>
    <t>115</t>
  </si>
  <si>
    <t>764216641</t>
  </si>
  <si>
    <t>Oplechování rovných parapetů celoplošně lepené z Pz s povrchovou úpravou rš 150 mm</t>
  </si>
  <si>
    <t>207382201</t>
  </si>
  <si>
    <t>Oplechování parapetů z pozinkovaného plechu s povrchovou úpravou rovných celoplošně lepené, bez rohů rš 160 mm</t>
  </si>
  <si>
    <t>5,0*3+1,3*2</t>
  </si>
  <si>
    <t>116</t>
  </si>
  <si>
    <t>998764311</t>
  </si>
  <si>
    <t>Přesun hmot procentní pro konstrukce klempířské ruční v objektech v do 6 m</t>
  </si>
  <si>
    <t>1122787629</t>
  </si>
  <si>
    <t>Přesun hmot pro konstrukce klempířské stanovený procentní sazbou (%) z ceny vodorovná dopravní vzdálenost do 50 m ruční (bez užtití mechanizace) v objektech výšky do 6 m</t>
  </si>
  <si>
    <t>766</t>
  </si>
  <si>
    <t>Konstrukce truhlářské</t>
  </si>
  <si>
    <t>117</t>
  </si>
  <si>
    <t>766-01</t>
  </si>
  <si>
    <t>D+M Dřevěné dveře s nadsvětlíkem 1,67 x 2,55 m dle PD</t>
  </si>
  <si>
    <t>-1038682096</t>
  </si>
  <si>
    <t>P</t>
  </si>
  <si>
    <t>Poznámka k položce:_x000D_
1/2 pevná_x000D_
1/2 otevíravá dle PD_x000D_
panikové kování</t>
  </si>
  <si>
    <t>118</t>
  </si>
  <si>
    <t>766-02</t>
  </si>
  <si>
    <t>D+M Dřevěné vstupní dveře s nadsvětlíkem 0,9 x 2,55 m dle PD</t>
  </si>
  <si>
    <t>-454718141</t>
  </si>
  <si>
    <t>119</t>
  </si>
  <si>
    <t>766-03</t>
  </si>
  <si>
    <t>D+M Dřevěné okno s fixní horní a spodní částí 1,3 x 2,55 m dle PD</t>
  </si>
  <si>
    <t>-34551084</t>
  </si>
  <si>
    <t>120</t>
  </si>
  <si>
    <t>766-04</t>
  </si>
  <si>
    <t>D+M Dřevěná sestava fixních oken a dvoukřídlých dveří 5,0 x 2,55 m dle PD</t>
  </si>
  <si>
    <t>-243804699</t>
  </si>
  <si>
    <t>121</t>
  </si>
  <si>
    <t>766-05</t>
  </si>
  <si>
    <t>D+M Dřevěná sestava fixníxh oken a jednokřídlých dveří 5,0 x 2,55 m dle PD</t>
  </si>
  <si>
    <t>-1695915466</t>
  </si>
  <si>
    <t>122</t>
  </si>
  <si>
    <t>766-06</t>
  </si>
  <si>
    <t>D+M Dřevěná sestava fixních oken 5,0 x 2,55 m dle PD</t>
  </si>
  <si>
    <t>-1352337237</t>
  </si>
  <si>
    <t>123</t>
  </si>
  <si>
    <t>766-07</t>
  </si>
  <si>
    <t>D+M Podomítkové žaluzie na sestavu 5,0 x 2,55 m</t>
  </si>
  <si>
    <t>-2025555069</t>
  </si>
  <si>
    <t>124</t>
  </si>
  <si>
    <t>998766311</t>
  </si>
  <si>
    <t>Přesun hmot procentní pro kce truhlářské ruční v objektech v do 6 m</t>
  </si>
  <si>
    <t>438957675</t>
  </si>
  <si>
    <t>Přesun hmot pro konstrukce truhlářské stanovený procentní sazbou (%) z ceny vodorovná dopravní vzdálenost do 50 m ruční (bez užití mechanizace) v objektech výšky do 6 m</t>
  </si>
  <si>
    <t>771</t>
  </si>
  <si>
    <t>Podlahy z dlaždic</t>
  </si>
  <si>
    <t>125</t>
  </si>
  <si>
    <t>771111011</t>
  </si>
  <si>
    <t>Vysátí podkladu před pokládkou dlažby</t>
  </si>
  <si>
    <t>-77815818</t>
  </si>
  <si>
    <t>Příprava podkladu před provedením dlažby vysátí podlah</t>
  </si>
  <si>
    <t>7,2 "místnost 06</t>
  </si>
  <si>
    <t>6,2 "místnost 07</t>
  </si>
  <si>
    <t>3,5 "místnost 08</t>
  </si>
  <si>
    <t>126</t>
  </si>
  <si>
    <t>771121011</t>
  </si>
  <si>
    <t>Nátěr penetrační na podlahu</t>
  </si>
  <si>
    <t>109097582</t>
  </si>
  <si>
    <t>Příprava podkladu před provedením dlažby nátěr penetrační na podlahu</t>
  </si>
  <si>
    <t>127</t>
  </si>
  <si>
    <t>771574434</t>
  </si>
  <si>
    <t>Montáž podlah keramických reliéfních nebo z dekorů lepených cementovým flexibilním lepidlem přes 4 do 6 ks/m2</t>
  </si>
  <si>
    <t>634097677</t>
  </si>
  <si>
    <t>Montáž podlah z dlaždic keramických lepených cementovým flexibilním lepidlem reliéfních nebo z dekorů, tloušťky do 10 mm přes 4 do 6 ks/m2</t>
  </si>
  <si>
    <t>128</t>
  </si>
  <si>
    <t>59761101</t>
  </si>
  <si>
    <t>dlažba keramická slinutá mrazuvzdorná R9 povrch reliéfní/lapovaný tl do 10mm přes 4 do 6ks/m2</t>
  </si>
  <si>
    <t>-255280682</t>
  </si>
  <si>
    <t>16,9*1,15 'Přepočtené koeficientem množství</t>
  </si>
  <si>
    <t>129</t>
  </si>
  <si>
    <t>771577211</t>
  </si>
  <si>
    <t>Příplatek k montáži podlah keramických lepených cementovým flexibilním lepidlem za plochu do 5 m2</t>
  </si>
  <si>
    <t>1383044087</t>
  </si>
  <si>
    <t>Montáž podlah z dlaždic keramických lepených cementovým flexibilním lepidlem Příplatek k cenám za plochu do 5 m2 jednotlivě</t>
  </si>
  <si>
    <t>130</t>
  </si>
  <si>
    <t>771591115</t>
  </si>
  <si>
    <t>Podlahy spárování silikonem</t>
  </si>
  <si>
    <t>-1792664481</t>
  </si>
  <si>
    <t>Podlahy - dokončovací práce spárování silikonem</t>
  </si>
  <si>
    <t>12,77+2,1*5 "místnost 06</t>
  </si>
  <si>
    <t>13,22+2,1*8 "místnost 07</t>
  </si>
  <si>
    <t>8,54+2,1*7 "místnost 08</t>
  </si>
  <si>
    <t>131</t>
  </si>
  <si>
    <t>998771311</t>
  </si>
  <si>
    <t>Přesun hmot procentní pro podlahy z dlaždic ruční v objektech v do 6 m</t>
  </si>
  <si>
    <t>43905912</t>
  </si>
  <si>
    <t>Přesun hmot pro podlahy z dlaždic stanovený procentní sazbou (%) z ceny vodorovná dopravní vzdálenost do 50 m ruční (bez užití mechanizace) v objektech výšky do 6 m</t>
  </si>
  <si>
    <t>776</t>
  </si>
  <si>
    <t>Podlahy povlakové</t>
  </si>
  <si>
    <t>132</t>
  </si>
  <si>
    <t>776111311</t>
  </si>
  <si>
    <t>Vysátí podkladu povlakových podlah</t>
  </si>
  <si>
    <t>1579032311</t>
  </si>
  <si>
    <t>Příprava podkladu povlakových podlah a stěn vysátí podlah</t>
  </si>
  <si>
    <t>197,2</t>
  </si>
  <si>
    <t>133</t>
  </si>
  <si>
    <t>776121112</t>
  </si>
  <si>
    <t>Vodou ředitelná penetrace savého podkladu povlakových podlah</t>
  </si>
  <si>
    <t>-622708677</t>
  </si>
  <si>
    <t>Příprava podkladu povlakových podlah a stěn penetrace vodou ředitelná podlah</t>
  </si>
  <si>
    <t>134</t>
  </si>
  <si>
    <t>776141111</t>
  </si>
  <si>
    <t>Stěrka podlahová nivelační pro vyrovnání podkladu povlakových podlah pevnosti 20 MPa tl do 3 mm</t>
  </si>
  <si>
    <t>-518368449</t>
  </si>
  <si>
    <t>Příprava podkladu povlakových podlah a stěn vyrovnání samonivelační stěrkou podlah min.pevnosti 20 MPa, tloušťky do 3 mm</t>
  </si>
  <si>
    <t>135</t>
  </si>
  <si>
    <t>776231111</t>
  </si>
  <si>
    <t>Lepení lamel a čtverců z vinylu standardním lepidlem</t>
  </si>
  <si>
    <t>-671329427</t>
  </si>
  <si>
    <t>Montáž podlahovin z vinylu lepením lamel nebo čtverců standardním lepidlem</t>
  </si>
  <si>
    <t>136</t>
  </si>
  <si>
    <t>28411052-01</t>
  </si>
  <si>
    <t>dílce vinylové tl 3,0mm, nášlapná vrstva 0,70mm, úprava PUR, třída zátěže 23/34/43, otlak 0,05mm, R9, třída otěru T, hořlavost Bfl S1, bez ftalátů</t>
  </si>
  <si>
    <t>583048570</t>
  </si>
  <si>
    <t>197,2*1,1 'Přepočtené koeficientem množství</t>
  </si>
  <si>
    <t>137</t>
  </si>
  <si>
    <t>776411111</t>
  </si>
  <si>
    <t>Montáž obvodových soklíků výšky do 80 mm</t>
  </si>
  <si>
    <t>-923479430</t>
  </si>
  <si>
    <t>Montáž soklíků lepením obvodových, výšky do 80 mm</t>
  </si>
  <si>
    <t>36,84-1,8-0,8*3-0,9*4-1,4 "místost 01</t>
  </si>
  <si>
    <t>54,87-5,0*3-1,3*2-0,8*2-1,8 "místnost 02, 05</t>
  </si>
  <si>
    <t>8,3-0,9 "místnost 03</t>
  </si>
  <si>
    <t>7,125-0,9 "místnost 04</t>
  </si>
  <si>
    <t>9,225-0,8 "místnost 10</t>
  </si>
  <si>
    <t>138</t>
  </si>
  <si>
    <t>28411008</t>
  </si>
  <si>
    <t>lišta soklová PVC 16x60mm</t>
  </si>
  <si>
    <t>426515524</t>
  </si>
  <si>
    <t>83,56*1,02 'Přepočtené koeficientem množství</t>
  </si>
  <si>
    <t>139</t>
  </si>
  <si>
    <t>998776311</t>
  </si>
  <si>
    <t>Přesun hmot procentní pro podlahy povlakové ruční v objektech v do 6 m</t>
  </si>
  <si>
    <t>534899198</t>
  </si>
  <si>
    <t>Přesun hmot pro podlahy povlakové stanovený procentní sazbou (%) z ceny vodorovná dopravní vzdálenost do 50 m ruční (bez užití mechanizace) v objektech výšky do 6 m</t>
  </si>
  <si>
    <t>781</t>
  </si>
  <si>
    <t>Dokončovací práce - obklady</t>
  </si>
  <si>
    <t>140</t>
  </si>
  <si>
    <t>781111011</t>
  </si>
  <si>
    <t>Ometení (oprášení) stěny při přípravě podkladu</t>
  </si>
  <si>
    <t>-1716146722</t>
  </si>
  <si>
    <t>Příprava podkladu před provedením obkladu oprášení (ometení) stěny</t>
  </si>
  <si>
    <t>2,6*(3,035+0,265+0,565+2,215-1,3) "místnost 02</t>
  </si>
  <si>
    <t>2,6*8,3-0,9*2,1 "místnost 03</t>
  </si>
  <si>
    <t>2,6*7,125-0,9*2,1 "místnost 04</t>
  </si>
  <si>
    <t>2,1*12,77-0,8*2,3 "místnost 06</t>
  </si>
  <si>
    <t>2,1*13,22-0,8*2,3 "místnost 07</t>
  </si>
  <si>
    <t>2,1*8,54-0,8*2,1 "místnost 08</t>
  </si>
  <si>
    <t>2,1*(1,55*2+2,35)-0,8*2,1 "místnost 10</t>
  </si>
  <si>
    <t>141</t>
  </si>
  <si>
    <t>781121011</t>
  </si>
  <si>
    <t>Nátěr penetrační na stěnu</t>
  </si>
  <si>
    <t>986647321</t>
  </si>
  <si>
    <t>Příprava podkladu před provedením obkladu nátěr penetrační na stěnu</t>
  </si>
  <si>
    <t>142</t>
  </si>
  <si>
    <t>781161021</t>
  </si>
  <si>
    <t>Montáž profilu ukončujícího rohového nebo vanového</t>
  </si>
  <si>
    <t>176323844</t>
  </si>
  <si>
    <t>Příprava podkladu před provedením obkladu montáž profilu ukončujícího profilu rohového, vanového</t>
  </si>
  <si>
    <t>3,035+0,265+0,565+2,215-1,3+2,55*2+2,6+2,1*2+0,8 "místnost 02</t>
  </si>
  <si>
    <t>8,3+0,9+2,1*2 "místnost 03</t>
  </si>
  <si>
    <t>7,125+0,9+2,1*2 "místnost 04</t>
  </si>
  <si>
    <t>12,77+2,1-0,8 "místnost 06</t>
  </si>
  <si>
    <t>13,22+2,1*4-0,8 "místnost 07</t>
  </si>
  <si>
    <t>8,54+2,1*3 "místnost 08</t>
  </si>
  <si>
    <t>1,55*2+2,35 "místnost 10</t>
  </si>
  <si>
    <t>143</t>
  </si>
  <si>
    <t>28342001</t>
  </si>
  <si>
    <t>lišta ukončovací z PVC 8mm</t>
  </si>
  <si>
    <t>1559376329</t>
  </si>
  <si>
    <t>98,285*1,1 'Přepočtené koeficientem množství</t>
  </si>
  <si>
    <t>144</t>
  </si>
  <si>
    <t>781472214</t>
  </si>
  <si>
    <t>Montáž obkladů keramických hladkých lepených cementovým flexibilním lepidlem přes 4 do 6 ks/m2</t>
  </si>
  <si>
    <t>-586509549</t>
  </si>
  <si>
    <t>Montáž keramických obkladů stěn lepených cementovým flexibilním lepidlem hladkých přes 4 do 6 ks/m2</t>
  </si>
  <si>
    <t>2,1*12,77-0,8*2,1 "místnost 06</t>
  </si>
  <si>
    <t>2,1*13,22-0,8*2,1 "místnost 07</t>
  </si>
  <si>
    <t>145</t>
  </si>
  <si>
    <t>59761717</t>
  </si>
  <si>
    <t>obklad keramický nemrazuvzdorný povrch hladký/matný tl do 10mm přes 4 do 6ks/m2</t>
  </si>
  <si>
    <t>1982752039</t>
  </si>
  <si>
    <t>125,991*1,15 'Přepočtené koeficientem množství</t>
  </si>
  <si>
    <t>146</t>
  </si>
  <si>
    <t>998781311</t>
  </si>
  <si>
    <t>Přesun hmot procentní pro obklady keramické ruční v objektech v do 6 m</t>
  </si>
  <si>
    <t>-741878027</t>
  </si>
  <si>
    <t>Přesun hmot pro obklady keramické stanovený procentní sazbou (%) z ceny vodorovná dopravní vzdálenost do 50 m ruční (bez užití mechanizace) v objektech výšky do 6 m</t>
  </si>
  <si>
    <t>784</t>
  </si>
  <si>
    <t>Dokončovací práce - malby a tapety</t>
  </si>
  <si>
    <t>147</t>
  </si>
  <si>
    <t>784181101</t>
  </si>
  <si>
    <t>Základní akrylátová jednonásobná bezbarvá penetrace podkladu v místnostech v do 3,80 m</t>
  </si>
  <si>
    <t>577806984</t>
  </si>
  <si>
    <t>Penetrace podkladu jednonásobná základní akrylátová bezbarvá v místnostech výšky do 3,80 m</t>
  </si>
  <si>
    <t>288,265 " štuk</t>
  </si>
  <si>
    <t>41,9 "SDK podhled</t>
  </si>
  <si>
    <t>148</t>
  </si>
  <si>
    <t>784191001</t>
  </si>
  <si>
    <t>Čištění vnitřních ploch oken nebo balkonových dveří jednoduchých po provedení malířských prací</t>
  </si>
  <si>
    <t>-440233832</t>
  </si>
  <si>
    <t>Čištění vnitřních ploch hrubý úklid po provedení malířských prací omytím oken nebo balkonových dveří jednoduchých</t>
  </si>
  <si>
    <t>5,0*2,55*3+0,9*2,55*2+1,3*2,55*2</t>
  </si>
  <si>
    <t>149</t>
  </si>
  <si>
    <t>784191005</t>
  </si>
  <si>
    <t>Čištění vnitřních ploch dveří nebo vrat po provedení malířských prací</t>
  </si>
  <si>
    <t>-620444565</t>
  </si>
  <si>
    <t>Čištění vnitřních ploch hrubý úklid po provedení malířských prací omytím dveří nebo vrat</t>
  </si>
  <si>
    <t>(0,8*2,3*2+1,4*2,3+0,8*2,1*3+0,9*2,1*2*2+1,8*2,1)*2</t>
  </si>
  <si>
    <t>2,0*(1,4+1,835+0,9)</t>
  </si>
  <si>
    <t>150</t>
  </si>
  <si>
    <t>784191007</t>
  </si>
  <si>
    <t>Čištění vnitřních ploch podlah po provedení malířských prací</t>
  </si>
  <si>
    <t>-24724869</t>
  </si>
  <si>
    <t>Čištění vnitřních ploch hrubý úklid po provedení malířských prací omytím podlah</t>
  </si>
  <si>
    <t>151</t>
  </si>
  <si>
    <t>784211101</t>
  </si>
  <si>
    <t>Dvojnásobné bílé malby ze směsí za mokra výborně oděruvzdorných v místnostech v do 3,80 m</t>
  </si>
  <si>
    <t>-801873802</t>
  </si>
  <si>
    <t>Malby z malířských směsí oděruvzdorných za mokra dvojnásobné, bílé za mokra oděruvzdorné výborně v místnostech výšky do 3,80 m</t>
  </si>
  <si>
    <t>SO-03 - Vzduchotechnika</t>
  </si>
  <si>
    <t xml:space="preserve">    751 - Vzduchotechnika</t>
  </si>
  <si>
    <t xml:space="preserve">      D1 - Zař.č.1-Větrání multifunkční místnosti</t>
  </si>
  <si>
    <t xml:space="preserve">      D2 - Zař.č.2 Větrání sociálního zařízení</t>
  </si>
  <si>
    <t>751</t>
  </si>
  <si>
    <t>D1</t>
  </si>
  <si>
    <t>Zař.č.1-Větrání multifunkční místnosti</t>
  </si>
  <si>
    <t>Pol1</t>
  </si>
  <si>
    <t>Universální větrací j.s rekuper. V=250/250 m3/h, Pext=130/130Pa-</t>
  </si>
  <si>
    <t>329973707</t>
  </si>
  <si>
    <t>Pol2</t>
  </si>
  <si>
    <t>Pohledově estetický odnímatelný kryt VZT jednotek pod stropem</t>
  </si>
  <si>
    <t>-1243851674</t>
  </si>
  <si>
    <t>Pol3</t>
  </si>
  <si>
    <t>Stropní závěsy VZT jednotky v podehledu</t>
  </si>
  <si>
    <t>-1118005328</t>
  </si>
  <si>
    <t>Pol4</t>
  </si>
  <si>
    <t>Tlumič hluku MAA 200/600 ED</t>
  </si>
  <si>
    <t>814901030</t>
  </si>
  <si>
    <t>Pol5</t>
  </si>
  <si>
    <t>Žaluzie protidešťová PRG - 200 W</t>
  </si>
  <si>
    <t>541584734</t>
  </si>
  <si>
    <t>Pol6</t>
  </si>
  <si>
    <t>Žaluz.klapka plech.samotížná TRKS 200</t>
  </si>
  <si>
    <t>618916017</t>
  </si>
  <si>
    <t>Pol7</t>
  </si>
  <si>
    <t>Žaluz. klapka PER-200 W</t>
  </si>
  <si>
    <t>-1731809613</t>
  </si>
  <si>
    <t>Pol8</t>
  </si>
  <si>
    <t>Dýza s dlouhým dosahem NZL-A80</t>
  </si>
  <si>
    <t>-920220372</t>
  </si>
  <si>
    <t>Pol9</t>
  </si>
  <si>
    <t>Krycí mřížka - nerez   400 x 400 TPJ 48-12-92  II-atyp</t>
  </si>
  <si>
    <t>1506318536</t>
  </si>
  <si>
    <t>Pol11</t>
  </si>
  <si>
    <t>Kruhové vinuté potrubí do prům. 200 mm/ 70% tvar.sk.I pozink</t>
  </si>
  <si>
    <t>bm</t>
  </si>
  <si>
    <t>-2135992839</t>
  </si>
  <si>
    <t>Pol12</t>
  </si>
  <si>
    <t>Kruhové vinuté potrubí do prům. 400 mm/ 100% tvar.sk.I pozink</t>
  </si>
  <si>
    <t>236865226</t>
  </si>
  <si>
    <t>Pol13</t>
  </si>
  <si>
    <t>Plech pozinkovaný 1 x 2m x 0,8 mm</t>
  </si>
  <si>
    <t>-1460980261</t>
  </si>
  <si>
    <t>Pol14</t>
  </si>
  <si>
    <t>Objímka 200 s gumou</t>
  </si>
  <si>
    <t>706199862</t>
  </si>
  <si>
    <t>Pol15</t>
  </si>
  <si>
    <t>Spojovací matice pro tyč M 10</t>
  </si>
  <si>
    <t>191845671</t>
  </si>
  <si>
    <t>Pol16</t>
  </si>
  <si>
    <t>Závitová tyč M 10 - 1 m</t>
  </si>
  <si>
    <t>1756131447</t>
  </si>
  <si>
    <t>Pol17</t>
  </si>
  <si>
    <t>Konzoly pro VZT potrubí</t>
  </si>
  <si>
    <t>272160503</t>
  </si>
  <si>
    <t>Pol18</t>
  </si>
  <si>
    <t>Deska z minerální vlny s AL polep ORSTECH 65 AL-3 cm(inter.izol.)</t>
  </si>
  <si>
    <t>196123717</t>
  </si>
  <si>
    <t>Pol19</t>
  </si>
  <si>
    <t>Upevňovací,těsnící a spojovací  materiál</t>
  </si>
  <si>
    <t>-1063209359</t>
  </si>
  <si>
    <t>D2</t>
  </si>
  <si>
    <t>Zař.č.2 Větrání sociálního zařízení</t>
  </si>
  <si>
    <t>Pol20</t>
  </si>
  <si>
    <t>Ventilátor diagon.do kruh.potr. TD-160/100-dvouotáčkový</t>
  </si>
  <si>
    <t>982791504</t>
  </si>
  <si>
    <t>Pol21</t>
  </si>
  <si>
    <t>Časový oběh ventilátoru TD 350125</t>
  </si>
  <si>
    <t>1880104262</t>
  </si>
  <si>
    <t>Pol22</t>
  </si>
  <si>
    <t>AZK CHK  125. 2 CAGI hlavice - bez příruby</t>
  </si>
  <si>
    <t>2133662234</t>
  </si>
  <si>
    <t>Pol23</t>
  </si>
  <si>
    <t>Vyústka pro kruh.potr. KV-P1  225 x  75  TPJ 48-12-95</t>
  </si>
  <si>
    <t>-2136439292</t>
  </si>
  <si>
    <t>Pol24</t>
  </si>
  <si>
    <t>Kruhové vinuté potrubí do prům. 125mm/ 30% tvar.sk.I pozink</t>
  </si>
  <si>
    <t>-1014897186</t>
  </si>
  <si>
    <t>Pol25</t>
  </si>
  <si>
    <t>Objímka 125 s gumou</t>
  </si>
  <si>
    <t>321082483</t>
  </si>
  <si>
    <t>Pol26</t>
  </si>
  <si>
    <t>370048503</t>
  </si>
  <si>
    <t>Pol27</t>
  </si>
  <si>
    <t>68112255</t>
  </si>
  <si>
    <t>Pol28</t>
  </si>
  <si>
    <t>-1212205623</t>
  </si>
  <si>
    <t>Pol29</t>
  </si>
  <si>
    <t>1959553422</t>
  </si>
  <si>
    <t>Pol30</t>
  </si>
  <si>
    <t>Mřížka dveř. otvoru PT 445x82 bílá</t>
  </si>
  <si>
    <t>-739328686</t>
  </si>
  <si>
    <t>Pol31</t>
  </si>
  <si>
    <t>1331241726</t>
  </si>
  <si>
    <t>SO-04 - Topení</t>
  </si>
  <si>
    <t xml:space="preserve">    731 - Ústřední vytápění</t>
  </si>
  <si>
    <t xml:space="preserve">      730 - Ústřední vytápění</t>
  </si>
  <si>
    <t xml:space="preserve">      733 - Rozvod potrubí</t>
  </si>
  <si>
    <t xml:space="preserve">      734 - Armatury</t>
  </si>
  <si>
    <t xml:space="preserve">      735 - Otopná tělesa</t>
  </si>
  <si>
    <t xml:space="preserve">      767 - Konstrukce zámečnické</t>
  </si>
  <si>
    <t xml:space="preserve">      783 - Nátěry</t>
  </si>
  <si>
    <t>VRN - Vedlejší rozpočtové náklady</t>
  </si>
  <si>
    <t>731</t>
  </si>
  <si>
    <t>Ústřední vytápění</t>
  </si>
  <si>
    <t>730</t>
  </si>
  <si>
    <t>904      R00</t>
  </si>
  <si>
    <t>Hzs-zkousky v rámci montáž.prací</t>
  </si>
  <si>
    <t>hod</t>
  </si>
  <si>
    <t>-909949712</t>
  </si>
  <si>
    <t>904      R01</t>
  </si>
  <si>
    <t>Hzs-nepředvidané práce</t>
  </si>
  <si>
    <t>1791621112</t>
  </si>
  <si>
    <t>904      R02</t>
  </si>
  <si>
    <t>Hzs-provozni zkouška</t>
  </si>
  <si>
    <t>1379293653</t>
  </si>
  <si>
    <t>904      R03</t>
  </si>
  <si>
    <t>Hzs-revize</t>
  </si>
  <si>
    <t>19701273</t>
  </si>
  <si>
    <t>904      V04</t>
  </si>
  <si>
    <t>Hzs-doregulovani systemu</t>
  </si>
  <si>
    <t>-5941952</t>
  </si>
  <si>
    <t>904      V08</t>
  </si>
  <si>
    <t>Hzs-seřizení a uvedení do provozu</t>
  </si>
  <si>
    <t>82463604</t>
  </si>
  <si>
    <t>733</t>
  </si>
  <si>
    <t>Rozvod potrubí</t>
  </si>
  <si>
    <t>733133153R00</t>
  </si>
  <si>
    <t>Odvzdušňovací nádobky ocel. DN 50</t>
  </si>
  <si>
    <t>-692299691</t>
  </si>
  <si>
    <t>733190107R00</t>
  </si>
  <si>
    <t>Tlak. zkouška potrubí  umělohmotného do DN 40</t>
  </si>
  <si>
    <t>-340404356</t>
  </si>
  <si>
    <t>733190111R00</t>
  </si>
  <si>
    <t>Příplatek za zhotovení přípojky dn 25</t>
  </si>
  <si>
    <t>-18525016</t>
  </si>
  <si>
    <t>998733202R00</t>
  </si>
  <si>
    <t>Přesun hmot pro rozvody potrubí, výšky do 15 m</t>
  </si>
  <si>
    <t>1943832788</t>
  </si>
  <si>
    <t>998733293R00</t>
  </si>
  <si>
    <t>Příplatek zvětš. přesun, rozvody potrubí do 500 m</t>
  </si>
  <si>
    <t>1551326705</t>
  </si>
  <si>
    <t>R.pol.1</t>
  </si>
  <si>
    <t>Potrubí umělohmotné 15x1,0, trubka 200m</t>
  </si>
  <si>
    <t>-574021450</t>
  </si>
  <si>
    <t>R.pol.10</t>
  </si>
  <si>
    <t>Sestava rozdělovačů VSS12 Push Fit(do zdi)+podm.skř.</t>
  </si>
  <si>
    <t>-1615273291</t>
  </si>
  <si>
    <t>R.pol.11</t>
  </si>
  <si>
    <t>Uzavírací kohout 1"</t>
  </si>
  <si>
    <t>pár</t>
  </si>
  <si>
    <t>1783784335</t>
  </si>
  <si>
    <t>R.pol.2</t>
  </si>
  <si>
    <t>Montáž potrubí umělohmotného do systémové desky</t>
  </si>
  <si>
    <t>-1726326042</t>
  </si>
  <si>
    <t>R.pol.3</t>
  </si>
  <si>
    <t>Ochranná trubka vel.25-60m(izolace potrubí v chodbách)</t>
  </si>
  <si>
    <t>720644498</t>
  </si>
  <si>
    <t>R.pol.4</t>
  </si>
  <si>
    <t>Press-spojka vel.15/15</t>
  </si>
  <si>
    <t>-1046430482</t>
  </si>
  <si>
    <t>R.pol.5</t>
  </si>
  <si>
    <t>Opěrné pouzdro vel.15</t>
  </si>
  <si>
    <t>-1378452768</t>
  </si>
  <si>
    <t>R.pol.6</t>
  </si>
  <si>
    <t>Mísící sada GTF-FRG 3015 F RV CalioSl 15-70 ,</t>
  </si>
  <si>
    <t>-1400180461</t>
  </si>
  <si>
    <t>R.pol.7</t>
  </si>
  <si>
    <t>Systémová deska GABOTHERM 1*2*3-35/32-6,075m2</t>
  </si>
  <si>
    <t>2076467402</t>
  </si>
  <si>
    <t>R.pol.8</t>
  </si>
  <si>
    <t>Dilatační pás -25m GTF-RDS</t>
  </si>
  <si>
    <t>-685877026</t>
  </si>
  <si>
    <t>R.pol.9</t>
  </si>
  <si>
    <t>Plastifikátor  -5kg</t>
  </si>
  <si>
    <t>kg</t>
  </si>
  <si>
    <t>874226824</t>
  </si>
  <si>
    <t>734</t>
  </si>
  <si>
    <t>Armatury</t>
  </si>
  <si>
    <t>732482114R00</t>
  </si>
  <si>
    <t>Měřič tepla kompakt.byt.s dálkov.odečtem,Q=0,06-2,5m3/h</t>
  </si>
  <si>
    <t>-1242899507</t>
  </si>
  <si>
    <t>734209102R00</t>
  </si>
  <si>
    <t>Montáž armatur závitových,s 1závitem, G 3/8</t>
  </si>
  <si>
    <t>1594197373</t>
  </si>
  <si>
    <t>734209102R00.1</t>
  </si>
  <si>
    <t>1651106268</t>
  </si>
  <si>
    <t>734209103R00</t>
  </si>
  <si>
    <t>Montáž armatur závitových,s 1závitem, G 1/2</t>
  </si>
  <si>
    <t>-1493461328</t>
  </si>
  <si>
    <t>734209115R00</t>
  </si>
  <si>
    <t>Montáž armatur závitových,se 2závity, G 1</t>
  </si>
  <si>
    <t>-180627460</t>
  </si>
  <si>
    <t>734211120T00</t>
  </si>
  <si>
    <t>Automatický odvzdušňovací ventil</t>
  </si>
  <si>
    <t>-1813432714</t>
  </si>
  <si>
    <t>734260000TA</t>
  </si>
  <si>
    <t>Integrovaná radiátor souprava HM-Z-DO26 včetně termost.hlavice</t>
  </si>
  <si>
    <t>-493453883</t>
  </si>
  <si>
    <t>734291116T00</t>
  </si>
  <si>
    <t>Vypouštěcí kulový kohout 1/2"</t>
  </si>
  <si>
    <t>1665617945</t>
  </si>
  <si>
    <t>73441-1143.00</t>
  </si>
  <si>
    <t>Teploměr 2kovový DTR stonek 160mm</t>
  </si>
  <si>
    <t>341174446</t>
  </si>
  <si>
    <t>73442-4121.00</t>
  </si>
  <si>
    <t>Návarky M 20x1,5 do délky 220mm</t>
  </si>
  <si>
    <t>1544300678</t>
  </si>
  <si>
    <t>73442-4213.00</t>
  </si>
  <si>
    <t>Návarky s trubkovým závitem G 1/2"</t>
  </si>
  <si>
    <t>-1331596737</t>
  </si>
  <si>
    <t>73442-9212.00</t>
  </si>
  <si>
    <t>Montáž návarků M 20x1,5</t>
  </si>
  <si>
    <t>-1832894865</t>
  </si>
  <si>
    <t>998734203R00</t>
  </si>
  <si>
    <t>Přesun hmot pro armatury, výšky do 24 m</t>
  </si>
  <si>
    <t>-220142022</t>
  </si>
  <si>
    <t>998734293R00</t>
  </si>
  <si>
    <t>Příplatek zvětšený přesun, armatury do 500 m</t>
  </si>
  <si>
    <t>2066569835</t>
  </si>
  <si>
    <t>Otopná tělesa</t>
  </si>
  <si>
    <t>735000912R00</t>
  </si>
  <si>
    <t>Oprava-vyregulování ventilů s termost.ovládáním</t>
  </si>
  <si>
    <t>1894088995</t>
  </si>
  <si>
    <t>735159111R00</t>
  </si>
  <si>
    <t>Montáž otopných těles do dl. 1000 mm</t>
  </si>
  <si>
    <t>-1918788061</t>
  </si>
  <si>
    <t>735161135.R05</t>
  </si>
  <si>
    <t>Otopný žebřík KLMM 1520.600</t>
  </si>
  <si>
    <t>soubor</t>
  </si>
  <si>
    <t>1153588551</t>
  </si>
  <si>
    <t>735191903R00</t>
  </si>
  <si>
    <t>Propláchnutí otopných těles ocel., nebo Al</t>
  </si>
  <si>
    <t>1221622664</t>
  </si>
  <si>
    <t>735494811R00</t>
  </si>
  <si>
    <t>Vypuštění vody z otopných těles</t>
  </si>
  <si>
    <t>-1271726769</t>
  </si>
  <si>
    <t>998735201R00</t>
  </si>
  <si>
    <t>Přesun hmot pro otopná tělesa, výšky do 6 m</t>
  </si>
  <si>
    <t>1414534111</t>
  </si>
  <si>
    <t>998735293R00</t>
  </si>
  <si>
    <t>Příplatek zvětšený přesun, otopná tělesa do 500 m</t>
  </si>
  <si>
    <t>1852848231</t>
  </si>
  <si>
    <t>767</t>
  </si>
  <si>
    <t>Konstrukce zámečnické</t>
  </si>
  <si>
    <t>767998105R00</t>
  </si>
  <si>
    <t>Montáž atypických konstrukcí hmotnosti do 5 kg</t>
  </si>
  <si>
    <t>-1379286521</t>
  </si>
  <si>
    <t>767998106R00</t>
  </si>
  <si>
    <t>Montáž atypických konstrukcí hmotnosti do 10 kg</t>
  </si>
  <si>
    <t>-1304494841</t>
  </si>
  <si>
    <t>13231054</t>
  </si>
  <si>
    <t>Úhelník rovnoramenný  35x35x4 mm</t>
  </si>
  <si>
    <t>T</t>
  </si>
  <si>
    <t>-1494198823</t>
  </si>
  <si>
    <t>13331552</t>
  </si>
  <si>
    <t>Úhelník rovnoramenný  11373 70x70x7 mm</t>
  </si>
  <si>
    <t>-599100892</t>
  </si>
  <si>
    <t>998767201R00</t>
  </si>
  <si>
    <t>Přesun hmot pro zámečnické konstr., výšky do 6 m</t>
  </si>
  <si>
    <t>347236370</t>
  </si>
  <si>
    <t>998767292R00</t>
  </si>
  <si>
    <t>Příplatek zvětš. přesun, zámeč. konstr. do 100 m</t>
  </si>
  <si>
    <t>1861221593</t>
  </si>
  <si>
    <t>783</t>
  </si>
  <si>
    <t>Nátěry</t>
  </si>
  <si>
    <t>783224240R00</t>
  </si>
  <si>
    <t>Nátěr syntetický liti.radiátorů Z+ 2x + 1x email</t>
  </si>
  <si>
    <t>458420970</t>
  </si>
  <si>
    <t>783225100R00</t>
  </si>
  <si>
    <t>Nátěr syntetický kovových konstrukcí 2x + 1x email</t>
  </si>
  <si>
    <t>-1138321569</t>
  </si>
  <si>
    <t>783226100R00</t>
  </si>
  <si>
    <t>Nátěr syntetický kovových konstrukcí základní</t>
  </si>
  <si>
    <t>1460842594</t>
  </si>
  <si>
    <t>VRN-01</t>
  </si>
  <si>
    <t>51821901</t>
  </si>
  <si>
    <t>SO-06 - Elektrorozvody</t>
  </si>
  <si>
    <t xml:space="preserve">    M-sp - Materiál_sp</t>
  </si>
  <si>
    <t xml:space="preserve">    748 - Elektromontáže - osvětlovací zařízení a svítidla</t>
  </si>
  <si>
    <t xml:space="preserve">    ROZ - Rozvaděče a zařízení</t>
  </si>
  <si>
    <t xml:space="preserve">    HROM - Hromosvod</t>
  </si>
  <si>
    <t>HZS - Hodinové zúčtovací sazby</t>
  </si>
  <si>
    <t>M-sp</t>
  </si>
  <si>
    <t>Materiál_sp</t>
  </si>
  <si>
    <t>Kabel s PVC izolací, částečně v kabelovém žlabu, v kabelových trubkách nebo v podlaze, pod omítkou,  kompletní dodávka včetně montáže a zapojení</t>
  </si>
  <si>
    <t>1196827444</t>
  </si>
  <si>
    <t>-842277795</t>
  </si>
  <si>
    <t>-1798379535</t>
  </si>
  <si>
    <t>547521824</t>
  </si>
  <si>
    <t>-1507689715</t>
  </si>
  <si>
    <t>1331288736</t>
  </si>
  <si>
    <t>1218418558</t>
  </si>
  <si>
    <t>Sdělovací kabel s PVC izolací, částečně v kabelovém žlabu, v kabelových trubkách nebo v podlaze, pod omítkou,  kompletní dodávka včetně montáže a zapojení</t>
  </si>
  <si>
    <t>1877854830</t>
  </si>
  <si>
    <t>Pol10</t>
  </si>
  <si>
    <t>Vodič (lano) s PVC izolací, volně, ve zdi nebo v podlaze  kompletní dodávka včetně montáže a zapojení</t>
  </si>
  <si>
    <t>-372348085</t>
  </si>
  <si>
    <t>2101612778</t>
  </si>
  <si>
    <t>1321946931</t>
  </si>
  <si>
    <t>Instalační plastová trubka ochranná, ohebná, střední mechanická pevnost, šedá, průměr 32mm, uložená částečně v kabelovém žlabu, v kabelových trubkách nebo v podlaze, pod omítkou,  kompletní dodávka včetně montáže</t>
  </si>
  <si>
    <t>-1351615766</t>
  </si>
  <si>
    <t>Instalační plastová trubka ochranná, ohebná, střední mechanická pevnost, šedá, průměr 40mm, uložená částečně v kabelovém žlabu, v kabelových trubkách nebo v podlaze, pod omítkou,  kompletní dodávka včetně montáže</t>
  </si>
  <si>
    <t>-1885767088</t>
  </si>
  <si>
    <t>Svazková příchytka kovová pro vyvázání svazku kabelů, "C" příchytka, pro kabelovou trasu, uchycení kabelu po 30cm,dodávka včetně spojovacích prvků a montáže</t>
  </si>
  <si>
    <t>1197656567</t>
  </si>
  <si>
    <t>Přístrojová  krabice plastová pro zapuštěnou montáž. Kompletní dodávka včetně montáže a zapojení</t>
  </si>
  <si>
    <t>421319911</t>
  </si>
  <si>
    <t>Přístrojová  krabice plastová pro zapuštěnou montáž hluboká. Kompletní dodávka včetně montáže a zapojení</t>
  </si>
  <si>
    <t>-844476375</t>
  </si>
  <si>
    <t>Instalační odbočná krabice plastová pro povrchovou montáž, IP 44, svorkovnice Ø6, 6 vývodů. Kompletní dodávka včetně montáže a zapojení</t>
  </si>
  <si>
    <t>313641427</t>
  </si>
  <si>
    <t>Přístrojová  krabice plastová KU 125 pro zapuštěnou montáž. Kompletní dodávka včetně montáže a zapojení</t>
  </si>
  <si>
    <t>1583030968</t>
  </si>
  <si>
    <t>Přístrojová  krabice plastová telefonní KT 250 pro zapuštěnou montáž. Kompletní dodávka včetně montáže a zapojení</t>
  </si>
  <si>
    <t>1993343447</t>
  </si>
  <si>
    <t>Spínač řazení 1, zápustný, bílý, 10 A, montáž s krytem jednotlivě nebo s jiným zařízením, kolébkový spínač kompletní dodávka včetně montáže a zapojení</t>
  </si>
  <si>
    <t>1436731754</t>
  </si>
  <si>
    <t>Spínač řazení 1/0 (tlačítko), zápustný, bílý, 10 A, montáž s krytem jednotlivě nebo s jiným zařízením, kolébkový spínač kompletní dodávka včetně montáže a zapojení</t>
  </si>
  <si>
    <t>-885448309</t>
  </si>
  <si>
    <t>Spínač řazení 6, zápustný, bílý, 10 A, montáž s krytem jednotlivě nebo s jiným zařízením, kolébkový spínač kompletní dodávka včetně montáže a zapojení</t>
  </si>
  <si>
    <t>1934396477</t>
  </si>
  <si>
    <t>Spínač řazení 7, zápustný, bílý, 10 A, montáž s krytem jednotlivě nebo s jiným zařízením, kolébkový spínač kompletní dodávka včetně montáže a zapojení</t>
  </si>
  <si>
    <t>-1332669392</t>
  </si>
  <si>
    <t>Tlačítko inteligentní automatizace dotykové, 5 zón, bílý  kompletní dodávka včetně montáže a zapojení</t>
  </si>
  <si>
    <t>-1001577615</t>
  </si>
  <si>
    <t>Spínač žaluziový, bílý, 10A,  kompletní dodávka včetně montáže a zapojení</t>
  </si>
  <si>
    <t>389641162</t>
  </si>
  <si>
    <t>Spínač řazení 1, zápustný, bílý, 10 A, IP 44, montáž s krytem jednotlivě nebo s jiným zařízením, kolébkový spínač kompletní dodávka včetně montáže a zapojení</t>
  </si>
  <si>
    <t>-1114930545</t>
  </si>
  <si>
    <t>Spínač řazení 6, zápustný v krytu, bílý, 10 A, IP 44, montáž s krytem jednotlivě, kolébkový spínač kompletní dodávka včetně montáže a zapojení</t>
  </si>
  <si>
    <t>-886353517</t>
  </si>
  <si>
    <t>Pohybové čidlo pro spínání světelných zdrojů  , nástěnné, stropní, IP 44, PIR,  bílé, 10 A, kompletní dodávka včetně montáže a zapojení</t>
  </si>
  <si>
    <t>-241250306</t>
  </si>
  <si>
    <t>Zásuvka jednoduchá vestavná, bílá, 230V/16A, kompletní dodávka včetně montáže a zapojení</t>
  </si>
  <si>
    <t>-1837555517</t>
  </si>
  <si>
    <t>Zásuvka jednoduchá vestavná, IP 44, bílá, 230V/16A, kompletní dodávka včetně montáže a zapojení</t>
  </si>
  <si>
    <t>970167207</t>
  </si>
  <si>
    <t>Pol32</t>
  </si>
  <si>
    <t>Dvojzásuvka vestavná, bílá, 230V/16 A, kompletní dodávka včetně montáže a zapojení</t>
  </si>
  <si>
    <t>2124689671</t>
  </si>
  <si>
    <t>Pol33</t>
  </si>
  <si>
    <t>Zásuvka vestavná datová, UTP, Cat. 5e, 2x RJ45 bílá, montáž s krytem jednotlivě nebo s jiným zařízením , kompletní dodávka včetně montáže a zapojení</t>
  </si>
  <si>
    <t>-1227314985</t>
  </si>
  <si>
    <t>Pol34</t>
  </si>
  <si>
    <t>Ekvipotenciální svorkovnice, kompletní dodávka včetně montáže a zapojení</t>
  </si>
  <si>
    <t>-1950990587</t>
  </si>
  <si>
    <t>748</t>
  </si>
  <si>
    <t>Elektromontáže - osvětlovací zařízení a svítidla</t>
  </si>
  <si>
    <t>Pol35</t>
  </si>
  <si>
    <t>Interiérové svítidlo přisazené pro kruhové LED, z polykarbonátu, difuzor - z opálového akrylátu stabilizovaného proti UV záření,tř. I., IP40, LED 27W, 2700 lm, Včetně montáže.</t>
  </si>
  <si>
    <t>988889024</t>
  </si>
  <si>
    <t>Pol36</t>
  </si>
  <si>
    <t>Venkovní svítidlo přisazené pro kruhové LED, z polykarbonátu, difuzor - z opálového akrylátu stabilizovaného proti UV záření,tř. I., IP54, LED 27W Včetně montáže.</t>
  </si>
  <si>
    <t>1282542763</t>
  </si>
  <si>
    <t>ROZ</t>
  </si>
  <si>
    <t>Rozvaděče a zařízení</t>
  </si>
  <si>
    <t>Pol37</t>
  </si>
  <si>
    <t>Elektroměrový rozváděč do výklenku plastový, ER212/NVP7P-C FVE, IP44/20C, In 63A, 400x600x240mm, Hlavní jistič LTN Bxx/3, HDO B2/1</t>
  </si>
  <si>
    <t>-1629814691</t>
  </si>
  <si>
    <t>Pol38</t>
  </si>
  <si>
    <t>Oceloplechová rozvodnice pod omítku,BP-U-3S 600/10, In 40A, IP30/20C, 635x1060x247mm</t>
  </si>
  <si>
    <t>2117825344</t>
  </si>
  <si>
    <t>Pol39</t>
  </si>
  <si>
    <t>Úprava rozváděče RH, doplnění jištění RP1 a TČ, přepojení.</t>
  </si>
  <si>
    <t>kpl.</t>
  </si>
  <si>
    <t>610251863</t>
  </si>
  <si>
    <t>Pol41</t>
  </si>
  <si>
    <t>Zvuková a světelná signalizace WC imobilní. Kompletní dodávka včetně montáže</t>
  </si>
  <si>
    <t>1655009310</t>
  </si>
  <si>
    <t>Pol43</t>
  </si>
  <si>
    <t>Rozváděč RACK 19", 12U, šířka 600mm, hloubka 440mm. Kompletní dodávka včetně montáže a recyklačních poplatků.</t>
  </si>
  <si>
    <t>-1843922852</t>
  </si>
  <si>
    <t>HROM</t>
  </si>
  <si>
    <t>Hromosvod</t>
  </si>
  <si>
    <t>Pol44</t>
  </si>
  <si>
    <t>Drát AlMgSi Æ 8 mm na podpěrách jímacího vedení, jímací a svodové vedení po zkušební svorky, dodávka včetně montáže</t>
  </si>
  <si>
    <t>-542373952</t>
  </si>
  <si>
    <t>Pol45</t>
  </si>
  <si>
    <t>Instalační plastová trubka ochranná netříštivá, ohebná, střední mechanická pevnost, šedá, průměr 25mm, uložená pod omítkou, kompletní dodávka včetně montáže</t>
  </si>
  <si>
    <t>1174267250</t>
  </si>
  <si>
    <t>Pol46</t>
  </si>
  <si>
    <t>Instalační krabice univerzální, plastová KU 125 pro zapuštěnou montáž. Kompletní dodávka včetně montáže a zapojení</t>
  </si>
  <si>
    <t>-1604938551</t>
  </si>
  <si>
    <t>Pol47</t>
  </si>
  <si>
    <t>Podpěra jímacího vedení pro rovné střechy, plast/beton, dodávka včetně montáže</t>
  </si>
  <si>
    <t>-1897009385</t>
  </si>
  <si>
    <t>Pol48</t>
  </si>
  <si>
    <t>Svorka hromosvodová - spojovací, pozinkovaná, do dvou šroubů, dodávka včetně montáže</t>
  </si>
  <si>
    <t>2003031574</t>
  </si>
  <si>
    <t>Pol49</t>
  </si>
  <si>
    <t>Svorka hromosvodová - křížová, okapová, pozinkovaná, do čtyř šroubů, dodávka včetně montáže</t>
  </si>
  <si>
    <t>1908263774</t>
  </si>
  <si>
    <t>Pol50</t>
  </si>
  <si>
    <t>Zkušební svorka drát/drát, mosazné šrouby, dodávka včetně montáže</t>
  </si>
  <si>
    <t>188580623</t>
  </si>
  <si>
    <t>Pol51</t>
  </si>
  <si>
    <t>Označovací štítek na svody plastový, dodávka včetně montáže</t>
  </si>
  <si>
    <t>-1606291170</t>
  </si>
  <si>
    <t>Pol52</t>
  </si>
  <si>
    <t>Provedení výchozí revize</t>
  </si>
  <si>
    <t>468084803</t>
  </si>
  <si>
    <t>HZS</t>
  </si>
  <si>
    <t>Hodinové zúčtovací sazby</t>
  </si>
  <si>
    <t>Pol54</t>
  </si>
  <si>
    <t>Projektová dokumentace realizační/skutečného provedení</t>
  </si>
  <si>
    <t>hod.</t>
  </si>
  <si>
    <t>821503998</t>
  </si>
  <si>
    <t>Pol55</t>
  </si>
  <si>
    <t>Spolupráce s ostatními profesemi a investorem</t>
  </si>
  <si>
    <t>1686297904</t>
  </si>
  <si>
    <t>Pol56</t>
  </si>
  <si>
    <t>Spolupráce s revizním technikem</t>
  </si>
  <si>
    <t>2106571449</t>
  </si>
  <si>
    <t>Pol57</t>
  </si>
  <si>
    <t>Výchozí revize elektroinstalace</t>
  </si>
  <si>
    <t>1924975254</t>
  </si>
  <si>
    <t>Podružný materiál</t>
  </si>
  <si>
    <t>-756398852</t>
  </si>
  <si>
    <t>VRN-02</t>
  </si>
  <si>
    <t>Prořez</t>
  </si>
  <si>
    <t>-272451911</t>
  </si>
  <si>
    <t>SO-07 - Stavební práce stávající objekt - STARÁ FARA</t>
  </si>
  <si>
    <t>713111111RT2</t>
  </si>
  <si>
    <t>Montáž tepelné izolace stropů vrchem kladené, volně 2 vrstvy - materiál ve specifikaci</t>
  </si>
  <si>
    <t>-1399902772</t>
  </si>
  <si>
    <t xml:space="preserve">půda : 15*10 : </t>
  </si>
  <si>
    <t>713111231RK4</t>
  </si>
  <si>
    <t>Montáž parozábrany, stropů shora s přelepením spojů Jutafol N 140 speciál</t>
  </si>
  <si>
    <t>340309638</t>
  </si>
  <si>
    <t>Poznámka k položce:_x000D_
včetně dodávky fólie a spojovacích prostředků.</t>
  </si>
  <si>
    <t xml:space="preserve">půda : 15*10*1,1 : </t>
  </si>
  <si>
    <t>165</t>
  </si>
  <si>
    <t>6315085941R</t>
  </si>
  <si>
    <t>Pás izolační ISOVER UNIROL PROFI, tl. 140 mm</t>
  </si>
  <si>
    <t>-1304052892</t>
  </si>
  <si>
    <t xml:space="preserve">půda : 15*10*2*1,05 : </t>
  </si>
  <si>
    <t>315</t>
  </si>
  <si>
    <t>998713202R00</t>
  </si>
  <si>
    <t>Přesun hmot pro izolace tepelné, výšky do 12 m</t>
  </si>
  <si>
    <t>2136521390</t>
  </si>
  <si>
    <t>762526110RT3</t>
  </si>
  <si>
    <t>Položení polštářů pod podlahy rozteče do 65 cm včetně dodávky řeziva, polštáře 100 x 50 mm</t>
  </si>
  <si>
    <t>-662541728</t>
  </si>
  <si>
    <t xml:space="preserve">Půda: 150*2 : </t>
  </si>
  <si>
    <t>300</t>
  </si>
  <si>
    <t>60510990R</t>
  </si>
  <si>
    <t>Prkno šířkově netříděné omítané bok SM tl. 17 - 25 mm, 3 - 6 m</t>
  </si>
  <si>
    <t>303292615</t>
  </si>
  <si>
    <t>762811210R00</t>
  </si>
  <si>
    <t>Montáž záklopu, vrchní na sraz, hrubá prkna</t>
  </si>
  <si>
    <t>-1656197416</t>
  </si>
  <si>
    <t>762895000R00</t>
  </si>
  <si>
    <t>Spojovací prostředky pro montáž stropů</t>
  </si>
  <si>
    <t>363531435</t>
  </si>
  <si>
    <t>762911121R00</t>
  </si>
  <si>
    <t>Impregnace řeziva tlakovakuová Bochemit QB</t>
  </si>
  <si>
    <t>425999556</t>
  </si>
  <si>
    <t>998762102R00</t>
  </si>
  <si>
    <t>Přesun hmot pro tesařské konstrukce, výšky do 12 m</t>
  </si>
  <si>
    <t>-1997357336</t>
  </si>
  <si>
    <t>Dodávka + montáž - dřevěné vstupní dveře 1,28 x 2,38 m</t>
  </si>
  <si>
    <t>595529580</t>
  </si>
  <si>
    <t>Poznámka k položce:_x000D_
nátěr ex/in: kaštan/kaštan_x000D_
kování: tříbodový zámek, levé_x000D_
výplň: 6 x kazeta profilovaná oboustranně_x000D_
příčky: 5 x dřevěná příčka_x000D_
Dodržet stanovisko Národního památkového ústavu</t>
  </si>
  <si>
    <t>Dodávka + montáž - dřevěné okno 1,07 x 1,54 m s izolačním trojsklem včetně vnitřního parapetu 1,3 x 0,350 m</t>
  </si>
  <si>
    <t>2090966818</t>
  </si>
  <si>
    <t>Poznámka k položce:_x000D_
nátěr ex/in: kaštan/kaštan_x000D_
křídlo: 2 x křídlo okenní _x000D_
kování: otevíravé levé, otevíravé sklopné pravé_x000D_
Příčky: 2 x dřevěná příčka_x000D_
venkovní parapet_x000D_
Na základě stanoviska Národního památkového ústavu musí být splněné následující parametry:_x000D_
- zasklení oken bude čiré bez reflexních úprav_x000D_
- distanční rámeček bude v barevnosti okenního rámuA29:XFD29_x000D_
- okapnice nebudou hliníkové - mohou být dřevěné, nebo tenké plechové_x000D_
- venkovní parapety budou bez bočních nasunovacích krytek v ostění = budou zakončeny tradičním klempířským ohybem/tvarováním</t>
  </si>
  <si>
    <t>Zapravení vnitřní špalety dveří 1,28 x 2,38 m</t>
  </si>
  <si>
    <t>660334363</t>
  </si>
  <si>
    <t>Zapravení vnitřní špalety oken 1,07 x 1,54 m</t>
  </si>
  <si>
    <t>1179037752</t>
  </si>
  <si>
    <t>Vybourání a likvidace stávajících vstupních dveří včetně likvidace suti</t>
  </si>
  <si>
    <t>-795815335</t>
  </si>
  <si>
    <t>Vybourání a likvidace stávajících oken včetně likvidace suti</t>
  </si>
  <si>
    <t>103271597</t>
  </si>
  <si>
    <t>-866327191</t>
  </si>
  <si>
    <t>24,0</t>
  </si>
  <si>
    <t>81654533</t>
  </si>
  <si>
    <t>771474111</t>
  </si>
  <si>
    <t>Montáž soklů z dlaždic keramických rovných lepených cementovým flexibilním lepidlem v do 65 mm</t>
  </si>
  <si>
    <t>-162220102</t>
  </si>
  <si>
    <t>Montáž soklů z dlaždic keramických lepených cementovým flexibilním lepidlem rovných, výšky do 65 mm</t>
  </si>
  <si>
    <t>1621385570</t>
  </si>
  <si>
    <t>24,0*0,06</t>
  </si>
  <si>
    <t>1,44*1,15 'Přepočtené koeficientem množství</t>
  </si>
  <si>
    <t>1874686937</t>
  </si>
  <si>
    <t>-1824069613</t>
  </si>
  <si>
    <t>24*1,15 'Přepočtené koeficientem množství</t>
  </si>
  <si>
    <t>348525094</t>
  </si>
  <si>
    <t>-163898784</t>
  </si>
  <si>
    <t>239986469</t>
  </si>
  <si>
    <t>1888094106</t>
  </si>
  <si>
    <t>Příprava podkladu vysátí podlah</t>
  </si>
  <si>
    <t>170,35</t>
  </si>
  <si>
    <t>-2021854743</t>
  </si>
  <si>
    <t>170,35*2 'Přepočtené koeficientem množství</t>
  </si>
  <si>
    <t>-1956346303</t>
  </si>
  <si>
    <t>-1095108383</t>
  </si>
  <si>
    <t>-305544912</t>
  </si>
  <si>
    <t>170,35*1,1 'Přepočtené koeficientem množství</t>
  </si>
  <si>
    <t>248155631</t>
  </si>
  <si>
    <t>-1952976998</t>
  </si>
  <si>
    <t>116,984*1,02 'Přepočtené koeficientem množství</t>
  </si>
  <si>
    <t>402342649</t>
  </si>
  <si>
    <t>SO-09 - Stávající objekt - STARÁ FARA – elektroinstalace</t>
  </si>
  <si>
    <t xml:space="preserve">D1 - Rozváděče   </t>
  </si>
  <si>
    <t>D2 - Světla</t>
  </si>
  <si>
    <t>D3 - Prvky elektroinstalace</t>
  </si>
  <si>
    <t>D4 - Zapojení</t>
  </si>
  <si>
    <t>D5 - Kabely</t>
  </si>
  <si>
    <t>D6 - Ostatní</t>
  </si>
  <si>
    <t xml:space="preserve">Rozváděče   </t>
  </si>
  <si>
    <t>RH</t>
  </si>
  <si>
    <t>607992847</t>
  </si>
  <si>
    <t>R2NP</t>
  </si>
  <si>
    <t>1264292775</t>
  </si>
  <si>
    <t>RS</t>
  </si>
  <si>
    <t>841198468</t>
  </si>
  <si>
    <t>Světla</t>
  </si>
  <si>
    <t>nouzové svítidlo LED</t>
  </si>
  <si>
    <t>109520611</t>
  </si>
  <si>
    <t>svítidlo orientační LED min 1200lm s čidlem IP</t>
  </si>
  <si>
    <t>-167405024</t>
  </si>
  <si>
    <t>svítidlo LED  min 1200Lm</t>
  </si>
  <si>
    <t>-557281881</t>
  </si>
  <si>
    <t>svítidlo  LED min 1800lm stmívatelné včetně ovládání nejl DALI otočný</t>
  </si>
  <si>
    <t>1043455660</t>
  </si>
  <si>
    <t>svítidlo přisaz 1500lm IP54</t>
  </si>
  <si>
    <t>-1327702897</t>
  </si>
  <si>
    <t>svítidlo lineární LED IP54</t>
  </si>
  <si>
    <t>871627780</t>
  </si>
  <si>
    <t>svítidlo pod linku</t>
  </si>
  <si>
    <t>1472366011</t>
  </si>
  <si>
    <t>D3</t>
  </si>
  <si>
    <t>Prvky elektroinstalace</t>
  </si>
  <si>
    <t>Tlačítkový spínač tísňový se sklem</t>
  </si>
  <si>
    <t>-1181510570</t>
  </si>
  <si>
    <t>Vypínač řezení "1" standartu ABB</t>
  </si>
  <si>
    <t>1317393248</t>
  </si>
  <si>
    <t>Zásuvka 400/32 PO</t>
  </si>
  <si>
    <t>-12223221</t>
  </si>
  <si>
    <t>Vypínač řezení "6" standartu ABB</t>
  </si>
  <si>
    <t>40467432</t>
  </si>
  <si>
    <t>Vypínač řezení "7" standartu ABB</t>
  </si>
  <si>
    <t>-187049804</t>
  </si>
  <si>
    <t>pohybový spínač stand ABB</t>
  </si>
  <si>
    <t>-2057776572</t>
  </si>
  <si>
    <t>Zásuvka 230V ABB jednoduchá</t>
  </si>
  <si>
    <t>-1094912020</t>
  </si>
  <si>
    <t>Zásuvka 230V ABB dvojitá</t>
  </si>
  <si>
    <t>91234309</t>
  </si>
  <si>
    <t>Zásuvka 230V ABB venkovní krytí</t>
  </si>
  <si>
    <t>740666085</t>
  </si>
  <si>
    <t>ventilátor 100</t>
  </si>
  <si>
    <t>-2095886102</t>
  </si>
  <si>
    <t>vypínač č.5 standardu ABB</t>
  </si>
  <si>
    <t>-2143405613</t>
  </si>
  <si>
    <t>zás slb RJ45</t>
  </si>
  <si>
    <t>-1350630670</t>
  </si>
  <si>
    <t>zást TV</t>
  </si>
  <si>
    <t>-1667040675</t>
  </si>
  <si>
    <t>D4</t>
  </si>
  <si>
    <t>Zapojení</t>
  </si>
  <si>
    <t>Připojení TV - Boiler</t>
  </si>
  <si>
    <t>202320500</t>
  </si>
  <si>
    <t>manipulace s nn připojení vodičů rozvaděče</t>
  </si>
  <si>
    <t>1448720944</t>
  </si>
  <si>
    <t>Připojení termostat</t>
  </si>
  <si>
    <t>1655986411</t>
  </si>
  <si>
    <t>Připojení venk. čidlo</t>
  </si>
  <si>
    <t>178711090</t>
  </si>
  <si>
    <t>Instalační materiál,, příchytky nosné prvky</t>
  </si>
  <si>
    <t>815726050</t>
  </si>
  <si>
    <t>Uzemňovací bod -HOP</t>
  </si>
  <si>
    <t>-1878768145</t>
  </si>
  <si>
    <t>Drobný mont. Materiál - hmoždinky, šrouby, wago svorky atd.</t>
  </si>
  <si>
    <t>-723653611</t>
  </si>
  <si>
    <t>D5</t>
  </si>
  <si>
    <t>Kabely</t>
  </si>
  <si>
    <t>CYKY-J 3x1.5 , pevně</t>
  </si>
  <si>
    <t>-1027539941</t>
  </si>
  <si>
    <t>JE-H(St)H BdFE 180 PH 90</t>
  </si>
  <si>
    <t>-626480601</t>
  </si>
  <si>
    <t>CYKY-J 3x2.5 , pevně</t>
  </si>
  <si>
    <t>-906767444</t>
  </si>
  <si>
    <t>CYKY-0 3x1.5 , pevně</t>
  </si>
  <si>
    <t>925497678</t>
  </si>
  <si>
    <t>Montážní, závěsný a spojovací materiál</t>
  </si>
  <si>
    <t>861745046</t>
  </si>
  <si>
    <t>Poznámka k položce:_x000D_
VODIČ JEDNOŽILOVÝ, IZOLACE PVC</t>
  </si>
  <si>
    <t>D6</t>
  </si>
  <si>
    <t>Ostatní</t>
  </si>
  <si>
    <t>Doprava materiálu</t>
  </si>
  <si>
    <t>653766749</t>
  </si>
  <si>
    <t>Zkoušky a revize</t>
  </si>
  <si>
    <t>45770272</t>
  </si>
  <si>
    <t>Kompletační činnost</t>
  </si>
  <si>
    <t>1599842738</t>
  </si>
  <si>
    <t>Projekt skutečného provedení do  podkladu DWG stávající výkresy</t>
  </si>
  <si>
    <t>474230970</t>
  </si>
  <si>
    <t>SO-10 - Stávající objekt - STARÁ FARA – podlahové topení</t>
  </si>
  <si>
    <t xml:space="preserve">    63 - Podlahy a podlahové konstrukce</t>
  </si>
  <si>
    <t xml:space="preserve">    99 - Staveništní přesun hmot</t>
  </si>
  <si>
    <t xml:space="preserve">    734 - Armatury</t>
  </si>
  <si>
    <t xml:space="preserve">    735 - Otopná tělesa</t>
  </si>
  <si>
    <t xml:space="preserve">    736 - Podlahové vytápění</t>
  </si>
  <si>
    <t>632416250RT4</t>
  </si>
  <si>
    <t>Potěr betonový, silo, tl. 60 mm 20 MPa, samonivelační</t>
  </si>
  <si>
    <t>230439768</t>
  </si>
  <si>
    <t>632416250RT6</t>
  </si>
  <si>
    <t>Potěr betonový, silo, tl. 50 mm 20 MPa, samonivelační anhydritový</t>
  </si>
  <si>
    <t>634635440</t>
  </si>
  <si>
    <t>632441491R00</t>
  </si>
  <si>
    <t>Broušení samonivelačních potěrů - odstranění šlemu</t>
  </si>
  <si>
    <t>-897867208</t>
  </si>
  <si>
    <t>Staveništní přesun hmot</t>
  </si>
  <si>
    <t>998011001R00</t>
  </si>
  <si>
    <t>Přesun hmot pro budovy zděné výšky do 6 m</t>
  </si>
  <si>
    <t>493000313</t>
  </si>
  <si>
    <t>713121111R00</t>
  </si>
  <si>
    <t>Izolace tepelná podlah na sucho, jednovrstvá</t>
  </si>
  <si>
    <t>1501909143</t>
  </si>
  <si>
    <t>28375704R</t>
  </si>
  <si>
    <t>Deska izolační stabilizovaná EPS 100</t>
  </si>
  <si>
    <t>-1499655241</t>
  </si>
  <si>
    <t>998713201R00</t>
  </si>
  <si>
    <t>Přesun hmot pro izolace tepelné, výšky do 6 m</t>
  </si>
  <si>
    <t>5755597</t>
  </si>
  <si>
    <t>734221672RT3</t>
  </si>
  <si>
    <t>Hlavice ovládání ventilů termostatická</t>
  </si>
  <si>
    <t>1522575606</t>
  </si>
  <si>
    <t>734 050</t>
  </si>
  <si>
    <t>Termostatický ventil pro jednobodové připojení koupelnových těles, DN 15 včetně montáže</t>
  </si>
  <si>
    <t>-729068472</t>
  </si>
  <si>
    <t>998734201R00</t>
  </si>
  <si>
    <t>Přesun hmot pro armatury, výšky do 6 m</t>
  </si>
  <si>
    <t>513068328</t>
  </si>
  <si>
    <t>735171311R00</t>
  </si>
  <si>
    <t>Těleso trubkové koupelnové s rovnými profily, v. 1500 mm, dl. 600 mm</t>
  </si>
  <si>
    <t>-2017026197</t>
  </si>
  <si>
    <t>54152724R</t>
  </si>
  <si>
    <t>Tyč elektrická topná s regulátorem, výkon 600 W</t>
  </si>
  <si>
    <t>-1342525765</t>
  </si>
  <si>
    <t>-1246488645</t>
  </si>
  <si>
    <t>736</t>
  </si>
  <si>
    <t>Podlahové vytápění</t>
  </si>
  <si>
    <t>733190106R00</t>
  </si>
  <si>
    <t>Tlaková zkouška potrubí  DN 32</t>
  </si>
  <si>
    <t>128611761</t>
  </si>
  <si>
    <t>735000911R00</t>
  </si>
  <si>
    <t>Vyregulování ventilů s ručním ovládáním</t>
  </si>
  <si>
    <t>238046076</t>
  </si>
  <si>
    <t>736312311R00</t>
  </si>
  <si>
    <t>Separační rastrovaná fólie</t>
  </si>
  <si>
    <t>1542404346</t>
  </si>
  <si>
    <t>736313314RT3</t>
  </si>
  <si>
    <t>Potrubí ALPEX, D 16 x 2 mm, na fólii rozteč 100 mm</t>
  </si>
  <si>
    <t>851871321</t>
  </si>
  <si>
    <t>736313314RT5</t>
  </si>
  <si>
    <t>Potrubí ALPEX, D 16 x 2 mm, na fólii rozteč 150 mm</t>
  </si>
  <si>
    <t>-1177281609</t>
  </si>
  <si>
    <t>736313314RT7</t>
  </si>
  <si>
    <t>Potrubí ALPEX, D 16 x 2 mm, na fólii rozteč 200 mm</t>
  </si>
  <si>
    <t>1979346583</t>
  </si>
  <si>
    <t>736313912R00</t>
  </si>
  <si>
    <t>Ochranná trubka PE, D 16-20 mm</t>
  </si>
  <si>
    <t>-940798993</t>
  </si>
  <si>
    <t>736316347R00</t>
  </si>
  <si>
    <t>Sestava rozdělovač/sběrač, 8 cest, vč. skříně</t>
  </si>
  <si>
    <t>1575905851</t>
  </si>
  <si>
    <t>736316352R00</t>
  </si>
  <si>
    <t>Sestava rozdělovač/sběrač, 12 cest, vč. skříně</t>
  </si>
  <si>
    <t>1956604762</t>
  </si>
  <si>
    <t>736316912R00</t>
  </si>
  <si>
    <t>Šroubení svěrné na ALPEX 16 x 2 mm</t>
  </si>
  <si>
    <t>1748627372</t>
  </si>
  <si>
    <t>736 051</t>
  </si>
  <si>
    <t>Montáž a oživení zónové regulace podlahového topení, včetně dodávky kabeláže</t>
  </si>
  <si>
    <t>1842138338</t>
  </si>
  <si>
    <t>28600457R</t>
  </si>
  <si>
    <t>Přísada plastifikační do betonu</t>
  </si>
  <si>
    <t>13176531</t>
  </si>
  <si>
    <t>405613223R</t>
  </si>
  <si>
    <t>Rozvodnice pro ovládání 4 zón</t>
  </si>
  <si>
    <t>-883308387</t>
  </si>
  <si>
    <t>4056195134R</t>
  </si>
  <si>
    <t>Termostat prostorový digitální, +5°C až +40°C, 230VAC</t>
  </si>
  <si>
    <t>161909502</t>
  </si>
  <si>
    <t>551200168R</t>
  </si>
  <si>
    <t>Hlavice elektrotermická, 230 V, bez proudu zavřeno</t>
  </si>
  <si>
    <t>-981707566</t>
  </si>
  <si>
    <t>736 050</t>
  </si>
  <si>
    <t>Montážní kit držáků k upevnění rozvodnic na DIN lištu</t>
  </si>
  <si>
    <t>410343987</t>
  </si>
  <si>
    <t>998736201R00</t>
  </si>
  <si>
    <t>Přesun hmot pro podlahové vytápění, výšky do 6 m</t>
  </si>
  <si>
    <t>-512563029</t>
  </si>
  <si>
    <t>SO-11 - Stávající objekt - STARÁ FARA – zdroj vytápění a páteřní rozvody</t>
  </si>
  <si>
    <t xml:space="preserve">    730 - Ústřední vytápění</t>
  </si>
  <si>
    <t xml:space="preserve">    731 - Kotelny</t>
  </si>
  <si>
    <t xml:space="preserve">    732 - Strojovny</t>
  </si>
  <si>
    <t xml:space="preserve">    733 - Rozvod potrubí</t>
  </si>
  <si>
    <t xml:space="preserve">    ON - Ostatní náklady</t>
  </si>
  <si>
    <t>730 001</t>
  </si>
  <si>
    <t>Topná zkouška dle ČSN 06 0310</t>
  </si>
  <si>
    <t>-932884042</t>
  </si>
  <si>
    <t>730 002</t>
  </si>
  <si>
    <t>Zaškolení obsluhy</t>
  </si>
  <si>
    <t>-319964907</t>
  </si>
  <si>
    <t>730 003</t>
  </si>
  <si>
    <t>Propláchnutí otopné soustavy neupravenou vodou</t>
  </si>
  <si>
    <t>338060679</t>
  </si>
  <si>
    <t>730 004</t>
  </si>
  <si>
    <t>Napuštění otopné soustavy upravenou topnou vodou</t>
  </si>
  <si>
    <t>1811783944</t>
  </si>
  <si>
    <t>730 005</t>
  </si>
  <si>
    <t>Zednické výpomoci pro ústřední vytápění</t>
  </si>
  <si>
    <t>-968694509</t>
  </si>
  <si>
    <t>Kotelny</t>
  </si>
  <si>
    <t>731249132R00</t>
  </si>
  <si>
    <t>Montáž kotle ocel. teplovod., elektrický do 17 kW</t>
  </si>
  <si>
    <t>156893947</t>
  </si>
  <si>
    <t>731341140R00</t>
  </si>
  <si>
    <t>Hadice napouštěcí pryžové D 20/28</t>
  </si>
  <si>
    <t>-725206968</t>
  </si>
  <si>
    <t>731 050</t>
  </si>
  <si>
    <t>Tepelné čerpadlo vzduch/voda monoblok, tepelný výkon 27,2 kW (A7/W35), vč. ekvitermního regulátoru vč. montáže a uvedení do provozu</t>
  </si>
  <si>
    <t>-261787319</t>
  </si>
  <si>
    <t>Poznámka k položce:_x000D_
- viz technická specifikace UT-001</t>
  </si>
  <si>
    <t>731 051</t>
  </si>
  <si>
    <t>Pryžové antivibrační podstavce pro umístění na zem, hliníková výztuž, 1200x200x150 mm, bal. 2 ks včetně montáže</t>
  </si>
  <si>
    <t>591362653</t>
  </si>
  <si>
    <t>731 052</t>
  </si>
  <si>
    <t>Flexibilní připojení 5/4", l=200mm včetně montáže</t>
  </si>
  <si>
    <t>386040558</t>
  </si>
  <si>
    <t>731 053</t>
  </si>
  <si>
    <t>Teplotní čidlo v pouzdře včetně montáže</t>
  </si>
  <si>
    <t>-1104296399</t>
  </si>
  <si>
    <t>731 054</t>
  </si>
  <si>
    <t>Elektroměr pro měření spotřeby tepelného čerpadla včetně montáže</t>
  </si>
  <si>
    <t>-462425305</t>
  </si>
  <si>
    <t>731 055</t>
  </si>
  <si>
    <t>Senzor tlaku 0-6 bar včetně montáže</t>
  </si>
  <si>
    <t>-1802081935</t>
  </si>
  <si>
    <t>731 056</t>
  </si>
  <si>
    <t>Rozšiřovací modul pro rozšíření o 14 digitálních výstupů včetně montáže</t>
  </si>
  <si>
    <t>-1714714283</t>
  </si>
  <si>
    <t>731 057</t>
  </si>
  <si>
    <t>Montáž a oživení regulace včetně dodávky kabeláže</t>
  </si>
  <si>
    <t>20856164</t>
  </si>
  <si>
    <t>731 058</t>
  </si>
  <si>
    <t>Zbudování betonového základu pod tepelné čerpadlo</t>
  </si>
  <si>
    <t>-577583571</t>
  </si>
  <si>
    <t>484178163R</t>
  </si>
  <si>
    <t>Elektrokotel závěsný, vestavěné oběhové čerpadlo, tepelný výkon 14 kW</t>
  </si>
  <si>
    <t>549987441</t>
  </si>
  <si>
    <t>998731201R00</t>
  </si>
  <si>
    <t>Přesun hmot pro kotelny, výšky do 6 m</t>
  </si>
  <si>
    <t>988472138</t>
  </si>
  <si>
    <t>732</t>
  </si>
  <si>
    <t>Strojovny</t>
  </si>
  <si>
    <t>732121101R00</t>
  </si>
  <si>
    <t>Montáž kombinovaného rozdělovače závitového pro 2 topné okruhy</t>
  </si>
  <si>
    <t>-248249066</t>
  </si>
  <si>
    <t>732199100RM1</t>
  </si>
  <si>
    <t>Montáž orientačního štítku včetně dodávky štítku</t>
  </si>
  <si>
    <t>-610817916</t>
  </si>
  <si>
    <t>732219315R00</t>
  </si>
  <si>
    <t>Montáž ohříváků vody stojatých, PN 0,6-0,6, do 1000 l</t>
  </si>
  <si>
    <t>-445212509</t>
  </si>
  <si>
    <t>732241101R00</t>
  </si>
  <si>
    <t>Montáž zásobníku akumulačního pro vytápění nebo chlazení, objem do 500 l</t>
  </si>
  <si>
    <t>838918618</t>
  </si>
  <si>
    <t>732299101R00</t>
  </si>
  <si>
    <t>Montáž topných těles elektrických pro přímý ohřev</t>
  </si>
  <si>
    <t>-273496147</t>
  </si>
  <si>
    <t>732339993R00</t>
  </si>
  <si>
    <t>Revize expanzní tlakové nádoby do 500 l</t>
  </si>
  <si>
    <t>-2124677158</t>
  </si>
  <si>
    <t>732351108RT2</t>
  </si>
  <si>
    <t>Montáž nádoby expanzní membránové pro vytápění a chlazení, objem 80 l vč. dodávky nádoby expanzní 80 l, 6/1,5 bar, se servisní armaturou G 1"</t>
  </si>
  <si>
    <t>-1808701526</t>
  </si>
  <si>
    <t>732431301RT7</t>
  </si>
  <si>
    <t>Montáž čerpadel oběhových závitových pro vytápění a chlazení, do G 1" vč. dodávky čerpadla typu 25-80, 130 mm, PN 10</t>
  </si>
  <si>
    <t>-748291719</t>
  </si>
  <si>
    <t>732 050</t>
  </si>
  <si>
    <t>Rozdělovač/sběrač kombinovaný 2-cestný, max. průtok 7,0 m3/h včetně tepelné izolace</t>
  </si>
  <si>
    <t>788002887</t>
  </si>
  <si>
    <t>732 051</t>
  </si>
  <si>
    <t>Nepřímotopný zásobníkový ohřívač teplé vody, objem 300 l, plocha spirálního výměníku 4,0 m2 včetně tepelné izolace</t>
  </si>
  <si>
    <t>1844937769</t>
  </si>
  <si>
    <t>732 052</t>
  </si>
  <si>
    <t>Akumulační zásobník topné vody stacionární stojatý, objem 300 l včetně tepelné izolace</t>
  </si>
  <si>
    <t>-521702856</t>
  </si>
  <si>
    <t>732 053</t>
  </si>
  <si>
    <t>Elektrická topná tyč do zásobníku 6kW/400V</t>
  </si>
  <si>
    <t>1930623205</t>
  </si>
  <si>
    <t>998732201R00</t>
  </si>
  <si>
    <t>Přesun hmot pro strojovny, výšky do 6 m</t>
  </si>
  <si>
    <t>-560408201</t>
  </si>
  <si>
    <t>722181215RT9</t>
  </si>
  <si>
    <t>Izolace návleková z pěnového polyetylenu, tl. stěny 25 mm vnitřní průměr 28 mm</t>
  </si>
  <si>
    <t>-809937769</t>
  </si>
  <si>
    <t>722181215RU2</t>
  </si>
  <si>
    <t>Izolace návleková z pěnového polyetylenu, tl. stěny 25 mm vnitřní průměr 35 mm</t>
  </si>
  <si>
    <t>-13043553</t>
  </si>
  <si>
    <t>722181215RW2</t>
  </si>
  <si>
    <t>Izolace návleková z pěnového polyetylenu, tl. stěny 25 mm vnitřní průměr 45 mm</t>
  </si>
  <si>
    <t>185451624</t>
  </si>
  <si>
    <t>722181215RW8</t>
  </si>
  <si>
    <t>Izolace návleková z pěnového polyetylenu, tl. stěny 25 mm vnitřní průměr 54 mm</t>
  </si>
  <si>
    <t>429066055</t>
  </si>
  <si>
    <t>733163105R00</t>
  </si>
  <si>
    <t>Potrubí pro vytápění a chlazení, měděné, spojované pájením, D 28 x 1,5 mm</t>
  </si>
  <si>
    <t>-700127695</t>
  </si>
  <si>
    <t>733163106R00</t>
  </si>
  <si>
    <t>Potrubí pro vytápění a chlazení, měděné, spojované pájením, D 35 x 1,5 mm</t>
  </si>
  <si>
    <t>1698754658</t>
  </si>
  <si>
    <t>733163108R00</t>
  </si>
  <si>
    <t>Potrubí pro vytápění a chlazení, měděné, spojované pájením, D 54 x 2,0 mm</t>
  </si>
  <si>
    <t>1468867814</t>
  </si>
  <si>
    <t>733163107R00</t>
  </si>
  <si>
    <t>Potrubí pro vytápění a chlazení, měděné, spojované pájením, D 42 x 1,5 mm</t>
  </si>
  <si>
    <t>-150655458</t>
  </si>
  <si>
    <t>733167003R00</t>
  </si>
  <si>
    <t>Příplatek za zhotovení přípojky Cu 22/1</t>
  </si>
  <si>
    <t>-953917921</t>
  </si>
  <si>
    <t>733190306R00</t>
  </si>
  <si>
    <t>Tlaková zkouška Cu potrubí do D 35</t>
  </si>
  <si>
    <t>-1006520246</t>
  </si>
  <si>
    <t>733190307R00</t>
  </si>
  <si>
    <t>Tlaková zkouška Cu potrubí do D 64</t>
  </si>
  <si>
    <t>1031504178</t>
  </si>
  <si>
    <t>733 050</t>
  </si>
  <si>
    <t>Izolace návleková ze syntetického kaučuku, tl. stěny 50 mm, vnitřní průměr 54 mm včetně montáže</t>
  </si>
  <si>
    <t>-932600871</t>
  </si>
  <si>
    <t>998733201R00</t>
  </si>
  <si>
    <t>Přesun hmot pro rozvody potrubí, výšky do 6 m</t>
  </si>
  <si>
    <t>-2018065851</t>
  </si>
  <si>
    <t>734213112R00</t>
  </si>
  <si>
    <t>Ventil automatický odvzdušňovací, DN 15</t>
  </si>
  <si>
    <t>-992714554</t>
  </si>
  <si>
    <t>734223834R00</t>
  </si>
  <si>
    <t>Ventil vyvažovací, vnitřní závit, měřící vsuvky, DN 32</t>
  </si>
  <si>
    <t>-798698132</t>
  </si>
  <si>
    <t>734223835R00</t>
  </si>
  <si>
    <t>Ventil vyvažovací, vnitřní závit, měřící vsuvky, DN 40</t>
  </si>
  <si>
    <t>1551447846</t>
  </si>
  <si>
    <t>734223836R00</t>
  </si>
  <si>
    <t>Ventil vyvažovací, vnitřní závit, měřící vsuvky, DN 50</t>
  </si>
  <si>
    <t>-1549231293</t>
  </si>
  <si>
    <t>734235123R00</t>
  </si>
  <si>
    <t>Kohout kulový, 2x vnitřní závit, DN 25</t>
  </si>
  <si>
    <t>-371198194</t>
  </si>
  <si>
    <t>734235124R00</t>
  </si>
  <si>
    <t>Kohout kulový, 2x vnitřní závit, DN 32</t>
  </si>
  <si>
    <t>-1624667983</t>
  </si>
  <si>
    <t>734235125R00</t>
  </si>
  <si>
    <t>Kohout kulový, 2x vnitřní závit, DN 40</t>
  </si>
  <si>
    <t>-39446789</t>
  </si>
  <si>
    <t>734235126R00</t>
  </si>
  <si>
    <t>Kohout kulový, 2x vnitřní závit, DN 50</t>
  </si>
  <si>
    <t>1271129277</t>
  </si>
  <si>
    <t>734245124R00</t>
  </si>
  <si>
    <t>Ventil zpětný, 2x vnitřní závit, DN 32</t>
  </si>
  <si>
    <t>-594959972</t>
  </si>
  <si>
    <t>734245125R00</t>
  </si>
  <si>
    <t>Ventil zpětný, 2x vnitřní závit, DN 40</t>
  </si>
  <si>
    <t>2063838723</t>
  </si>
  <si>
    <t>734245126R00</t>
  </si>
  <si>
    <t>Ventil zpětný, 2x vnitřní závit, DN 50</t>
  </si>
  <si>
    <t>-1371478271</t>
  </si>
  <si>
    <t>734265313R00</t>
  </si>
  <si>
    <t>Šroubení topenářské, přímé, DN 20</t>
  </si>
  <si>
    <t>1402912410</t>
  </si>
  <si>
    <t>734265314R00</t>
  </si>
  <si>
    <t>Šroubení topenářské, přímé, DN 25</t>
  </si>
  <si>
    <t>528234754</t>
  </si>
  <si>
    <t>734265315R00</t>
  </si>
  <si>
    <t>Šroubení topenářské, přímé, DN 32</t>
  </si>
  <si>
    <t>150250639</t>
  </si>
  <si>
    <t>734265316R00</t>
  </si>
  <si>
    <t>Šroubení topenářské, přímé, DN 40</t>
  </si>
  <si>
    <t>1097992080</t>
  </si>
  <si>
    <t>734265317R00</t>
  </si>
  <si>
    <t>Šroubení topenářské, přímé, DN 50</t>
  </si>
  <si>
    <t>352916956</t>
  </si>
  <si>
    <t>734291113R00</t>
  </si>
  <si>
    <t>Kohouty plnící a vypouštěcí G 1/2</t>
  </si>
  <si>
    <t>-1489892171</t>
  </si>
  <si>
    <t>734295214R00</t>
  </si>
  <si>
    <t>Filtr, vnitřní-vnitřní závit, DN 32</t>
  </si>
  <si>
    <t>-167562317</t>
  </si>
  <si>
    <t>734295215R00</t>
  </si>
  <si>
    <t>Filtr, vnitřní-vnitřní závit, DN 40</t>
  </si>
  <si>
    <t>1119450404</t>
  </si>
  <si>
    <t>734295216R00</t>
  </si>
  <si>
    <t>Filtr, vnitřní-vnitřní závit, DN 50</t>
  </si>
  <si>
    <t>1187696846</t>
  </si>
  <si>
    <t>734295141R00</t>
  </si>
  <si>
    <t>Směšovač třícestný, DN 20, Kvs 4</t>
  </si>
  <si>
    <t>-1176386475</t>
  </si>
  <si>
    <t>734295142R00</t>
  </si>
  <si>
    <t>Směšovač třícestný, DN 25, Kvs 10</t>
  </si>
  <si>
    <t>155566045</t>
  </si>
  <si>
    <t>734411111R00</t>
  </si>
  <si>
    <t>Teploměr přímý s pouzdrem 0-120 °C, DN 15</t>
  </si>
  <si>
    <t>-896249372</t>
  </si>
  <si>
    <t>734419133R00</t>
  </si>
  <si>
    <t>Montáž kompaktního měřiče tepla závitového 1"</t>
  </si>
  <si>
    <t>-1759985772</t>
  </si>
  <si>
    <t>734421160R00</t>
  </si>
  <si>
    <t>Tlakoměr deformační 0-400 kPa, DN 15</t>
  </si>
  <si>
    <t>-1463824954</t>
  </si>
  <si>
    <t>Přepínací ventil třícestný, DN 50, Kvs 40 včetně montáže</t>
  </si>
  <si>
    <t>-792528877</t>
  </si>
  <si>
    <t>734 051</t>
  </si>
  <si>
    <t>Servopohon elektrický 2-bodový, 230V, 60s, 6Nm včetně montáže</t>
  </si>
  <si>
    <t>652620867</t>
  </si>
  <si>
    <t>734 052</t>
  </si>
  <si>
    <t>Servopohon elektrický 3-bodový, 230V, 60s, 6Nm včetně montáže</t>
  </si>
  <si>
    <t>1237390537</t>
  </si>
  <si>
    <t>734 053</t>
  </si>
  <si>
    <t>Nezámrzný ventil pro ochranu tepelných čerpadel, DN 40 včetně montáže</t>
  </si>
  <si>
    <t>1000881021</t>
  </si>
  <si>
    <t>734 054</t>
  </si>
  <si>
    <t>Kompaktní ultrazvukový měřič tepla, DN 25, qp=3,5m3/h, l=260mm, 150°C</t>
  </si>
  <si>
    <t>555913663</t>
  </si>
  <si>
    <t>1255952667</t>
  </si>
  <si>
    <t>ON</t>
  </si>
  <si>
    <t>Ostatní náklady</t>
  </si>
  <si>
    <t>00523  R</t>
  </si>
  <si>
    <t>Kompletace atestů, certifikátů, revizních zpráv a ostatních dokladů potřebných k předání díla</t>
  </si>
  <si>
    <t>1909913512</t>
  </si>
  <si>
    <t>005241010R</t>
  </si>
  <si>
    <t>Dokumentace skutečného provedení</t>
  </si>
  <si>
    <t>895879414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</si>
  <si>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</si>
  <si>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</si>
  <si>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</si>
  <si>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</si>
  <si>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</si>
  <si>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013254000</t>
  </si>
  <si>
    <t>Dokumentace skutečného provedení stavby</t>
  </si>
  <si>
    <t>1024</t>
  </si>
  <si>
    <t>1537360363</t>
  </si>
  <si>
    <t>VRN3</t>
  </si>
  <si>
    <t>Zařízení staveniště</t>
  </si>
  <si>
    <t>030001000</t>
  </si>
  <si>
    <t>-1410633750</t>
  </si>
  <si>
    <t>VRN4</t>
  </si>
  <si>
    <t>Inženýrská činnost</t>
  </si>
  <si>
    <t>044002000</t>
  </si>
  <si>
    <t>Revize</t>
  </si>
  <si>
    <t>-430502355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</si>
</sst>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 applyProtection="1">
      <alignment vertical="center" wrapText="1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topLeftCell="A91" workbookViewId="0">
      <selection activeCell="A99" sqref="A99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4" t="s">
        <v>14</v>
      </c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3"/>
      <c r="AL5" s="23"/>
      <c r="AM5" s="23"/>
      <c r="AN5" s="23"/>
      <c r="AO5" s="23"/>
      <c r="AP5" s="23"/>
      <c r="AQ5" s="23"/>
      <c r="AR5" s="21"/>
      <c r="BE5" s="291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6" t="s">
        <v>17</v>
      </c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3"/>
      <c r="AL6" s="23"/>
      <c r="AM6" s="23"/>
      <c r="AN6" s="23"/>
      <c r="AO6" s="23"/>
      <c r="AP6" s="23"/>
      <c r="AQ6" s="23"/>
      <c r="AR6" s="21"/>
      <c r="BE6" s="29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92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92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92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92"/>
      <c r="BS10" s="18" t="s">
        <v>6</v>
      </c>
    </row>
    <row r="11" spans="1:74" s="1" customFormat="1" ht="18.45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292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92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292"/>
      <c r="BS13" s="18" t="s">
        <v>6</v>
      </c>
    </row>
    <row r="14" spans="1:74" ht="13.2">
      <c r="B14" s="22"/>
      <c r="C14" s="23"/>
      <c r="D14" s="23"/>
      <c r="E14" s="297" t="s">
        <v>30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92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92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292"/>
      <c r="BS16" s="18" t="s">
        <v>4</v>
      </c>
    </row>
    <row r="17" spans="1:71" s="1" customFormat="1" ht="18.45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292"/>
      <c r="BS17" s="18" t="s">
        <v>35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92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37</v>
      </c>
      <c r="AO19" s="23"/>
      <c r="AP19" s="23"/>
      <c r="AQ19" s="23"/>
      <c r="AR19" s="21"/>
      <c r="BE19" s="292"/>
      <c r="BS19" s="18" t="s">
        <v>6</v>
      </c>
    </row>
    <row r="20" spans="1:71" s="1" customFormat="1" ht="18.45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92"/>
      <c r="BS20" s="18" t="s">
        <v>35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92"/>
    </row>
    <row r="22" spans="1:71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92"/>
    </row>
    <row r="23" spans="1:71" s="1" customFormat="1" ht="16.5" customHeight="1">
      <c r="B23" s="22"/>
      <c r="C23" s="23"/>
      <c r="D23" s="23"/>
      <c r="E23" s="299" t="s">
        <v>1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3"/>
      <c r="AP23" s="23"/>
      <c r="AQ23" s="23"/>
      <c r="AR23" s="21"/>
      <c r="BE23" s="292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92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92"/>
    </row>
    <row r="26" spans="1:71" s="2" customFormat="1" ht="25.95" customHeight="1">
      <c r="A26" s="35"/>
      <c r="B26" s="36"/>
      <c r="C26" s="37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00">
        <f>ROUND(AG94,2)</f>
        <v>0</v>
      </c>
      <c r="AL26" s="301"/>
      <c r="AM26" s="301"/>
      <c r="AN26" s="301"/>
      <c r="AO26" s="301"/>
      <c r="AP26" s="37"/>
      <c r="AQ26" s="37"/>
      <c r="AR26" s="40"/>
      <c r="BE26" s="292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92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02" t="s">
        <v>41</v>
      </c>
      <c r="M28" s="302"/>
      <c r="N28" s="302"/>
      <c r="O28" s="302"/>
      <c r="P28" s="302"/>
      <c r="Q28" s="37"/>
      <c r="R28" s="37"/>
      <c r="S28" s="37"/>
      <c r="T28" s="37"/>
      <c r="U28" s="37"/>
      <c r="V28" s="37"/>
      <c r="W28" s="302" t="s">
        <v>42</v>
      </c>
      <c r="X28" s="302"/>
      <c r="Y28" s="302"/>
      <c r="Z28" s="302"/>
      <c r="AA28" s="302"/>
      <c r="AB28" s="302"/>
      <c r="AC28" s="302"/>
      <c r="AD28" s="302"/>
      <c r="AE28" s="302"/>
      <c r="AF28" s="37"/>
      <c r="AG28" s="37"/>
      <c r="AH28" s="37"/>
      <c r="AI28" s="37"/>
      <c r="AJ28" s="37"/>
      <c r="AK28" s="302" t="s">
        <v>43</v>
      </c>
      <c r="AL28" s="302"/>
      <c r="AM28" s="302"/>
      <c r="AN28" s="302"/>
      <c r="AO28" s="302"/>
      <c r="AP28" s="37"/>
      <c r="AQ28" s="37"/>
      <c r="AR28" s="40"/>
      <c r="BE28" s="292"/>
    </row>
    <row r="29" spans="1:71" s="3" customFormat="1" ht="14.4" customHeight="1">
      <c r="B29" s="41"/>
      <c r="C29" s="42"/>
      <c r="D29" s="30" t="s">
        <v>44</v>
      </c>
      <c r="E29" s="42"/>
      <c r="F29" s="30" t="s">
        <v>45</v>
      </c>
      <c r="G29" s="42"/>
      <c r="H29" s="42"/>
      <c r="I29" s="42"/>
      <c r="J29" s="42"/>
      <c r="K29" s="42"/>
      <c r="L29" s="305">
        <v>0.21</v>
      </c>
      <c r="M29" s="304"/>
      <c r="N29" s="304"/>
      <c r="O29" s="304"/>
      <c r="P29" s="304"/>
      <c r="Q29" s="42"/>
      <c r="R29" s="42"/>
      <c r="S29" s="42"/>
      <c r="T29" s="42"/>
      <c r="U29" s="42"/>
      <c r="V29" s="42"/>
      <c r="W29" s="303">
        <f>ROUND(AZ94, 2)</f>
        <v>0</v>
      </c>
      <c r="X29" s="304"/>
      <c r="Y29" s="304"/>
      <c r="Z29" s="304"/>
      <c r="AA29" s="304"/>
      <c r="AB29" s="304"/>
      <c r="AC29" s="304"/>
      <c r="AD29" s="304"/>
      <c r="AE29" s="304"/>
      <c r="AF29" s="42"/>
      <c r="AG29" s="42"/>
      <c r="AH29" s="42"/>
      <c r="AI29" s="42"/>
      <c r="AJ29" s="42"/>
      <c r="AK29" s="303">
        <f>ROUND(AV94, 2)</f>
        <v>0</v>
      </c>
      <c r="AL29" s="304"/>
      <c r="AM29" s="304"/>
      <c r="AN29" s="304"/>
      <c r="AO29" s="304"/>
      <c r="AP29" s="42"/>
      <c r="AQ29" s="42"/>
      <c r="AR29" s="43"/>
      <c r="BE29" s="293"/>
    </row>
    <row r="30" spans="1:71" s="3" customFormat="1" ht="14.4" customHeight="1">
      <c r="B30" s="41"/>
      <c r="C30" s="42"/>
      <c r="D30" s="42"/>
      <c r="E30" s="42"/>
      <c r="F30" s="30" t="s">
        <v>46</v>
      </c>
      <c r="G30" s="42"/>
      <c r="H30" s="42"/>
      <c r="I30" s="42"/>
      <c r="J30" s="42"/>
      <c r="K30" s="42"/>
      <c r="L30" s="305">
        <v>0.12</v>
      </c>
      <c r="M30" s="304"/>
      <c r="N30" s="304"/>
      <c r="O30" s="304"/>
      <c r="P30" s="304"/>
      <c r="Q30" s="42"/>
      <c r="R30" s="42"/>
      <c r="S30" s="42"/>
      <c r="T30" s="42"/>
      <c r="U30" s="42"/>
      <c r="V30" s="42"/>
      <c r="W30" s="303">
        <f>ROUND(BA94, 2)</f>
        <v>0</v>
      </c>
      <c r="X30" s="304"/>
      <c r="Y30" s="304"/>
      <c r="Z30" s="304"/>
      <c r="AA30" s="304"/>
      <c r="AB30" s="304"/>
      <c r="AC30" s="304"/>
      <c r="AD30" s="304"/>
      <c r="AE30" s="304"/>
      <c r="AF30" s="42"/>
      <c r="AG30" s="42"/>
      <c r="AH30" s="42"/>
      <c r="AI30" s="42"/>
      <c r="AJ30" s="42"/>
      <c r="AK30" s="303">
        <f>ROUND(AW94, 2)</f>
        <v>0</v>
      </c>
      <c r="AL30" s="304"/>
      <c r="AM30" s="304"/>
      <c r="AN30" s="304"/>
      <c r="AO30" s="304"/>
      <c r="AP30" s="42"/>
      <c r="AQ30" s="42"/>
      <c r="AR30" s="43"/>
      <c r="BE30" s="293"/>
    </row>
    <row r="31" spans="1:71" s="3" customFormat="1" ht="14.4" hidden="1" customHeight="1">
      <c r="B31" s="41"/>
      <c r="C31" s="42"/>
      <c r="D31" s="42"/>
      <c r="E31" s="42"/>
      <c r="F31" s="30" t="s">
        <v>47</v>
      </c>
      <c r="G31" s="42"/>
      <c r="H31" s="42"/>
      <c r="I31" s="42"/>
      <c r="J31" s="42"/>
      <c r="K31" s="42"/>
      <c r="L31" s="305">
        <v>0.21</v>
      </c>
      <c r="M31" s="304"/>
      <c r="N31" s="304"/>
      <c r="O31" s="304"/>
      <c r="P31" s="304"/>
      <c r="Q31" s="42"/>
      <c r="R31" s="42"/>
      <c r="S31" s="42"/>
      <c r="T31" s="42"/>
      <c r="U31" s="42"/>
      <c r="V31" s="42"/>
      <c r="W31" s="303">
        <f>ROUND(BB94, 2)</f>
        <v>0</v>
      </c>
      <c r="X31" s="304"/>
      <c r="Y31" s="304"/>
      <c r="Z31" s="304"/>
      <c r="AA31" s="304"/>
      <c r="AB31" s="304"/>
      <c r="AC31" s="304"/>
      <c r="AD31" s="304"/>
      <c r="AE31" s="304"/>
      <c r="AF31" s="42"/>
      <c r="AG31" s="42"/>
      <c r="AH31" s="42"/>
      <c r="AI31" s="42"/>
      <c r="AJ31" s="42"/>
      <c r="AK31" s="303">
        <v>0</v>
      </c>
      <c r="AL31" s="304"/>
      <c r="AM31" s="304"/>
      <c r="AN31" s="304"/>
      <c r="AO31" s="304"/>
      <c r="AP31" s="42"/>
      <c r="AQ31" s="42"/>
      <c r="AR31" s="43"/>
      <c r="BE31" s="293"/>
    </row>
    <row r="32" spans="1:71" s="3" customFormat="1" ht="14.4" hidden="1" customHeight="1">
      <c r="B32" s="41"/>
      <c r="C32" s="42"/>
      <c r="D32" s="42"/>
      <c r="E32" s="42"/>
      <c r="F32" s="30" t="s">
        <v>48</v>
      </c>
      <c r="G32" s="42"/>
      <c r="H32" s="42"/>
      <c r="I32" s="42"/>
      <c r="J32" s="42"/>
      <c r="K32" s="42"/>
      <c r="L32" s="305">
        <v>0.12</v>
      </c>
      <c r="M32" s="304"/>
      <c r="N32" s="304"/>
      <c r="O32" s="304"/>
      <c r="P32" s="304"/>
      <c r="Q32" s="42"/>
      <c r="R32" s="42"/>
      <c r="S32" s="42"/>
      <c r="T32" s="42"/>
      <c r="U32" s="42"/>
      <c r="V32" s="42"/>
      <c r="W32" s="303">
        <f>ROUND(BC94, 2)</f>
        <v>0</v>
      </c>
      <c r="X32" s="304"/>
      <c r="Y32" s="304"/>
      <c r="Z32" s="304"/>
      <c r="AA32" s="304"/>
      <c r="AB32" s="304"/>
      <c r="AC32" s="304"/>
      <c r="AD32" s="304"/>
      <c r="AE32" s="304"/>
      <c r="AF32" s="42"/>
      <c r="AG32" s="42"/>
      <c r="AH32" s="42"/>
      <c r="AI32" s="42"/>
      <c r="AJ32" s="42"/>
      <c r="AK32" s="303">
        <v>0</v>
      </c>
      <c r="AL32" s="304"/>
      <c r="AM32" s="304"/>
      <c r="AN32" s="304"/>
      <c r="AO32" s="304"/>
      <c r="AP32" s="42"/>
      <c r="AQ32" s="42"/>
      <c r="AR32" s="43"/>
      <c r="BE32" s="293"/>
    </row>
    <row r="33" spans="1:57" s="3" customFormat="1" ht="14.4" hidden="1" customHeight="1">
      <c r="B33" s="41"/>
      <c r="C33" s="42"/>
      <c r="D33" s="42"/>
      <c r="E33" s="42"/>
      <c r="F33" s="30" t="s">
        <v>49</v>
      </c>
      <c r="G33" s="42"/>
      <c r="H33" s="42"/>
      <c r="I33" s="42"/>
      <c r="J33" s="42"/>
      <c r="K33" s="42"/>
      <c r="L33" s="305">
        <v>0</v>
      </c>
      <c r="M33" s="304"/>
      <c r="N33" s="304"/>
      <c r="O33" s="304"/>
      <c r="P33" s="304"/>
      <c r="Q33" s="42"/>
      <c r="R33" s="42"/>
      <c r="S33" s="42"/>
      <c r="T33" s="42"/>
      <c r="U33" s="42"/>
      <c r="V33" s="42"/>
      <c r="W33" s="303">
        <f>ROUND(BD94, 2)</f>
        <v>0</v>
      </c>
      <c r="X33" s="304"/>
      <c r="Y33" s="304"/>
      <c r="Z33" s="304"/>
      <c r="AA33" s="304"/>
      <c r="AB33" s="304"/>
      <c r="AC33" s="304"/>
      <c r="AD33" s="304"/>
      <c r="AE33" s="304"/>
      <c r="AF33" s="42"/>
      <c r="AG33" s="42"/>
      <c r="AH33" s="42"/>
      <c r="AI33" s="42"/>
      <c r="AJ33" s="42"/>
      <c r="AK33" s="303">
        <v>0</v>
      </c>
      <c r="AL33" s="304"/>
      <c r="AM33" s="304"/>
      <c r="AN33" s="304"/>
      <c r="AO33" s="304"/>
      <c r="AP33" s="42"/>
      <c r="AQ33" s="42"/>
      <c r="AR33" s="43"/>
      <c r="BE33" s="293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92"/>
    </row>
    <row r="35" spans="1:57" s="2" customFormat="1" ht="25.95" customHeight="1">
      <c r="A35" s="35"/>
      <c r="B35" s="36"/>
      <c r="C35" s="44"/>
      <c r="D35" s="45" t="s">
        <v>50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51</v>
      </c>
      <c r="U35" s="46"/>
      <c r="V35" s="46"/>
      <c r="W35" s="46"/>
      <c r="X35" s="309" t="s">
        <v>52</v>
      </c>
      <c r="Y35" s="307"/>
      <c r="Z35" s="307"/>
      <c r="AA35" s="307"/>
      <c r="AB35" s="307"/>
      <c r="AC35" s="46"/>
      <c r="AD35" s="46"/>
      <c r="AE35" s="46"/>
      <c r="AF35" s="46"/>
      <c r="AG35" s="46"/>
      <c r="AH35" s="46"/>
      <c r="AI35" s="46"/>
      <c r="AJ35" s="46"/>
      <c r="AK35" s="306">
        <f>SUM(AK26:AK33)</f>
        <v>0</v>
      </c>
      <c r="AL35" s="307"/>
      <c r="AM35" s="307"/>
      <c r="AN35" s="307"/>
      <c r="AO35" s="308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53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54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0.199999999999999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0.199999999999999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0.199999999999999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0.199999999999999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0.199999999999999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0.199999999999999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0.199999999999999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0.199999999999999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0.199999999999999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0.19999999999999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55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56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55</v>
      </c>
      <c r="AI60" s="39"/>
      <c r="AJ60" s="39"/>
      <c r="AK60" s="39"/>
      <c r="AL60" s="39"/>
      <c r="AM60" s="53" t="s">
        <v>56</v>
      </c>
      <c r="AN60" s="39"/>
      <c r="AO60" s="39"/>
      <c r="AP60" s="37"/>
      <c r="AQ60" s="37"/>
      <c r="AR60" s="40"/>
      <c r="BE60" s="35"/>
    </row>
    <row r="61" spans="1:57" ht="10.199999999999999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0.199999999999999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0.199999999999999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57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58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0.199999999999999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0.199999999999999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0.199999999999999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0.199999999999999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0.19999999999999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0.199999999999999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0.199999999999999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0.199999999999999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0.199999999999999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0.199999999999999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56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55</v>
      </c>
      <c r="AI75" s="39"/>
      <c r="AJ75" s="39"/>
      <c r="AK75" s="39"/>
      <c r="AL75" s="39"/>
      <c r="AM75" s="53" t="s">
        <v>56</v>
      </c>
      <c r="AN75" s="39"/>
      <c r="AO75" s="39"/>
      <c r="AP75" s="37"/>
      <c r="AQ75" s="37"/>
      <c r="AR75" s="40"/>
      <c r="BE75" s="35"/>
    </row>
    <row r="76" spans="1:57" s="2" customFormat="1" ht="10.199999999999999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2025-10-01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0" t="str">
        <f>K6</f>
        <v>Fara Velká Bíteš, přístavba farního sálu</v>
      </c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Kostelní 71, Velká Bíteš, č.p. 102, 103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72" t="str">
        <f>IF(AN8= "","",AN8)</f>
        <v>4. 2. 2025</v>
      </c>
      <c r="AN87" s="272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5.65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Římskokatolická farnost Velká Bíteš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273" t="str">
        <f>IF(E17="","",E17)</f>
        <v>A77 architektonický ateliér Brno, s.r.o.</v>
      </c>
      <c r="AN89" s="274"/>
      <c r="AO89" s="274"/>
      <c r="AP89" s="274"/>
      <c r="AQ89" s="37"/>
      <c r="AR89" s="40"/>
      <c r="AS89" s="275" t="s">
        <v>60</v>
      </c>
      <c r="AT89" s="276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36</v>
      </c>
      <c r="AJ90" s="37"/>
      <c r="AK90" s="37"/>
      <c r="AL90" s="37"/>
      <c r="AM90" s="273" t="str">
        <f>IF(E20="","",E20)</f>
        <v>Ing. Ladislav Kopecký</v>
      </c>
      <c r="AN90" s="274"/>
      <c r="AO90" s="274"/>
      <c r="AP90" s="274"/>
      <c r="AQ90" s="37"/>
      <c r="AR90" s="40"/>
      <c r="AS90" s="277"/>
      <c r="AT90" s="278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79"/>
      <c r="AT91" s="280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81" t="s">
        <v>61</v>
      </c>
      <c r="D92" s="282"/>
      <c r="E92" s="282"/>
      <c r="F92" s="282"/>
      <c r="G92" s="282"/>
      <c r="H92" s="74"/>
      <c r="I92" s="284" t="s">
        <v>62</v>
      </c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3" t="s">
        <v>63</v>
      </c>
      <c r="AH92" s="282"/>
      <c r="AI92" s="282"/>
      <c r="AJ92" s="282"/>
      <c r="AK92" s="282"/>
      <c r="AL92" s="282"/>
      <c r="AM92" s="282"/>
      <c r="AN92" s="284" t="s">
        <v>64</v>
      </c>
      <c r="AO92" s="282"/>
      <c r="AP92" s="285"/>
      <c r="AQ92" s="75" t="s">
        <v>65</v>
      </c>
      <c r="AR92" s="40"/>
      <c r="AS92" s="76" t="s">
        <v>66</v>
      </c>
      <c r="AT92" s="77" t="s">
        <v>67</v>
      </c>
      <c r="AU92" s="77" t="s">
        <v>68</v>
      </c>
      <c r="AV92" s="77" t="s">
        <v>69</v>
      </c>
      <c r="AW92" s="77" t="s">
        <v>70</v>
      </c>
      <c r="AX92" s="77" t="s">
        <v>71</v>
      </c>
      <c r="AY92" s="77" t="s">
        <v>72</v>
      </c>
      <c r="AZ92" s="77" t="s">
        <v>73</v>
      </c>
      <c r="BA92" s="77" t="s">
        <v>74</v>
      </c>
      <c r="BB92" s="77" t="s">
        <v>75</v>
      </c>
      <c r="BC92" s="77" t="s">
        <v>76</v>
      </c>
      <c r="BD92" s="78" t="s">
        <v>77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78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89">
        <f>ROUND(SUM(AG95:AG103),2)</f>
        <v>0</v>
      </c>
      <c r="AH94" s="289"/>
      <c r="AI94" s="289"/>
      <c r="AJ94" s="289"/>
      <c r="AK94" s="289"/>
      <c r="AL94" s="289"/>
      <c r="AM94" s="289"/>
      <c r="AN94" s="290">
        <f t="shared" ref="AN94:AN103" si="0">SUM(AG94,AT94)</f>
        <v>0</v>
      </c>
      <c r="AO94" s="290"/>
      <c r="AP94" s="290"/>
      <c r="AQ94" s="86" t="s">
        <v>1</v>
      </c>
      <c r="AR94" s="87"/>
      <c r="AS94" s="88">
        <f>ROUND(SUM(AS95:AS103),2)</f>
        <v>0</v>
      </c>
      <c r="AT94" s="89">
        <f t="shared" ref="AT94:AT103" si="1">ROUND(SUM(AV94:AW94),2)</f>
        <v>0</v>
      </c>
      <c r="AU94" s="90">
        <f>ROUND(SUM(AU95:AU103),5)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ROUND(SUM(AZ95:AZ103),2)</f>
        <v>0</v>
      </c>
      <c r="BA94" s="89">
        <f>ROUND(SUM(BA95:BA103),2)</f>
        <v>0</v>
      </c>
      <c r="BB94" s="89">
        <f>ROUND(SUM(BB95:BB103),2)</f>
        <v>0</v>
      </c>
      <c r="BC94" s="89">
        <f>ROUND(SUM(BC95:BC103),2)</f>
        <v>0</v>
      </c>
      <c r="BD94" s="91">
        <f>ROUND(SUM(BD95:BD103),2)</f>
        <v>0</v>
      </c>
      <c r="BS94" s="92" t="s">
        <v>79</v>
      </c>
      <c r="BT94" s="92" t="s">
        <v>80</v>
      </c>
      <c r="BU94" s="93" t="s">
        <v>81</v>
      </c>
      <c r="BV94" s="92" t="s">
        <v>82</v>
      </c>
      <c r="BW94" s="92" t="s">
        <v>5</v>
      </c>
      <c r="BX94" s="92" t="s">
        <v>83</v>
      </c>
      <c r="CL94" s="92" t="s">
        <v>1</v>
      </c>
    </row>
    <row r="95" spans="1:91" s="7" customFormat="1" ht="16.5" customHeight="1">
      <c r="A95" s="94" t="s">
        <v>84</v>
      </c>
      <c r="B95" s="95"/>
      <c r="C95" s="96"/>
      <c r="D95" s="286" t="s">
        <v>85</v>
      </c>
      <c r="E95" s="286"/>
      <c r="F95" s="286"/>
      <c r="G95" s="286"/>
      <c r="H95" s="286"/>
      <c r="I95" s="97"/>
      <c r="J95" s="286" t="s">
        <v>86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7">
        <f>'SO-02 - Přístavba farního...'!J30</f>
        <v>0</v>
      </c>
      <c r="AH95" s="288"/>
      <c r="AI95" s="288"/>
      <c r="AJ95" s="288"/>
      <c r="AK95" s="288"/>
      <c r="AL95" s="288"/>
      <c r="AM95" s="288"/>
      <c r="AN95" s="287">
        <f t="shared" si="0"/>
        <v>0</v>
      </c>
      <c r="AO95" s="288"/>
      <c r="AP95" s="288"/>
      <c r="AQ95" s="98" t="s">
        <v>87</v>
      </c>
      <c r="AR95" s="99"/>
      <c r="AS95" s="100">
        <v>0</v>
      </c>
      <c r="AT95" s="101">
        <f t="shared" si="1"/>
        <v>0</v>
      </c>
      <c r="AU95" s="102">
        <f>'SO-02 - Přístavba farního...'!P139</f>
        <v>0</v>
      </c>
      <c r="AV95" s="101">
        <f>'SO-02 - Přístavba farního...'!J33</f>
        <v>0</v>
      </c>
      <c r="AW95" s="101">
        <f>'SO-02 - Přístavba farního...'!J34</f>
        <v>0</v>
      </c>
      <c r="AX95" s="101">
        <f>'SO-02 - Přístavba farního...'!J35</f>
        <v>0</v>
      </c>
      <c r="AY95" s="101">
        <f>'SO-02 - Přístavba farního...'!J36</f>
        <v>0</v>
      </c>
      <c r="AZ95" s="101">
        <f>'SO-02 - Přístavba farního...'!F33</f>
        <v>0</v>
      </c>
      <c r="BA95" s="101">
        <f>'SO-02 - Přístavba farního...'!F34</f>
        <v>0</v>
      </c>
      <c r="BB95" s="101">
        <f>'SO-02 - Přístavba farního...'!F35</f>
        <v>0</v>
      </c>
      <c r="BC95" s="101">
        <f>'SO-02 - Přístavba farního...'!F36</f>
        <v>0</v>
      </c>
      <c r="BD95" s="103">
        <f>'SO-02 - Přístavba farního...'!F37</f>
        <v>0</v>
      </c>
      <c r="BT95" s="104" t="s">
        <v>88</v>
      </c>
      <c r="BV95" s="104" t="s">
        <v>82</v>
      </c>
      <c r="BW95" s="104" t="s">
        <v>89</v>
      </c>
      <c r="BX95" s="104" t="s">
        <v>5</v>
      </c>
      <c r="CL95" s="104" t="s">
        <v>1</v>
      </c>
      <c r="CM95" s="104" t="s">
        <v>90</v>
      </c>
    </row>
    <row r="96" spans="1:91" s="7" customFormat="1" ht="16.5" customHeight="1">
      <c r="A96" s="94" t="s">
        <v>84</v>
      </c>
      <c r="B96" s="95"/>
      <c r="C96" s="96"/>
      <c r="D96" s="286" t="s">
        <v>91</v>
      </c>
      <c r="E96" s="286"/>
      <c r="F96" s="286"/>
      <c r="G96" s="286"/>
      <c r="H96" s="286"/>
      <c r="I96" s="97"/>
      <c r="J96" s="286" t="s">
        <v>92</v>
      </c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7">
        <f>'SO-03 - Vzduchotechnika'!J30</f>
        <v>0</v>
      </c>
      <c r="AH96" s="288"/>
      <c r="AI96" s="288"/>
      <c r="AJ96" s="288"/>
      <c r="AK96" s="288"/>
      <c r="AL96" s="288"/>
      <c r="AM96" s="288"/>
      <c r="AN96" s="287">
        <f t="shared" si="0"/>
        <v>0</v>
      </c>
      <c r="AO96" s="288"/>
      <c r="AP96" s="288"/>
      <c r="AQ96" s="98" t="s">
        <v>87</v>
      </c>
      <c r="AR96" s="99"/>
      <c r="AS96" s="100">
        <v>0</v>
      </c>
      <c r="AT96" s="101">
        <f t="shared" si="1"/>
        <v>0</v>
      </c>
      <c r="AU96" s="102">
        <f>'SO-03 - Vzduchotechnika'!P120</f>
        <v>0</v>
      </c>
      <c r="AV96" s="101">
        <f>'SO-03 - Vzduchotechnika'!J33</f>
        <v>0</v>
      </c>
      <c r="AW96" s="101">
        <f>'SO-03 - Vzduchotechnika'!J34</f>
        <v>0</v>
      </c>
      <c r="AX96" s="101">
        <f>'SO-03 - Vzduchotechnika'!J35</f>
        <v>0</v>
      </c>
      <c r="AY96" s="101">
        <f>'SO-03 - Vzduchotechnika'!J36</f>
        <v>0</v>
      </c>
      <c r="AZ96" s="101">
        <f>'SO-03 - Vzduchotechnika'!F33</f>
        <v>0</v>
      </c>
      <c r="BA96" s="101">
        <f>'SO-03 - Vzduchotechnika'!F34</f>
        <v>0</v>
      </c>
      <c r="BB96" s="101">
        <f>'SO-03 - Vzduchotechnika'!F35</f>
        <v>0</v>
      </c>
      <c r="BC96" s="101">
        <f>'SO-03 - Vzduchotechnika'!F36</f>
        <v>0</v>
      </c>
      <c r="BD96" s="103">
        <f>'SO-03 - Vzduchotechnika'!F37</f>
        <v>0</v>
      </c>
      <c r="BT96" s="104" t="s">
        <v>88</v>
      </c>
      <c r="BV96" s="104" t="s">
        <v>82</v>
      </c>
      <c r="BW96" s="104" t="s">
        <v>93</v>
      </c>
      <c r="BX96" s="104" t="s">
        <v>5</v>
      </c>
      <c r="CL96" s="104" t="s">
        <v>1</v>
      </c>
      <c r="CM96" s="104" t="s">
        <v>90</v>
      </c>
    </row>
    <row r="97" spans="1:91" s="7" customFormat="1" ht="16.5" customHeight="1">
      <c r="A97" s="94" t="s">
        <v>84</v>
      </c>
      <c r="B97" s="95"/>
      <c r="C97" s="96"/>
      <c r="D97" s="286" t="s">
        <v>94</v>
      </c>
      <c r="E97" s="286"/>
      <c r="F97" s="286"/>
      <c r="G97" s="286"/>
      <c r="H97" s="286"/>
      <c r="I97" s="97"/>
      <c r="J97" s="286" t="s">
        <v>95</v>
      </c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7">
        <f>'SO-04 - Topení'!J30</f>
        <v>0</v>
      </c>
      <c r="AH97" s="288"/>
      <c r="AI97" s="288"/>
      <c r="AJ97" s="288"/>
      <c r="AK97" s="288"/>
      <c r="AL97" s="288"/>
      <c r="AM97" s="288"/>
      <c r="AN97" s="287">
        <f t="shared" si="0"/>
        <v>0</v>
      </c>
      <c r="AO97" s="288"/>
      <c r="AP97" s="288"/>
      <c r="AQ97" s="98" t="s">
        <v>87</v>
      </c>
      <c r="AR97" s="99"/>
      <c r="AS97" s="100">
        <v>0</v>
      </c>
      <c r="AT97" s="101">
        <f t="shared" si="1"/>
        <v>0</v>
      </c>
      <c r="AU97" s="102">
        <f>'SO-04 - Topení'!P125</f>
        <v>0</v>
      </c>
      <c r="AV97" s="101">
        <f>'SO-04 - Topení'!J33</f>
        <v>0</v>
      </c>
      <c r="AW97" s="101">
        <f>'SO-04 - Topení'!J34</f>
        <v>0</v>
      </c>
      <c r="AX97" s="101">
        <f>'SO-04 - Topení'!J35</f>
        <v>0</v>
      </c>
      <c r="AY97" s="101">
        <f>'SO-04 - Topení'!J36</f>
        <v>0</v>
      </c>
      <c r="AZ97" s="101">
        <f>'SO-04 - Topení'!F33</f>
        <v>0</v>
      </c>
      <c r="BA97" s="101">
        <f>'SO-04 - Topení'!F34</f>
        <v>0</v>
      </c>
      <c r="BB97" s="101">
        <f>'SO-04 - Topení'!F35</f>
        <v>0</v>
      </c>
      <c r="BC97" s="101">
        <f>'SO-04 - Topení'!F36</f>
        <v>0</v>
      </c>
      <c r="BD97" s="103">
        <f>'SO-04 - Topení'!F37</f>
        <v>0</v>
      </c>
      <c r="BT97" s="104" t="s">
        <v>88</v>
      </c>
      <c r="BV97" s="104" t="s">
        <v>82</v>
      </c>
      <c r="BW97" s="104" t="s">
        <v>96</v>
      </c>
      <c r="BX97" s="104" t="s">
        <v>5</v>
      </c>
      <c r="CL97" s="104" t="s">
        <v>1</v>
      </c>
      <c r="CM97" s="104" t="s">
        <v>90</v>
      </c>
    </row>
    <row r="98" spans="1:91" s="7" customFormat="1" ht="16.5" customHeight="1">
      <c r="A98" s="94" t="s">
        <v>84</v>
      </c>
      <c r="B98" s="95"/>
      <c r="C98" s="96"/>
      <c r="D98" s="286" t="s">
        <v>97</v>
      </c>
      <c r="E98" s="286"/>
      <c r="F98" s="286"/>
      <c r="G98" s="286"/>
      <c r="H98" s="286"/>
      <c r="I98" s="97"/>
      <c r="J98" s="286" t="s">
        <v>98</v>
      </c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7">
        <f>'SO-06 - Elektrorozvody'!J30</f>
        <v>0</v>
      </c>
      <c r="AH98" s="288"/>
      <c r="AI98" s="288"/>
      <c r="AJ98" s="288"/>
      <c r="AK98" s="288"/>
      <c r="AL98" s="288"/>
      <c r="AM98" s="288"/>
      <c r="AN98" s="287">
        <f t="shared" si="0"/>
        <v>0</v>
      </c>
      <c r="AO98" s="288"/>
      <c r="AP98" s="288"/>
      <c r="AQ98" s="98" t="s">
        <v>87</v>
      </c>
      <c r="AR98" s="99"/>
      <c r="AS98" s="100">
        <v>0</v>
      </c>
      <c r="AT98" s="101">
        <f t="shared" si="1"/>
        <v>0</v>
      </c>
      <c r="AU98" s="102">
        <f>'SO-06 - Elektrorozvody'!P123</f>
        <v>0</v>
      </c>
      <c r="AV98" s="101">
        <f>'SO-06 - Elektrorozvody'!J33</f>
        <v>0</v>
      </c>
      <c r="AW98" s="101">
        <f>'SO-06 - Elektrorozvody'!J34</f>
        <v>0</v>
      </c>
      <c r="AX98" s="101">
        <f>'SO-06 - Elektrorozvody'!J35</f>
        <v>0</v>
      </c>
      <c r="AY98" s="101">
        <f>'SO-06 - Elektrorozvody'!J36</f>
        <v>0</v>
      </c>
      <c r="AZ98" s="101">
        <f>'SO-06 - Elektrorozvody'!F33</f>
        <v>0</v>
      </c>
      <c r="BA98" s="101">
        <f>'SO-06 - Elektrorozvody'!F34</f>
        <v>0</v>
      </c>
      <c r="BB98" s="101">
        <f>'SO-06 - Elektrorozvody'!F35</f>
        <v>0</v>
      </c>
      <c r="BC98" s="101">
        <f>'SO-06 - Elektrorozvody'!F36</f>
        <v>0</v>
      </c>
      <c r="BD98" s="103">
        <f>'SO-06 - Elektrorozvody'!F37</f>
        <v>0</v>
      </c>
      <c r="BT98" s="104" t="s">
        <v>88</v>
      </c>
      <c r="BV98" s="104" t="s">
        <v>82</v>
      </c>
      <c r="BW98" s="104" t="s">
        <v>99</v>
      </c>
      <c r="BX98" s="104" t="s">
        <v>5</v>
      </c>
      <c r="CL98" s="104" t="s">
        <v>1</v>
      </c>
      <c r="CM98" s="104" t="s">
        <v>90</v>
      </c>
    </row>
    <row r="99" spans="1:91" s="7" customFormat="1" ht="24.75" customHeight="1">
      <c r="A99" s="94" t="s">
        <v>84</v>
      </c>
      <c r="B99" s="95"/>
      <c r="C99" s="96"/>
      <c r="D99" s="286" t="s">
        <v>100</v>
      </c>
      <c r="E99" s="286"/>
      <c r="F99" s="286"/>
      <c r="G99" s="286"/>
      <c r="H99" s="286"/>
      <c r="I99" s="97"/>
      <c r="J99" s="286" t="s">
        <v>101</v>
      </c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7">
        <f>'SO-07 - Stavební práce st...'!J30</f>
        <v>0</v>
      </c>
      <c r="AH99" s="288"/>
      <c r="AI99" s="288"/>
      <c r="AJ99" s="288"/>
      <c r="AK99" s="288"/>
      <c r="AL99" s="288"/>
      <c r="AM99" s="288"/>
      <c r="AN99" s="287">
        <f t="shared" si="0"/>
        <v>0</v>
      </c>
      <c r="AO99" s="288"/>
      <c r="AP99" s="288"/>
      <c r="AQ99" s="98" t="s">
        <v>87</v>
      </c>
      <c r="AR99" s="99"/>
      <c r="AS99" s="100">
        <v>0</v>
      </c>
      <c r="AT99" s="101">
        <f t="shared" si="1"/>
        <v>0</v>
      </c>
      <c r="AU99" s="102">
        <f>'SO-07 - Stavební práce st...'!P122</f>
        <v>0</v>
      </c>
      <c r="AV99" s="101">
        <f>'SO-07 - Stavební práce st...'!J33</f>
        <v>0</v>
      </c>
      <c r="AW99" s="101">
        <f>'SO-07 - Stavební práce st...'!J34</f>
        <v>0</v>
      </c>
      <c r="AX99" s="101">
        <f>'SO-07 - Stavební práce st...'!J35</f>
        <v>0</v>
      </c>
      <c r="AY99" s="101">
        <f>'SO-07 - Stavební práce st...'!J36</f>
        <v>0</v>
      </c>
      <c r="AZ99" s="101">
        <f>'SO-07 - Stavební práce st...'!F33</f>
        <v>0</v>
      </c>
      <c r="BA99" s="101">
        <f>'SO-07 - Stavební práce st...'!F34</f>
        <v>0</v>
      </c>
      <c r="BB99" s="101">
        <f>'SO-07 - Stavební práce st...'!F35</f>
        <v>0</v>
      </c>
      <c r="BC99" s="101">
        <f>'SO-07 - Stavební práce st...'!F36</f>
        <v>0</v>
      </c>
      <c r="BD99" s="103">
        <f>'SO-07 - Stavební práce st...'!F37</f>
        <v>0</v>
      </c>
      <c r="BT99" s="104" t="s">
        <v>88</v>
      </c>
      <c r="BV99" s="104" t="s">
        <v>82</v>
      </c>
      <c r="BW99" s="104" t="s">
        <v>102</v>
      </c>
      <c r="BX99" s="104" t="s">
        <v>5</v>
      </c>
      <c r="CL99" s="104" t="s">
        <v>1</v>
      </c>
      <c r="CM99" s="104" t="s">
        <v>90</v>
      </c>
    </row>
    <row r="100" spans="1:91" s="7" customFormat="1" ht="24.75" customHeight="1">
      <c r="A100" s="94" t="s">
        <v>84</v>
      </c>
      <c r="B100" s="95"/>
      <c r="C100" s="96"/>
      <c r="D100" s="286" t="s">
        <v>103</v>
      </c>
      <c r="E100" s="286"/>
      <c r="F100" s="286"/>
      <c r="G100" s="286"/>
      <c r="H100" s="286"/>
      <c r="I100" s="97"/>
      <c r="J100" s="286" t="s">
        <v>104</v>
      </c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7">
        <f>'SO-09 - Stávající objekt ...'!J30</f>
        <v>0</v>
      </c>
      <c r="AH100" s="288"/>
      <c r="AI100" s="288"/>
      <c r="AJ100" s="288"/>
      <c r="AK100" s="288"/>
      <c r="AL100" s="288"/>
      <c r="AM100" s="288"/>
      <c r="AN100" s="287">
        <f t="shared" si="0"/>
        <v>0</v>
      </c>
      <c r="AO100" s="288"/>
      <c r="AP100" s="288"/>
      <c r="AQ100" s="98" t="s">
        <v>87</v>
      </c>
      <c r="AR100" s="99"/>
      <c r="AS100" s="100">
        <v>0</v>
      </c>
      <c r="AT100" s="101">
        <f t="shared" si="1"/>
        <v>0</v>
      </c>
      <c r="AU100" s="102">
        <f>'SO-09 - Stávající objekt ...'!P122</f>
        <v>0</v>
      </c>
      <c r="AV100" s="101">
        <f>'SO-09 - Stávající objekt ...'!J33</f>
        <v>0</v>
      </c>
      <c r="AW100" s="101">
        <f>'SO-09 - Stávající objekt ...'!J34</f>
        <v>0</v>
      </c>
      <c r="AX100" s="101">
        <f>'SO-09 - Stávající objekt ...'!J35</f>
        <v>0</v>
      </c>
      <c r="AY100" s="101">
        <f>'SO-09 - Stávající objekt ...'!J36</f>
        <v>0</v>
      </c>
      <c r="AZ100" s="101">
        <f>'SO-09 - Stávající objekt ...'!F33</f>
        <v>0</v>
      </c>
      <c r="BA100" s="101">
        <f>'SO-09 - Stávající objekt ...'!F34</f>
        <v>0</v>
      </c>
      <c r="BB100" s="101">
        <f>'SO-09 - Stávající objekt ...'!F35</f>
        <v>0</v>
      </c>
      <c r="BC100" s="101">
        <f>'SO-09 - Stávající objekt ...'!F36</f>
        <v>0</v>
      </c>
      <c r="BD100" s="103">
        <f>'SO-09 - Stávající objekt ...'!F37</f>
        <v>0</v>
      </c>
      <c r="BT100" s="104" t="s">
        <v>88</v>
      </c>
      <c r="BV100" s="104" t="s">
        <v>82</v>
      </c>
      <c r="BW100" s="104" t="s">
        <v>105</v>
      </c>
      <c r="BX100" s="104" t="s">
        <v>5</v>
      </c>
      <c r="CL100" s="104" t="s">
        <v>1</v>
      </c>
      <c r="CM100" s="104" t="s">
        <v>90</v>
      </c>
    </row>
    <row r="101" spans="1:91" s="7" customFormat="1" ht="24.75" customHeight="1">
      <c r="A101" s="94" t="s">
        <v>84</v>
      </c>
      <c r="B101" s="95"/>
      <c r="C101" s="96"/>
      <c r="D101" s="286" t="s">
        <v>106</v>
      </c>
      <c r="E101" s="286"/>
      <c r="F101" s="286"/>
      <c r="G101" s="286"/>
      <c r="H101" s="286"/>
      <c r="I101" s="97"/>
      <c r="J101" s="286" t="s">
        <v>107</v>
      </c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6"/>
      <c r="AE101" s="286"/>
      <c r="AF101" s="286"/>
      <c r="AG101" s="287">
        <f>'SO-10 - Stávající objekt ...'!J30</f>
        <v>0</v>
      </c>
      <c r="AH101" s="288"/>
      <c r="AI101" s="288"/>
      <c r="AJ101" s="288"/>
      <c r="AK101" s="288"/>
      <c r="AL101" s="288"/>
      <c r="AM101" s="288"/>
      <c r="AN101" s="287">
        <f t="shared" si="0"/>
        <v>0</v>
      </c>
      <c r="AO101" s="288"/>
      <c r="AP101" s="288"/>
      <c r="AQ101" s="98" t="s">
        <v>87</v>
      </c>
      <c r="AR101" s="99"/>
      <c r="AS101" s="100">
        <v>0</v>
      </c>
      <c r="AT101" s="101">
        <f t="shared" si="1"/>
        <v>0</v>
      </c>
      <c r="AU101" s="102">
        <f>'SO-10 - Stávající objekt ...'!P124</f>
        <v>0</v>
      </c>
      <c r="AV101" s="101">
        <f>'SO-10 - Stávající objekt ...'!J33</f>
        <v>0</v>
      </c>
      <c r="AW101" s="101">
        <f>'SO-10 - Stávající objekt ...'!J34</f>
        <v>0</v>
      </c>
      <c r="AX101" s="101">
        <f>'SO-10 - Stávající objekt ...'!J35</f>
        <v>0</v>
      </c>
      <c r="AY101" s="101">
        <f>'SO-10 - Stávající objekt ...'!J36</f>
        <v>0</v>
      </c>
      <c r="AZ101" s="101">
        <f>'SO-10 - Stávající objekt ...'!F33</f>
        <v>0</v>
      </c>
      <c r="BA101" s="101">
        <f>'SO-10 - Stávající objekt ...'!F34</f>
        <v>0</v>
      </c>
      <c r="BB101" s="101">
        <f>'SO-10 - Stávající objekt ...'!F35</f>
        <v>0</v>
      </c>
      <c r="BC101" s="101">
        <f>'SO-10 - Stávající objekt ...'!F36</f>
        <v>0</v>
      </c>
      <c r="BD101" s="103">
        <f>'SO-10 - Stávající objekt ...'!F37</f>
        <v>0</v>
      </c>
      <c r="BT101" s="104" t="s">
        <v>88</v>
      </c>
      <c r="BV101" s="104" t="s">
        <v>82</v>
      </c>
      <c r="BW101" s="104" t="s">
        <v>108</v>
      </c>
      <c r="BX101" s="104" t="s">
        <v>5</v>
      </c>
      <c r="CL101" s="104" t="s">
        <v>1</v>
      </c>
      <c r="CM101" s="104" t="s">
        <v>90</v>
      </c>
    </row>
    <row r="102" spans="1:91" s="7" customFormat="1" ht="24.75" customHeight="1">
      <c r="A102" s="94" t="s">
        <v>84</v>
      </c>
      <c r="B102" s="95"/>
      <c r="C102" s="96"/>
      <c r="D102" s="286" t="s">
        <v>109</v>
      </c>
      <c r="E102" s="286"/>
      <c r="F102" s="286"/>
      <c r="G102" s="286"/>
      <c r="H102" s="286"/>
      <c r="I102" s="97"/>
      <c r="J102" s="286" t="s">
        <v>110</v>
      </c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7">
        <f>'SO-11 - Stávající objekt ...'!J30</f>
        <v>0</v>
      </c>
      <c r="AH102" s="288"/>
      <c r="AI102" s="288"/>
      <c r="AJ102" s="288"/>
      <c r="AK102" s="288"/>
      <c r="AL102" s="288"/>
      <c r="AM102" s="288"/>
      <c r="AN102" s="287">
        <f t="shared" si="0"/>
        <v>0</v>
      </c>
      <c r="AO102" s="288"/>
      <c r="AP102" s="288"/>
      <c r="AQ102" s="98" t="s">
        <v>87</v>
      </c>
      <c r="AR102" s="99"/>
      <c r="AS102" s="100">
        <v>0</v>
      </c>
      <c r="AT102" s="101">
        <f t="shared" si="1"/>
        <v>0</v>
      </c>
      <c r="AU102" s="102">
        <f>'SO-11 - Stávající objekt ...'!P123</f>
        <v>0</v>
      </c>
      <c r="AV102" s="101">
        <f>'SO-11 - Stávající objekt ...'!J33</f>
        <v>0</v>
      </c>
      <c r="AW102" s="101">
        <f>'SO-11 - Stávající objekt ...'!J34</f>
        <v>0</v>
      </c>
      <c r="AX102" s="101">
        <f>'SO-11 - Stávající objekt ...'!J35</f>
        <v>0</v>
      </c>
      <c r="AY102" s="101">
        <f>'SO-11 - Stávající objekt ...'!J36</f>
        <v>0</v>
      </c>
      <c r="AZ102" s="101">
        <f>'SO-11 - Stávající objekt ...'!F33</f>
        <v>0</v>
      </c>
      <c r="BA102" s="101">
        <f>'SO-11 - Stávající objekt ...'!F34</f>
        <v>0</v>
      </c>
      <c r="BB102" s="101">
        <f>'SO-11 - Stávající objekt ...'!F35</f>
        <v>0</v>
      </c>
      <c r="BC102" s="101">
        <f>'SO-11 - Stávající objekt ...'!F36</f>
        <v>0</v>
      </c>
      <c r="BD102" s="103">
        <f>'SO-11 - Stávající objekt ...'!F37</f>
        <v>0</v>
      </c>
      <c r="BT102" s="104" t="s">
        <v>88</v>
      </c>
      <c r="BV102" s="104" t="s">
        <v>82</v>
      </c>
      <c r="BW102" s="104" t="s">
        <v>111</v>
      </c>
      <c r="BX102" s="104" t="s">
        <v>5</v>
      </c>
      <c r="CL102" s="104" t="s">
        <v>1</v>
      </c>
      <c r="CM102" s="104" t="s">
        <v>90</v>
      </c>
    </row>
    <row r="103" spans="1:91" s="7" customFormat="1" ht="16.5" customHeight="1">
      <c r="A103" s="94" t="s">
        <v>84</v>
      </c>
      <c r="B103" s="95"/>
      <c r="C103" s="96"/>
      <c r="D103" s="286" t="s">
        <v>112</v>
      </c>
      <c r="E103" s="286"/>
      <c r="F103" s="286"/>
      <c r="G103" s="286"/>
      <c r="H103" s="286"/>
      <c r="I103" s="97"/>
      <c r="J103" s="286" t="s">
        <v>113</v>
      </c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7">
        <f>'VRN - Vedlejší rozpočtové...'!J30</f>
        <v>0</v>
      </c>
      <c r="AH103" s="288"/>
      <c r="AI103" s="288"/>
      <c r="AJ103" s="288"/>
      <c r="AK103" s="288"/>
      <c r="AL103" s="288"/>
      <c r="AM103" s="288"/>
      <c r="AN103" s="287">
        <f t="shared" si="0"/>
        <v>0</v>
      </c>
      <c r="AO103" s="288"/>
      <c r="AP103" s="288"/>
      <c r="AQ103" s="98" t="s">
        <v>87</v>
      </c>
      <c r="AR103" s="99"/>
      <c r="AS103" s="105">
        <v>0</v>
      </c>
      <c r="AT103" s="106">
        <f t="shared" si="1"/>
        <v>0</v>
      </c>
      <c r="AU103" s="107">
        <f>'VRN - Vedlejší rozpočtové...'!P120</f>
        <v>0</v>
      </c>
      <c r="AV103" s="106">
        <f>'VRN - Vedlejší rozpočtové...'!J33</f>
        <v>0</v>
      </c>
      <c r="AW103" s="106">
        <f>'VRN - Vedlejší rozpočtové...'!J34</f>
        <v>0</v>
      </c>
      <c r="AX103" s="106">
        <f>'VRN - Vedlejší rozpočtové...'!J35</f>
        <v>0</v>
      </c>
      <c r="AY103" s="106">
        <f>'VRN - Vedlejší rozpočtové...'!J36</f>
        <v>0</v>
      </c>
      <c r="AZ103" s="106">
        <f>'VRN - Vedlejší rozpočtové...'!F33</f>
        <v>0</v>
      </c>
      <c r="BA103" s="106">
        <f>'VRN - Vedlejší rozpočtové...'!F34</f>
        <v>0</v>
      </c>
      <c r="BB103" s="106">
        <f>'VRN - Vedlejší rozpočtové...'!F35</f>
        <v>0</v>
      </c>
      <c r="BC103" s="106">
        <f>'VRN - Vedlejší rozpočtové...'!F36</f>
        <v>0</v>
      </c>
      <c r="BD103" s="108">
        <f>'VRN - Vedlejší rozpočtové...'!F37</f>
        <v>0</v>
      </c>
      <c r="BT103" s="104" t="s">
        <v>88</v>
      </c>
      <c r="BV103" s="104" t="s">
        <v>82</v>
      </c>
      <c r="BW103" s="104" t="s">
        <v>114</v>
      </c>
      <c r="BX103" s="104" t="s">
        <v>5</v>
      </c>
      <c r="CL103" s="104" t="s">
        <v>1</v>
      </c>
      <c r="CM103" s="104" t="s">
        <v>90</v>
      </c>
    </row>
    <row r="104" spans="1:91" s="2" customFormat="1" ht="30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40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91" s="2" customFormat="1" ht="6.9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40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</sheetData>
  <sheetProtection algorithmName="SHA-512" hashValue="gHle++mwD4HeKMq6o7n3avspM3KRjgJ/FsUAcsSRRIVV43M6jbd/qen8V/YRQzznOhXabDSlKhiDmIQt1VdYmg==" saltValue="07zUvQVIIwhUP8oPZoL0+/Rp3l7UAgeemjhUP2zwaibdkROHbmqg3x3ZZLNrX2NAVcqafoa5W+M/aHGkz/S65w==" spinCount="100000" sheet="1" objects="1" scenarios="1" formatColumns="0" formatRows="0"/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SO-02 - Přístavba farního...'!C2" display="/"/>
    <hyperlink ref="A96" location="'SO-03 - Vzduchotechnika'!C2" display="/"/>
    <hyperlink ref="A97" location="'SO-04 - Topení'!C2" display="/"/>
    <hyperlink ref="A98" location="'SO-06 - Elektrorozvody'!C2" display="/"/>
    <hyperlink ref="A99" location="'SO-07 - Stavební práce st...'!C2" display="/"/>
    <hyperlink ref="A100" location="'SO-09 - Stávající objekt ...'!C2" display="/"/>
    <hyperlink ref="A101" location="'SO-10 - Stávající objekt ...'!C2" display="/"/>
    <hyperlink ref="A102" location="'SO-11 - Stávající objekt ...'!C2" display="/"/>
    <hyperlink ref="A103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114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1183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ROUND((SUM(BE120:BE130)),  2)</f>
        <v>0</v>
      </c>
      <c r="G33" s="35"/>
      <c r="H33" s="35"/>
      <c r="I33" s="125">
        <v>0.21</v>
      </c>
      <c r="J33" s="124">
        <f>ROUND(((SUM(BE120:BE130))*I33),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ROUND((SUM(BF120:BF130)),  2)</f>
        <v>0</v>
      </c>
      <c r="G34" s="35"/>
      <c r="H34" s="35"/>
      <c r="I34" s="125">
        <v>0.12</v>
      </c>
      <c r="J34" s="124">
        <f>ROUND(((SUM(BF120:BF130))*I34),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ROUND((SUM(BG120:BG130)),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ROUND((SUM(BH120:BH130)),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ROUND((SUM(BI120:BI130)),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VRN - Vedlejší rozpočtové náklady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1183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95" customHeight="1">
      <c r="B98" s="154"/>
      <c r="C98" s="155"/>
      <c r="D98" s="156" t="s">
        <v>2018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95" customHeight="1">
      <c r="B99" s="154"/>
      <c r="C99" s="155"/>
      <c r="D99" s="156" t="s">
        <v>2019</v>
      </c>
      <c r="E99" s="157"/>
      <c r="F99" s="157"/>
      <c r="G99" s="157"/>
      <c r="H99" s="157"/>
      <c r="I99" s="157"/>
      <c r="J99" s="158">
        <f>J125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2020</v>
      </c>
      <c r="E100" s="157"/>
      <c r="F100" s="157"/>
      <c r="G100" s="157"/>
      <c r="H100" s="157"/>
      <c r="I100" s="157"/>
      <c r="J100" s="158">
        <f>J128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146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18" t="str">
        <f>E7</f>
        <v>Fara Velká Bíteš, přístavba farního sálu</v>
      </c>
      <c r="F110" s="319"/>
      <c r="G110" s="319"/>
      <c r="H110" s="319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270" t="str">
        <f>E9</f>
        <v>VRN - Vedlejší rozpočtové náklady</v>
      </c>
      <c r="F112" s="320"/>
      <c r="G112" s="320"/>
      <c r="H112" s="320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>Kostelní 71, Velká Bíteš, č.p. 102, 103</v>
      </c>
      <c r="G114" s="37"/>
      <c r="H114" s="37"/>
      <c r="I114" s="30" t="s">
        <v>22</v>
      </c>
      <c r="J114" s="67" t="str">
        <f>IF(J12="","",J12)</f>
        <v>4. 2. 2025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25.65" customHeight="1">
      <c r="A116" s="35"/>
      <c r="B116" s="36"/>
      <c r="C116" s="30" t="s">
        <v>24</v>
      </c>
      <c r="D116" s="37"/>
      <c r="E116" s="37"/>
      <c r="F116" s="28" t="str">
        <f>E15</f>
        <v>Římskokatolická farnost Velká Bíteš</v>
      </c>
      <c r="G116" s="37"/>
      <c r="H116" s="37"/>
      <c r="I116" s="30" t="s">
        <v>31</v>
      </c>
      <c r="J116" s="33" t="str">
        <f>E21</f>
        <v>A77 architektonický ateliér Brno,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29</v>
      </c>
      <c r="D117" s="37"/>
      <c r="E117" s="37"/>
      <c r="F117" s="28" t="str">
        <f>IF(E18="","",E18)</f>
        <v>Vyplň údaj</v>
      </c>
      <c r="G117" s="37"/>
      <c r="H117" s="37"/>
      <c r="I117" s="30" t="s">
        <v>36</v>
      </c>
      <c r="J117" s="33" t="str">
        <f>E24</f>
        <v>Ing. Ladislav Kopecký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147</v>
      </c>
      <c r="D119" s="163" t="s">
        <v>65</v>
      </c>
      <c r="E119" s="163" t="s">
        <v>61</v>
      </c>
      <c r="F119" s="163" t="s">
        <v>62</v>
      </c>
      <c r="G119" s="163" t="s">
        <v>148</v>
      </c>
      <c r="H119" s="163" t="s">
        <v>149</v>
      </c>
      <c r="I119" s="163" t="s">
        <v>150</v>
      </c>
      <c r="J119" s="164" t="s">
        <v>120</v>
      </c>
      <c r="K119" s="165" t="s">
        <v>151</v>
      </c>
      <c r="L119" s="166"/>
      <c r="M119" s="76" t="s">
        <v>1</v>
      </c>
      <c r="N119" s="77" t="s">
        <v>44</v>
      </c>
      <c r="O119" s="77" t="s">
        <v>152</v>
      </c>
      <c r="P119" s="77" t="s">
        <v>153</v>
      </c>
      <c r="Q119" s="77" t="s">
        <v>154</v>
      </c>
      <c r="R119" s="77" t="s">
        <v>155</v>
      </c>
      <c r="S119" s="77" t="s">
        <v>156</v>
      </c>
      <c r="T119" s="78" t="s">
        <v>157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8" customHeight="1">
      <c r="A120" s="35"/>
      <c r="B120" s="36"/>
      <c r="C120" s="83" t="s">
        <v>158</v>
      </c>
      <c r="D120" s="37"/>
      <c r="E120" s="37"/>
      <c r="F120" s="37"/>
      <c r="G120" s="37"/>
      <c r="H120" s="37"/>
      <c r="I120" s="37"/>
      <c r="J120" s="167">
        <f>BK120</f>
        <v>0</v>
      </c>
      <c r="K120" s="37"/>
      <c r="L120" s="40"/>
      <c r="M120" s="79"/>
      <c r="N120" s="168"/>
      <c r="O120" s="80"/>
      <c r="P120" s="169">
        <f>P121</f>
        <v>0</v>
      </c>
      <c r="Q120" s="80"/>
      <c r="R120" s="169">
        <f>R121</f>
        <v>0</v>
      </c>
      <c r="S120" s="80"/>
      <c r="T120" s="170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79</v>
      </c>
      <c r="AU120" s="18" t="s">
        <v>122</v>
      </c>
      <c r="BK120" s="171">
        <f>BK121</f>
        <v>0</v>
      </c>
    </row>
    <row r="121" spans="1:65" s="12" customFormat="1" ht="25.95" customHeight="1">
      <c r="B121" s="172"/>
      <c r="C121" s="173"/>
      <c r="D121" s="174" t="s">
        <v>79</v>
      </c>
      <c r="E121" s="175" t="s">
        <v>112</v>
      </c>
      <c r="F121" s="175" t="s">
        <v>113</v>
      </c>
      <c r="G121" s="173"/>
      <c r="H121" s="173"/>
      <c r="I121" s="176"/>
      <c r="J121" s="177">
        <f>BK121</f>
        <v>0</v>
      </c>
      <c r="K121" s="173"/>
      <c r="L121" s="178"/>
      <c r="M121" s="179"/>
      <c r="N121" s="180"/>
      <c r="O121" s="180"/>
      <c r="P121" s="181">
        <f>P122+P125+P128</f>
        <v>0</v>
      </c>
      <c r="Q121" s="180"/>
      <c r="R121" s="181">
        <f>R122+R125+R128</f>
        <v>0</v>
      </c>
      <c r="S121" s="180"/>
      <c r="T121" s="182">
        <f>T122+T125+T128</f>
        <v>0</v>
      </c>
      <c r="AR121" s="183" t="s">
        <v>190</v>
      </c>
      <c r="AT121" s="184" t="s">
        <v>79</v>
      </c>
      <c r="AU121" s="184" t="s">
        <v>80</v>
      </c>
      <c r="AY121" s="183" t="s">
        <v>161</v>
      </c>
      <c r="BK121" s="185">
        <f>BK122+BK125+BK128</f>
        <v>0</v>
      </c>
    </row>
    <row r="122" spans="1:65" s="12" customFormat="1" ht="22.8" customHeight="1">
      <c r="B122" s="172"/>
      <c r="C122" s="173"/>
      <c r="D122" s="174" t="s">
        <v>79</v>
      </c>
      <c r="E122" s="186" t="s">
        <v>2021</v>
      </c>
      <c r="F122" s="186" t="s">
        <v>2022</v>
      </c>
      <c r="G122" s="173"/>
      <c r="H122" s="173"/>
      <c r="I122" s="176"/>
      <c r="J122" s="187">
        <f>BK122</f>
        <v>0</v>
      </c>
      <c r="K122" s="173"/>
      <c r="L122" s="178"/>
      <c r="M122" s="179"/>
      <c r="N122" s="180"/>
      <c r="O122" s="180"/>
      <c r="P122" s="181">
        <f>SUM(P123:P124)</f>
        <v>0</v>
      </c>
      <c r="Q122" s="180"/>
      <c r="R122" s="181">
        <f>SUM(R123:R124)</f>
        <v>0</v>
      </c>
      <c r="S122" s="180"/>
      <c r="T122" s="182">
        <f>SUM(T123:T124)</f>
        <v>0</v>
      </c>
      <c r="AR122" s="183" t="s">
        <v>190</v>
      </c>
      <c r="AT122" s="184" t="s">
        <v>79</v>
      </c>
      <c r="AU122" s="184" t="s">
        <v>88</v>
      </c>
      <c r="AY122" s="183" t="s">
        <v>161</v>
      </c>
      <c r="BK122" s="185">
        <f>SUM(BK123:BK124)</f>
        <v>0</v>
      </c>
    </row>
    <row r="123" spans="1:65" s="2" customFormat="1" ht="16.5" customHeight="1">
      <c r="A123" s="35"/>
      <c r="B123" s="36"/>
      <c r="C123" s="188" t="s">
        <v>88</v>
      </c>
      <c r="D123" s="188" t="s">
        <v>164</v>
      </c>
      <c r="E123" s="189" t="s">
        <v>2023</v>
      </c>
      <c r="F123" s="190" t="s">
        <v>2024</v>
      </c>
      <c r="G123" s="191" t="s">
        <v>282</v>
      </c>
      <c r="H123" s="192">
        <v>1</v>
      </c>
      <c r="I123" s="193"/>
      <c r="J123" s="194">
        <f>ROUND(I123*H123,2)</f>
        <v>0</v>
      </c>
      <c r="K123" s="195"/>
      <c r="L123" s="40"/>
      <c r="M123" s="196" t="s">
        <v>1</v>
      </c>
      <c r="N123" s="197" t="s">
        <v>45</v>
      </c>
      <c r="O123" s="72"/>
      <c r="P123" s="198">
        <f>O123*H123</f>
        <v>0</v>
      </c>
      <c r="Q123" s="198">
        <v>0</v>
      </c>
      <c r="R123" s="198">
        <f>Q123*H123</f>
        <v>0</v>
      </c>
      <c r="S123" s="198">
        <v>0</v>
      </c>
      <c r="T123" s="19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0" t="s">
        <v>2025</v>
      </c>
      <c r="AT123" s="200" t="s">
        <v>164</v>
      </c>
      <c r="AU123" s="200" t="s">
        <v>90</v>
      </c>
      <c r="AY123" s="18" t="s">
        <v>161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8" t="s">
        <v>88</v>
      </c>
      <c r="BK123" s="201">
        <f>ROUND(I123*H123,2)</f>
        <v>0</v>
      </c>
      <c r="BL123" s="18" t="s">
        <v>2025</v>
      </c>
      <c r="BM123" s="200" t="s">
        <v>2026</v>
      </c>
    </row>
    <row r="124" spans="1:65" s="2" customFormat="1" ht="10.199999999999999">
      <c r="A124" s="35"/>
      <c r="B124" s="36"/>
      <c r="C124" s="37"/>
      <c r="D124" s="202" t="s">
        <v>170</v>
      </c>
      <c r="E124" s="37"/>
      <c r="F124" s="203" t="s">
        <v>2024</v>
      </c>
      <c r="G124" s="37"/>
      <c r="H124" s="37"/>
      <c r="I124" s="204"/>
      <c r="J124" s="37"/>
      <c r="K124" s="37"/>
      <c r="L124" s="40"/>
      <c r="M124" s="205"/>
      <c r="N124" s="206"/>
      <c r="O124" s="72"/>
      <c r="P124" s="72"/>
      <c r="Q124" s="72"/>
      <c r="R124" s="72"/>
      <c r="S124" s="72"/>
      <c r="T124" s="73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170</v>
      </c>
      <c r="AU124" s="18" t="s">
        <v>90</v>
      </c>
    </row>
    <row r="125" spans="1:65" s="12" customFormat="1" ht="22.8" customHeight="1">
      <c r="B125" s="172"/>
      <c r="C125" s="173"/>
      <c r="D125" s="174" t="s">
        <v>79</v>
      </c>
      <c r="E125" s="186" t="s">
        <v>2027</v>
      </c>
      <c r="F125" s="186" t="s">
        <v>2028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SUM(P126:P127)</f>
        <v>0</v>
      </c>
      <c r="Q125" s="180"/>
      <c r="R125" s="181">
        <f>SUM(R126:R127)</f>
        <v>0</v>
      </c>
      <c r="S125" s="180"/>
      <c r="T125" s="182">
        <f>SUM(T126:T127)</f>
        <v>0</v>
      </c>
      <c r="AR125" s="183" t="s">
        <v>190</v>
      </c>
      <c r="AT125" s="184" t="s">
        <v>79</v>
      </c>
      <c r="AU125" s="184" t="s">
        <v>88</v>
      </c>
      <c r="AY125" s="183" t="s">
        <v>161</v>
      </c>
      <c r="BK125" s="185">
        <f>SUM(BK126:BK127)</f>
        <v>0</v>
      </c>
    </row>
    <row r="126" spans="1:65" s="2" customFormat="1" ht="16.5" customHeight="1">
      <c r="A126" s="35"/>
      <c r="B126" s="36"/>
      <c r="C126" s="188" t="s">
        <v>90</v>
      </c>
      <c r="D126" s="188" t="s">
        <v>164</v>
      </c>
      <c r="E126" s="189" t="s">
        <v>2029</v>
      </c>
      <c r="F126" s="190" t="s">
        <v>2028</v>
      </c>
      <c r="G126" s="191" t="s">
        <v>282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2025</v>
      </c>
      <c r="AT126" s="200" t="s">
        <v>164</v>
      </c>
      <c r="AU126" s="200" t="s">
        <v>90</v>
      </c>
      <c r="AY126" s="18" t="s">
        <v>161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2025</v>
      </c>
      <c r="BM126" s="200" t="s">
        <v>2030</v>
      </c>
    </row>
    <row r="127" spans="1:65" s="2" customFormat="1" ht="10.199999999999999">
      <c r="A127" s="35"/>
      <c r="B127" s="36"/>
      <c r="C127" s="37"/>
      <c r="D127" s="202" t="s">
        <v>170</v>
      </c>
      <c r="E127" s="37"/>
      <c r="F127" s="203" t="s">
        <v>2028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170</v>
      </c>
      <c r="AU127" s="18" t="s">
        <v>90</v>
      </c>
    </row>
    <row r="128" spans="1:65" s="12" customFormat="1" ht="22.8" customHeight="1">
      <c r="B128" s="172"/>
      <c r="C128" s="173"/>
      <c r="D128" s="174" t="s">
        <v>79</v>
      </c>
      <c r="E128" s="186" t="s">
        <v>2031</v>
      </c>
      <c r="F128" s="186" t="s">
        <v>2032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SUM(P129:P130)</f>
        <v>0</v>
      </c>
      <c r="Q128" s="180"/>
      <c r="R128" s="181">
        <f>SUM(R129:R130)</f>
        <v>0</v>
      </c>
      <c r="S128" s="180"/>
      <c r="T128" s="182">
        <f>SUM(T129:T130)</f>
        <v>0</v>
      </c>
      <c r="AR128" s="183" t="s">
        <v>190</v>
      </c>
      <c r="AT128" s="184" t="s">
        <v>79</v>
      </c>
      <c r="AU128" s="184" t="s">
        <v>88</v>
      </c>
      <c r="AY128" s="183" t="s">
        <v>161</v>
      </c>
      <c r="BK128" s="185">
        <f>SUM(BK129:BK130)</f>
        <v>0</v>
      </c>
    </row>
    <row r="129" spans="1:65" s="2" customFormat="1" ht="16.5" customHeight="1">
      <c r="A129" s="35"/>
      <c r="B129" s="36"/>
      <c r="C129" s="188" t="s">
        <v>162</v>
      </c>
      <c r="D129" s="188" t="s">
        <v>164</v>
      </c>
      <c r="E129" s="189" t="s">
        <v>2033</v>
      </c>
      <c r="F129" s="190" t="s">
        <v>2034</v>
      </c>
      <c r="G129" s="191" t="s">
        <v>282</v>
      </c>
      <c r="H129" s="192">
        <v>1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45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2025</v>
      </c>
      <c r="AT129" s="200" t="s">
        <v>164</v>
      </c>
      <c r="AU129" s="200" t="s">
        <v>90</v>
      </c>
      <c r="AY129" s="18" t="s">
        <v>161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88</v>
      </c>
      <c r="BK129" s="201">
        <f>ROUND(I129*H129,2)</f>
        <v>0</v>
      </c>
      <c r="BL129" s="18" t="s">
        <v>2025</v>
      </c>
      <c r="BM129" s="200" t="s">
        <v>2035</v>
      </c>
    </row>
    <row r="130" spans="1:65" s="2" customFormat="1" ht="10.199999999999999">
      <c r="A130" s="35"/>
      <c r="B130" s="36"/>
      <c r="C130" s="37"/>
      <c r="D130" s="202" t="s">
        <v>170</v>
      </c>
      <c r="E130" s="37"/>
      <c r="F130" s="203" t="s">
        <v>2034</v>
      </c>
      <c r="G130" s="37"/>
      <c r="H130" s="37"/>
      <c r="I130" s="204"/>
      <c r="J130" s="37"/>
      <c r="K130" s="37"/>
      <c r="L130" s="40"/>
      <c r="M130" s="266"/>
      <c r="N130" s="267"/>
      <c r="O130" s="268"/>
      <c r="P130" s="268"/>
      <c r="Q130" s="268"/>
      <c r="R130" s="268"/>
      <c r="S130" s="268"/>
      <c r="T130" s="26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170</v>
      </c>
      <c r="AU130" s="18" t="s">
        <v>90</v>
      </c>
    </row>
    <row r="131" spans="1:65" s="2" customFormat="1" ht="6.9" customHeight="1">
      <c r="A131" s="35"/>
      <c r="B131" s="55"/>
      <c r="C131" s="56"/>
      <c r="D131" s="56"/>
      <c r="E131" s="56"/>
      <c r="F131" s="56"/>
      <c r="G131" s="56"/>
      <c r="H131" s="56"/>
      <c r="I131" s="56"/>
      <c r="J131" s="56"/>
      <c r="K131" s="56"/>
      <c r="L131" s="40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algorithmName="SHA-512" hashValue="ggAoaDCxCsXkdKIfY4JQV6F+B857ZgmkW/vKNExW6T04RZxYyaPPj51neA4C9gsTTf2sMsJTIm3VujRFCJvXPQ==" saltValue="1RKbo5w3xYiC8LPO8ZbStFim0PviGsvhZZDltPJaxZZnTpTplycjsNGVNbZ7qqgvTqJZkBAflxCr8t4Vb4jCxA==" spinCount="100000" sheet="1" objects="1" scenarios="1" formatColumns="0" formatRows="0" autoFilter="0"/>
  <autoFilter ref="C119:K13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6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89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117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ROUND(J139,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ROUND((SUM(BE139:BE759)),  2)</f>
        <v>0</v>
      </c>
      <c r="G33" s="35"/>
      <c r="H33" s="35"/>
      <c r="I33" s="125">
        <v>0.21</v>
      </c>
      <c r="J33" s="124">
        <f>ROUND(((SUM(BE139:BE759))*I33),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ROUND((SUM(BF139:BF759)),  2)</f>
        <v>0</v>
      </c>
      <c r="G34" s="35"/>
      <c r="H34" s="35"/>
      <c r="I34" s="125">
        <v>0.12</v>
      </c>
      <c r="J34" s="124">
        <f>ROUND(((SUM(BF139:BF759))*I34),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ROUND((SUM(BG139:BG759)),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ROUND((SUM(BH139:BH759)),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ROUND((SUM(BI139:BI759)),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SO-02 - Přístavba farního sálu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J139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2:12" s="9" customFormat="1" ht="24.9" customHeight="1">
      <c r="B97" s="148"/>
      <c r="C97" s="149"/>
      <c r="D97" s="150" t="s">
        <v>123</v>
      </c>
      <c r="E97" s="151"/>
      <c r="F97" s="151"/>
      <c r="G97" s="151"/>
      <c r="H97" s="151"/>
      <c r="I97" s="151"/>
      <c r="J97" s="152">
        <f>J140</f>
        <v>0</v>
      </c>
      <c r="K97" s="149"/>
      <c r="L97" s="153"/>
    </row>
    <row r="98" spans="2:12" s="10" customFormat="1" ht="19.95" customHeight="1">
      <c r="B98" s="154"/>
      <c r="C98" s="155"/>
      <c r="D98" s="156" t="s">
        <v>124</v>
      </c>
      <c r="E98" s="157"/>
      <c r="F98" s="157"/>
      <c r="G98" s="157"/>
      <c r="H98" s="157"/>
      <c r="I98" s="157"/>
      <c r="J98" s="158">
        <f>J141</f>
        <v>0</v>
      </c>
      <c r="K98" s="155"/>
      <c r="L98" s="159"/>
    </row>
    <row r="99" spans="2:12" s="10" customFormat="1" ht="19.95" customHeight="1">
      <c r="B99" s="154"/>
      <c r="C99" s="155"/>
      <c r="D99" s="156" t="s">
        <v>125</v>
      </c>
      <c r="E99" s="157"/>
      <c r="F99" s="157"/>
      <c r="G99" s="157"/>
      <c r="H99" s="157"/>
      <c r="I99" s="157"/>
      <c r="J99" s="158">
        <f>J203</f>
        <v>0</v>
      </c>
      <c r="K99" s="155"/>
      <c r="L99" s="159"/>
    </row>
    <row r="100" spans="2:12" s="10" customFormat="1" ht="19.95" customHeight="1">
      <c r="B100" s="154"/>
      <c r="C100" s="155"/>
      <c r="D100" s="156" t="s">
        <v>126</v>
      </c>
      <c r="E100" s="157"/>
      <c r="F100" s="157"/>
      <c r="G100" s="157"/>
      <c r="H100" s="157"/>
      <c r="I100" s="157"/>
      <c r="J100" s="158">
        <f>J257</f>
        <v>0</v>
      </c>
      <c r="K100" s="155"/>
      <c r="L100" s="159"/>
    </row>
    <row r="101" spans="2:12" s="10" customFormat="1" ht="14.85" customHeight="1">
      <c r="B101" s="154"/>
      <c r="C101" s="155"/>
      <c r="D101" s="156" t="s">
        <v>127</v>
      </c>
      <c r="E101" s="157"/>
      <c r="F101" s="157"/>
      <c r="G101" s="157"/>
      <c r="H101" s="157"/>
      <c r="I101" s="157"/>
      <c r="J101" s="158">
        <f>J258</f>
        <v>0</v>
      </c>
      <c r="K101" s="155"/>
      <c r="L101" s="159"/>
    </row>
    <row r="102" spans="2:12" s="10" customFormat="1" ht="14.85" customHeight="1">
      <c r="B102" s="154"/>
      <c r="C102" s="155"/>
      <c r="D102" s="156" t="s">
        <v>128</v>
      </c>
      <c r="E102" s="157"/>
      <c r="F102" s="157"/>
      <c r="G102" s="157"/>
      <c r="H102" s="157"/>
      <c r="I102" s="157"/>
      <c r="J102" s="158">
        <f>J311</f>
        <v>0</v>
      </c>
      <c r="K102" s="155"/>
      <c r="L102" s="159"/>
    </row>
    <row r="103" spans="2:12" s="10" customFormat="1" ht="14.85" customHeight="1">
      <c r="B103" s="154"/>
      <c r="C103" s="155"/>
      <c r="D103" s="156" t="s">
        <v>129</v>
      </c>
      <c r="E103" s="157"/>
      <c r="F103" s="157"/>
      <c r="G103" s="157"/>
      <c r="H103" s="157"/>
      <c r="I103" s="157"/>
      <c r="J103" s="158">
        <f>J403</f>
        <v>0</v>
      </c>
      <c r="K103" s="155"/>
      <c r="L103" s="159"/>
    </row>
    <row r="104" spans="2:12" s="10" customFormat="1" ht="19.95" customHeight="1">
      <c r="B104" s="154"/>
      <c r="C104" s="155"/>
      <c r="D104" s="156" t="s">
        <v>130</v>
      </c>
      <c r="E104" s="157"/>
      <c r="F104" s="157"/>
      <c r="G104" s="157"/>
      <c r="H104" s="157"/>
      <c r="I104" s="157"/>
      <c r="J104" s="158">
        <f>J423</f>
        <v>0</v>
      </c>
      <c r="K104" s="155"/>
      <c r="L104" s="159"/>
    </row>
    <row r="105" spans="2:12" s="10" customFormat="1" ht="19.95" customHeight="1">
      <c r="B105" s="154"/>
      <c r="C105" s="155"/>
      <c r="D105" s="156" t="s">
        <v>131</v>
      </c>
      <c r="E105" s="157"/>
      <c r="F105" s="157"/>
      <c r="G105" s="157"/>
      <c r="H105" s="157"/>
      <c r="I105" s="157"/>
      <c r="J105" s="158">
        <f>J438</f>
        <v>0</v>
      </c>
      <c r="K105" s="155"/>
      <c r="L105" s="159"/>
    </row>
    <row r="106" spans="2:12" s="9" customFormat="1" ht="24.9" customHeight="1">
      <c r="B106" s="148"/>
      <c r="C106" s="149"/>
      <c r="D106" s="150" t="s">
        <v>132</v>
      </c>
      <c r="E106" s="151"/>
      <c r="F106" s="151"/>
      <c r="G106" s="151"/>
      <c r="H106" s="151"/>
      <c r="I106" s="151"/>
      <c r="J106" s="152">
        <f>J441</f>
        <v>0</v>
      </c>
      <c r="K106" s="149"/>
      <c r="L106" s="153"/>
    </row>
    <row r="107" spans="2:12" s="10" customFormat="1" ht="19.95" customHeight="1">
      <c r="B107" s="154"/>
      <c r="C107" s="155"/>
      <c r="D107" s="156" t="s">
        <v>133</v>
      </c>
      <c r="E107" s="157"/>
      <c r="F107" s="157"/>
      <c r="G107" s="157"/>
      <c r="H107" s="157"/>
      <c r="I107" s="157"/>
      <c r="J107" s="158">
        <f>J442</f>
        <v>0</v>
      </c>
      <c r="K107" s="155"/>
      <c r="L107" s="159"/>
    </row>
    <row r="108" spans="2:12" s="10" customFormat="1" ht="19.95" customHeight="1">
      <c r="B108" s="154"/>
      <c r="C108" s="155"/>
      <c r="D108" s="156" t="s">
        <v>134</v>
      </c>
      <c r="E108" s="157"/>
      <c r="F108" s="157"/>
      <c r="G108" s="157"/>
      <c r="H108" s="157"/>
      <c r="I108" s="157"/>
      <c r="J108" s="158">
        <f>J477</f>
        <v>0</v>
      </c>
      <c r="K108" s="155"/>
      <c r="L108" s="159"/>
    </row>
    <row r="109" spans="2:12" s="10" customFormat="1" ht="19.95" customHeight="1">
      <c r="B109" s="154"/>
      <c r="C109" s="155"/>
      <c r="D109" s="156" t="s">
        <v>135</v>
      </c>
      <c r="E109" s="157"/>
      <c r="F109" s="157"/>
      <c r="G109" s="157"/>
      <c r="H109" s="157"/>
      <c r="I109" s="157"/>
      <c r="J109" s="158">
        <f>J507</f>
        <v>0</v>
      </c>
      <c r="K109" s="155"/>
      <c r="L109" s="159"/>
    </row>
    <row r="110" spans="2:12" s="10" customFormat="1" ht="19.95" customHeight="1">
      <c r="B110" s="154"/>
      <c r="C110" s="155"/>
      <c r="D110" s="156" t="s">
        <v>136</v>
      </c>
      <c r="E110" s="157"/>
      <c r="F110" s="157"/>
      <c r="G110" s="157"/>
      <c r="H110" s="157"/>
      <c r="I110" s="157"/>
      <c r="J110" s="158">
        <f>J554</f>
        <v>0</v>
      </c>
      <c r="K110" s="155"/>
      <c r="L110" s="159"/>
    </row>
    <row r="111" spans="2:12" s="10" customFormat="1" ht="19.95" customHeight="1">
      <c r="B111" s="154"/>
      <c r="C111" s="155"/>
      <c r="D111" s="156" t="s">
        <v>137</v>
      </c>
      <c r="E111" s="157"/>
      <c r="F111" s="157"/>
      <c r="G111" s="157"/>
      <c r="H111" s="157"/>
      <c r="I111" s="157"/>
      <c r="J111" s="158">
        <f>J557</f>
        <v>0</v>
      </c>
      <c r="K111" s="155"/>
      <c r="L111" s="159"/>
    </row>
    <row r="112" spans="2:12" s="10" customFormat="1" ht="19.95" customHeight="1">
      <c r="B112" s="154"/>
      <c r="C112" s="155"/>
      <c r="D112" s="156" t="s">
        <v>138</v>
      </c>
      <c r="E112" s="157"/>
      <c r="F112" s="157"/>
      <c r="G112" s="157"/>
      <c r="H112" s="157"/>
      <c r="I112" s="157"/>
      <c r="J112" s="158">
        <f>J566</f>
        <v>0</v>
      </c>
      <c r="K112" s="155"/>
      <c r="L112" s="159"/>
    </row>
    <row r="113" spans="1:31" s="10" customFormat="1" ht="19.95" customHeight="1">
      <c r="B113" s="154"/>
      <c r="C113" s="155"/>
      <c r="D113" s="156" t="s">
        <v>139</v>
      </c>
      <c r="E113" s="157"/>
      <c r="F113" s="157"/>
      <c r="G113" s="157"/>
      <c r="H113" s="157"/>
      <c r="I113" s="157"/>
      <c r="J113" s="158">
        <f>J572</f>
        <v>0</v>
      </c>
      <c r="K113" s="155"/>
      <c r="L113" s="159"/>
    </row>
    <row r="114" spans="1:31" s="10" customFormat="1" ht="19.95" customHeight="1">
      <c r="B114" s="154"/>
      <c r="C114" s="155"/>
      <c r="D114" s="156" t="s">
        <v>140</v>
      </c>
      <c r="E114" s="157"/>
      <c r="F114" s="157"/>
      <c r="G114" s="157"/>
      <c r="H114" s="157"/>
      <c r="I114" s="157"/>
      <c r="J114" s="158">
        <f>J598</f>
        <v>0</v>
      </c>
      <c r="K114" s="155"/>
      <c r="L114" s="159"/>
    </row>
    <row r="115" spans="1:31" s="10" customFormat="1" ht="19.95" customHeight="1">
      <c r="B115" s="154"/>
      <c r="C115" s="155"/>
      <c r="D115" s="156" t="s">
        <v>141</v>
      </c>
      <c r="E115" s="157"/>
      <c r="F115" s="157"/>
      <c r="G115" s="157"/>
      <c r="H115" s="157"/>
      <c r="I115" s="157"/>
      <c r="J115" s="158">
        <f>J607</f>
        <v>0</v>
      </c>
      <c r="K115" s="155"/>
      <c r="L115" s="159"/>
    </row>
    <row r="116" spans="1:31" s="10" customFormat="1" ht="19.95" customHeight="1">
      <c r="B116" s="154"/>
      <c r="C116" s="155"/>
      <c r="D116" s="156" t="s">
        <v>142</v>
      </c>
      <c r="E116" s="157"/>
      <c r="F116" s="157"/>
      <c r="G116" s="157"/>
      <c r="H116" s="157"/>
      <c r="I116" s="157"/>
      <c r="J116" s="158">
        <f>J625</f>
        <v>0</v>
      </c>
      <c r="K116" s="155"/>
      <c r="L116" s="159"/>
    </row>
    <row r="117" spans="1:31" s="10" customFormat="1" ht="19.95" customHeight="1">
      <c r="B117" s="154"/>
      <c r="C117" s="155"/>
      <c r="D117" s="156" t="s">
        <v>143</v>
      </c>
      <c r="E117" s="157"/>
      <c r="F117" s="157"/>
      <c r="G117" s="157"/>
      <c r="H117" s="157"/>
      <c r="I117" s="157"/>
      <c r="J117" s="158">
        <f>J658</f>
        <v>0</v>
      </c>
      <c r="K117" s="155"/>
      <c r="L117" s="159"/>
    </row>
    <row r="118" spans="1:31" s="10" customFormat="1" ht="19.95" customHeight="1">
      <c r="B118" s="154"/>
      <c r="C118" s="155"/>
      <c r="D118" s="156" t="s">
        <v>144</v>
      </c>
      <c r="E118" s="157"/>
      <c r="F118" s="157"/>
      <c r="G118" s="157"/>
      <c r="H118" s="157"/>
      <c r="I118" s="157"/>
      <c r="J118" s="158">
        <f>J688</f>
        <v>0</v>
      </c>
      <c r="K118" s="155"/>
      <c r="L118" s="159"/>
    </row>
    <row r="119" spans="1:31" s="10" customFormat="1" ht="19.95" customHeight="1">
      <c r="B119" s="154"/>
      <c r="C119" s="155"/>
      <c r="D119" s="156" t="s">
        <v>145</v>
      </c>
      <c r="E119" s="157"/>
      <c r="F119" s="157"/>
      <c r="G119" s="157"/>
      <c r="H119" s="157"/>
      <c r="I119" s="157"/>
      <c r="J119" s="158">
        <f>J737</f>
        <v>0</v>
      </c>
      <c r="K119" s="155"/>
      <c r="L119" s="159"/>
    </row>
    <row r="120" spans="1:31" s="2" customFormat="1" ht="21.7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" customHeight="1">
      <c r="A121" s="35"/>
      <c r="B121" s="55"/>
      <c r="C121" s="56"/>
      <c r="D121" s="56"/>
      <c r="E121" s="56"/>
      <c r="F121" s="56"/>
      <c r="G121" s="56"/>
      <c r="H121" s="56"/>
      <c r="I121" s="56"/>
      <c r="J121" s="56"/>
      <c r="K121" s="56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5" spans="1:31" s="2" customFormat="1" ht="6.9" customHeight="1">
      <c r="A125" s="35"/>
      <c r="B125" s="57"/>
      <c r="C125" s="58"/>
      <c r="D125" s="58"/>
      <c r="E125" s="58"/>
      <c r="F125" s="58"/>
      <c r="G125" s="58"/>
      <c r="H125" s="58"/>
      <c r="I125" s="58"/>
      <c r="J125" s="58"/>
      <c r="K125" s="58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24.9" customHeight="1">
      <c r="A126" s="35"/>
      <c r="B126" s="36"/>
      <c r="C126" s="24" t="s">
        <v>146</v>
      </c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16</v>
      </c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7"/>
      <c r="D129" s="37"/>
      <c r="E129" s="318" t="str">
        <f>E7</f>
        <v>Fara Velká Bíteš, přístavba farního sálu</v>
      </c>
      <c r="F129" s="319"/>
      <c r="G129" s="319"/>
      <c r="H129" s="319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2" customHeight="1">
      <c r="A130" s="35"/>
      <c r="B130" s="36"/>
      <c r="C130" s="30" t="s">
        <v>116</v>
      </c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6.5" customHeight="1">
      <c r="A131" s="35"/>
      <c r="B131" s="36"/>
      <c r="C131" s="37"/>
      <c r="D131" s="37"/>
      <c r="E131" s="270" t="str">
        <f>E9</f>
        <v>SO-02 - Přístavba farního sálu</v>
      </c>
      <c r="F131" s="320"/>
      <c r="G131" s="320"/>
      <c r="H131" s="320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2" customHeight="1">
      <c r="A133" s="35"/>
      <c r="B133" s="36"/>
      <c r="C133" s="30" t="s">
        <v>20</v>
      </c>
      <c r="D133" s="37"/>
      <c r="E133" s="37"/>
      <c r="F133" s="28" t="str">
        <f>F12</f>
        <v>Kostelní 71, Velká Bíteš, č.p. 102, 103</v>
      </c>
      <c r="G133" s="37"/>
      <c r="H133" s="37"/>
      <c r="I133" s="30" t="s">
        <v>22</v>
      </c>
      <c r="J133" s="67" t="str">
        <f>IF(J12="","",J12)</f>
        <v>4. 2. 2025</v>
      </c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6.9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25.65" customHeight="1">
      <c r="A135" s="35"/>
      <c r="B135" s="36"/>
      <c r="C135" s="30" t="s">
        <v>24</v>
      </c>
      <c r="D135" s="37"/>
      <c r="E135" s="37"/>
      <c r="F135" s="28" t="str">
        <f>E15</f>
        <v>Římskokatolická farnost Velká Bíteš</v>
      </c>
      <c r="G135" s="37"/>
      <c r="H135" s="37"/>
      <c r="I135" s="30" t="s">
        <v>31</v>
      </c>
      <c r="J135" s="33" t="str">
        <f>E21</f>
        <v>A77 architektonický ateliér Brno, s.r.o.</v>
      </c>
      <c r="K135" s="37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5.15" customHeight="1">
      <c r="A136" s="35"/>
      <c r="B136" s="36"/>
      <c r="C136" s="30" t="s">
        <v>29</v>
      </c>
      <c r="D136" s="37"/>
      <c r="E136" s="37"/>
      <c r="F136" s="28" t="str">
        <f>IF(E18="","",E18)</f>
        <v>Vyplň údaj</v>
      </c>
      <c r="G136" s="37"/>
      <c r="H136" s="37"/>
      <c r="I136" s="30" t="s">
        <v>36</v>
      </c>
      <c r="J136" s="33" t="str">
        <f>E24</f>
        <v>Ing. Ladislav Kopecký</v>
      </c>
      <c r="K136" s="37"/>
      <c r="L136" s="52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0.35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52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11" customFormat="1" ht="29.25" customHeight="1">
      <c r="A138" s="160"/>
      <c r="B138" s="161"/>
      <c r="C138" s="162" t="s">
        <v>147</v>
      </c>
      <c r="D138" s="163" t="s">
        <v>65</v>
      </c>
      <c r="E138" s="163" t="s">
        <v>61</v>
      </c>
      <c r="F138" s="163" t="s">
        <v>62</v>
      </c>
      <c r="G138" s="163" t="s">
        <v>148</v>
      </c>
      <c r="H138" s="163" t="s">
        <v>149</v>
      </c>
      <c r="I138" s="163" t="s">
        <v>150</v>
      </c>
      <c r="J138" s="164" t="s">
        <v>120</v>
      </c>
      <c r="K138" s="165" t="s">
        <v>151</v>
      </c>
      <c r="L138" s="166"/>
      <c r="M138" s="76" t="s">
        <v>1</v>
      </c>
      <c r="N138" s="77" t="s">
        <v>44</v>
      </c>
      <c r="O138" s="77" t="s">
        <v>152</v>
      </c>
      <c r="P138" s="77" t="s">
        <v>153</v>
      </c>
      <c r="Q138" s="77" t="s">
        <v>154</v>
      </c>
      <c r="R138" s="77" t="s">
        <v>155</v>
      </c>
      <c r="S138" s="77" t="s">
        <v>156</v>
      </c>
      <c r="T138" s="78" t="s">
        <v>157</v>
      </c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</row>
    <row r="139" spans="1:65" s="2" customFormat="1" ht="22.8" customHeight="1">
      <c r="A139" s="35"/>
      <c r="B139" s="36"/>
      <c r="C139" s="83" t="s">
        <v>158</v>
      </c>
      <c r="D139" s="37"/>
      <c r="E139" s="37"/>
      <c r="F139" s="37"/>
      <c r="G139" s="37"/>
      <c r="H139" s="37"/>
      <c r="I139" s="37"/>
      <c r="J139" s="167">
        <f>BK139</f>
        <v>0</v>
      </c>
      <c r="K139" s="37"/>
      <c r="L139" s="40"/>
      <c r="M139" s="79"/>
      <c r="N139" s="168"/>
      <c r="O139" s="80"/>
      <c r="P139" s="169">
        <f>P140+P441</f>
        <v>0</v>
      </c>
      <c r="Q139" s="80"/>
      <c r="R139" s="169">
        <f>R140+R441</f>
        <v>236.40835476999999</v>
      </c>
      <c r="S139" s="80"/>
      <c r="T139" s="170">
        <f>T140+T441</f>
        <v>3.2634999999999999E-3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79</v>
      </c>
      <c r="AU139" s="18" t="s">
        <v>122</v>
      </c>
      <c r="BK139" s="171">
        <f>BK140+BK441</f>
        <v>0</v>
      </c>
    </row>
    <row r="140" spans="1:65" s="12" customFormat="1" ht="25.95" customHeight="1">
      <c r="B140" s="172"/>
      <c r="C140" s="173"/>
      <c r="D140" s="174" t="s">
        <v>79</v>
      </c>
      <c r="E140" s="175" t="s">
        <v>159</v>
      </c>
      <c r="F140" s="175" t="s">
        <v>160</v>
      </c>
      <c r="G140" s="173"/>
      <c r="H140" s="173"/>
      <c r="I140" s="176"/>
      <c r="J140" s="177">
        <f>BK140</f>
        <v>0</v>
      </c>
      <c r="K140" s="173"/>
      <c r="L140" s="178"/>
      <c r="M140" s="179"/>
      <c r="N140" s="180"/>
      <c r="O140" s="180"/>
      <c r="P140" s="181">
        <f>P141+P203+P257+P423+P438</f>
        <v>0</v>
      </c>
      <c r="Q140" s="180"/>
      <c r="R140" s="181">
        <f>R141+R203+R257+R423+R438</f>
        <v>214.93455105999999</v>
      </c>
      <c r="S140" s="180"/>
      <c r="T140" s="182">
        <f>T141+T203+T257+T423+T438</f>
        <v>3.2634999999999999E-3</v>
      </c>
      <c r="AR140" s="183" t="s">
        <v>88</v>
      </c>
      <c r="AT140" s="184" t="s">
        <v>79</v>
      </c>
      <c r="AU140" s="184" t="s">
        <v>80</v>
      </c>
      <c r="AY140" s="183" t="s">
        <v>161</v>
      </c>
      <c r="BK140" s="185">
        <f>BK141+BK203+BK257+BK423+BK438</f>
        <v>0</v>
      </c>
    </row>
    <row r="141" spans="1:65" s="12" customFormat="1" ht="22.8" customHeight="1">
      <c r="B141" s="172"/>
      <c r="C141" s="173"/>
      <c r="D141" s="174" t="s">
        <v>79</v>
      </c>
      <c r="E141" s="186" t="s">
        <v>162</v>
      </c>
      <c r="F141" s="186" t="s">
        <v>163</v>
      </c>
      <c r="G141" s="173"/>
      <c r="H141" s="173"/>
      <c r="I141" s="176"/>
      <c r="J141" s="187">
        <f>BK141</f>
        <v>0</v>
      </c>
      <c r="K141" s="173"/>
      <c r="L141" s="178"/>
      <c r="M141" s="179"/>
      <c r="N141" s="180"/>
      <c r="O141" s="180"/>
      <c r="P141" s="181">
        <f>SUM(P142:P202)</f>
        <v>0</v>
      </c>
      <c r="Q141" s="180"/>
      <c r="R141" s="181">
        <f>SUM(R142:R202)</f>
        <v>67.647672599999993</v>
      </c>
      <c r="S141" s="180"/>
      <c r="T141" s="182">
        <f>SUM(T142:T202)</f>
        <v>0</v>
      </c>
      <c r="AR141" s="183" t="s">
        <v>88</v>
      </c>
      <c r="AT141" s="184" t="s">
        <v>79</v>
      </c>
      <c r="AU141" s="184" t="s">
        <v>88</v>
      </c>
      <c r="AY141" s="183" t="s">
        <v>161</v>
      </c>
      <c r="BK141" s="185">
        <f>SUM(BK142:BK202)</f>
        <v>0</v>
      </c>
    </row>
    <row r="142" spans="1:65" s="2" customFormat="1" ht="24.15" customHeight="1">
      <c r="A142" s="35"/>
      <c r="B142" s="36"/>
      <c r="C142" s="188" t="s">
        <v>88</v>
      </c>
      <c r="D142" s="188" t="s">
        <v>164</v>
      </c>
      <c r="E142" s="189" t="s">
        <v>165</v>
      </c>
      <c r="F142" s="190" t="s">
        <v>166</v>
      </c>
      <c r="G142" s="191" t="s">
        <v>167</v>
      </c>
      <c r="H142" s="192">
        <v>0.65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1.8774999999999999</v>
      </c>
      <c r="R142" s="198">
        <f>Q142*H142</f>
        <v>1.220375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168</v>
      </c>
      <c r="AT142" s="200" t="s">
        <v>164</v>
      </c>
      <c r="AU142" s="200" t="s">
        <v>90</v>
      </c>
      <c r="AY142" s="18" t="s">
        <v>161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168</v>
      </c>
      <c r="BM142" s="200" t="s">
        <v>169</v>
      </c>
    </row>
    <row r="143" spans="1:65" s="2" customFormat="1" ht="19.2">
      <c r="A143" s="35"/>
      <c r="B143" s="36"/>
      <c r="C143" s="37"/>
      <c r="D143" s="202" t="s">
        <v>170</v>
      </c>
      <c r="E143" s="37"/>
      <c r="F143" s="203" t="s">
        <v>171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170</v>
      </c>
      <c r="AU143" s="18" t="s">
        <v>90</v>
      </c>
    </row>
    <row r="144" spans="1:65" s="13" customFormat="1" ht="10.199999999999999">
      <c r="B144" s="207"/>
      <c r="C144" s="208"/>
      <c r="D144" s="202" t="s">
        <v>172</v>
      </c>
      <c r="E144" s="209" t="s">
        <v>1</v>
      </c>
      <c r="F144" s="210" t="s">
        <v>173</v>
      </c>
      <c r="G144" s="208"/>
      <c r="H144" s="211">
        <v>0.65</v>
      </c>
      <c r="I144" s="212"/>
      <c r="J144" s="208"/>
      <c r="K144" s="208"/>
      <c r="L144" s="213"/>
      <c r="M144" s="214"/>
      <c r="N144" s="215"/>
      <c r="O144" s="215"/>
      <c r="P144" s="215"/>
      <c r="Q144" s="215"/>
      <c r="R144" s="215"/>
      <c r="S144" s="215"/>
      <c r="T144" s="216"/>
      <c r="AT144" s="217" t="s">
        <v>172</v>
      </c>
      <c r="AU144" s="217" t="s">
        <v>90</v>
      </c>
      <c r="AV144" s="13" t="s">
        <v>90</v>
      </c>
      <c r="AW144" s="13" t="s">
        <v>35</v>
      </c>
      <c r="AX144" s="13" t="s">
        <v>88</v>
      </c>
      <c r="AY144" s="217" t="s">
        <v>161</v>
      </c>
    </row>
    <row r="145" spans="1:65" s="2" customFormat="1" ht="37.799999999999997" customHeight="1">
      <c r="A145" s="35"/>
      <c r="B145" s="36"/>
      <c r="C145" s="188" t="s">
        <v>90</v>
      </c>
      <c r="D145" s="188" t="s">
        <v>164</v>
      </c>
      <c r="E145" s="189" t="s">
        <v>174</v>
      </c>
      <c r="F145" s="190" t="s">
        <v>175</v>
      </c>
      <c r="G145" s="191" t="s">
        <v>176</v>
      </c>
      <c r="H145" s="192">
        <v>27.71</v>
      </c>
      <c r="I145" s="193"/>
      <c r="J145" s="194">
        <f>ROUND(I145*H145,2)</f>
        <v>0</v>
      </c>
      <c r="K145" s="195"/>
      <c r="L145" s="40"/>
      <c r="M145" s="196" t="s">
        <v>1</v>
      </c>
      <c r="N145" s="197" t="s">
        <v>45</v>
      </c>
      <c r="O145" s="72"/>
      <c r="P145" s="198">
        <f>O145*H145</f>
        <v>0</v>
      </c>
      <c r="Q145" s="198">
        <v>0.69347000000000003</v>
      </c>
      <c r="R145" s="198">
        <f>Q145*H145</f>
        <v>19.2160537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168</v>
      </c>
      <c r="AT145" s="200" t="s">
        <v>164</v>
      </c>
      <c r="AU145" s="200" t="s">
        <v>90</v>
      </c>
      <c r="AY145" s="18" t="s">
        <v>161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88</v>
      </c>
      <c r="BK145" s="201">
        <f>ROUND(I145*H145,2)</f>
        <v>0</v>
      </c>
      <c r="BL145" s="18" t="s">
        <v>168</v>
      </c>
      <c r="BM145" s="200" t="s">
        <v>177</v>
      </c>
    </row>
    <row r="146" spans="1:65" s="2" customFormat="1" ht="28.8">
      <c r="A146" s="35"/>
      <c r="B146" s="36"/>
      <c r="C146" s="37"/>
      <c r="D146" s="202" t="s">
        <v>170</v>
      </c>
      <c r="E146" s="37"/>
      <c r="F146" s="203" t="s">
        <v>178</v>
      </c>
      <c r="G146" s="37"/>
      <c r="H146" s="37"/>
      <c r="I146" s="204"/>
      <c r="J146" s="37"/>
      <c r="K146" s="37"/>
      <c r="L146" s="40"/>
      <c r="M146" s="205"/>
      <c r="N146" s="206"/>
      <c r="O146" s="72"/>
      <c r="P146" s="72"/>
      <c r="Q146" s="72"/>
      <c r="R146" s="72"/>
      <c r="S146" s="72"/>
      <c r="T146" s="73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170</v>
      </c>
      <c r="AU146" s="18" t="s">
        <v>90</v>
      </c>
    </row>
    <row r="147" spans="1:65" s="13" customFormat="1" ht="10.199999999999999">
      <c r="B147" s="207"/>
      <c r="C147" s="208"/>
      <c r="D147" s="202" t="s">
        <v>172</v>
      </c>
      <c r="E147" s="209" t="s">
        <v>1</v>
      </c>
      <c r="F147" s="210" t="s">
        <v>179</v>
      </c>
      <c r="G147" s="208"/>
      <c r="H147" s="211">
        <v>27.71</v>
      </c>
      <c r="I147" s="212"/>
      <c r="J147" s="208"/>
      <c r="K147" s="208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172</v>
      </c>
      <c r="AU147" s="217" t="s">
        <v>90</v>
      </c>
      <c r="AV147" s="13" t="s">
        <v>90</v>
      </c>
      <c r="AW147" s="13" t="s">
        <v>35</v>
      </c>
      <c r="AX147" s="13" t="s">
        <v>88</v>
      </c>
      <c r="AY147" s="217" t="s">
        <v>161</v>
      </c>
    </row>
    <row r="148" spans="1:65" s="2" customFormat="1" ht="24.15" customHeight="1">
      <c r="A148" s="35"/>
      <c r="B148" s="36"/>
      <c r="C148" s="188" t="s">
        <v>162</v>
      </c>
      <c r="D148" s="188" t="s">
        <v>164</v>
      </c>
      <c r="E148" s="189" t="s">
        <v>180</v>
      </c>
      <c r="F148" s="190" t="s">
        <v>181</v>
      </c>
      <c r="G148" s="191" t="s">
        <v>167</v>
      </c>
      <c r="H148" s="192">
        <v>1.65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1.7863599999999999</v>
      </c>
      <c r="R148" s="198">
        <f>Q148*H148</f>
        <v>2.9474939999999998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168</v>
      </c>
      <c r="AT148" s="200" t="s">
        <v>164</v>
      </c>
      <c r="AU148" s="200" t="s">
        <v>90</v>
      </c>
      <c r="AY148" s="18" t="s">
        <v>161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168</v>
      </c>
      <c r="BM148" s="200" t="s">
        <v>182</v>
      </c>
    </row>
    <row r="149" spans="1:65" s="2" customFormat="1" ht="19.2">
      <c r="A149" s="35"/>
      <c r="B149" s="36"/>
      <c r="C149" s="37"/>
      <c r="D149" s="202" t="s">
        <v>170</v>
      </c>
      <c r="E149" s="37"/>
      <c r="F149" s="203" t="s">
        <v>183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170</v>
      </c>
      <c r="AU149" s="18" t="s">
        <v>90</v>
      </c>
    </row>
    <row r="150" spans="1:65" s="13" customFormat="1" ht="10.199999999999999">
      <c r="B150" s="207"/>
      <c r="C150" s="208"/>
      <c r="D150" s="202" t="s">
        <v>172</v>
      </c>
      <c r="E150" s="209" t="s">
        <v>1</v>
      </c>
      <c r="F150" s="210" t="s">
        <v>184</v>
      </c>
      <c r="G150" s="208"/>
      <c r="H150" s="211">
        <v>1.65</v>
      </c>
      <c r="I150" s="212"/>
      <c r="J150" s="208"/>
      <c r="K150" s="208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172</v>
      </c>
      <c r="AU150" s="217" t="s">
        <v>90</v>
      </c>
      <c r="AV150" s="13" t="s">
        <v>90</v>
      </c>
      <c r="AW150" s="13" t="s">
        <v>35</v>
      </c>
      <c r="AX150" s="13" t="s">
        <v>88</v>
      </c>
      <c r="AY150" s="217" t="s">
        <v>161</v>
      </c>
    </row>
    <row r="151" spans="1:65" s="2" customFormat="1" ht="24.15" customHeight="1">
      <c r="A151" s="35"/>
      <c r="B151" s="36"/>
      <c r="C151" s="188" t="s">
        <v>168</v>
      </c>
      <c r="D151" s="188" t="s">
        <v>164</v>
      </c>
      <c r="E151" s="189" t="s">
        <v>185</v>
      </c>
      <c r="F151" s="190" t="s">
        <v>186</v>
      </c>
      <c r="G151" s="191" t="s">
        <v>176</v>
      </c>
      <c r="H151" s="192">
        <v>33.823</v>
      </c>
      <c r="I151" s="193"/>
      <c r="J151" s="194">
        <f>ROUND(I151*H151,2)</f>
        <v>0</v>
      </c>
      <c r="K151" s="195"/>
      <c r="L151" s="40"/>
      <c r="M151" s="196" t="s">
        <v>1</v>
      </c>
      <c r="N151" s="197" t="s">
        <v>45</v>
      </c>
      <c r="O151" s="72"/>
      <c r="P151" s="198">
        <f>O151*H151</f>
        <v>0</v>
      </c>
      <c r="Q151" s="198">
        <v>0.22897999999999999</v>
      </c>
      <c r="R151" s="198">
        <f>Q151*H151</f>
        <v>7.7447905399999994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168</v>
      </c>
      <c r="AT151" s="200" t="s">
        <v>164</v>
      </c>
      <c r="AU151" s="200" t="s">
        <v>90</v>
      </c>
      <c r="AY151" s="18" t="s">
        <v>161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8" t="s">
        <v>88</v>
      </c>
      <c r="BK151" s="201">
        <f>ROUND(I151*H151,2)</f>
        <v>0</v>
      </c>
      <c r="BL151" s="18" t="s">
        <v>168</v>
      </c>
      <c r="BM151" s="200" t="s">
        <v>187</v>
      </c>
    </row>
    <row r="152" spans="1:65" s="2" customFormat="1" ht="28.8">
      <c r="A152" s="35"/>
      <c r="B152" s="36"/>
      <c r="C152" s="37"/>
      <c r="D152" s="202" t="s">
        <v>170</v>
      </c>
      <c r="E152" s="37"/>
      <c r="F152" s="203" t="s">
        <v>188</v>
      </c>
      <c r="G152" s="37"/>
      <c r="H152" s="37"/>
      <c r="I152" s="204"/>
      <c r="J152" s="37"/>
      <c r="K152" s="37"/>
      <c r="L152" s="40"/>
      <c r="M152" s="205"/>
      <c r="N152" s="206"/>
      <c r="O152" s="72"/>
      <c r="P152" s="72"/>
      <c r="Q152" s="72"/>
      <c r="R152" s="72"/>
      <c r="S152" s="72"/>
      <c r="T152" s="73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170</v>
      </c>
      <c r="AU152" s="18" t="s">
        <v>90</v>
      </c>
    </row>
    <row r="153" spans="1:65" s="13" customFormat="1" ht="10.199999999999999">
      <c r="B153" s="207"/>
      <c r="C153" s="208"/>
      <c r="D153" s="202" t="s">
        <v>172</v>
      </c>
      <c r="E153" s="209" t="s">
        <v>1</v>
      </c>
      <c r="F153" s="210" t="s">
        <v>189</v>
      </c>
      <c r="G153" s="208"/>
      <c r="H153" s="211">
        <v>33.823</v>
      </c>
      <c r="I153" s="212"/>
      <c r="J153" s="208"/>
      <c r="K153" s="208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172</v>
      </c>
      <c r="AU153" s="217" t="s">
        <v>90</v>
      </c>
      <c r="AV153" s="13" t="s">
        <v>90</v>
      </c>
      <c r="AW153" s="13" t="s">
        <v>35</v>
      </c>
      <c r="AX153" s="13" t="s">
        <v>88</v>
      </c>
      <c r="AY153" s="217" t="s">
        <v>161</v>
      </c>
    </row>
    <row r="154" spans="1:65" s="2" customFormat="1" ht="37.799999999999997" customHeight="1">
      <c r="A154" s="35"/>
      <c r="B154" s="36"/>
      <c r="C154" s="188" t="s">
        <v>190</v>
      </c>
      <c r="D154" s="188" t="s">
        <v>164</v>
      </c>
      <c r="E154" s="189" t="s">
        <v>191</v>
      </c>
      <c r="F154" s="190" t="s">
        <v>192</v>
      </c>
      <c r="G154" s="191" t="s">
        <v>176</v>
      </c>
      <c r="H154" s="192">
        <v>7.1280000000000001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0.34251999999999999</v>
      </c>
      <c r="R154" s="198">
        <f>Q154*H154</f>
        <v>2.4414825599999999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168</v>
      </c>
      <c r="AT154" s="200" t="s">
        <v>164</v>
      </c>
      <c r="AU154" s="200" t="s">
        <v>90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168</v>
      </c>
      <c r="BM154" s="200" t="s">
        <v>193</v>
      </c>
    </row>
    <row r="155" spans="1:65" s="2" customFormat="1" ht="28.8">
      <c r="A155" s="35"/>
      <c r="B155" s="36"/>
      <c r="C155" s="37"/>
      <c r="D155" s="202" t="s">
        <v>170</v>
      </c>
      <c r="E155" s="37"/>
      <c r="F155" s="203" t="s">
        <v>194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90</v>
      </c>
    </row>
    <row r="156" spans="1:65" s="13" customFormat="1" ht="10.199999999999999">
      <c r="B156" s="207"/>
      <c r="C156" s="208"/>
      <c r="D156" s="202" t="s">
        <v>172</v>
      </c>
      <c r="E156" s="209" t="s">
        <v>1</v>
      </c>
      <c r="F156" s="210" t="s">
        <v>195</v>
      </c>
      <c r="G156" s="208"/>
      <c r="H156" s="211">
        <v>7.1280000000000001</v>
      </c>
      <c r="I156" s="212"/>
      <c r="J156" s="208"/>
      <c r="K156" s="208"/>
      <c r="L156" s="213"/>
      <c r="M156" s="214"/>
      <c r="N156" s="215"/>
      <c r="O156" s="215"/>
      <c r="P156" s="215"/>
      <c r="Q156" s="215"/>
      <c r="R156" s="215"/>
      <c r="S156" s="215"/>
      <c r="T156" s="216"/>
      <c r="AT156" s="217" t="s">
        <v>172</v>
      </c>
      <c r="AU156" s="217" t="s">
        <v>90</v>
      </c>
      <c r="AV156" s="13" t="s">
        <v>90</v>
      </c>
      <c r="AW156" s="13" t="s">
        <v>35</v>
      </c>
      <c r="AX156" s="13" t="s">
        <v>88</v>
      </c>
      <c r="AY156" s="217" t="s">
        <v>161</v>
      </c>
    </row>
    <row r="157" spans="1:65" s="2" customFormat="1" ht="44.25" customHeight="1">
      <c r="A157" s="35"/>
      <c r="B157" s="36"/>
      <c r="C157" s="188" t="s">
        <v>196</v>
      </c>
      <c r="D157" s="188" t="s">
        <v>164</v>
      </c>
      <c r="E157" s="189" t="s">
        <v>197</v>
      </c>
      <c r="F157" s="190" t="s">
        <v>198</v>
      </c>
      <c r="G157" s="191" t="s">
        <v>176</v>
      </c>
      <c r="H157" s="192">
        <v>9.3219999999999992</v>
      </c>
      <c r="I157" s="193"/>
      <c r="J157" s="194">
        <f>ROUND(I157*H157,2)</f>
        <v>0</v>
      </c>
      <c r="K157" s="195"/>
      <c r="L157" s="40"/>
      <c r="M157" s="196" t="s">
        <v>1</v>
      </c>
      <c r="N157" s="197" t="s">
        <v>45</v>
      </c>
      <c r="O157" s="72"/>
      <c r="P157" s="198">
        <f>O157*H157</f>
        <v>0</v>
      </c>
      <c r="Q157" s="198">
        <v>0.26952999999999999</v>
      </c>
      <c r="R157" s="198">
        <f>Q157*H157</f>
        <v>2.5125586599999998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168</v>
      </c>
      <c r="AT157" s="200" t="s">
        <v>164</v>
      </c>
      <c r="AU157" s="200" t="s">
        <v>90</v>
      </c>
      <c r="AY157" s="18" t="s">
        <v>161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88</v>
      </c>
      <c r="BK157" s="201">
        <f>ROUND(I157*H157,2)</f>
        <v>0</v>
      </c>
      <c r="BL157" s="18" t="s">
        <v>168</v>
      </c>
      <c r="BM157" s="200" t="s">
        <v>199</v>
      </c>
    </row>
    <row r="158" spans="1:65" s="2" customFormat="1" ht="38.4">
      <c r="A158" s="35"/>
      <c r="B158" s="36"/>
      <c r="C158" s="37"/>
      <c r="D158" s="202" t="s">
        <v>170</v>
      </c>
      <c r="E158" s="37"/>
      <c r="F158" s="203" t="s">
        <v>200</v>
      </c>
      <c r="G158" s="37"/>
      <c r="H158" s="37"/>
      <c r="I158" s="204"/>
      <c r="J158" s="37"/>
      <c r="K158" s="37"/>
      <c r="L158" s="40"/>
      <c r="M158" s="205"/>
      <c r="N158" s="206"/>
      <c r="O158" s="72"/>
      <c r="P158" s="72"/>
      <c r="Q158" s="72"/>
      <c r="R158" s="72"/>
      <c r="S158" s="72"/>
      <c r="T158" s="73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170</v>
      </c>
      <c r="AU158" s="18" t="s">
        <v>90</v>
      </c>
    </row>
    <row r="159" spans="1:65" s="13" customFormat="1" ht="10.199999999999999">
      <c r="B159" s="207"/>
      <c r="C159" s="208"/>
      <c r="D159" s="202" t="s">
        <v>172</v>
      </c>
      <c r="E159" s="209" t="s">
        <v>1</v>
      </c>
      <c r="F159" s="210" t="s">
        <v>201</v>
      </c>
      <c r="G159" s="208"/>
      <c r="H159" s="211">
        <v>9.3219999999999992</v>
      </c>
      <c r="I159" s="212"/>
      <c r="J159" s="208"/>
      <c r="K159" s="208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172</v>
      </c>
      <c r="AU159" s="217" t="s">
        <v>90</v>
      </c>
      <c r="AV159" s="13" t="s">
        <v>90</v>
      </c>
      <c r="AW159" s="13" t="s">
        <v>35</v>
      </c>
      <c r="AX159" s="13" t="s">
        <v>88</v>
      </c>
      <c r="AY159" s="217" t="s">
        <v>161</v>
      </c>
    </row>
    <row r="160" spans="1:65" s="2" customFormat="1" ht="44.25" customHeight="1">
      <c r="A160" s="35"/>
      <c r="B160" s="36"/>
      <c r="C160" s="188" t="s">
        <v>202</v>
      </c>
      <c r="D160" s="188" t="s">
        <v>164</v>
      </c>
      <c r="E160" s="189" t="s">
        <v>203</v>
      </c>
      <c r="F160" s="190" t="s">
        <v>204</v>
      </c>
      <c r="G160" s="191" t="s">
        <v>176</v>
      </c>
      <c r="H160" s="192">
        <v>45.314999999999998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0.36473</v>
      </c>
      <c r="R160" s="198">
        <f>Q160*H160</f>
        <v>16.527739950000001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168</v>
      </c>
      <c r="AT160" s="200" t="s">
        <v>164</v>
      </c>
      <c r="AU160" s="200" t="s">
        <v>90</v>
      </c>
      <c r="AY160" s="18" t="s">
        <v>161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168</v>
      </c>
      <c r="BM160" s="200" t="s">
        <v>205</v>
      </c>
    </row>
    <row r="161" spans="1:65" s="2" customFormat="1" ht="38.4">
      <c r="A161" s="35"/>
      <c r="B161" s="36"/>
      <c r="C161" s="37"/>
      <c r="D161" s="202" t="s">
        <v>170</v>
      </c>
      <c r="E161" s="37"/>
      <c r="F161" s="203" t="s">
        <v>206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170</v>
      </c>
      <c r="AU161" s="18" t="s">
        <v>90</v>
      </c>
    </row>
    <row r="162" spans="1:65" s="13" customFormat="1" ht="10.199999999999999">
      <c r="B162" s="207"/>
      <c r="C162" s="208"/>
      <c r="D162" s="202" t="s">
        <v>172</v>
      </c>
      <c r="E162" s="209" t="s">
        <v>1</v>
      </c>
      <c r="F162" s="210" t="s">
        <v>207</v>
      </c>
      <c r="G162" s="208"/>
      <c r="H162" s="211">
        <v>45.314999999999998</v>
      </c>
      <c r="I162" s="212"/>
      <c r="J162" s="208"/>
      <c r="K162" s="208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172</v>
      </c>
      <c r="AU162" s="217" t="s">
        <v>90</v>
      </c>
      <c r="AV162" s="13" t="s">
        <v>90</v>
      </c>
      <c r="AW162" s="13" t="s">
        <v>35</v>
      </c>
      <c r="AX162" s="13" t="s">
        <v>88</v>
      </c>
      <c r="AY162" s="217" t="s">
        <v>161</v>
      </c>
    </row>
    <row r="163" spans="1:65" s="2" customFormat="1" ht="37.799999999999997" customHeight="1">
      <c r="A163" s="35"/>
      <c r="B163" s="36"/>
      <c r="C163" s="188" t="s">
        <v>208</v>
      </c>
      <c r="D163" s="188" t="s">
        <v>164</v>
      </c>
      <c r="E163" s="189" t="s">
        <v>209</v>
      </c>
      <c r="F163" s="190" t="s">
        <v>210</v>
      </c>
      <c r="G163" s="191" t="s">
        <v>211</v>
      </c>
      <c r="H163" s="192">
        <v>7.85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45</v>
      </c>
      <c r="O163" s="72"/>
      <c r="P163" s="198">
        <f>O163*H163</f>
        <v>0</v>
      </c>
      <c r="Q163" s="198">
        <v>0.10100000000000001</v>
      </c>
      <c r="R163" s="198">
        <f>Q163*H163</f>
        <v>0.79285000000000005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168</v>
      </c>
      <c r="AT163" s="200" t="s">
        <v>164</v>
      </c>
      <c r="AU163" s="200" t="s">
        <v>90</v>
      </c>
      <c r="AY163" s="18" t="s">
        <v>161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88</v>
      </c>
      <c r="BK163" s="201">
        <f>ROUND(I163*H163,2)</f>
        <v>0</v>
      </c>
      <c r="BL163" s="18" t="s">
        <v>168</v>
      </c>
      <c r="BM163" s="200" t="s">
        <v>212</v>
      </c>
    </row>
    <row r="164" spans="1:65" s="2" customFormat="1" ht="19.2">
      <c r="A164" s="35"/>
      <c r="B164" s="36"/>
      <c r="C164" s="37"/>
      <c r="D164" s="202" t="s">
        <v>170</v>
      </c>
      <c r="E164" s="37"/>
      <c r="F164" s="203" t="s">
        <v>213</v>
      </c>
      <c r="G164" s="37"/>
      <c r="H164" s="37"/>
      <c r="I164" s="204"/>
      <c r="J164" s="37"/>
      <c r="K164" s="37"/>
      <c r="L164" s="40"/>
      <c r="M164" s="205"/>
      <c r="N164" s="206"/>
      <c r="O164" s="72"/>
      <c r="P164" s="72"/>
      <c r="Q164" s="72"/>
      <c r="R164" s="72"/>
      <c r="S164" s="72"/>
      <c r="T164" s="73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170</v>
      </c>
      <c r="AU164" s="18" t="s">
        <v>90</v>
      </c>
    </row>
    <row r="165" spans="1:65" s="13" customFormat="1" ht="10.199999999999999">
      <c r="B165" s="207"/>
      <c r="C165" s="208"/>
      <c r="D165" s="202" t="s">
        <v>172</v>
      </c>
      <c r="E165" s="209" t="s">
        <v>1</v>
      </c>
      <c r="F165" s="210" t="s">
        <v>214</v>
      </c>
      <c r="G165" s="208"/>
      <c r="H165" s="211">
        <v>3.9249999999999998</v>
      </c>
      <c r="I165" s="212"/>
      <c r="J165" s="208"/>
      <c r="K165" s="208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172</v>
      </c>
      <c r="AU165" s="217" t="s">
        <v>90</v>
      </c>
      <c r="AV165" s="13" t="s">
        <v>90</v>
      </c>
      <c r="AW165" s="13" t="s">
        <v>35</v>
      </c>
      <c r="AX165" s="13" t="s">
        <v>88</v>
      </c>
      <c r="AY165" s="217" t="s">
        <v>161</v>
      </c>
    </row>
    <row r="166" spans="1:65" s="13" customFormat="1" ht="10.199999999999999">
      <c r="B166" s="207"/>
      <c r="C166" s="208"/>
      <c r="D166" s="202" t="s">
        <v>172</v>
      </c>
      <c r="E166" s="208"/>
      <c r="F166" s="210" t="s">
        <v>215</v>
      </c>
      <c r="G166" s="208"/>
      <c r="H166" s="211">
        <v>7.85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172</v>
      </c>
      <c r="AU166" s="217" t="s">
        <v>90</v>
      </c>
      <c r="AV166" s="13" t="s">
        <v>90</v>
      </c>
      <c r="AW166" s="13" t="s">
        <v>4</v>
      </c>
      <c r="AX166" s="13" t="s">
        <v>88</v>
      </c>
      <c r="AY166" s="217" t="s">
        <v>161</v>
      </c>
    </row>
    <row r="167" spans="1:65" s="2" customFormat="1" ht="37.799999999999997" customHeight="1">
      <c r="A167" s="35"/>
      <c r="B167" s="36"/>
      <c r="C167" s="188" t="s">
        <v>216</v>
      </c>
      <c r="D167" s="188" t="s">
        <v>164</v>
      </c>
      <c r="E167" s="189" t="s">
        <v>217</v>
      </c>
      <c r="F167" s="190" t="s">
        <v>218</v>
      </c>
      <c r="G167" s="191" t="s">
        <v>211</v>
      </c>
      <c r="H167" s="192">
        <v>38.159999999999997</v>
      </c>
      <c r="I167" s="193"/>
      <c r="J167" s="194">
        <f>ROUND(I167*H167,2)</f>
        <v>0</v>
      </c>
      <c r="K167" s="195"/>
      <c r="L167" s="40"/>
      <c r="M167" s="196" t="s">
        <v>1</v>
      </c>
      <c r="N167" s="197" t="s">
        <v>45</v>
      </c>
      <c r="O167" s="72"/>
      <c r="P167" s="198">
        <f>O167*H167</f>
        <v>0</v>
      </c>
      <c r="Q167" s="198">
        <v>0.11285000000000001</v>
      </c>
      <c r="R167" s="198">
        <f>Q167*H167</f>
        <v>4.3063560000000001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168</v>
      </c>
      <c r="AT167" s="200" t="s">
        <v>164</v>
      </c>
      <c r="AU167" s="200" t="s">
        <v>90</v>
      </c>
      <c r="AY167" s="18" t="s">
        <v>161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88</v>
      </c>
      <c r="BK167" s="201">
        <f>ROUND(I167*H167,2)</f>
        <v>0</v>
      </c>
      <c r="BL167" s="18" t="s">
        <v>168</v>
      </c>
      <c r="BM167" s="200" t="s">
        <v>219</v>
      </c>
    </row>
    <row r="168" spans="1:65" s="2" customFormat="1" ht="19.2">
      <c r="A168" s="35"/>
      <c r="B168" s="36"/>
      <c r="C168" s="37"/>
      <c r="D168" s="202" t="s">
        <v>170</v>
      </c>
      <c r="E168" s="37"/>
      <c r="F168" s="203" t="s">
        <v>220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170</v>
      </c>
      <c r="AU168" s="18" t="s">
        <v>90</v>
      </c>
    </row>
    <row r="169" spans="1:65" s="13" customFormat="1" ht="10.199999999999999">
      <c r="B169" s="207"/>
      <c r="C169" s="208"/>
      <c r="D169" s="202" t="s">
        <v>172</v>
      </c>
      <c r="E169" s="209" t="s">
        <v>1</v>
      </c>
      <c r="F169" s="210" t="s">
        <v>221</v>
      </c>
      <c r="G169" s="208"/>
      <c r="H169" s="211">
        <v>19.079999999999998</v>
      </c>
      <c r="I169" s="212"/>
      <c r="J169" s="208"/>
      <c r="K169" s="208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172</v>
      </c>
      <c r="AU169" s="217" t="s">
        <v>90</v>
      </c>
      <c r="AV169" s="13" t="s">
        <v>90</v>
      </c>
      <c r="AW169" s="13" t="s">
        <v>35</v>
      </c>
      <c r="AX169" s="13" t="s">
        <v>88</v>
      </c>
      <c r="AY169" s="217" t="s">
        <v>161</v>
      </c>
    </row>
    <row r="170" spans="1:65" s="13" customFormat="1" ht="10.199999999999999">
      <c r="B170" s="207"/>
      <c r="C170" s="208"/>
      <c r="D170" s="202" t="s">
        <v>172</v>
      </c>
      <c r="E170" s="208"/>
      <c r="F170" s="210" t="s">
        <v>222</v>
      </c>
      <c r="G170" s="208"/>
      <c r="H170" s="211">
        <v>38.159999999999997</v>
      </c>
      <c r="I170" s="212"/>
      <c r="J170" s="208"/>
      <c r="K170" s="208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172</v>
      </c>
      <c r="AU170" s="217" t="s">
        <v>90</v>
      </c>
      <c r="AV170" s="13" t="s">
        <v>90</v>
      </c>
      <c r="AW170" s="13" t="s">
        <v>4</v>
      </c>
      <c r="AX170" s="13" t="s">
        <v>88</v>
      </c>
      <c r="AY170" s="217" t="s">
        <v>161</v>
      </c>
    </row>
    <row r="171" spans="1:65" s="2" customFormat="1" ht="16.5" customHeight="1">
      <c r="A171" s="35"/>
      <c r="B171" s="36"/>
      <c r="C171" s="188" t="s">
        <v>223</v>
      </c>
      <c r="D171" s="188" t="s">
        <v>164</v>
      </c>
      <c r="E171" s="189" t="s">
        <v>224</v>
      </c>
      <c r="F171" s="190" t="s">
        <v>225</v>
      </c>
      <c r="G171" s="191" t="s">
        <v>226</v>
      </c>
      <c r="H171" s="192">
        <v>0.23699999999999999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45</v>
      </c>
      <c r="O171" s="72"/>
      <c r="P171" s="198">
        <f>O171*H171</f>
        <v>0</v>
      </c>
      <c r="Q171" s="198">
        <v>1.04922</v>
      </c>
      <c r="R171" s="198">
        <f>Q171*H171</f>
        <v>0.24866514000000001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168</v>
      </c>
      <c r="AT171" s="200" t="s">
        <v>164</v>
      </c>
      <c r="AU171" s="200" t="s">
        <v>90</v>
      </c>
      <c r="AY171" s="18" t="s">
        <v>161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88</v>
      </c>
      <c r="BK171" s="201">
        <f>ROUND(I171*H171,2)</f>
        <v>0</v>
      </c>
      <c r="BL171" s="18" t="s">
        <v>168</v>
      </c>
      <c r="BM171" s="200" t="s">
        <v>227</v>
      </c>
    </row>
    <row r="172" spans="1:65" s="2" customFormat="1" ht="28.8">
      <c r="A172" s="35"/>
      <c r="B172" s="36"/>
      <c r="C172" s="37"/>
      <c r="D172" s="202" t="s">
        <v>170</v>
      </c>
      <c r="E172" s="37"/>
      <c r="F172" s="203" t="s">
        <v>228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170</v>
      </c>
      <c r="AU172" s="18" t="s">
        <v>90</v>
      </c>
    </row>
    <row r="173" spans="1:65" s="13" customFormat="1" ht="10.199999999999999">
      <c r="B173" s="207"/>
      <c r="C173" s="208"/>
      <c r="D173" s="202" t="s">
        <v>172</v>
      </c>
      <c r="E173" s="209" t="s">
        <v>1</v>
      </c>
      <c r="F173" s="210" t="s">
        <v>229</v>
      </c>
      <c r="G173" s="208"/>
      <c r="H173" s="211">
        <v>0.23699999999999999</v>
      </c>
      <c r="I173" s="212"/>
      <c r="J173" s="208"/>
      <c r="K173" s="208"/>
      <c r="L173" s="213"/>
      <c r="M173" s="214"/>
      <c r="N173" s="215"/>
      <c r="O173" s="215"/>
      <c r="P173" s="215"/>
      <c r="Q173" s="215"/>
      <c r="R173" s="215"/>
      <c r="S173" s="215"/>
      <c r="T173" s="216"/>
      <c r="AT173" s="217" t="s">
        <v>172</v>
      </c>
      <c r="AU173" s="217" t="s">
        <v>90</v>
      </c>
      <c r="AV173" s="13" t="s">
        <v>90</v>
      </c>
      <c r="AW173" s="13" t="s">
        <v>35</v>
      </c>
      <c r="AX173" s="13" t="s">
        <v>88</v>
      </c>
      <c r="AY173" s="217" t="s">
        <v>161</v>
      </c>
    </row>
    <row r="174" spans="1:65" s="2" customFormat="1" ht="33" customHeight="1">
      <c r="A174" s="35"/>
      <c r="B174" s="36"/>
      <c r="C174" s="188" t="s">
        <v>230</v>
      </c>
      <c r="D174" s="188" t="s">
        <v>164</v>
      </c>
      <c r="E174" s="189" t="s">
        <v>231</v>
      </c>
      <c r="F174" s="190" t="s">
        <v>232</v>
      </c>
      <c r="G174" s="191" t="s">
        <v>233</v>
      </c>
      <c r="H174" s="192">
        <v>3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45</v>
      </c>
      <c r="O174" s="72"/>
      <c r="P174" s="198">
        <f>O174*H174</f>
        <v>0</v>
      </c>
      <c r="Q174" s="198">
        <v>2.6280000000000001E-2</v>
      </c>
      <c r="R174" s="198">
        <f>Q174*H174</f>
        <v>7.8840000000000007E-2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168</v>
      </c>
      <c r="AT174" s="200" t="s">
        <v>164</v>
      </c>
      <c r="AU174" s="200" t="s">
        <v>90</v>
      </c>
      <c r="AY174" s="18" t="s">
        <v>161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88</v>
      </c>
      <c r="BK174" s="201">
        <f>ROUND(I174*H174,2)</f>
        <v>0</v>
      </c>
      <c r="BL174" s="18" t="s">
        <v>168</v>
      </c>
      <c r="BM174" s="200" t="s">
        <v>234</v>
      </c>
    </row>
    <row r="175" spans="1:65" s="2" customFormat="1" ht="28.8">
      <c r="A175" s="35"/>
      <c r="B175" s="36"/>
      <c r="C175" s="37"/>
      <c r="D175" s="202" t="s">
        <v>170</v>
      </c>
      <c r="E175" s="37"/>
      <c r="F175" s="203" t="s">
        <v>235</v>
      </c>
      <c r="G175" s="37"/>
      <c r="H175" s="37"/>
      <c r="I175" s="204"/>
      <c r="J175" s="37"/>
      <c r="K175" s="37"/>
      <c r="L175" s="40"/>
      <c r="M175" s="205"/>
      <c r="N175" s="206"/>
      <c r="O175" s="72"/>
      <c r="P175" s="72"/>
      <c r="Q175" s="72"/>
      <c r="R175" s="72"/>
      <c r="S175" s="72"/>
      <c r="T175" s="73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170</v>
      </c>
      <c r="AU175" s="18" t="s">
        <v>90</v>
      </c>
    </row>
    <row r="176" spans="1:65" s="13" customFormat="1" ht="10.199999999999999">
      <c r="B176" s="207"/>
      <c r="C176" s="208"/>
      <c r="D176" s="202" t="s">
        <v>172</v>
      </c>
      <c r="E176" s="209" t="s">
        <v>1</v>
      </c>
      <c r="F176" s="210" t="s">
        <v>236</v>
      </c>
      <c r="G176" s="208"/>
      <c r="H176" s="211">
        <v>3</v>
      </c>
      <c r="I176" s="212"/>
      <c r="J176" s="208"/>
      <c r="K176" s="208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172</v>
      </c>
      <c r="AU176" s="217" t="s">
        <v>90</v>
      </c>
      <c r="AV176" s="13" t="s">
        <v>90</v>
      </c>
      <c r="AW176" s="13" t="s">
        <v>35</v>
      </c>
      <c r="AX176" s="13" t="s">
        <v>88</v>
      </c>
      <c r="AY176" s="217" t="s">
        <v>161</v>
      </c>
    </row>
    <row r="177" spans="1:65" s="2" customFormat="1" ht="21.75" customHeight="1">
      <c r="A177" s="35"/>
      <c r="B177" s="36"/>
      <c r="C177" s="188" t="s">
        <v>8</v>
      </c>
      <c r="D177" s="188" t="s">
        <v>164</v>
      </c>
      <c r="E177" s="189" t="s">
        <v>237</v>
      </c>
      <c r="F177" s="190" t="s">
        <v>238</v>
      </c>
      <c r="G177" s="191" t="s">
        <v>233</v>
      </c>
      <c r="H177" s="192">
        <v>4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2.2780000000000002E-2</v>
      </c>
      <c r="R177" s="198">
        <f>Q177*H177</f>
        <v>9.1120000000000007E-2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168</v>
      </c>
      <c r="AT177" s="200" t="s">
        <v>164</v>
      </c>
      <c r="AU177" s="200" t="s">
        <v>90</v>
      </c>
      <c r="AY177" s="18" t="s">
        <v>161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168</v>
      </c>
      <c r="BM177" s="200" t="s">
        <v>239</v>
      </c>
    </row>
    <row r="178" spans="1:65" s="2" customFormat="1" ht="19.2">
      <c r="A178" s="35"/>
      <c r="B178" s="36"/>
      <c r="C178" s="37"/>
      <c r="D178" s="202" t="s">
        <v>170</v>
      </c>
      <c r="E178" s="37"/>
      <c r="F178" s="203" t="s">
        <v>240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170</v>
      </c>
      <c r="AU178" s="18" t="s">
        <v>90</v>
      </c>
    </row>
    <row r="179" spans="1:65" s="13" customFormat="1" ht="10.199999999999999">
      <c r="B179" s="207"/>
      <c r="C179" s="208"/>
      <c r="D179" s="202" t="s">
        <v>172</v>
      </c>
      <c r="E179" s="209" t="s">
        <v>1</v>
      </c>
      <c r="F179" s="210" t="s">
        <v>241</v>
      </c>
      <c r="G179" s="208"/>
      <c r="H179" s="211">
        <v>4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172</v>
      </c>
      <c r="AU179" s="217" t="s">
        <v>90</v>
      </c>
      <c r="AV179" s="13" t="s">
        <v>90</v>
      </c>
      <c r="AW179" s="13" t="s">
        <v>35</v>
      </c>
      <c r="AX179" s="13" t="s">
        <v>88</v>
      </c>
      <c r="AY179" s="217" t="s">
        <v>161</v>
      </c>
    </row>
    <row r="180" spans="1:65" s="2" customFormat="1" ht="21.75" customHeight="1">
      <c r="A180" s="35"/>
      <c r="B180" s="36"/>
      <c r="C180" s="188" t="s">
        <v>242</v>
      </c>
      <c r="D180" s="188" t="s">
        <v>164</v>
      </c>
      <c r="E180" s="189" t="s">
        <v>243</v>
      </c>
      <c r="F180" s="190" t="s">
        <v>244</v>
      </c>
      <c r="G180" s="191" t="s">
        <v>233</v>
      </c>
      <c r="H180" s="192">
        <v>6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45</v>
      </c>
      <c r="O180" s="72"/>
      <c r="P180" s="198">
        <f>O180*H180</f>
        <v>0</v>
      </c>
      <c r="Q180" s="198">
        <v>4.555E-2</v>
      </c>
      <c r="R180" s="198">
        <f>Q180*H180</f>
        <v>0.27329999999999999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168</v>
      </c>
      <c r="AT180" s="200" t="s">
        <v>164</v>
      </c>
      <c r="AU180" s="200" t="s">
        <v>90</v>
      </c>
      <c r="AY180" s="18" t="s">
        <v>161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88</v>
      </c>
      <c r="BK180" s="201">
        <f>ROUND(I180*H180,2)</f>
        <v>0</v>
      </c>
      <c r="BL180" s="18" t="s">
        <v>168</v>
      </c>
      <c r="BM180" s="200" t="s">
        <v>245</v>
      </c>
    </row>
    <row r="181" spans="1:65" s="2" customFormat="1" ht="19.2">
      <c r="A181" s="35"/>
      <c r="B181" s="36"/>
      <c r="C181" s="37"/>
      <c r="D181" s="202" t="s">
        <v>170</v>
      </c>
      <c r="E181" s="37"/>
      <c r="F181" s="203" t="s">
        <v>246</v>
      </c>
      <c r="G181" s="37"/>
      <c r="H181" s="37"/>
      <c r="I181" s="204"/>
      <c r="J181" s="37"/>
      <c r="K181" s="37"/>
      <c r="L181" s="40"/>
      <c r="M181" s="205"/>
      <c r="N181" s="206"/>
      <c r="O181" s="72"/>
      <c r="P181" s="72"/>
      <c r="Q181" s="72"/>
      <c r="R181" s="72"/>
      <c r="S181" s="72"/>
      <c r="T181" s="73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170</v>
      </c>
      <c r="AU181" s="18" t="s">
        <v>90</v>
      </c>
    </row>
    <row r="182" spans="1:65" s="13" customFormat="1" ht="10.199999999999999">
      <c r="B182" s="207"/>
      <c r="C182" s="208"/>
      <c r="D182" s="202" t="s">
        <v>172</v>
      </c>
      <c r="E182" s="209" t="s">
        <v>1</v>
      </c>
      <c r="F182" s="210" t="s">
        <v>247</v>
      </c>
      <c r="G182" s="208"/>
      <c r="H182" s="211">
        <v>6</v>
      </c>
      <c r="I182" s="212"/>
      <c r="J182" s="208"/>
      <c r="K182" s="208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172</v>
      </c>
      <c r="AU182" s="217" t="s">
        <v>90</v>
      </c>
      <c r="AV182" s="13" t="s">
        <v>90</v>
      </c>
      <c r="AW182" s="13" t="s">
        <v>35</v>
      </c>
      <c r="AX182" s="13" t="s">
        <v>88</v>
      </c>
      <c r="AY182" s="217" t="s">
        <v>161</v>
      </c>
    </row>
    <row r="183" spans="1:65" s="2" customFormat="1" ht="21.75" customHeight="1">
      <c r="A183" s="35"/>
      <c r="B183" s="36"/>
      <c r="C183" s="188" t="s">
        <v>248</v>
      </c>
      <c r="D183" s="188" t="s">
        <v>164</v>
      </c>
      <c r="E183" s="189" t="s">
        <v>249</v>
      </c>
      <c r="F183" s="190" t="s">
        <v>250</v>
      </c>
      <c r="G183" s="191" t="s">
        <v>233</v>
      </c>
      <c r="H183" s="192">
        <v>3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6.3549999999999995E-2</v>
      </c>
      <c r="R183" s="198">
        <f>Q183*H183</f>
        <v>0.19064999999999999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168</v>
      </c>
      <c r="AT183" s="200" t="s">
        <v>164</v>
      </c>
      <c r="AU183" s="200" t="s">
        <v>90</v>
      </c>
      <c r="AY183" s="18" t="s">
        <v>161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168</v>
      </c>
      <c r="BM183" s="200" t="s">
        <v>251</v>
      </c>
    </row>
    <row r="184" spans="1:65" s="2" customFormat="1" ht="19.2">
      <c r="A184" s="35"/>
      <c r="B184" s="36"/>
      <c r="C184" s="37"/>
      <c r="D184" s="202" t="s">
        <v>170</v>
      </c>
      <c r="E184" s="37"/>
      <c r="F184" s="203" t="s">
        <v>252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170</v>
      </c>
      <c r="AU184" s="18" t="s">
        <v>90</v>
      </c>
    </row>
    <row r="185" spans="1:65" s="13" customFormat="1" ht="10.199999999999999">
      <c r="B185" s="207"/>
      <c r="C185" s="208"/>
      <c r="D185" s="202" t="s">
        <v>172</v>
      </c>
      <c r="E185" s="209" t="s">
        <v>1</v>
      </c>
      <c r="F185" s="210" t="s">
        <v>253</v>
      </c>
      <c r="G185" s="208"/>
      <c r="H185" s="211">
        <v>3</v>
      </c>
      <c r="I185" s="212"/>
      <c r="J185" s="208"/>
      <c r="K185" s="208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172</v>
      </c>
      <c r="AU185" s="217" t="s">
        <v>90</v>
      </c>
      <c r="AV185" s="13" t="s">
        <v>90</v>
      </c>
      <c r="AW185" s="13" t="s">
        <v>35</v>
      </c>
      <c r="AX185" s="13" t="s">
        <v>88</v>
      </c>
      <c r="AY185" s="217" t="s">
        <v>161</v>
      </c>
    </row>
    <row r="186" spans="1:65" s="2" customFormat="1" ht="21.75" customHeight="1">
      <c r="A186" s="35"/>
      <c r="B186" s="36"/>
      <c r="C186" s="188" t="s">
        <v>254</v>
      </c>
      <c r="D186" s="188" t="s">
        <v>164</v>
      </c>
      <c r="E186" s="189" t="s">
        <v>255</v>
      </c>
      <c r="F186" s="190" t="s">
        <v>256</v>
      </c>
      <c r="G186" s="191" t="s">
        <v>233</v>
      </c>
      <c r="H186" s="192">
        <v>5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45</v>
      </c>
      <c r="O186" s="72"/>
      <c r="P186" s="198">
        <f>O186*H186</f>
        <v>0</v>
      </c>
      <c r="Q186" s="198">
        <v>8.1850000000000006E-2</v>
      </c>
      <c r="R186" s="198">
        <f>Q186*H186</f>
        <v>0.40925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168</v>
      </c>
      <c r="AT186" s="200" t="s">
        <v>164</v>
      </c>
      <c r="AU186" s="200" t="s">
        <v>90</v>
      </c>
      <c r="AY186" s="18" t="s">
        <v>161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88</v>
      </c>
      <c r="BK186" s="201">
        <f>ROUND(I186*H186,2)</f>
        <v>0</v>
      </c>
      <c r="BL186" s="18" t="s">
        <v>168</v>
      </c>
      <c r="BM186" s="200" t="s">
        <v>257</v>
      </c>
    </row>
    <row r="187" spans="1:65" s="2" customFormat="1" ht="19.2">
      <c r="A187" s="35"/>
      <c r="B187" s="36"/>
      <c r="C187" s="37"/>
      <c r="D187" s="202" t="s">
        <v>170</v>
      </c>
      <c r="E187" s="37"/>
      <c r="F187" s="203" t="s">
        <v>258</v>
      </c>
      <c r="G187" s="37"/>
      <c r="H187" s="37"/>
      <c r="I187" s="204"/>
      <c r="J187" s="37"/>
      <c r="K187" s="37"/>
      <c r="L187" s="40"/>
      <c r="M187" s="205"/>
      <c r="N187" s="206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170</v>
      </c>
      <c r="AU187" s="18" t="s">
        <v>90</v>
      </c>
    </row>
    <row r="188" spans="1:65" s="13" customFormat="1" ht="10.199999999999999">
      <c r="B188" s="207"/>
      <c r="C188" s="208"/>
      <c r="D188" s="202" t="s">
        <v>172</v>
      </c>
      <c r="E188" s="209" t="s">
        <v>1</v>
      </c>
      <c r="F188" s="210" t="s">
        <v>259</v>
      </c>
      <c r="G188" s="208"/>
      <c r="H188" s="211">
        <v>5</v>
      </c>
      <c r="I188" s="212"/>
      <c r="J188" s="208"/>
      <c r="K188" s="208"/>
      <c r="L188" s="213"/>
      <c r="M188" s="214"/>
      <c r="N188" s="215"/>
      <c r="O188" s="215"/>
      <c r="P188" s="215"/>
      <c r="Q188" s="215"/>
      <c r="R188" s="215"/>
      <c r="S188" s="215"/>
      <c r="T188" s="216"/>
      <c r="AT188" s="217" t="s">
        <v>172</v>
      </c>
      <c r="AU188" s="217" t="s">
        <v>90</v>
      </c>
      <c r="AV188" s="13" t="s">
        <v>90</v>
      </c>
      <c r="AW188" s="13" t="s">
        <v>35</v>
      </c>
      <c r="AX188" s="13" t="s">
        <v>88</v>
      </c>
      <c r="AY188" s="217" t="s">
        <v>161</v>
      </c>
    </row>
    <row r="189" spans="1:65" s="2" customFormat="1" ht="24.15" customHeight="1">
      <c r="A189" s="35"/>
      <c r="B189" s="36"/>
      <c r="C189" s="188" t="s">
        <v>260</v>
      </c>
      <c r="D189" s="188" t="s">
        <v>164</v>
      </c>
      <c r="E189" s="189" t="s">
        <v>261</v>
      </c>
      <c r="F189" s="190" t="s">
        <v>262</v>
      </c>
      <c r="G189" s="191" t="s">
        <v>176</v>
      </c>
      <c r="H189" s="192">
        <v>77.129000000000005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45</v>
      </c>
      <c r="O189" s="72"/>
      <c r="P189" s="198">
        <f>O189*H189</f>
        <v>0</v>
      </c>
      <c r="Q189" s="198">
        <v>9.4479999999999995E-2</v>
      </c>
      <c r="R189" s="198">
        <f>Q189*H189</f>
        <v>7.2871479199999998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168</v>
      </c>
      <c r="AT189" s="200" t="s">
        <v>164</v>
      </c>
      <c r="AU189" s="200" t="s">
        <v>90</v>
      </c>
      <c r="AY189" s="18" t="s">
        <v>161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88</v>
      </c>
      <c r="BK189" s="201">
        <f>ROUND(I189*H189,2)</f>
        <v>0</v>
      </c>
      <c r="BL189" s="18" t="s">
        <v>168</v>
      </c>
      <c r="BM189" s="200" t="s">
        <v>263</v>
      </c>
    </row>
    <row r="190" spans="1:65" s="2" customFormat="1" ht="19.2">
      <c r="A190" s="35"/>
      <c r="B190" s="36"/>
      <c r="C190" s="37"/>
      <c r="D190" s="202" t="s">
        <v>170</v>
      </c>
      <c r="E190" s="37"/>
      <c r="F190" s="203" t="s">
        <v>264</v>
      </c>
      <c r="G190" s="37"/>
      <c r="H190" s="37"/>
      <c r="I190" s="204"/>
      <c r="J190" s="37"/>
      <c r="K190" s="37"/>
      <c r="L190" s="40"/>
      <c r="M190" s="205"/>
      <c r="N190" s="206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170</v>
      </c>
      <c r="AU190" s="18" t="s">
        <v>90</v>
      </c>
    </row>
    <row r="191" spans="1:65" s="13" customFormat="1" ht="30.6">
      <c r="B191" s="207"/>
      <c r="C191" s="208"/>
      <c r="D191" s="202" t="s">
        <v>172</v>
      </c>
      <c r="E191" s="209" t="s">
        <v>1</v>
      </c>
      <c r="F191" s="210" t="s">
        <v>265</v>
      </c>
      <c r="G191" s="208"/>
      <c r="H191" s="211">
        <v>77.129000000000005</v>
      </c>
      <c r="I191" s="212"/>
      <c r="J191" s="208"/>
      <c r="K191" s="208"/>
      <c r="L191" s="213"/>
      <c r="M191" s="214"/>
      <c r="N191" s="215"/>
      <c r="O191" s="215"/>
      <c r="P191" s="215"/>
      <c r="Q191" s="215"/>
      <c r="R191" s="215"/>
      <c r="S191" s="215"/>
      <c r="T191" s="216"/>
      <c r="AT191" s="217" t="s">
        <v>172</v>
      </c>
      <c r="AU191" s="217" t="s">
        <v>90</v>
      </c>
      <c r="AV191" s="13" t="s">
        <v>90</v>
      </c>
      <c r="AW191" s="13" t="s">
        <v>35</v>
      </c>
      <c r="AX191" s="13" t="s">
        <v>80</v>
      </c>
      <c r="AY191" s="217" t="s">
        <v>161</v>
      </c>
    </row>
    <row r="192" spans="1:65" s="14" customFormat="1" ht="10.199999999999999">
      <c r="B192" s="218"/>
      <c r="C192" s="219"/>
      <c r="D192" s="202" t="s">
        <v>172</v>
      </c>
      <c r="E192" s="220" t="s">
        <v>1</v>
      </c>
      <c r="F192" s="221" t="s">
        <v>266</v>
      </c>
      <c r="G192" s="219"/>
      <c r="H192" s="222">
        <v>77.129000000000005</v>
      </c>
      <c r="I192" s="223"/>
      <c r="J192" s="219"/>
      <c r="K192" s="219"/>
      <c r="L192" s="224"/>
      <c r="M192" s="225"/>
      <c r="N192" s="226"/>
      <c r="O192" s="226"/>
      <c r="P192" s="226"/>
      <c r="Q192" s="226"/>
      <c r="R192" s="226"/>
      <c r="S192" s="226"/>
      <c r="T192" s="227"/>
      <c r="AT192" s="228" t="s">
        <v>172</v>
      </c>
      <c r="AU192" s="228" t="s">
        <v>90</v>
      </c>
      <c r="AV192" s="14" t="s">
        <v>168</v>
      </c>
      <c r="AW192" s="14" t="s">
        <v>35</v>
      </c>
      <c r="AX192" s="14" t="s">
        <v>88</v>
      </c>
      <c r="AY192" s="228" t="s">
        <v>161</v>
      </c>
    </row>
    <row r="193" spans="1:65" s="2" customFormat="1" ht="16.5" customHeight="1">
      <c r="A193" s="35"/>
      <c r="B193" s="36"/>
      <c r="C193" s="188" t="s">
        <v>267</v>
      </c>
      <c r="D193" s="188" t="s">
        <v>164</v>
      </c>
      <c r="E193" s="189" t="s">
        <v>268</v>
      </c>
      <c r="F193" s="190" t="s">
        <v>269</v>
      </c>
      <c r="G193" s="191" t="s">
        <v>176</v>
      </c>
      <c r="H193" s="192">
        <v>16.292999999999999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45</v>
      </c>
      <c r="O193" s="72"/>
      <c r="P193" s="198">
        <f>O193*H193</f>
        <v>0</v>
      </c>
      <c r="Q193" s="198">
        <v>8.3409999999999998E-2</v>
      </c>
      <c r="R193" s="198">
        <f>Q193*H193</f>
        <v>1.3589991299999999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168</v>
      </c>
      <c r="AT193" s="200" t="s">
        <v>164</v>
      </c>
      <c r="AU193" s="200" t="s">
        <v>90</v>
      </c>
      <c r="AY193" s="18" t="s">
        <v>161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88</v>
      </c>
      <c r="BK193" s="201">
        <f>ROUND(I193*H193,2)</f>
        <v>0</v>
      </c>
      <c r="BL193" s="18" t="s">
        <v>168</v>
      </c>
      <c r="BM193" s="200" t="s">
        <v>270</v>
      </c>
    </row>
    <row r="194" spans="1:65" s="2" customFormat="1" ht="19.2">
      <c r="A194" s="35"/>
      <c r="B194" s="36"/>
      <c r="C194" s="37"/>
      <c r="D194" s="202" t="s">
        <v>170</v>
      </c>
      <c r="E194" s="37"/>
      <c r="F194" s="203" t="s">
        <v>271</v>
      </c>
      <c r="G194" s="37"/>
      <c r="H194" s="37"/>
      <c r="I194" s="204"/>
      <c r="J194" s="37"/>
      <c r="K194" s="37"/>
      <c r="L194" s="40"/>
      <c r="M194" s="205"/>
      <c r="N194" s="206"/>
      <c r="O194" s="72"/>
      <c r="P194" s="72"/>
      <c r="Q194" s="72"/>
      <c r="R194" s="72"/>
      <c r="S194" s="72"/>
      <c r="T194" s="73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170</v>
      </c>
      <c r="AU194" s="18" t="s">
        <v>90</v>
      </c>
    </row>
    <row r="195" spans="1:65" s="13" customFormat="1" ht="10.199999999999999">
      <c r="B195" s="207"/>
      <c r="C195" s="208"/>
      <c r="D195" s="202" t="s">
        <v>172</v>
      </c>
      <c r="E195" s="209" t="s">
        <v>1</v>
      </c>
      <c r="F195" s="210" t="s">
        <v>272</v>
      </c>
      <c r="G195" s="208"/>
      <c r="H195" s="211">
        <v>14.298</v>
      </c>
      <c r="I195" s="212"/>
      <c r="J195" s="208"/>
      <c r="K195" s="208"/>
      <c r="L195" s="213"/>
      <c r="M195" s="214"/>
      <c r="N195" s="215"/>
      <c r="O195" s="215"/>
      <c r="P195" s="215"/>
      <c r="Q195" s="215"/>
      <c r="R195" s="215"/>
      <c r="S195" s="215"/>
      <c r="T195" s="216"/>
      <c r="AT195" s="217" t="s">
        <v>172</v>
      </c>
      <c r="AU195" s="217" t="s">
        <v>90</v>
      </c>
      <c r="AV195" s="13" t="s">
        <v>90</v>
      </c>
      <c r="AW195" s="13" t="s">
        <v>35</v>
      </c>
      <c r="AX195" s="13" t="s">
        <v>80</v>
      </c>
      <c r="AY195" s="217" t="s">
        <v>161</v>
      </c>
    </row>
    <row r="196" spans="1:65" s="13" customFormat="1" ht="10.199999999999999">
      <c r="B196" s="207"/>
      <c r="C196" s="208"/>
      <c r="D196" s="202" t="s">
        <v>172</v>
      </c>
      <c r="E196" s="209" t="s">
        <v>1</v>
      </c>
      <c r="F196" s="210" t="s">
        <v>273</v>
      </c>
      <c r="G196" s="208"/>
      <c r="H196" s="211">
        <v>1.9950000000000001</v>
      </c>
      <c r="I196" s="212"/>
      <c r="J196" s="208"/>
      <c r="K196" s="208"/>
      <c r="L196" s="213"/>
      <c r="M196" s="214"/>
      <c r="N196" s="215"/>
      <c r="O196" s="215"/>
      <c r="P196" s="215"/>
      <c r="Q196" s="215"/>
      <c r="R196" s="215"/>
      <c r="S196" s="215"/>
      <c r="T196" s="216"/>
      <c r="AT196" s="217" t="s">
        <v>172</v>
      </c>
      <c r="AU196" s="217" t="s">
        <v>90</v>
      </c>
      <c r="AV196" s="13" t="s">
        <v>90</v>
      </c>
      <c r="AW196" s="13" t="s">
        <v>35</v>
      </c>
      <c r="AX196" s="13" t="s">
        <v>80</v>
      </c>
      <c r="AY196" s="217" t="s">
        <v>161</v>
      </c>
    </row>
    <row r="197" spans="1:65" s="14" customFormat="1" ht="10.199999999999999">
      <c r="B197" s="218"/>
      <c r="C197" s="219"/>
      <c r="D197" s="202" t="s">
        <v>172</v>
      </c>
      <c r="E197" s="220" t="s">
        <v>1</v>
      </c>
      <c r="F197" s="221" t="s">
        <v>266</v>
      </c>
      <c r="G197" s="219"/>
      <c r="H197" s="222">
        <v>16.292999999999999</v>
      </c>
      <c r="I197" s="223"/>
      <c r="J197" s="219"/>
      <c r="K197" s="219"/>
      <c r="L197" s="224"/>
      <c r="M197" s="225"/>
      <c r="N197" s="226"/>
      <c r="O197" s="226"/>
      <c r="P197" s="226"/>
      <c r="Q197" s="226"/>
      <c r="R197" s="226"/>
      <c r="S197" s="226"/>
      <c r="T197" s="227"/>
      <c r="AT197" s="228" t="s">
        <v>172</v>
      </c>
      <c r="AU197" s="228" t="s">
        <v>90</v>
      </c>
      <c r="AV197" s="14" t="s">
        <v>168</v>
      </c>
      <c r="AW197" s="14" t="s">
        <v>35</v>
      </c>
      <c r="AX197" s="14" t="s">
        <v>88</v>
      </c>
      <c r="AY197" s="228" t="s">
        <v>161</v>
      </c>
    </row>
    <row r="198" spans="1:65" s="2" customFormat="1" ht="24.15" customHeight="1">
      <c r="A198" s="35"/>
      <c r="B198" s="36"/>
      <c r="C198" s="188" t="s">
        <v>274</v>
      </c>
      <c r="D198" s="188" t="s">
        <v>164</v>
      </c>
      <c r="E198" s="189" t="s">
        <v>275</v>
      </c>
      <c r="F198" s="190" t="s">
        <v>276</v>
      </c>
      <c r="G198" s="191" t="s">
        <v>211</v>
      </c>
      <c r="H198" s="192">
        <v>11.705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45</v>
      </c>
      <c r="O198" s="7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168</v>
      </c>
      <c r="AT198" s="200" t="s">
        <v>164</v>
      </c>
      <c r="AU198" s="200" t="s">
        <v>90</v>
      </c>
      <c r="AY198" s="18" t="s">
        <v>161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88</v>
      </c>
      <c r="BK198" s="201">
        <f>ROUND(I198*H198,2)</f>
        <v>0</v>
      </c>
      <c r="BL198" s="18" t="s">
        <v>168</v>
      </c>
      <c r="BM198" s="200" t="s">
        <v>277</v>
      </c>
    </row>
    <row r="199" spans="1:65" s="2" customFormat="1" ht="10.199999999999999">
      <c r="A199" s="35"/>
      <c r="B199" s="36"/>
      <c r="C199" s="37"/>
      <c r="D199" s="202" t="s">
        <v>170</v>
      </c>
      <c r="E199" s="37"/>
      <c r="F199" s="203" t="s">
        <v>276</v>
      </c>
      <c r="G199" s="37"/>
      <c r="H199" s="37"/>
      <c r="I199" s="204"/>
      <c r="J199" s="37"/>
      <c r="K199" s="37"/>
      <c r="L199" s="40"/>
      <c r="M199" s="205"/>
      <c r="N199" s="206"/>
      <c r="O199" s="72"/>
      <c r="P199" s="72"/>
      <c r="Q199" s="72"/>
      <c r="R199" s="72"/>
      <c r="S199" s="72"/>
      <c r="T199" s="73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170</v>
      </c>
      <c r="AU199" s="18" t="s">
        <v>90</v>
      </c>
    </row>
    <row r="200" spans="1:65" s="13" customFormat="1" ht="10.199999999999999">
      <c r="B200" s="207"/>
      <c r="C200" s="208"/>
      <c r="D200" s="202" t="s">
        <v>172</v>
      </c>
      <c r="E200" s="209" t="s">
        <v>1</v>
      </c>
      <c r="F200" s="210" t="s">
        <v>278</v>
      </c>
      <c r="G200" s="208"/>
      <c r="H200" s="211">
        <v>11.705</v>
      </c>
      <c r="I200" s="212"/>
      <c r="J200" s="208"/>
      <c r="K200" s="208"/>
      <c r="L200" s="213"/>
      <c r="M200" s="214"/>
      <c r="N200" s="215"/>
      <c r="O200" s="215"/>
      <c r="P200" s="215"/>
      <c r="Q200" s="215"/>
      <c r="R200" s="215"/>
      <c r="S200" s="215"/>
      <c r="T200" s="216"/>
      <c r="AT200" s="217" t="s">
        <v>172</v>
      </c>
      <c r="AU200" s="217" t="s">
        <v>90</v>
      </c>
      <c r="AV200" s="13" t="s">
        <v>90</v>
      </c>
      <c r="AW200" s="13" t="s">
        <v>35</v>
      </c>
      <c r="AX200" s="13" t="s">
        <v>88</v>
      </c>
      <c r="AY200" s="217" t="s">
        <v>161</v>
      </c>
    </row>
    <row r="201" spans="1:65" s="2" customFormat="1" ht="16.5" customHeight="1">
      <c r="A201" s="35"/>
      <c r="B201" s="36"/>
      <c r="C201" s="188" t="s">
        <v>279</v>
      </c>
      <c r="D201" s="188" t="s">
        <v>164</v>
      </c>
      <c r="E201" s="189" t="s">
        <v>280</v>
      </c>
      <c r="F201" s="190" t="s">
        <v>281</v>
      </c>
      <c r="G201" s="191" t="s">
        <v>282</v>
      </c>
      <c r="H201" s="192">
        <v>1</v>
      </c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45</v>
      </c>
      <c r="O201" s="7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168</v>
      </c>
      <c r="AT201" s="200" t="s">
        <v>164</v>
      </c>
      <c r="AU201" s="200" t="s">
        <v>90</v>
      </c>
      <c r="AY201" s="18" t="s">
        <v>161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88</v>
      </c>
      <c r="BK201" s="201">
        <f>ROUND(I201*H201,2)</f>
        <v>0</v>
      </c>
      <c r="BL201" s="18" t="s">
        <v>168</v>
      </c>
      <c r="BM201" s="200" t="s">
        <v>283</v>
      </c>
    </row>
    <row r="202" spans="1:65" s="2" customFormat="1" ht="10.199999999999999">
      <c r="A202" s="35"/>
      <c r="B202" s="36"/>
      <c r="C202" s="37"/>
      <c r="D202" s="202" t="s">
        <v>170</v>
      </c>
      <c r="E202" s="37"/>
      <c r="F202" s="203" t="s">
        <v>281</v>
      </c>
      <c r="G202" s="37"/>
      <c r="H202" s="37"/>
      <c r="I202" s="204"/>
      <c r="J202" s="37"/>
      <c r="K202" s="37"/>
      <c r="L202" s="40"/>
      <c r="M202" s="205"/>
      <c r="N202" s="206"/>
      <c r="O202" s="72"/>
      <c r="P202" s="72"/>
      <c r="Q202" s="72"/>
      <c r="R202" s="72"/>
      <c r="S202" s="72"/>
      <c r="T202" s="73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170</v>
      </c>
      <c r="AU202" s="18" t="s">
        <v>90</v>
      </c>
    </row>
    <row r="203" spans="1:65" s="12" customFormat="1" ht="22.8" customHeight="1">
      <c r="B203" s="172"/>
      <c r="C203" s="173"/>
      <c r="D203" s="174" t="s">
        <v>79</v>
      </c>
      <c r="E203" s="186" t="s">
        <v>168</v>
      </c>
      <c r="F203" s="186" t="s">
        <v>284</v>
      </c>
      <c r="G203" s="173"/>
      <c r="H203" s="173"/>
      <c r="I203" s="176"/>
      <c r="J203" s="187">
        <f>BK203</f>
        <v>0</v>
      </c>
      <c r="K203" s="173"/>
      <c r="L203" s="178"/>
      <c r="M203" s="179"/>
      <c r="N203" s="180"/>
      <c r="O203" s="180"/>
      <c r="P203" s="181">
        <f>SUM(P204:P256)</f>
        <v>0</v>
      </c>
      <c r="Q203" s="180"/>
      <c r="R203" s="181">
        <f>SUM(R204:R256)</f>
        <v>104.29144927999999</v>
      </c>
      <c r="S203" s="180"/>
      <c r="T203" s="182">
        <f>SUM(T204:T256)</f>
        <v>0</v>
      </c>
      <c r="AR203" s="183" t="s">
        <v>88</v>
      </c>
      <c r="AT203" s="184" t="s">
        <v>79</v>
      </c>
      <c r="AU203" s="184" t="s">
        <v>88</v>
      </c>
      <c r="AY203" s="183" t="s">
        <v>161</v>
      </c>
      <c r="BK203" s="185">
        <f>SUM(BK204:BK256)</f>
        <v>0</v>
      </c>
    </row>
    <row r="204" spans="1:65" s="2" customFormat="1" ht="33" customHeight="1">
      <c r="A204" s="35"/>
      <c r="B204" s="36"/>
      <c r="C204" s="188" t="s">
        <v>285</v>
      </c>
      <c r="D204" s="188" t="s">
        <v>164</v>
      </c>
      <c r="E204" s="189" t="s">
        <v>286</v>
      </c>
      <c r="F204" s="190" t="s">
        <v>287</v>
      </c>
      <c r="G204" s="191" t="s">
        <v>233</v>
      </c>
      <c r="H204" s="192">
        <v>13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0.12901000000000001</v>
      </c>
      <c r="R204" s="198">
        <f>Q204*H204</f>
        <v>1.6771300000000002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168</v>
      </c>
      <c r="AT204" s="200" t="s">
        <v>164</v>
      </c>
      <c r="AU204" s="200" t="s">
        <v>90</v>
      </c>
      <c r="AY204" s="18" t="s">
        <v>161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168</v>
      </c>
      <c r="BM204" s="200" t="s">
        <v>288</v>
      </c>
    </row>
    <row r="205" spans="1:65" s="2" customFormat="1" ht="38.4">
      <c r="A205" s="35"/>
      <c r="B205" s="36"/>
      <c r="C205" s="37"/>
      <c r="D205" s="202" t="s">
        <v>170</v>
      </c>
      <c r="E205" s="37"/>
      <c r="F205" s="203" t="s">
        <v>289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170</v>
      </c>
      <c r="AU205" s="18" t="s">
        <v>90</v>
      </c>
    </row>
    <row r="206" spans="1:65" s="2" customFormat="1" ht="24.15" customHeight="1">
      <c r="A206" s="35"/>
      <c r="B206" s="36"/>
      <c r="C206" s="229" t="s">
        <v>7</v>
      </c>
      <c r="D206" s="229" t="s">
        <v>290</v>
      </c>
      <c r="E206" s="230" t="s">
        <v>291</v>
      </c>
      <c r="F206" s="231" t="s">
        <v>292</v>
      </c>
      <c r="G206" s="232" t="s">
        <v>293</v>
      </c>
      <c r="H206" s="233">
        <v>12</v>
      </c>
      <c r="I206" s="234"/>
      <c r="J206" s="235">
        <f>ROUND(I206*H206,2)</f>
        <v>0</v>
      </c>
      <c r="K206" s="236"/>
      <c r="L206" s="237"/>
      <c r="M206" s="238" t="s">
        <v>1</v>
      </c>
      <c r="N206" s="239" t="s">
        <v>45</v>
      </c>
      <c r="O206" s="72"/>
      <c r="P206" s="198">
        <f>O206*H206</f>
        <v>0</v>
      </c>
      <c r="Q206" s="198">
        <v>1.8262</v>
      </c>
      <c r="R206" s="198">
        <f>Q206*H206</f>
        <v>21.914400000000001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208</v>
      </c>
      <c r="AT206" s="200" t="s">
        <v>290</v>
      </c>
      <c r="AU206" s="200" t="s">
        <v>90</v>
      </c>
      <c r="AY206" s="18" t="s">
        <v>161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88</v>
      </c>
      <c r="BK206" s="201">
        <f>ROUND(I206*H206,2)</f>
        <v>0</v>
      </c>
      <c r="BL206" s="18" t="s">
        <v>168</v>
      </c>
      <c r="BM206" s="200" t="s">
        <v>294</v>
      </c>
    </row>
    <row r="207" spans="1:65" s="2" customFormat="1" ht="10.199999999999999">
      <c r="A207" s="35"/>
      <c r="B207" s="36"/>
      <c r="C207" s="37"/>
      <c r="D207" s="202" t="s">
        <v>170</v>
      </c>
      <c r="E207" s="37"/>
      <c r="F207" s="203" t="s">
        <v>292</v>
      </c>
      <c r="G207" s="37"/>
      <c r="H207" s="37"/>
      <c r="I207" s="204"/>
      <c r="J207" s="37"/>
      <c r="K207" s="37"/>
      <c r="L207" s="40"/>
      <c r="M207" s="205"/>
      <c r="N207" s="206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170</v>
      </c>
      <c r="AU207" s="18" t="s">
        <v>90</v>
      </c>
    </row>
    <row r="208" spans="1:65" s="2" customFormat="1" ht="24.15" customHeight="1">
      <c r="A208" s="35"/>
      <c r="B208" s="36"/>
      <c r="C208" s="229" t="s">
        <v>295</v>
      </c>
      <c r="D208" s="229" t="s">
        <v>290</v>
      </c>
      <c r="E208" s="230" t="s">
        <v>296</v>
      </c>
      <c r="F208" s="231" t="s">
        <v>297</v>
      </c>
      <c r="G208" s="232" t="s">
        <v>293</v>
      </c>
      <c r="H208" s="233">
        <v>1</v>
      </c>
      <c r="I208" s="234"/>
      <c r="J208" s="235">
        <f>ROUND(I208*H208,2)</f>
        <v>0</v>
      </c>
      <c r="K208" s="236"/>
      <c r="L208" s="237"/>
      <c r="M208" s="238" t="s">
        <v>1</v>
      </c>
      <c r="N208" s="239" t="s">
        <v>45</v>
      </c>
      <c r="O208" s="72"/>
      <c r="P208" s="198">
        <f>O208*H208</f>
        <v>0</v>
      </c>
      <c r="Q208" s="198">
        <v>0.45655000000000001</v>
      </c>
      <c r="R208" s="198">
        <f>Q208*H208</f>
        <v>0.45655000000000001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208</v>
      </c>
      <c r="AT208" s="200" t="s">
        <v>290</v>
      </c>
      <c r="AU208" s="200" t="s">
        <v>90</v>
      </c>
      <c r="AY208" s="18" t="s">
        <v>161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88</v>
      </c>
      <c r="BK208" s="201">
        <f>ROUND(I208*H208,2)</f>
        <v>0</v>
      </c>
      <c r="BL208" s="18" t="s">
        <v>168</v>
      </c>
      <c r="BM208" s="200" t="s">
        <v>298</v>
      </c>
    </row>
    <row r="209" spans="1:65" s="2" customFormat="1" ht="10.199999999999999">
      <c r="A209" s="35"/>
      <c r="B209" s="36"/>
      <c r="C209" s="37"/>
      <c r="D209" s="202" t="s">
        <v>170</v>
      </c>
      <c r="E209" s="37"/>
      <c r="F209" s="203" t="s">
        <v>297</v>
      </c>
      <c r="G209" s="37"/>
      <c r="H209" s="37"/>
      <c r="I209" s="204"/>
      <c r="J209" s="37"/>
      <c r="K209" s="37"/>
      <c r="L209" s="40"/>
      <c r="M209" s="205"/>
      <c r="N209" s="206"/>
      <c r="O209" s="72"/>
      <c r="P209" s="72"/>
      <c r="Q209" s="72"/>
      <c r="R209" s="72"/>
      <c r="S209" s="72"/>
      <c r="T209" s="73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170</v>
      </c>
      <c r="AU209" s="18" t="s">
        <v>90</v>
      </c>
    </row>
    <row r="210" spans="1:65" s="2" customFormat="1" ht="24.15" customHeight="1">
      <c r="A210" s="35"/>
      <c r="B210" s="36"/>
      <c r="C210" s="188" t="s">
        <v>299</v>
      </c>
      <c r="D210" s="188" t="s">
        <v>164</v>
      </c>
      <c r="E210" s="189" t="s">
        <v>300</v>
      </c>
      <c r="F210" s="190" t="s">
        <v>301</v>
      </c>
      <c r="G210" s="191" t="s">
        <v>233</v>
      </c>
      <c r="H210" s="192">
        <v>13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45</v>
      </c>
      <c r="O210" s="72"/>
      <c r="P210" s="198">
        <f>O210*H210</f>
        <v>0</v>
      </c>
      <c r="Q210" s="198">
        <v>0.18636</v>
      </c>
      <c r="R210" s="198">
        <f>Q210*H210</f>
        <v>2.4226800000000002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168</v>
      </c>
      <c r="AT210" s="200" t="s">
        <v>164</v>
      </c>
      <c r="AU210" s="200" t="s">
        <v>90</v>
      </c>
      <c r="AY210" s="18" t="s">
        <v>161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88</v>
      </c>
      <c r="BK210" s="201">
        <f>ROUND(I210*H210,2)</f>
        <v>0</v>
      </c>
      <c r="BL210" s="18" t="s">
        <v>168</v>
      </c>
      <c r="BM210" s="200" t="s">
        <v>302</v>
      </c>
    </row>
    <row r="211" spans="1:65" s="2" customFormat="1" ht="28.8">
      <c r="A211" s="35"/>
      <c r="B211" s="36"/>
      <c r="C211" s="37"/>
      <c r="D211" s="202" t="s">
        <v>170</v>
      </c>
      <c r="E211" s="37"/>
      <c r="F211" s="203" t="s">
        <v>303</v>
      </c>
      <c r="G211" s="37"/>
      <c r="H211" s="37"/>
      <c r="I211" s="204"/>
      <c r="J211" s="37"/>
      <c r="K211" s="37"/>
      <c r="L211" s="40"/>
      <c r="M211" s="205"/>
      <c r="N211" s="206"/>
      <c r="O211" s="72"/>
      <c r="P211" s="72"/>
      <c r="Q211" s="72"/>
      <c r="R211" s="72"/>
      <c r="S211" s="72"/>
      <c r="T211" s="73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170</v>
      </c>
      <c r="AU211" s="18" t="s">
        <v>90</v>
      </c>
    </row>
    <row r="212" spans="1:65" s="2" customFormat="1" ht="24.15" customHeight="1">
      <c r="A212" s="35"/>
      <c r="B212" s="36"/>
      <c r="C212" s="229" t="s">
        <v>304</v>
      </c>
      <c r="D212" s="229" t="s">
        <v>290</v>
      </c>
      <c r="E212" s="230" t="s">
        <v>305</v>
      </c>
      <c r="F212" s="231" t="s">
        <v>306</v>
      </c>
      <c r="G212" s="232" t="s">
        <v>293</v>
      </c>
      <c r="H212" s="233">
        <v>12</v>
      </c>
      <c r="I212" s="234"/>
      <c r="J212" s="235">
        <f>ROUND(I212*H212,2)</f>
        <v>0</v>
      </c>
      <c r="K212" s="236"/>
      <c r="L212" s="237"/>
      <c r="M212" s="238" t="s">
        <v>1</v>
      </c>
      <c r="N212" s="239" t="s">
        <v>45</v>
      </c>
      <c r="O212" s="72"/>
      <c r="P212" s="198">
        <f>O212*H212</f>
        <v>0</v>
      </c>
      <c r="Q212" s="198">
        <v>3.3348</v>
      </c>
      <c r="R212" s="198">
        <f>Q212*H212</f>
        <v>40.017600000000002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208</v>
      </c>
      <c r="AT212" s="200" t="s">
        <v>290</v>
      </c>
      <c r="AU212" s="200" t="s">
        <v>90</v>
      </c>
      <c r="AY212" s="18" t="s">
        <v>161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18" t="s">
        <v>88</v>
      </c>
      <c r="BK212" s="201">
        <f>ROUND(I212*H212,2)</f>
        <v>0</v>
      </c>
      <c r="BL212" s="18" t="s">
        <v>168</v>
      </c>
      <c r="BM212" s="200" t="s">
        <v>307</v>
      </c>
    </row>
    <row r="213" spans="1:65" s="2" customFormat="1" ht="10.199999999999999">
      <c r="A213" s="35"/>
      <c r="B213" s="36"/>
      <c r="C213" s="37"/>
      <c r="D213" s="202" t="s">
        <v>170</v>
      </c>
      <c r="E213" s="37"/>
      <c r="F213" s="203" t="s">
        <v>306</v>
      </c>
      <c r="G213" s="37"/>
      <c r="H213" s="37"/>
      <c r="I213" s="204"/>
      <c r="J213" s="37"/>
      <c r="K213" s="37"/>
      <c r="L213" s="40"/>
      <c r="M213" s="205"/>
      <c r="N213" s="206"/>
      <c r="O213" s="72"/>
      <c r="P213" s="72"/>
      <c r="Q213" s="72"/>
      <c r="R213" s="72"/>
      <c r="S213" s="72"/>
      <c r="T213" s="73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170</v>
      </c>
      <c r="AU213" s="18" t="s">
        <v>90</v>
      </c>
    </row>
    <row r="214" spans="1:65" s="2" customFormat="1" ht="24.15" customHeight="1">
      <c r="A214" s="35"/>
      <c r="B214" s="36"/>
      <c r="C214" s="229" t="s">
        <v>308</v>
      </c>
      <c r="D214" s="229" t="s">
        <v>290</v>
      </c>
      <c r="E214" s="230" t="s">
        <v>309</v>
      </c>
      <c r="F214" s="231" t="s">
        <v>310</v>
      </c>
      <c r="G214" s="232" t="s">
        <v>293</v>
      </c>
      <c r="H214" s="233">
        <v>1</v>
      </c>
      <c r="I214" s="234"/>
      <c r="J214" s="235">
        <f>ROUND(I214*H214,2)</f>
        <v>0</v>
      </c>
      <c r="K214" s="236"/>
      <c r="L214" s="237"/>
      <c r="M214" s="238" t="s">
        <v>1</v>
      </c>
      <c r="N214" s="239" t="s">
        <v>45</v>
      </c>
      <c r="O214" s="72"/>
      <c r="P214" s="198">
        <f>O214*H214</f>
        <v>0</v>
      </c>
      <c r="Q214" s="198">
        <v>0.8337</v>
      </c>
      <c r="R214" s="198">
        <f>Q214*H214</f>
        <v>0.8337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208</v>
      </c>
      <c r="AT214" s="200" t="s">
        <v>290</v>
      </c>
      <c r="AU214" s="200" t="s">
        <v>90</v>
      </c>
      <c r="AY214" s="18" t="s">
        <v>161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88</v>
      </c>
      <c r="BK214" s="201">
        <f>ROUND(I214*H214,2)</f>
        <v>0</v>
      </c>
      <c r="BL214" s="18" t="s">
        <v>168</v>
      </c>
      <c r="BM214" s="200" t="s">
        <v>311</v>
      </c>
    </row>
    <row r="215" spans="1:65" s="2" customFormat="1" ht="10.199999999999999">
      <c r="A215" s="35"/>
      <c r="B215" s="36"/>
      <c r="C215" s="37"/>
      <c r="D215" s="202" t="s">
        <v>170</v>
      </c>
      <c r="E215" s="37"/>
      <c r="F215" s="203" t="s">
        <v>310</v>
      </c>
      <c r="G215" s="37"/>
      <c r="H215" s="37"/>
      <c r="I215" s="204"/>
      <c r="J215" s="37"/>
      <c r="K215" s="37"/>
      <c r="L215" s="40"/>
      <c r="M215" s="205"/>
      <c r="N215" s="206"/>
      <c r="O215" s="72"/>
      <c r="P215" s="72"/>
      <c r="Q215" s="72"/>
      <c r="R215" s="72"/>
      <c r="S215" s="72"/>
      <c r="T215" s="73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170</v>
      </c>
      <c r="AU215" s="18" t="s">
        <v>90</v>
      </c>
    </row>
    <row r="216" spans="1:65" s="2" customFormat="1" ht="16.5" customHeight="1">
      <c r="A216" s="35"/>
      <c r="B216" s="36"/>
      <c r="C216" s="188" t="s">
        <v>312</v>
      </c>
      <c r="D216" s="188" t="s">
        <v>164</v>
      </c>
      <c r="E216" s="189" t="s">
        <v>313</v>
      </c>
      <c r="F216" s="190" t="s">
        <v>314</v>
      </c>
      <c r="G216" s="191" t="s">
        <v>167</v>
      </c>
      <c r="H216" s="192">
        <v>13.843999999999999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45</v>
      </c>
      <c r="O216" s="72"/>
      <c r="P216" s="198">
        <f>O216*H216</f>
        <v>0</v>
      </c>
      <c r="Q216" s="198">
        <v>2.5019399999999998</v>
      </c>
      <c r="R216" s="198">
        <f>Q216*H216</f>
        <v>34.636857359999993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168</v>
      </c>
      <c r="AT216" s="200" t="s">
        <v>164</v>
      </c>
      <c r="AU216" s="200" t="s">
        <v>90</v>
      </c>
      <c r="AY216" s="18" t="s">
        <v>161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88</v>
      </c>
      <c r="BK216" s="201">
        <f>ROUND(I216*H216,2)</f>
        <v>0</v>
      </c>
      <c r="BL216" s="18" t="s">
        <v>168</v>
      </c>
      <c r="BM216" s="200" t="s">
        <v>315</v>
      </c>
    </row>
    <row r="217" spans="1:65" s="2" customFormat="1" ht="38.4">
      <c r="A217" s="35"/>
      <c r="B217" s="36"/>
      <c r="C217" s="37"/>
      <c r="D217" s="202" t="s">
        <v>170</v>
      </c>
      <c r="E217" s="37"/>
      <c r="F217" s="203" t="s">
        <v>316</v>
      </c>
      <c r="G217" s="37"/>
      <c r="H217" s="37"/>
      <c r="I217" s="204"/>
      <c r="J217" s="37"/>
      <c r="K217" s="37"/>
      <c r="L217" s="40"/>
      <c r="M217" s="205"/>
      <c r="N217" s="206"/>
      <c r="O217" s="72"/>
      <c r="P217" s="72"/>
      <c r="Q217" s="72"/>
      <c r="R217" s="72"/>
      <c r="S217" s="72"/>
      <c r="T217" s="73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170</v>
      </c>
      <c r="AU217" s="18" t="s">
        <v>90</v>
      </c>
    </row>
    <row r="218" spans="1:65" s="13" customFormat="1" ht="10.199999999999999">
      <c r="B218" s="207"/>
      <c r="C218" s="208"/>
      <c r="D218" s="202" t="s">
        <v>172</v>
      </c>
      <c r="E218" s="209" t="s">
        <v>1</v>
      </c>
      <c r="F218" s="210" t="s">
        <v>317</v>
      </c>
      <c r="G218" s="208"/>
      <c r="H218" s="211">
        <v>3.3079999999999998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172</v>
      </c>
      <c r="AU218" s="217" t="s">
        <v>90</v>
      </c>
      <c r="AV218" s="13" t="s">
        <v>90</v>
      </c>
      <c r="AW218" s="13" t="s">
        <v>35</v>
      </c>
      <c r="AX218" s="13" t="s">
        <v>80</v>
      </c>
      <c r="AY218" s="217" t="s">
        <v>161</v>
      </c>
    </row>
    <row r="219" spans="1:65" s="13" customFormat="1" ht="10.199999999999999">
      <c r="B219" s="207"/>
      <c r="C219" s="208"/>
      <c r="D219" s="202" t="s">
        <v>172</v>
      </c>
      <c r="E219" s="209" t="s">
        <v>1</v>
      </c>
      <c r="F219" s="210" t="s">
        <v>318</v>
      </c>
      <c r="G219" s="208"/>
      <c r="H219" s="211">
        <v>1.61</v>
      </c>
      <c r="I219" s="212"/>
      <c r="J219" s="208"/>
      <c r="K219" s="208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172</v>
      </c>
      <c r="AU219" s="217" t="s">
        <v>90</v>
      </c>
      <c r="AV219" s="13" t="s">
        <v>90</v>
      </c>
      <c r="AW219" s="13" t="s">
        <v>35</v>
      </c>
      <c r="AX219" s="13" t="s">
        <v>80</v>
      </c>
      <c r="AY219" s="217" t="s">
        <v>161</v>
      </c>
    </row>
    <row r="220" spans="1:65" s="13" customFormat="1" ht="10.199999999999999">
      <c r="B220" s="207"/>
      <c r="C220" s="208"/>
      <c r="D220" s="202" t="s">
        <v>172</v>
      </c>
      <c r="E220" s="209" t="s">
        <v>1</v>
      </c>
      <c r="F220" s="210" t="s">
        <v>319</v>
      </c>
      <c r="G220" s="208"/>
      <c r="H220" s="211">
        <v>2.9089999999999998</v>
      </c>
      <c r="I220" s="212"/>
      <c r="J220" s="208"/>
      <c r="K220" s="208"/>
      <c r="L220" s="213"/>
      <c r="M220" s="214"/>
      <c r="N220" s="215"/>
      <c r="O220" s="215"/>
      <c r="P220" s="215"/>
      <c r="Q220" s="215"/>
      <c r="R220" s="215"/>
      <c r="S220" s="215"/>
      <c r="T220" s="216"/>
      <c r="AT220" s="217" t="s">
        <v>172</v>
      </c>
      <c r="AU220" s="217" t="s">
        <v>90</v>
      </c>
      <c r="AV220" s="13" t="s">
        <v>90</v>
      </c>
      <c r="AW220" s="13" t="s">
        <v>35</v>
      </c>
      <c r="AX220" s="13" t="s">
        <v>80</v>
      </c>
      <c r="AY220" s="217" t="s">
        <v>161</v>
      </c>
    </row>
    <row r="221" spans="1:65" s="13" customFormat="1" ht="10.199999999999999">
      <c r="B221" s="207"/>
      <c r="C221" s="208"/>
      <c r="D221" s="202" t="s">
        <v>172</v>
      </c>
      <c r="E221" s="209" t="s">
        <v>1</v>
      </c>
      <c r="F221" s="210" t="s">
        <v>320</v>
      </c>
      <c r="G221" s="208"/>
      <c r="H221" s="211">
        <v>6.0170000000000003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172</v>
      </c>
      <c r="AU221" s="217" t="s">
        <v>90</v>
      </c>
      <c r="AV221" s="13" t="s">
        <v>90</v>
      </c>
      <c r="AW221" s="13" t="s">
        <v>35</v>
      </c>
      <c r="AX221" s="13" t="s">
        <v>80</v>
      </c>
      <c r="AY221" s="217" t="s">
        <v>161</v>
      </c>
    </row>
    <row r="222" spans="1:65" s="14" customFormat="1" ht="10.199999999999999">
      <c r="B222" s="218"/>
      <c r="C222" s="219"/>
      <c r="D222" s="202" t="s">
        <v>172</v>
      </c>
      <c r="E222" s="220" t="s">
        <v>1</v>
      </c>
      <c r="F222" s="221" t="s">
        <v>266</v>
      </c>
      <c r="G222" s="219"/>
      <c r="H222" s="222">
        <v>13.843999999999999</v>
      </c>
      <c r="I222" s="223"/>
      <c r="J222" s="219"/>
      <c r="K222" s="219"/>
      <c r="L222" s="224"/>
      <c r="M222" s="225"/>
      <c r="N222" s="226"/>
      <c r="O222" s="226"/>
      <c r="P222" s="226"/>
      <c r="Q222" s="226"/>
      <c r="R222" s="226"/>
      <c r="S222" s="226"/>
      <c r="T222" s="227"/>
      <c r="AT222" s="228" t="s">
        <v>172</v>
      </c>
      <c r="AU222" s="228" t="s">
        <v>90</v>
      </c>
      <c r="AV222" s="14" t="s">
        <v>168</v>
      </c>
      <c r="AW222" s="14" t="s">
        <v>35</v>
      </c>
      <c r="AX222" s="14" t="s">
        <v>88</v>
      </c>
      <c r="AY222" s="228" t="s">
        <v>161</v>
      </c>
    </row>
    <row r="223" spans="1:65" s="2" customFormat="1" ht="24.15" customHeight="1">
      <c r="A223" s="35"/>
      <c r="B223" s="36"/>
      <c r="C223" s="188" t="s">
        <v>321</v>
      </c>
      <c r="D223" s="188" t="s">
        <v>164</v>
      </c>
      <c r="E223" s="189" t="s">
        <v>322</v>
      </c>
      <c r="F223" s="190" t="s">
        <v>323</v>
      </c>
      <c r="G223" s="191" t="s">
        <v>176</v>
      </c>
      <c r="H223" s="192">
        <v>81.335999999999999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45</v>
      </c>
      <c r="O223" s="72"/>
      <c r="P223" s="198">
        <f>O223*H223</f>
        <v>0</v>
      </c>
      <c r="Q223" s="198">
        <v>6.6299999999999996E-3</v>
      </c>
      <c r="R223" s="198">
        <f>Q223*H223</f>
        <v>0.53925767999999996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168</v>
      </c>
      <c r="AT223" s="200" t="s">
        <v>164</v>
      </c>
      <c r="AU223" s="200" t="s">
        <v>90</v>
      </c>
      <c r="AY223" s="18" t="s">
        <v>161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88</v>
      </c>
      <c r="BK223" s="201">
        <f>ROUND(I223*H223,2)</f>
        <v>0</v>
      </c>
      <c r="BL223" s="18" t="s">
        <v>168</v>
      </c>
      <c r="BM223" s="200" t="s">
        <v>324</v>
      </c>
    </row>
    <row r="224" spans="1:65" s="2" customFormat="1" ht="19.2">
      <c r="A224" s="35"/>
      <c r="B224" s="36"/>
      <c r="C224" s="37"/>
      <c r="D224" s="202" t="s">
        <v>170</v>
      </c>
      <c r="E224" s="37"/>
      <c r="F224" s="203" t="s">
        <v>325</v>
      </c>
      <c r="G224" s="37"/>
      <c r="H224" s="37"/>
      <c r="I224" s="204"/>
      <c r="J224" s="37"/>
      <c r="K224" s="37"/>
      <c r="L224" s="40"/>
      <c r="M224" s="205"/>
      <c r="N224" s="206"/>
      <c r="O224" s="72"/>
      <c r="P224" s="72"/>
      <c r="Q224" s="72"/>
      <c r="R224" s="72"/>
      <c r="S224" s="72"/>
      <c r="T224" s="73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170</v>
      </c>
      <c r="AU224" s="18" t="s">
        <v>90</v>
      </c>
    </row>
    <row r="225" spans="1:65" s="13" customFormat="1" ht="10.199999999999999">
      <c r="B225" s="207"/>
      <c r="C225" s="208"/>
      <c r="D225" s="202" t="s">
        <v>172</v>
      </c>
      <c r="E225" s="209" t="s">
        <v>1</v>
      </c>
      <c r="F225" s="210" t="s">
        <v>326</v>
      </c>
      <c r="G225" s="208"/>
      <c r="H225" s="211">
        <v>13.23</v>
      </c>
      <c r="I225" s="212"/>
      <c r="J225" s="208"/>
      <c r="K225" s="208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172</v>
      </c>
      <c r="AU225" s="217" t="s">
        <v>90</v>
      </c>
      <c r="AV225" s="13" t="s">
        <v>90</v>
      </c>
      <c r="AW225" s="13" t="s">
        <v>35</v>
      </c>
      <c r="AX225" s="13" t="s">
        <v>80</v>
      </c>
      <c r="AY225" s="217" t="s">
        <v>161</v>
      </c>
    </row>
    <row r="226" spans="1:65" s="13" customFormat="1" ht="10.199999999999999">
      <c r="B226" s="207"/>
      <c r="C226" s="208"/>
      <c r="D226" s="202" t="s">
        <v>172</v>
      </c>
      <c r="E226" s="209" t="s">
        <v>1</v>
      </c>
      <c r="F226" s="210" t="s">
        <v>327</v>
      </c>
      <c r="G226" s="208"/>
      <c r="H226" s="211">
        <v>6.3920000000000003</v>
      </c>
      <c r="I226" s="212"/>
      <c r="J226" s="208"/>
      <c r="K226" s="208"/>
      <c r="L226" s="213"/>
      <c r="M226" s="214"/>
      <c r="N226" s="215"/>
      <c r="O226" s="215"/>
      <c r="P226" s="215"/>
      <c r="Q226" s="215"/>
      <c r="R226" s="215"/>
      <c r="S226" s="215"/>
      <c r="T226" s="216"/>
      <c r="AT226" s="217" t="s">
        <v>172</v>
      </c>
      <c r="AU226" s="217" t="s">
        <v>90</v>
      </c>
      <c r="AV226" s="13" t="s">
        <v>90</v>
      </c>
      <c r="AW226" s="13" t="s">
        <v>35</v>
      </c>
      <c r="AX226" s="13" t="s">
        <v>80</v>
      </c>
      <c r="AY226" s="217" t="s">
        <v>161</v>
      </c>
    </row>
    <row r="227" spans="1:65" s="13" customFormat="1" ht="10.199999999999999">
      <c r="B227" s="207"/>
      <c r="C227" s="208"/>
      <c r="D227" s="202" t="s">
        <v>172</v>
      </c>
      <c r="E227" s="209" t="s">
        <v>1</v>
      </c>
      <c r="F227" s="210" t="s">
        <v>328</v>
      </c>
      <c r="G227" s="208"/>
      <c r="H227" s="211">
        <v>22.765000000000001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172</v>
      </c>
      <c r="AU227" s="217" t="s">
        <v>90</v>
      </c>
      <c r="AV227" s="13" t="s">
        <v>90</v>
      </c>
      <c r="AW227" s="13" t="s">
        <v>35</v>
      </c>
      <c r="AX227" s="13" t="s">
        <v>80</v>
      </c>
      <c r="AY227" s="217" t="s">
        <v>161</v>
      </c>
    </row>
    <row r="228" spans="1:65" s="13" customFormat="1" ht="20.399999999999999">
      <c r="B228" s="207"/>
      <c r="C228" s="208"/>
      <c r="D228" s="202" t="s">
        <v>172</v>
      </c>
      <c r="E228" s="209" t="s">
        <v>1</v>
      </c>
      <c r="F228" s="210" t="s">
        <v>329</v>
      </c>
      <c r="G228" s="208"/>
      <c r="H228" s="211">
        <v>38.948999999999998</v>
      </c>
      <c r="I228" s="212"/>
      <c r="J228" s="208"/>
      <c r="K228" s="208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172</v>
      </c>
      <c r="AU228" s="217" t="s">
        <v>90</v>
      </c>
      <c r="AV228" s="13" t="s">
        <v>90</v>
      </c>
      <c r="AW228" s="13" t="s">
        <v>35</v>
      </c>
      <c r="AX228" s="13" t="s">
        <v>80</v>
      </c>
      <c r="AY228" s="217" t="s">
        <v>161</v>
      </c>
    </row>
    <row r="229" spans="1:65" s="14" customFormat="1" ht="10.199999999999999">
      <c r="B229" s="218"/>
      <c r="C229" s="219"/>
      <c r="D229" s="202" t="s">
        <v>172</v>
      </c>
      <c r="E229" s="220" t="s">
        <v>1</v>
      </c>
      <c r="F229" s="221" t="s">
        <v>266</v>
      </c>
      <c r="G229" s="219"/>
      <c r="H229" s="222">
        <v>81.335999999999999</v>
      </c>
      <c r="I229" s="223"/>
      <c r="J229" s="219"/>
      <c r="K229" s="219"/>
      <c r="L229" s="224"/>
      <c r="M229" s="225"/>
      <c r="N229" s="226"/>
      <c r="O229" s="226"/>
      <c r="P229" s="226"/>
      <c r="Q229" s="226"/>
      <c r="R229" s="226"/>
      <c r="S229" s="226"/>
      <c r="T229" s="227"/>
      <c r="AT229" s="228" t="s">
        <v>172</v>
      </c>
      <c r="AU229" s="228" t="s">
        <v>90</v>
      </c>
      <c r="AV229" s="14" t="s">
        <v>168</v>
      </c>
      <c r="AW229" s="14" t="s">
        <v>35</v>
      </c>
      <c r="AX229" s="14" t="s">
        <v>88</v>
      </c>
      <c r="AY229" s="228" t="s">
        <v>161</v>
      </c>
    </row>
    <row r="230" spans="1:65" s="2" customFormat="1" ht="24.15" customHeight="1">
      <c r="A230" s="35"/>
      <c r="B230" s="36"/>
      <c r="C230" s="188" t="s">
        <v>330</v>
      </c>
      <c r="D230" s="188" t="s">
        <v>164</v>
      </c>
      <c r="E230" s="189" t="s">
        <v>331</v>
      </c>
      <c r="F230" s="190" t="s">
        <v>332</v>
      </c>
      <c r="G230" s="191" t="s">
        <v>176</v>
      </c>
      <c r="H230" s="192">
        <v>81.335999999999999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45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168</v>
      </c>
      <c r="AT230" s="200" t="s">
        <v>164</v>
      </c>
      <c r="AU230" s="200" t="s">
        <v>90</v>
      </c>
      <c r="AY230" s="18" t="s">
        <v>161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88</v>
      </c>
      <c r="BK230" s="201">
        <f>ROUND(I230*H230,2)</f>
        <v>0</v>
      </c>
      <c r="BL230" s="18" t="s">
        <v>168</v>
      </c>
      <c r="BM230" s="200" t="s">
        <v>333</v>
      </c>
    </row>
    <row r="231" spans="1:65" s="2" customFormat="1" ht="19.2">
      <c r="A231" s="35"/>
      <c r="B231" s="36"/>
      <c r="C231" s="37"/>
      <c r="D231" s="202" t="s">
        <v>170</v>
      </c>
      <c r="E231" s="37"/>
      <c r="F231" s="203" t="s">
        <v>334</v>
      </c>
      <c r="G231" s="37"/>
      <c r="H231" s="37"/>
      <c r="I231" s="204"/>
      <c r="J231" s="37"/>
      <c r="K231" s="37"/>
      <c r="L231" s="40"/>
      <c r="M231" s="205"/>
      <c r="N231" s="206"/>
      <c r="O231" s="72"/>
      <c r="P231" s="72"/>
      <c r="Q231" s="72"/>
      <c r="R231" s="72"/>
      <c r="S231" s="72"/>
      <c r="T231" s="73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170</v>
      </c>
      <c r="AU231" s="18" t="s">
        <v>90</v>
      </c>
    </row>
    <row r="232" spans="1:65" s="13" customFormat="1" ht="10.199999999999999">
      <c r="B232" s="207"/>
      <c r="C232" s="208"/>
      <c r="D232" s="202" t="s">
        <v>172</v>
      </c>
      <c r="E232" s="209" t="s">
        <v>1</v>
      </c>
      <c r="F232" s="210" t="s">
        <v>326</v>
      </c>
      <c r="G232" s="208"/>
      <c r="H232" s="211">
        <v>13.23</v>
      </c>
      <c r="I232" s="212"/>
      <c r="J232" s="208"/>
      <c r="K232" s="208"/>
      <c r="L232" s="213"/>
      <c r="M232" s="214"/>
      <c r="N232" s="215"/>
      <c r="O232" s="215"/>
      <c r="P232" s="215"/>
      <c r="Q232" s="215"/>
      <c r="R232" s="215"/>
      <c r="S232" s="215"/>
      <c r="T232" s="216"/>
      <c r="AT232" s="217" t="s">
        <v>172</v>
      </c>
      <c r="AU232" s="217" t="s">
        <v>90</v>
      </c>
      <c r="AV232" s="13" t="s">
        <v>90</v>
      </c>
      <c r="AW232" s="13" t="s">
        <v>35</v>
      </c>
      <c r="AX232" s="13" t="s">
        <v>80</v>
      </c>
      <c r="AY232" s="217" t="s">
        <v>161</v>
      </c>
    </row>
    <row r="233" spans="1:65" s="13" customFormat="1" ht="10.199999999999999">
      <c r="B233" s="207"/>
      <c r="C233" s="208"/>
      <c r="D233" s="202" t="s">
        <v>172</v>
      </c>
      <c r="E233" s="209" t="s">
        <v>1</v>
      </c>
      <c r="F233" s="210" t="s">
        <v>327</v>
      </c>
      <c r="G233" s="208"/>
      <c r="H233" s="211">
        <v>6.3920000000000003</v>
      </c>
      <c r="I233" s="212"/>
      <c r="J233" s="208"/>
      <c r="K233" s="208"/>
      <c r="L233" s="213"/>
      <c r="M233" s="214"/>
      <c r="N233" s="215"/>
      <c r="O233" s="215"/>
      <c r="P233" s="215"/>
      <c r="Q233" s="215"/>
      <c r="R233" s="215"/>
      <c r="S233" s="215"/>
      <c r="T233" s="216"/>
      <c r="AT233" s="217" t="s">
        <v>172</v>
      </c>
      <c r="AU233" s="217" t="s">
        <v>90</v>
      </c>
      <c r="AV233" s="13" t="s">
        <v>90</v>
      </c>
      <c r="AW233" s="13" t="s">
        <v>35</v>
      </c>
      <c r="AX233" s="13" t="s">
        <v>80</v>
      </c>
      <c r="AY233" s="217" t="s">
        <v>161</v>
      </c>
    </row>
    <row r="234" spans="1:65" s="13" customFormat="1" ht="10.199999999999999">
      <c r="B234" s="207"/>
      <c r="C234" s="208"/>
      <c r="D234" s="202" t="s">
        <v>172</v>
      </c>
      <c r="E234" s="209" t="s">
        <v>1</v>
      </c>
      <c r="F234" s="210" t="s">
        <v>328</v>
      </c>
      <c r="G234" s="208"/>
      <c r="H234" s="211">
        <v>22.765000000000001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172</v>
      </c>
      <c r="AU234" s="217" t="s">
        <v>90</v>
      </c>
      <c r="AV234" s="13" t="s">
        <v>90</v>
      </c>
      <c r="AW234" s="13" t="s">
        <v>35</v>
      </c>
      <c r="AX234" s="13" t="s">
        <v>80</v>
      </c>
      <c r="AY234" s="217" t="s">
        <v>161</v>
      </c>
    </row>
    <row r="235" spans="1:65" s="13" customFormat="1" ht="20.399999999999999">
      <c r="B235" s="207"/>
      <c r="C235" s="208"/>
      <c r="D235" s="202" t="s">
        <v>172</v>
      </c>
      <c r="E235" s="209" t="s">
        <v>1</v>
      </c>
      <c r="F235" s="210" t="s">
        <v>329</v>
      </c>
      <c r="G235" s="208"/>
      <c r="H235" s="211">
        <v>38.948999999999998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172</v>
      </c>
      <c r="AU235" s="217" t="s">
        <v>90</v>
      </c>
      <c r="AV235" s="13" t="s">
        <v>90</v>
      </c>
      <c r="AW235" s="13" t="s">
        <v>35</v>
      </c>
      <c r="AX235" s="13" t="s">
        <v>80</v>
      </c>
      <c r="AY235" s="217" t="s">
        <v>161</v>
      </c>
    </row>
    <row r="236" spans="1:65" s="14" customFormat="1" ht="10.199999999999999">
      <c r="B236" s="218"/>
      <c r="C236" s="219"/>
      <c r="D236" s="202" t="s">
        <v>172</v>
      </c>
      <c r="E236" s="220" t="s">
        <v>1</v>
      </c>
      <c r="F236" s="221" t="s">
        <v>266</v>
      </c>
      <c r="G236" s="219"/>
      <c r="H236" s="222">
        <v>81.335999999999999</v>
      </c>
      <c r="I236" s="223"/>
      <c r="J236" s="219"/>
      <c r="K236" s="219"/>
      <c r="L236" s="224"/>
      <c r="M236" s="225"/>
      <c r="N236" s="226"/>
      <c r="O236" s="226"/>
      <c r="P236" s="226"/>
      <c r="Q236" s="226"/>
      <c r="R236" s="226"/>
      <c r="S236" s="226"/>
      <c r="T236" s="227"/>
      <c r="AT236" s="228" t="s">
        <v>172</v>
      </c>
      <c r="AU236" s="228" t="s">
        <v>90</v>
      </c>
      <c r="AV236" s="14" t="s">
        <v>168</v>
      </c>
      <c r="AW236" s="14" t="s">
        <v>35</v>
      </c>
      <c r="AX236" s="14" t="s">
        <v>88</v>
      </c>
      <c r="AY236" s="228" t="s">
        <v>161</v>
      </c>
    </row>
    <row r="237" spans="1:65" s="2" customFormat="1" ht="33" customHeight="1">
      <c r="A237" s="35"/>
      <c r="B237" s="36"/>
      <c r="C237" s="188" t="s">
        <v>335</v>
      </c>
      <c r="D237" s="188" t="s">
        <v>164</v>
      </c>
      <c r="E237" s="189" t="s">
        <v>336</v>
      </c>
      <c r="F237" s="190" t="s">
        <v>337</v>
      </c>
      <c r="G237" s="191" t="s">
        <v>176</v>
      </c>
      <c r="H237" s="192">
        <v>30.388000000000002</v>
      </c>
      <c r="I237" s="193"/>
      <c r="J237" s="194">
        <f>ROUND(I237*H237,2)</f>
        <v>0</v>
      </c>
      <c r="K237" s="195"/>
      <c r="L237" s="40"/>
      <c r="M237" s="196" t="s">
        <v>1</v>
      </c>
      <c r="N237" s="197" t="s">
        <v>45</v>
      </c>
      <c r="O237" s="72"/>
      <c r="P237" s="198">
        <f>O237*H237</f>
        <v>0</v>
      </c>
      <c r="Q237" s="198">
        <v>1.34E-3</v>
      </c>
      <c r="R237" s="198">
        <f>Q237*H237</f>
        <v>4.0719920000000007E-2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168</v>
      </c>
      <c r="AT237" s="200" t="s">
        <v>164</v>
      </c>
      <c r="AU237" s="200" t="s">
        <v>90</v>
      </c>
      <c r="AY237" s="18" t="s">
        <v>161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88</v>
      </c>
      <c r="BK237" s="201">
        <f>ROUND(I237*H237,2)</f>
        <v>0</v>
      </c>
      <c r="BL237" s="18" t="s">
        <v>168</v>
      </c>
      <c r="BM237" s="200" t="s">
        <v>338</v>
      </c>
    </row>
    <row r="238" spans="1:65" s="2" customFormat="1" ht="28.8">
      <c r="A238" s="35"/>
      <c r="B238" s="36"/>
      <c r="C238" s="37"/>
      <c r="D238" s="202" t="s">
        <v>170</v>
      </c>
      <c r="E238" s="37"/>
      <c r="F238" s="203" t="s">
        <v>339</v>
      </c>
      <c r="G238" s="37"/>
      <c r="H238" s="37"/>
      <c r="I238" s="204"/>
      <c r="J238" s="37"/>
      <c r="K238" s="37"/>
      <c r="L238" s="40"/>
      <c r="M238" s="205"/>
      <c r="N238" s="206"/>
      <c r="O238" s="72"/>
      <c r="P238" s="72"/>
      <c r="Q238" s="72"/>
      <c r="R238" s="72"/>
      <c r="S238" s="72"/>
      <c r="T238" s="73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170</v>
      </c>
      <c r="AU238" s="18" t="s">
        <v>90</v>
      </c>
    </row>
    <row r="239" spans="1:65" s="13" customFormat="1" ht="10.199999999999999">
      <c r="B239" s="207"/>
      <c r="C239" s="208"/>
      <c r="D239" s="202" t="s">
        <v>172</v>
      </c>
      <c r="E239" s="209" t="s">
        <v>1</v>
      </c>
      <c r="F239" s="210" t="s">
        <v>340</v>
      </c>
      <c r="G239" s="208"/>
      <c r="H239" s="211">
        <v>10.8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172</v>
      </c>
      <c r="AU239" s="217" t="s">
        <v>90</v>
      </c>
      <c r="AV239" s="13" t="s">
        <v>90</v>
      </c>
      <c r="AW239" s="13" t="s">
        <v>35</v>
      </c>
      <c r="AX239" s="13" t="s">
        <v>80</v>
      </c>
      <c r="AY239" s="217" t="s">
        <v>161</v>
      </c>
    </row>
    <row r="240" spans="1:65" s="13" customFormat="1" ht="10.199999999999999">
      <c r="B240" s="207"/>
      <c r="C240" s="208"/>
      <c r="D240" s="202" t="s">
        <v>172</v>
      </c>
      <c r="E240" s="209" t="s">
        <v>1</v>
      </c>
      <c r="F240" s="210" t="s">
        <v>341</v>
      </c>
      <c r="G240" s="208"/>
      <c r="H240" s="211">
        <v>2.758</v>
      </c>
      <c r="I240" s="212"/>
      <c r="J240" s="208"/>
      <c r="K240" s="208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172</v>
      </c>
      <c r="AU240" s="217" t="s">
        <v>90</v>
      </c>
      <c r="AV240" s="13" t="s">
        <v>90</v>
      </c>
      <c r="AW240" s="13" t="s">
        <v>35</v>
      </c>
      <c r="AX240" s="13" t="s">
        <v>80</v>
      </c>
      <c r="AY240" s="217" t="s">
        <v>161</v>
      </c>
    </row>
    <row r="241" spans="1:65" s="13" customFormat="1" ht="10.199999999999999">
      <c r="B241" s="207"/>
      <c r="C241" s="208"/>
      <c r="D241" s="202" t="s">
        <v>172</v>
      </c>
      <c r="E241" s="209" t="s">
        <v>1</v>
      </c>
      <c r="F241" s="210" t="s">
        <v>342</v>
      </c>
      <c r="G241" s="208"/>
      <c r="H241" s="211">
        <v>16.829999999999998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172</v>
      </c>
      <c r="AU241" s="217" t="s">
        <v>90</v>
      </c>
      <c r="AV241" s="13" t="s">
        <v>90</v>
      </c>
      <c r="AW241" s="13" t="s">
        <v>35</v>
      </c>
      <c r="AX241" s="13" t="s">
        <v>80</v>
      </c>
      <c r="AY241" s="217" t="s">
        <v>161</v>
      </c>
    </row>
    <row r="242" spans="1:65" s="14" customFormat="1" ht="10.199999999999999">
      <c r="B242" s="218"/>
      <c r="C242" s="219"/>
      <c r="D242" s="202" t="s">
        <v>172</v>
      </c>
      <c r="E242" s="220" t="s">
        <v>1</v>
      </c>
      <c r="F242" s="221" t="s">
        <v>266</v>
      </c>
      <c r="G242" s="219"/>
      <c r="H242" s="222">
        <v>30.388000000000002</v>
      </c>
      <c r="I242" s="223"/>
      <c r="J242" s="219"/>
      <c r="K242" s="219"/>
      <c r="L242" s="224"/>
      <c r="M242" s="225"/>
      <c r="N242" s="226"/>
      <c r="O242" s="226"/>
      <c r="P242" s="226"/>
      <c r="Q242" s="226"/>
      <c r="R242" s="226"/>
      <c r="S242" s="226"/>
      <c r="T242" s="227"/>
      <c r="AT242" s="228" t="s">
        <v>172</v>
      </c>
      <c r="AU242" s="228" t="s">
        <v>90</v>
      </c>
      <c r="AV242" s="14" t="s">
        <v>168</v>
      </c>
      <c r="AW242" s="14" t="s">
        <v>35</v>
      </c>
      <c r="AX242" s="14" t="s">
        <v>88</v>
      </c>
      <c r="AY242" s="228" t="s">
        <v>161</v>
      </c>
    </row>
    <row r="243" spans="1:65" s="2" customFormat="1" ht="33" customHeight="1">
      <c r="A243" s="35"/>
      <c r="B243" s="36"/>
      <c r="C243" s="188" t="s">
        <v>343</v>
      </c>
      <c r="D243" s="188" t="s">
        <v>164</v>
      </c>
      <c r="E243" s="189" t="s">
        <v>344</v>
      </c>
      <c r="F243" s="190" t="s">
        <v>345</v>
      </c>
      <c r="G243" s="191" t="s">
        <v>176</v>
      </c>
      <c r="H243" s="192">
        <v>30.388000000000002</v>
      </c>
      <c r="I243" s="193"/>
      <c r="J243" s="194">
        <f>ROUND(I243*H243,2)</f>
        <v>0</v>
      </c>
      <c r="K243" s="195"/>
      <c r="L243" s="40"/>
      <c r="M243" s="196" t="s">
        <v>1</v>
      </c>
      <c r="N243" s="197" t="s">
        <v>45</v>
      </c>
      <c r="O243" s="72"/>
      <c r="P243" s="198">
        <f>O243*H243</f>
        <v>0</v>
      </c>
      <c r="Q243" s="198">
        <v>0</v>
      </c>
      <c r="R243" s="198">
        <f>Q243*H243</f>
        <v>0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168</v>
      </c>
      <c r="AT243" s="200" t="s">
        <v>164</v>
      </c>
      <c r="AU243" s="200" t="s">
        <v>90</v>
      </c>
      <c r="AY243" s="18" t="s">
        <v>161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88</v>
      </c>
      <c r="BK243" s="201">
        <f>ROUND(I243*H243,2)</f>
        <v>0</v>
      </c>
      <c r="BL243" s="18" t="s">
        <v>168</v>
      </c>
      <c r="BM243" s="200" t="s">
        <v>346</v>
      </c>
    </row>
    <row r="244" spans="1:65" s="2" customFormat="1" ht="28.8">
      <c r="A244" s="35"/>
      <c r="B244" s="36"/>
      <c r="C244" s="37"/>
      <c r="D244" s="202" t="s">
        <v>170</v>
      </c>
      <c r="E244" s="37"/>
      <c r="F244" s="203" t="s">
        <v>347</v>
      </c>
      <c r="G244" s="37"/>
      <c r="H244" s="37"/>
      <c r="I244" s="204"/>
      <c r="J244" s="37"/>
      <c r="K244" s="37"/>
      <c r="L244" s="40"/>
      <c r="M244" s="205"/>
      <c r="N244" s="206"/>
      <c r="O244" s="72"/>
      <c r="P244" s="72"/>
      <c r="Q244" s="72"/>
      <c r="R244" s="72"/>
      <c r="S244" s="72"/>
      <c r="T244" s="73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170</v>
      </c>
      <c r="AU244" s="18" t="s">
        <v>90</v>
      </c>
    </row>
    <row r="245" spans="1:65" s="13" customFormat="1" ht="10.199999999999999">
      <c r="B245" s="207"/>
      <c r="C245" s="208"/>
      <c r="D245" s="202" t="s">
        <v>172</v>
      </c>
      <c r="E245" s="209" t="s">
        <v>1</v>
      </c>
      <c r="F245" s="210" t="s">
        <v>340</v>
      </c>
      <c r="G245" s="208"/>
      <c r="H245" s="211">
        <v>10.8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172</v>
      </c>
      <c r="AU245" s="217" t="s">
        <v>90</v>
      </c>
      <c r="AV245" s="13" t="s">
        <v>90</v>
      </c>
      <c r="AW245" s="13" t="s">
        <v>35</v>
      </c>
      <c r="AX245" s="13" t="s">
        <v>80</v>
      </c>
      <c r="AY245" s="217" t="s">
        <v>161</v>
      </c>
    </row>
    <row r="246" spans="1:65" s="13" customFormat="1" ht="10.199999999999999">
      <c r="B246" s="207"/>
      <c r="C246" s="208"/>
      <c r="D246" s="202" t="s">
        <v>172</v>
      </c>
      <c r="E246" s="209" t="s">
        <v>1</v>
      </c>
      <c r="F246" s="210" t="s">
        <v>341</v>
      </c>
      <c r="G246" s="208"/>
      <c r="H246" s="211">
        <v>2.758</v>
      </c>
      <c r="I246" s="212"/>
      <c r="J246" s="208"/>
      <c r="K246" s="208"/>
      <c r="L246" s="213"/>
      <c r="M246" s="214"/>
      <c r="N246" s="215"/>
      <c r="O246" s="215"/>
      <c r="P246" s="215"/>
      <c r="Q246" s="215"/>
      <c r="R246" s="215"/>
      <c r="S246" s="215"/>
      <c r="T246" s="216"/>
      <c r="AT246" s="217" t="s">
        <v>172</v>
      </c>
      <c r="AU246" s="217" t="s">
        <v>90</v>
      </c>
      <c r="AV246" s="13" t="s">
        <v>90</v>
      </c>
      <c r="AW246" s="13" t="s">
        <v>35</v>
      </c>
      <c r="AX246" s="13" t="s">
        <v>80</v>
      </c>
      <c r="AY246" s="217" t="s">
        <v>161</v>
      </c>
    </row>
    <row r="247" spans="1:65" s="13" customFormat="1" ht="10.199999999999999">
      <c r="B247" s="207"/>
      <c r="C247" s="208"/>
      <c r="D247" s="202" t="s">
        <v>172</v>
      </c>
      <c r="E247" s="209" t="s">
        <v>1</v>
      </c>
      <c r="F247" s="210" t="s">
        <v>342</v>
      </c>
      <c r="G247" s="208"/>
      <c r="H247" s="211">
        <v>16.829999999999998</v>
      </c>
      <c r="I247" s="212"/>
      <c r="J247" s="208"/>
      <c r="K247" s="208"/>
      <c r="L247" s="213"/>
      <c r="M247" s="214"/>
      <c r="N247" s="215"/>
      <c r="O247" s="215"/>
      <c r="P247" s="215"/>
      <c r="Q247" s="215"/>
      <c r="R247" s="215"/>
      <c r="S247" s="215"/>
      <c r="T247" s="216"/>
      <c r="AT247" s="217" t="s">
        <v>172</v>
      </c>
      <c r="AU247" s="217" t="s">
        <v>90</v>
      </c>
      <c r="AV247" s="13" t="s">
        <v>90</v>
      </c>
      <c r="AW247" s="13" t="s">
        <v>35</v>
      </c>
      <c r="AX247" s="13" t="s">
        <v>80</v>
      </c>
      <c r="AY247" s="217" t="s">
        <v>161</v>
      </c>
    </row>
    <row r="248" spans="1:65" s="14" customFormat="1" ht="10.199999999999999">
      <c r="B248" s="218"/>
      <c r="C248" s="219"/>
      <c r="D248" s="202" t="s">
        <v>172</v>
      </c>
      <c r="E248" s="220" t="s">
        <v>1</v>
      </c>
      <c r="F248" s="221" t="s">
        <v>266</v>
      </c>
      <c r="G248" s="219"/>
      <c r="H248" s="222">
        <v>30.388000000000002</v>
      </c>
      <c r="I248" s="223"/>
      <c r="J248" s="219"/>
      <c r="K248" s="219"/>
      <c r="L248" s="224"/>
      <c r="M248" s="225"/>
      <c r="N248" s="226"/>
      <c r="O248" s="226"/>
      <c r="P248" s="226"/>
      <c r="Q248" s="226"/>
      <c r="R248" s="226"/>
      <c r="S248" s="226"/>
      <c r="T248" s="227"/>
      <c r="AT248" s="228" t="s">
        <v>172</v>
      </c>
      <c r="AU248" s="228" t="s">
        <v>90</v>
      </c>
      <c r="AV248" s="14" t="s">
        <v>168</v>
      </c>
      <c r="AW248" s="14" t="s">
        <v>35</v>
      </c>
      <c r="AX248" s="14" t="s">
        <v>88</v>
      </c>
      <c r="AY248" s="228" t="s">
        <v>161</v>
      </c>
    </row>
    <row r="249" spans="1:65" s="2" customFormat="1" ht="24.15" customHeight="1">
      <c r="A249" s="35"/>
      <c r="B249" s="36"/>
      <c r="C249" s="188" t="s">
        <v>348</v>
      </c>
      <c r="D249" s="188" t="s">
        <v>164</v>
      </c>
      <c r="E249" s="189" t="s">
        <v>349</v>
      </c>
      <c r="F249" s="190" t="s">
        <v>350</v>
      </c>
      <c r="G249" s="191" t="s">
        <v>226</v>
      </c>
      <c r="H249" s="192">
        <v>1.661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45</v>
      </c>
      <c r="O249" s="72"/>
      <c r="P249" s="198">
        <f>O249*H249</f>
        <v>0</v>
      </c>
      <c r="Q249" s="198">
        <v>1.0551200000000001</v>
      </c>
      <c r="R249" s="198">
        <f>Q249*H249</f>
        <v>1.7525543200000002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168</v>
      </c>
      <c r="AT249" s="200" t="s">
        <v>164</v>
      </c>
      <c r="AU249" s="200" t="s">
        <v>90</v>
      </c>
      <c r="AY249" s="18" t="s">
        <v>161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88</v>
      </c>
      <c r="BK249" s="201">
        <f>ROUND(I249*H249,2)</f>
        <v>0</v>
      </c>
      <c r="BL249" s="18" t="s">
        <v>168</v>
      </c>
      <c r="BM249" s="200" t="s">
        <v>351</v>
      </c>
    </row>
    <row r="250" spans="1:65" s="2" customFormat="1" ht="48">
      <c r="A250" s="35"/>
      <c r="B250" s="36"/>
      <c r="C250" s="37"/>
      <c r="D250" s="202" t="s">
        <v>170</v>
      </c>
      <c r="E250" s="37"/>
      <c r="F250" s="203" t="s">
        <v>352</v>
      </c>
      <c r="G250" s="37"/>
      <c r="H250" s="37"/>
      <c r="I250" s="204"/>
      <c r="J250" s="37"/>
      <c r="K250" s="37"/>
      <c r="L250" s="40"/>
      <c r="M250" s="205"/>
      <c r="N250" s="206"/>
      <c r="O250" s="72"/>
      <c r="P250" s="72"/>
      <c r="Q250" s="72"/>
      <c r="R250" s="72"/>
      <c r="S250" s="72"/>
      <c r="T250" s="73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170</v>
      </c>
      <c r="AU250" s="18" t="s">
        <v>90</v>
      </c>
    </row>
    <row r="251" spans="1:65" s="13" customFormat="1" ht="10.199999999999999">
      <c r="B251" s="207"/>
      <c r="C251" s="208"/>
      <c r="D251" s="202" t="s">
        <v>172</v>
      </c>
      <c r="E251" s="209" t="s">
        <v>1</v>
      </c>
      <c r="F251" s="210" t="s">
        <v>317</v>
      </c>
      <c r="G251" s="208"/>
      <c r="H251" s="211">
        <v>3.3079999999999998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172</v>
      </c>
      <c r="AU251" s="217" t="s">
        <v>90</v>
      </c>
      <c r="AV251" s="13" t="s">
        <v>90</v>
      </c>
      <c r="AW251" s="13" t="s">
        <v>35</v>
      </c>
      <c r="AX251" s="13" t="s">
        <v>80</v>
      </c>
      <c r="AY251" s="217" t="s">
        <v>161</v>
      </c>
    </row>
    <row r="252" spans="1:65" s="13" customFormat="1" ht="10.199999999999999">
      <c r="B252" s="207"/>
      <c r="C252" s="208"/>
      <c r="D252" s="202" t="s">
        <v>172</v>
      </c>
      <c r="E252" s="209" t="s">
        <v>1</v>
      </c>
      <c r="F252" s="210" t="s">
        <v>318</v>
      </c>
      <c r="G252" s="208"/>
      <c r="H252" s="211">
        <v>1.61</v>
      </c>
      <c r="I252" s="212"/>
      <c r="J252" s="208"/>
      <c r="K252" s="208"/>
      <c r="L252" s="213"/>
      <c r="M252" s="214"/>
      <c r="N252" s="215"/>
      <c r="O252" s="215"/>
      <c r="P252" s="215"/>
      <c r="Q252" s="215"/>
      <c r="R252" s="215"/>
      <c r="S252" s="215"/>
      <c r="T252" s="216"/>
      <c r="AT252" s="217" t="s">
        <v>172</v>
      </c>
      <c r="AU252" s="217" t="s">
        <v>90</v>
      </c>
      <c r="AV252" s="13" t="s">
        <v>90</v>
      </c>
      <c r="AW252" s="13" t="s">
        <v>35</v>
      </c>
      <c r="AX252" s="13" t="s">
        <v>80</v>
      </c>
      <c r="AY252" s="217" t="s">
        <v>161</v>
      </c>
    </row>
    <row r="253" spans="1:65" s="13" customFormat="1" ht="10.199999999999999">
      <c r="B253" s="207"/>
      <c r="C253" s="208"/>
      <c r="D253" s="202" t="s">
        <v>172</v>
      </c>
      <c r="E253" s="209" t="s">
        <v>1</v>
      </c>
      <c r="F253" s="210" t="s">
        <v>319</v>
      </c>
      <c r="G253" s="208"/>
      <c r="H253" s="211">
        <v>2.9089999999999998</v>
      </c>
      <c r="I253" s="212"/>
      <c r="J253" s="208"/>
      <c r="K253" s="208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172</v>
      </c>
      <c r="AU253" s="217" t="s">
        <v>90</v>
      </c>
      <c r="AV253" s="13" t="s">
        <v>90</v>
      </c>
      <c r="AW253" s="13" t="s">
        <v>35</v>
      </c>
      <c r="AX253" s="13" t="s">
        <v>80</v>
      </c>
      <c r="AY253" s="217" t="s">
        <v>161</v>
      </c>
    </row>
    <row r="254" spans="1:65" s="13" customFormat="1" ht="10.199999999999999">
      <c r="B254" s="207"/>
      <c r="C254" s="208"/>
      <c r="D254" s="202" t="s">
        <v>172</v>
      </c>
      <c r="E254" s="209" t="s">
        <v>1</v>
      </c>
      <c r="F254" s="210" t="s">
        <v>320</v>
      </c>
      <c r="G254" s="208"/>
      <c r="H254" s="211">
        <v>6.0170000000000003</v>
      </c>
      <c r="I254" s="212"/>
      <c r="J254" s="208"/>
      <c r="K254" s="208"/>
      <c r="L254" s="213"/>
      <c r="M254" s="214"/>
      <c r="N254" s="215"/>
      <c r="O254" s="215"/>
      <c r="P254" s="215"/>
      <c r="Q254" s="215"/>
      <c r="R254" s="215"/>
      <c r="S254" s="215"/>
      <c r="T254" s="216"/>
      <c r="AT254" s="217" t="s">
        <v>172</v>
      </c>
      <c r="AU254" s="217" t="s">
        <v>90</v>
      </c>
      <c r="AV254" s="13" t="s">
        <v>90</v>
      </c>
      <c r="AW254" s="13" t="s">
        <v>35</v>
      </c>
      <c r="AX254" s="13" t="s">
        <v>80</v>
      </c>
      <c r="AY254" s="217" t="s">
        <v>161</v>
      </c>
    </row>
    <row r="255" spans="1:65" s="14" customFormat="1" ht="10.199999999999999">
      <c r="B255" s="218"/>
      <c r="C255" s="219"/>
      <c r="D255" s="202" t="s">
        <v>172</v>
      </c>
      <c r="E255" s="220" t="s">
        <v>1</v>
      </c>
      <c r="F255" s="221" t="s">
        <v>266</v>
      </c>
      <c r="G255" s="219"/>
      <c r="H255" s="222">
        <v>13.843999999999999</v>
      </c>
      <c r="I255" s="223"/>
      <c r="J255" s="219"/>
      <c r="K255" s="219"/>
      <c r="L255" s="224"/>
      <c r="M255" s="225"/>
      <c r="N255" s="226"/>
      <c r="O255" s="226"/>
      <c r="P255" s="226"/>
      <c r="Q255" s="226"/>
      <c r="R255" s="226"/>
      <c r="S255" s="226"/>
      <c r="T255" s="227"/>
      <c r="AT255" s="228" t="s">
        <v>172</v>
      </c>
      <c r="AU255" s="228" t="s">
        <v>90</v>
      </c>
      <c r="AV255" s="14" t="s">
        <v>168</v>
      </c>
      <c r="AW255" s="14" t="s">
        <v>35</v>
      </c>
      <c r="AX255" s="14" t="s">
        <v>80</v>
      </c>
      <c r="AY255" s="228" t="s">
        <v>161</v>
      </c>
    </row>
    <row r="256" spans="1:65" s="13" customFormat="1" ht="10.199999999999999">
      <c r="B256" s="207"/>
      <c r="C256" s="208"/>
      <c r="D256" s="202" t="s">
        <v>172</v>
      </c>
      <c r="E256" s="209" t="s">
        <v>1</v>
      </c>
      <c r="F256" s="210" t="s">
        <v>353</v>
      </c>
      <c r="G256" s="208"/>
      <c r="H256" s="211">
        <v>1.661</v>
      </c>
      <c r="I256" s="212"/>
      <c r="J256" s="208"/>
      <c r="K256" s="208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172</v>
      </c>
      <c r="AU256" s="217" t="s">
        <v>90</v>
      </c>
      <c r="AV256" s="13" t="s">
        <v>90</v>
      </c>
      <c r="AW256" s="13" t="s">
        <v>35</v>
      </c>
      <c r="AX256" s="13" t="s">
        <v>88</v>
      </c>
      <c r="AY256" s="217" t="s">
        <v>161</v>
      </c>
    </row>
    <row r="257" spans="1:65" s="12" customFormat="1" ht="22.8" customHeight="1">
      <c r="B257" s="172"/>
      <c r="C257" s="173"/>
      <c r="D257" s="174" t="s">
        <v>79</v>
      </c>
      <c r="E257" s="186" t="s">
        <v>196</v>
      </c>
      <c r="F257" s="186" t="s">
        <v>354</v>
      </c>
      <c r="G257" s="173"/>
      <c r="H257" s="173"/>
      <c r="I257" s="176"/>
      <c r="J257" s="187">
        <f>BK257</f>
        <v>0</v>
      </c>
      <c r="K257" s="173"/>
      <c r="L257" s="178"/>
      <c r="M257" s="179"/>
      <c r="N257" s="180"/>
      <c r="O257" s="180"/>
      <c r="P257" s="181">
        <f>P258+P311+P403</f>
        <v>0</v>
      </c>
      <c r="Q257" s="180"/>
      <c r="R257" s="181">
        <f>R258+R311+R403</f>
        <v>42.987541179999994</v>
      </c>
      <c r="S257" s="180"/>
      <c r="T257" s="182">
        <f>T258+T311+T403</f>
        <v>3.2634999999999999E-3</v>
      </c>
      <c r="AR257" s="183" t="s">
        <v>88</v>
      </c>
      <c r="AT257" s="184" t="s">
        <v>79</v>
      </c>
      <c r="AU257" s="184" t="s">
        <v>88</v>
      </c>
      <c r="AY257" s="183" t="s">
        <v>161</v>
      </c>
      <c r="BK257" s="185">
        <f>BK258+BK311+BK403</f>
        <v>0</v>
      </c>
    </row>
    <row r="258" spans="1:65" s="12" customFormat="1" ht="20.85" customHeight="1">
      <c r="B258" s="172"/>
      <c r="C258" s="173"/>
      <c r="D258" s="174" t="s">
        <v>79</v>
      </c>
      <c r="E258" s="186" t="s">
        <v>355</v>
      </c>
      <c r="F258" s="186" t="s">
        <v>356</v>
      </c>
      <c r="G258" s="173"/>
      <c r="H258" s="173"/>
      <c r="I258" s="176"/>
      <c r="J258" s="187">
        <f>BK258</f>
        <v>0</v>
      </c>
      <c r="K258" s="173"/>
      <c r="L258" s="178"/>
      <c r="M258" s="179"/>
      <c r="N258" s="180"/>
      <c r="O258" s="180"/>
      <c r="P258" s="181">
        <f>SUM(P259:P310)</f>
        <v>0</v>
      </c>
      <c r="Q258" s="180"/>
      <c r="R258" s="181">
        <f>SUM(R259:R310)</f>
        <v>10.574182199999999</v>
      </c>
      <c r="S258" s="180"/>
      <c r="T258" s="182">
        <f>SUM(T259:T310)</f>
        <v>0</v>
      </c>
      <c r="AR258" s="183" t="s">
        <v>88</v>
      </c>
      <c r="AT258" s="184" t="s">
        <v>79</v>
      </c>
      <c r="AU258" s="184" t="s">
        <v>90</v>
      </c>
      <c r="AY258" s="183" t="s">
        <v>161</v>
      </c>
      <c r="BK258" s="185">
        <f>SUM(BK259:BK310)</f>
        <v>0</v>
      </c>
    </row>
    <row r="259" spans="1:65" s="2" customFormat="1" ht="24.15" customHeight="1">
      <c r="A259" s="35"/>
      <c r="B259" s="36"/>
      <c r="C259" s="188" t="s">
        <v>357</v>
      </c>
      <c r="D259" s="188" t="s">
        <v>164</v>
      </c>
      <c r="E259" s="189" t="s">
        <v>358</v>
      </c>
      <c r="F259" s="190" t="s">
        <v>359</v>
      </c>
      <c r="G259" s="191" t="s">
        <v>176</v>
      </c>
      <c r="H259" s="192">
        <v>123.776</v>
      </c>
      <c r="I259" s="193"/>
      <c r="J259" s="194">
        <f>ROUND(I259*H259,2)</f>
        <v>0</v>
      </c>
      <c r="K259" s="195"/>
      <c r="L259" s="40"/>
      <c r="M259" s="196" t="s">
        <v>1</v>
      </c>
      <c r="N259" s="197" t="s">
        <v>45</v>
      </c>
      <c r="O259" s="72"/>
      <c r="P259" s="198">
        <f>O259*H259</f>
        <v>0</v>
      </c>
      <c r="Q259" s="198">
        <v>7.3499999999999998E-3</v>
      </c>
      <c r="R259" s="198">
        <f>Q259*H259</f>
        <v>0.90975359999999994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168</v>
      </c>
      <c r="AT259" s="200" t="s">
        <v>164</v>
      </c>
      <c r="AU259" s="200" t="s">
        <v>162</v>
      </c>
      <c r="AY259" s="18" t="s">
        <v>161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88</v>
      </c>
      <c r="BK259" s="201">
        <f>ROUND(I259*H259,2)</f>
        <v>0</v>
      </c>
      <c r="BL259" s="18" t="s">
        <v>168</v>
      </c>
      <c r="BM259" s="200" t="s">
        <v>360</v>
      </c>
    </row>
    <row r="260" spans="1:65" s="2" customFormat="1" ht="19.2">
      <c r="A260" s="35"/>
      <c r="B260" s="36"/>
      <c r="C260" s="37"/>
      <c r="D260" s="202" t="s">
        <v>170</v>
      </c>
      <c r="E260" s="37"/>
      <c r="F260" s="203" t="s">
        <v>361</v>
      </c>
      <c r="G260" s="37"/>
      <c r="H260" s="37"/>
      <c r="I260" s="204"/>
      <c r="J260" s="37"/>
      <c r="K260" s="37"/>
      <c r="L260" s="40"/>
      <c r="M260" s="205"/>
      <c r="N260" s="206"/>
      <c r="O260" s="72"/>
      <c r="P260" s="72"/>
      <c r="Q260" s="72"/>
      <c r="R260" s="72"/>
      <c r="S260" s="72"/>
      <c r="T260" s="73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170</v>
      </c>
      <c r="AU260" s="18" t="s">
        <v>162</v>
      </c>
    </row>
    <row r="261" spans="1:65" s="13" customFormat="1" ht="10.199999999999999">
      <c r="B261" s="207"/>
      <c r="C261" s="208"/>
      <c r="D261" s="202" t="s">
        <v>172</v>
      </c>
      <c r="E261" s="209" t="s">
        <v>1</v>
      </c>
      <c r="F261" s="210" t="s">
        <v>362</v>
      </c>
      <c r="G261" s="208"/>
      <c r="H261" s="211">
        <v>49.014000000000003</v>
      </c>
      <c r="I261" s="212"/>
      <c r="J261" s="208"/>
      <c r="K261" s="208"/>
      <c r="L261" s="213"/>
      <c r="M261" s="214"/>
      <c r="N261" s="215"/>
      <c r="O261" s="215"/>
      <c r="P261" s="215"/>
      <c r="Q261" s="215"/>
      <c r="R261" s="215"/>
      <c r="S261" s="215"/>
      <c r="T261" s="216"/>
      <c r="AT261" s="217" t="s">
        <v>172</v>
      </c>
      <c r="AU261" s="217" t="s">
        <v>162</v>
      </c>
      <c r="AV261" s="13" t="s">
        <v>90</v>
      </c>
      <c r="AW261" s="13" t="s">
        <v>35</v>
      </c>
      <c r="AX261" s="13" t="s">
        <v>80</v>
      </c>
      <c r="AY261" s="217" t="s">
        <v>161</v>
      </c>
    </row>
    <row r="262" spans="1:65" s="13" customFormat="1" ht="10.199999999999999">
      <c r="B262" s="207"/>
      <c r="C262" s="208"/>
      <c r="D262" s="202" t="s">
        <v>172</v>
      </c>
      <c r="E262" s="209" t="s">
        <v>1</v>
      </c>
      <c r="F262" s="210" t="s">
        <v>363</v>
      </c>
      <c r="G262" s="208"/>
      <c r="H262" s="211">
        <v>42.936999999999998</v>
      </c>
      <c r="I262" s="212"/>
      <c r="J262" s="208"/>
      <c r="K262" s="208"/>
      <c r="L262" s="213"/>
      <c r="M262" s="214"/>
      <c r="N262" s="215"/>
      <c r="O262" s="215"/>
      <c r="P262" s="215"/>
      <c r="Q262" s="215"/>
      <c r="R262" s="215"/>
      <c r="S262" s="215"/>
      <c r="T262" s="216"/>
      <c r="AT262" s="217" t="s">
        <v>172</v>
      </c>
      <c r="AU262" s="217" t="s">
        <v>162</v>
      </c>
      <c r="AV262" s="13" t="s">
        <v>90</v>
      </c>
      <c r="AW262" s="13" t="s">
        <v>35</v>
      </c>
      <c r="AX262" s="13" t="s">
        <v>80</v>
      </c>
      <c r="AY262" s="217" t="s">
        <v>161</v>
      </c>
    </row>
    <row r="263" spans="1:65" s="13" customFormat="1" ht="10.199999999999999">
      <c r="B263" s="207"/>
      <c r="C263" s="208"/>
      <c r="D263" s="202" t="s">
        <v>172</v>
      </c>
      <c r="E263" s="209" t="s">
        <v>1</v>
      </c>
      <c r="F263" s="210" t="s">
        <v>364</v>
      </c>
      <c r="G263" s="208"/>
      <c r="H263" s="211">
        <v>21.105</v>
      </c>
      <c r="I263" s="212"/>
      <c r="J263" s="208"/>
      <c r="K263" s="208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172</v>
      </c>
      <c r="AU263" s="217" t="s">
        <v>162</v>
      </c>
      <c r="AV263" s="13" t="s">
        <v>90</v>
      </c>
      <c r="AW263" s="13" t="s">
        <v>35</v>
      </c>
      <c r="AX263" s="13" t="s">
        <v>80</v>
      </c>
      <c r="AY263" s="217" t="s">
        <v>161</v>
      </c>
    </row>
    <row r="264" spans="1:65" s="13" customFormat="1" ht="10.199999999999999">
      <c r="B264" s="207"/>
      <c r="C264" s="208"/>
      <c r="D264" s="202" t="s">
        <v>172</v>
      </c>
      <c r="E264" s="209" t="s">
        <v>1</v>
      </c>
      <c r="F264" s="210" t="s">
        <v>365</v>
      </c>
      <c r="G264" s="208"/>
      <c r="H264" s="211">
        <v>10.72</v>
      </c>
      <c r="I264" s="212"/>
      <c r="J264" s="208"/>
      <c r="K264" s="208"/>
      <c r="L264" s="213"/>
      <c r="M264" s="214"/>
      <c r="N264" s="215"/>
      <c r="O264" s="215"/>
      <c r="P264" s="215"/>
      <c r="Q264" s="215"/>
      <c r="R264" s="215"/>
      <c r="S264" s="215"/>
      <c r="T264" s="216"/>
      <c r="AT264" s="217" t="s">
        <v>172</v>
      </c>
      <c r="AU264" s="217" t="s">
        <v>162</v>
      </c>
      <c r="AV264" s="13" t="s">
        <v>90</v>
      </c>
      <c r="AW264" s="13" t="s">
        <v>35</v>
      </c>
      <c r="AX264" s="13" t="s">
        <v>80</v>
      </c>
      <c r="AY264" s="217" t="s">
        <v>161</v>
      </c>
    </row>
    <row r="265" spans="1:65" s="14" customFormat="1" ht="10.199999999999999">
      <c r="B265" s="218"/>
      <c r="C265" s="219"/>
      <c r="D265" s="202" t="s">
        <v>172</v>
      </c>
      <c r="E265" s="220" t="s">
        <v>1</v>
      </c>
      <c r="F265" s="221" t="s">
        <v>266</v>
      </c>
      <c r="G265" s="219"/>
      <c r="H265" s="222">
        <v>123.776</v>
      </c>
      <c r="I265" s="223"/>
      <c r="J265" s="219"/>
      <c r="K265" s="219"/>
      <c r="L265" s="224"/>
      <c r="M265" s="225"/>
      <c r="N265" s="226"/>
      <c r="O265" s="226"/>
      <c r="P265" s="226"/>
      <c r="Q265" s="226"/>
      <c r="R265" s="226"/>
      <c r="S265" s="226"/>
      <c r="T265" s="227"/>
      <c r="AT265" s="228" t="s">
        <v>172</v>
      </c>
      <c r="AU265" s="228" t="s">
        <v>162</v>
      </c>
      <c r="AV265" s="14" t="s">
        <v>168</v>
      </c>
      <c r="AW265" s="14" t="s">
        <v>35</v>
      </c>
      <c r="AX265" s="14" t="s">
        <v>88</v>
      </c>
      <c r="AY265" s="228" t="s">
        <v>161</v>
      </c>
    </row>
    <row r="266" spans="1:65" s="2" customFormat="1" ht="24.15" customHeight="1">
      <c r="A266" s="35"/>
      <c r="B266" s="36"/>
      <c r="C266" s="188" t="s">
        <v>366</v>
      </c>
      <c r="D266" s="188" t="s">
        <v>164</v>
      </c>
      <c r="E266" s="189" t="s">
        <v>367</v>
      </c>
      <c r="F266" s="190" t="s">
        <v>368</v>
      </c>
      <c r="G266" s="191" t="s">
        <v>176</v>
      </c>
      <c r="H266" s="192">
        <v>433.15899999999999</v>
      </c>
      <c r="I266" s="193"/>
      <c r="J266" s="194">
        <f>ROUND(I266*H266,2)</f>
        <v>0</v>
      </c>
      <c r="K266" s="195"/>
      <c r="L266" s="40"/>
      <c r="M266" s="196" t="s">
        <v>1</v>
      </c>
      <c r="N266" s="197" t="s">
        <v>45</v>
      </c>
      <c r="O266" s="72"/>
      <c r="P266" s="198">
        <f>O266*H266</f>
        <v>0</v>
      </c>
      <c r="Q266" s="198">
        <v>1.3599999999999999E-2</v>
      </c>
      <c r="R266" s="198">
        <f>Q266*H266</f>
        <v>5.8909623999999994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168</v>
      </c>
      <c r="AT266" s="200" t="s">
        <v>164</v>
      </c>
      <c r="AU266" s="200" t="s">
        <v>162</v>
      </c>
      <c r="AY266" s="18" t="s">
        <v>161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88</v>
      </c>
      <c r="BK266" s="201">
        <f>ROUND(I266*H266,2)</f>
        <v>0</v>
      </c>
      <c r="BL266" s="18" t="s">
        <v>168</v>
      </c>
      <c r="BM266" s="200" t="s">
        <v>369</v>
      </c>
    </row>
    <row r="267" spans="1:65" s="2" customFormat="1" ht="28.8">
      <c r="A267" s="35"/>
      <c r="B267" s="36"/>
      <c r="C267" s="37"/>
      <c r="D267" s="202" t="s">
        <v>170</v>
      </c>
      <c r="E267" s="37"/>
      <c r="F267" s="203" t="s">
        <v>370</v>
      </c>
      <c r="G267" s="37"/>
      <c r="H267" s="37"/>
      <c r="I267" s="204"/>
      <c r="J267" s="37"/>
      <c r="K267" s="37"/>
      <c r="L267" s="40"/>
      <c r="M267" s="205"/>
      <c r="N267" s="206"/>
      <c r="O267" s="72"/>
      <c r="P267" s="72"/>
      <c r="Q267" s="72"/>
      <c r="R267" s="72"/>
      <c r="S267" s="72"/>
      <c r="T267" s="73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170</v>
      </c>
      <c r="AU267" s="18" t="s">
        <v>162</v>
      </c>
    </row>
    <row r="268" spans="1:65" s="13" customFormat="1" ht="20.399999999999999">
      <c r="B268" s="207"/>
      <c r="C268" s="208"/>
      <c r="D268" s="202" t="s">
        <v>172</v>
      </c>
      <c r="E268" s="209" t="s">
        <v>1</v>
      </c>
      <c r="F268" s="210" t="s">
        <v>371</v>
      </c>
      <c r="G268" s="208"/>
      <c r="H268" s="211">
        <v>95.316000000000003</v>
      </c>
      <c r="I268" s="212"/>
      <c r="J268" s="208"/>
      <c r="K268" s="208"/>
      <c r="L268" s="213"/>
      <c r="M268" s="214"/>
      <c r="N268" s="215"/>
      <c r="O268" s="215"/>
      <c r="P268" s="215"/>
      <c r="Q268" s="215"/>
      <c r="R268" s="215"/>
      <c r="S268" s="215"/>
      <c r="T268" s="216"/>
      <c r="AT268" s="217" t="s">
        <v>172</v>
      </c>
      <c r="AU268" s="217" t="s">
        <v>162</v>
      </c>
      <c r="AV268" s="13" t="s">
        <v>90</v>
      </c>
      <c r="AW268" s="13" t="s">
        <v>35</v>
      </c>
      <c r="AX268" s="13" t="s">
        <v>80</v>
      </c>
      <c r="AY268" s="217" t="s">
        <v>161</v>
      </c>
    </row>
    <row r="269" spans="1:65" s="13" customFormat="1" ht="20.399999999999999">
      <c r="B269" s="207"/>
      <c r="C269" s="208"/>
      <c r="D269" s="202" t="s">
        <v>172</v>
      </c>
      <c r="E269" s="209" t="s">
        <v>1</v>
      </c>
      <c r="F269" s="210" t="s">
        <v>372</v>
      </c>
      <c r="G269" s="208"/>
      <c r="H269" s="211">
        <v>120.821</v>
      </c>
      <c r="I269" s="212"/>
      <c r="J269" s="208"/>
      <c r="K269" s="208"/>
      <c r="L269" s="213"/>
      <c r="M269" s="214"/>
      <c r="N269" s="215"/>
      <c r="O269" s="215"/>
      <c r="P269" s="215"/>
      <c r="Q269" s="215"/>
      <c r="R269" s="215"/>
      <c r="S269" s="215"/>
      <c r="T269" s="216"/>
      <c r="AT269" s="217" t="s">
        <v>172</v>
      </c>
      <c r="AU269" s="217" t="s">
        <v>162</v>
      </c>
      <c r="AV269" s="13" t="s">
        <v>90</v>
      </c>
      <c r="AW269" s="13" t="s">
        <v>35</v>
      </c>
      <c r="AX269" s="13" t="s">
        <v>80</v>
      </c>
      <c r="AY269" s="217" t="s">
        <v>161</v>
      </c>
    </row>
    <row r="270" spans="1:65" s="13" customFormat="1" ht="10.199999999999999">
      <c r="B270" s="207"/>
      <c r="C270" s="208"/>
      <c r="D270" s="202" t="s">
        <v>172</v>
      </c>
      <c r="E270" s="209" t="s">
        <v>1</v>
      </c>
      <c r="F270" s="210" t="s">
        <v>373</v>
      </c>
      <c r="G270" s="208"/>
      <c r="H270" s="211">
        <v>24.254999999999999</v>
      </c>
      <c r="I270" s="212"/>
      <c r="J270" s="208"/>
      <c r="K270" s="208"/>
      <c r="L270" s="213"/>
      <c r="M270" s="214"/>
      <c r="N270" s="215"/>
      <c r="O270" s="215"/>
      <c r="P270" s="215"/>
      <c r="Q270" s="215"/>
      <c r="R270" s="215"/>
      <c r="S270" s="215"/>
      <c r="T270" s="216"/>
      <c r="AT270" s="217" t="s">
        <v>172</v>
      </c>
      <c r="AU270" s="217" t="s">
        <v>162</v>
      </c>
      <c r="AV270" s="13" t="s">
        <v>90</v>
      </c>
      <c r="AW270" s="13" t="s">
        <v>35</v>
      </c>
      <c r="AX270" s="13" t="s">
        <v>80</v>
      </c>
      <c r="AY270" s="217" t="s">
        <v>161</v>
      </c>
    </row>
    <row r="271" spans="1:65" s="13" customFormat="1" ht="10.199999999999999">
      <c r="B271" s="207"/>
      <c r="C271" s="208"/>
      <c r="D271" s="202" t="s">
        <v>172</v>
      </c>
      <c r="E271" s="209" t="s">
        <v>1</v>
      </c>
      <c r="F271" s="210" t="s">
        <v>374</v>
      </c>
      <c r="G271" s="208"/>
      <c r="H271" s="211">
        <v>20.553999999999998</v>
      </c>
      <c r="I271" s="212"/>
      <c r="J271" s="208"/>
      <c r="K271" s="208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172</v>
      </c>
      <c r="AU271" s="217" t="s">
        <v>162</v>
      </c>
      <c r="AV271" s="13" t="s">
        <v>90</v>
      </c>
      <c r="AW271" s="13" t="s">
        <v>35</v>
      </c>
      <c r="AX271" s="13" t="s">
        <v>80</v>
      </c>
      <c r="AY271" s="217" t="s">
        <v>161</v>
      </c>
    </row>
    <row r="272" spans="1:65" s="13" customFormat="1" ht="10.199999999999999">
      <c r="B272" s="207"/>
      <c r="C272" s="208"/>
      <c r="D272" s="202" t="s">
        <v>172</v>
      </c>
      <c r="E272" s="209" t="s">
        <v>1</v>
      </c>
      <c r="F272" s="210" t="s">
        <v>375</v>
      </c>
      <c r="G272" s="208"/>
      <c r="H272" s="211">
        <v>27.379000000000001</v>
      </c>
      <c r="I272" s="212"/>
      <c r="J272" s="208"/>
      <c r="K272" s="208"/>
      <c r="L272" s="213"/>
      <c r="M272" s="214"/>
      <c r="N272" s="215"/>
      <c r="O272" s="215"/>
      <c r="P272" s="215"/>
      <c r="Q272" s="215"/>
      <c r="R272" s="215"/>
      <c r="S272" s="215"/>
      <c r="T272" s="216"/>
      <c r="AT272" s="217" t="s">
        <v>172</v>
      </c>
      <c r="AU272" s="217" t="s">
        <v>162</v>
      </c>
      <c r="AV272" s="13" t="s">
        <v>90</v>
      </c>
      <c r="AW272" s="13" t="s">
        <v>35</v>
      </c>
      <c r="AX272" s="13" t="s">
        <v>80</v>
      </c>
      <c r="AY272" s="217" t="s">
        <v>161</v>
      </c>
    </row>
    <row r="273" spans="1:65" s="13" customFormat="1" ht="20.399999999999999">
      <c r="B273" s="207"/>
      <c r="C273" s="208"/>
      <c r="D273" s="202" t="s">
        <v>172</v>
      </c>
      <c r="E273" s="209" t="s">
        <v>1</v>
      </c>
      <c r="F273" s="210" t="s">
        <v>376</v>
      </c>
      <c r="G273" s="208"/>
      <c r="H273" s="211">
        <v>21.058</v>
      </c>
      <c r="I273" s="212"/>
      <c r="J273" s="208"/>
      <c r="K273" s="208"/>
      <c r="L273" s="213"/>
      <c r="M273" s="214"/>
      <c r="N273" s="215"/>
      <c r="O273" s="215"/>
      <c r="P273" s="215"/>
      <c r="Q273" s="215"/>
      <c r="R273" s="215"/>
      <c r="S273" s="215"/>
      <c r="T273" s="216"/>
      <c r="AT273" s="217" t="s">
        <v>172</v>
      </c>
      <c r="AU273" s="217" t="s">
        <v>162</v>
      </c>
      <c r="AV273" s="13" t="s">
        <v>90</v>
      </c>
      <c r="AW273" s="13" t="s">
        <v>35</v>
      </c>
      <c r="AX273" s="13" t="s">
        <v>80</v>
      </c>
      <c r="AY273" s="217" t="s">
        <v>161</v>
      </c>
    </row>
    <row r="274" spans="1:65" s="15" customFormat="1" ht="10.199999999999999">
      <c r="B274" s="240"/>
      <c r="C274" s="241"/>
      <c r="D274" s="202" t="s">
        <v>172</v>
      </c>
      <c r="E274" s="242" t="s">
        <v>1</v>
      </c>
      <c r="F274" s="243" t="s">
        <v>377</v>
      </c>
      <c r="G274" s="241"/>
      <c r="H274" s="244">
        <v>309.38299999999998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AT274" s="250" t="s">
        <v>172</v>
      </c>
      <c r="AU274" s="250" t="s">
        <v>162</v>
      </c>
      <c r="AV274" s="15" t="s">
        <v>162</v>
      </c>
      <c r="AW274" s="15" t="s">
        <v>35</v>
      </c>
      <c r="AX274" s="15" t="s">
        <v>80</v>
      </c>
      <c r="AY274" s="250" t="s">
        <v>161</v>
      </c>
    </row>
    <row r="275" spans="1:65" s="13" customFormat="1" ht="10.199999999999999">
      <c r="B275" s="207"/>
      <c r="C275" s="208"/>
      <c r="D275" s="202" t="s">
        <v>172</v>
      </c>
      <c r="E275" s="209" t="s">
        <v>1</v>
      </c>
      <c r="F275" s="210" t="s">
        <v>362</v>
      </c>
      <c r="G275" s="208"/>
      <c r="H275" s="211">
        <v>49.014000000000003</v>
      </c>
      <c r="I275" s="212"/>
      <c r="J275" s="208"/>
      <c r="K275" s="208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172</v>
      </c>
      <c r="AU275" s="217" t="s">
        <v>162</v>
      </c>
      <c r="AV275" s="13" t="s">
        <v>90</v>
      </c>
      <c r="AW275" s="13" t="s">
        <v>35</v>
      </c>
      <c r="AX275" s="13" t="s">
        <v>80</v>
      </c>
      <c r="AY275" s="217" t="s">
        <v>161</v>
      </c>
    </row>
    <row r="276" spans="1:65" s="13" customFormat="1" ht="10.199999999999999">
      <c r="B276" s="207"/>
      <c r="C276" s="208"/>
      <c r="D276" s="202" t="s">
        <v>172</v>
      </c>
      <c r="E276" s="209" t="s">
        <v>1</v>
      </c>
      <c r="F276" s="210" t="s">
        <v>363</v>
      </c>
      <c r="G276" s="208"/>
      <c r="H276" s="211">
        <v>42.936999999999998</v>
      </c>
      <c r="I276" s="212"/>
      <c r="J276" s="208"/>
      <c r="K276" s="208"/>
      <c r="L276" s="213"/>
      <c r="M276" s="214"/>
      <c r="N276" s="215"/>
      <c r="O276" s="215"/>
      <c r="P276" s="215"/>
      <c r="Q276" s="215"/>
      <c r="R276" s="215"/>
      <c r="S276" s="215"/>
      <c r="T276" s="216"/>
      <c r="AT276" s="217" t="s">
        <v>172</v>
      </c>
      <c r="AU276" s="217" t="s">
        <v>162</v>
      </c>
      <c r="AV276" s="13" t="s">
        <v>90</v>
      </c>
      <c r="AW276" s="13" t="s">
        <v>35</v>
      </c>
      <c r="AX276" s="13" t="s">
        <v>80</v>
      </c>
      <c r="AY276" s="217" t="s">
        <v>161</v>
      </c>
    </row>
    <row r="277" spans="1:65" s="13" customFormat="1" ht="10.199999999999999">
      <c r="B277" s="207"/>
      <c r="C277" s="208"/>
      <c r="D277" s="202" t="s">
        <v>172</v>
      </c>
      <c r="E277" s="209" t="s">
        <v>1</v>
      </c>
      <c r="F277" s="210" t="s">
        <v>364</v>
      </c>
      <c r="G277" s="208"/>
      <c r="H277" s="211">
        <v>21.105</v>
      </c>
      <c r="I277" s="212"/>
      <c r="J277" s="208"/>
      <c r="K277" s="208"/>
      <c r="L277" s="213"/>
      <c r="M277" s="214"/>
      <c r="N277" s="215"/>
      <c r="O277" s="215"/>
      <c r="P277" s="215"/>
      <c r="Q277" s="215"/>
      <c r="R277" s="215"/>
      <c r="S277" s="215"/>
      <c r="T277" s="216"/>
      <c r="AT277" s="217" t="s">
        <v>172</v>
      </c>
      <c r="AU277" s="217" t="s">
        <v>162</v>
      </c>
      <c r="AV277" s="13" t="s">
        <v>90</v>
      </c>
      <c r="AW277" s="13" t="s">
        <v>35</v>
      </c>
      <c r="AX277" s="13" t="s">
        <v>80</v>
      </c>
      <c r="AY277" s="217" t="s">
        <v>161</v>
      </c>
    </row>
    <row r="278" spans="1:65" s="13" customFormat="1" ht="10.199999999999999">
      <c r="B278" s="207"/>
      <c r="C278" s="208"/>
      <c r="D278" s="202" t="s">
        <v>172</v>
      </c>
      <c r="E278" s="209" t="s">
        <v>1</v>
      </c>
      <c r="F278" s="210" t="s">
        <v>365</v>
      </c>
      <c r="G278" s="208"/>
      <c r="H278" s="211">
        <v>10.72</v>
      </c>
      <c r="I278" s="212"/>
      <c r="J278" s="208"/>
      <c r="K278" s="208"/>
      <c r="L278" s="213"/>
      <c r="M278" s="214"/>
      <c r="N278" s="215"/>
      <c r="O278" s="215"/>
      <c r="P278" s="215"/>
      <c r="Q278" s="215"/>
      <c r="R278" s="215"/>
      <c r="S278" s="215"/>
      <c r="T278" s="216"/>
      <c r="AT278" s="217" t="s">
        <v>172</v>
      </c>
      <c r="AU278" s="217" t="s">
        <v>162</v>
      </c>
      <c r="AV278" s="13" t="s">
        <v>90</v>
      </c>
      <c r="AW278" s="13" t="s">
        <v>35</v>
      </c>
      <c r="AX278" s="13" t="s">
        <v>80</v>
      </c>
      <c r="AY278" s="217" t="s">
        <v>161</v>
      </c>
    </row>
    <row r="279" spans="1:65" s="15" customFormat="1" ht="10.199999999999999">
      <c r="B279" s="240"/>
      <c r="C279" s="241"/>
      <c r="D279" s="202" t="s">
        <v>172</v>
      </c>
      <c r="E279" s="242" t="s">
        <v>1</v>
      </c>
      <c r="F279" s="243" t="s">
        <v>377</v>
      </c>
      <c r="G279" s="241"/>
      <c r="H279" s="244">
        <v>123.776</v>
      </c>
      <c r="I279" s="245"/>
      <c r="J279" s="241"/>
      <c r="K279" s="241"/>
      <c r="L279" s="246"/>
      <c r="M279" s="247"/>
      <c r="N279" s="248"/>
      <c r="O279" s="248"/>
      <c r="P279" s="248"/>
      <c r="Q279" s="248"/>
      <c r="R279" s="248"/>
      <c r="S279" s="248"/>
      <c r="T279" s="249"/>
      <c r="AT279" s="250" t="s">
        <v>172</v>
      </c>
      <c r="AU279" s="250" t="s">
        <v>162</v>
      </c>
      <c r="AV279" s="15" t="s">
        <v>162</v>
      </c>
      <c r="AW279" s="15" t="s">
        <v>35</v>
      </c>
      <c r="AX279" s="15" t="s">
        <v>80</v>
      </c>
      <c r="AY279" s="250" t="s">
        <v>161</v>
      </c>
    </row>
    <row r="280" spans="1:65" s="14" customFormat="1" ht="10.199999999999999">
      <c r="B280" s="218"/>
      <c r="C280" s="219"/>
      <c r="D280" s="202" t="s">
        <v>172</v>
      </c>
      <c r="E280" s="220" t="s">
        <v>1</v>
      </c>
      <c r="F280" s="221" t="s">
        <v>266</v>
      </c>
      <c r="G280" s="219"/>
      <c r="H280" s="222">
        <v>433.15900000000005</v>
      </c>
      <c r="I280" s="223"/>
      <c r="J280" s="219"/>
      <c r="K280" s="219"/>
      <c r="L280" s="224"/>
      <c r="M280" s="225"/>
      <c r="N280" s="226"/>
      <c r="O280" s="226"/>
      <c r="P280" s="226"/>
      <c r="Q280" s="226"/>
      <c r="R280" s="226"/>
      <c r="S280" s="226"/>
      <c r="T280" s="227"/>
      <c r="AT280" s="228" t="s">
        <v>172</v>
      </c>
      <c r="AU280" s="228" t="s">
        <v>162</v>
      </c>
      <c r="AV280" s="14" t="s">
        <v>168</v>
      </c>
      <c r="AW280" s="14" t="s">
        <v>35</v>
      </c>
      <c r="AX280" s="14" t="s">
        <v>88</v>
      </c>
      <c r="AY280" s="228" t="s">
        <v>161</v>
      </c>
    </row>
    <row r="281" spans="1:65" s="2" customFormat="1" ht="24.15" customHeight="1">
      <c r="A281" s="35"/>
      <c r="B281" s="36"/>
      <c r="C281" s="188" t="s">
        <v>378</v>
      </c>
      <c r="D281" s="188" t="s">
        <v>164</v>
      </c>
      <c r="E281" s="189" t="s">
        <v>379</v>
      </c>
      <c r="F281" s="190" t="s">
        <v>380</v>
      </c>
      <c r="G281" s="191" t="s">
        <v>176</v>
      </c>
      <c r="H281" s="192">
        <v>433.15899999999999</v>
      </c>
      <c r="I281" s="193"/>
      <c r="J281" s="194">
        <f>ROUND(I281*H281,2)</f>
        <v>0</v>
      </c>
      <c r="K281" s="195"/>
      <c r="L281" s="40"/>
      <c r="M281" s="196" t="s">
        <v>1</v>
      </c>
      <c r="N281" s="197" t="s">
        <v>45</v>
      </c>
      <c r="O281" s="72"/>
      <c r="P281" s="198">
        <f>O281*H281</f>
        <v>0</v>
      </c>
      <c r="Q281" s="198">
        <v>6.7999999999999996E-3</v>
      </c>
      <c r="R281" s="198">
        <f>Q281*H281</f>
        <v>2.9454811999999997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168</v>
      </c>
      <c r="AT281" s="200" t="s">
        <v>164</v>
      </c>
      <c r="AU281" s="200" t="s">
        <v>162</v>
      </c>
      <c r="AY281" s="18" t="s">
        <v>161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88</v>
      </c>
      <c r="BK281" s="201">
        <f>ROUND(I281*H281,2)</f>
        <v>0</v>
      </c>
      <c r="BL281" s="18" t="s">
        <v>168</v>
      </c>
      <c r="BM281" s="200" t="s">
        <v>381</v>
      </c>
    </row>
    <row r="282" spans="1:65" s="2" customFormat="1" ht="28.8">
      <c r="A282" s="35"/>
      <c r="B282" s="36"/>
      <c r="C282" s="37"/>
      <c r="D282" s="202" t="s">
        <v>170</v>
      </c>
      <c r="E282" s="37"/>
      <c r="F282" s="203" t="s">
        <v>382</v>
      </c>
      <c r="G282" s="37"/>
      <c r="H282" s="37"/>
      <c r="I282" s="204"/>
      <c r="J282" s="37"/>
      <c r="K282" s="37"/>
      <c r="L282" s="40"/>
      <c r="M282" s="205"/>
      <c r="N282" s="206"/>
      <c r="O282" s="72"/>
      <c r="P282" s="72"/>
      <c r="Q282" s="72"/>
      <c r="R282" s="72"/>
      <c r="S282" s="72"/>
      <c r="T282" s="73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170</v>
      </c>
      <c r="AU282" s="18" t="s">
        <v>162</v>
      </c>
    </row>
    <row r="283" spans="1:65" s="13" customFormat="1" ht="20.399999999999999">
      <c r="B283" s="207"/>
      <c r="C283" s="208"/>
      <c r="D283" s="202" t="s">
        <v>172</v>
      </c>
      <c r="E283" s="209" t="s">
        <v>1</v>
      </c>
      <c r="F283" s="210" t="s">
        <v>371</v>
      </c>
      <c r="G283" s="208"/>
      <c r="H283" s="211">
        <v>95.316000000000003</v>
      </c>
      <c r="I283" s="212"/>
      <c r="J283" s="208"/>
      <c r="K283" s="208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172</v>
      </c>
      <c r="AU283" s="217" t="s">
        <v>162</v>
      </c>
      <c r="AV283" s="13" t="s">
        <v>90</v>
      </c>
      <c r="AW283" s="13" t="s">
        <v>35</v>
      </c>
      <c r="AX283" s="13" t="s">
        <v>80</v>
      </c>
      <c r="AY283" s="217" t="s">
        <v>161</v>
      </c>
    </row>
    <row r="284" spans="1:65" s="13" customFormat="1" ht="20.399999999999999">
      <c r="B284" s="207"/>
      <c r="C284" s="208"/>
      <c r="D284" s="202" t="s">
        <v>172</v>
      </c>
      <c r="E284" s="209" t="s">
        <v>1</v>
      </c>
      <c r="F284" s="210" t="s">
        <v>372</v>
      </c>
      <c r="G284" s="208"/>
      <c r="H284" s="211">
        <v>120.821</v>
      </c>
      <c r="I284" s="212"/>
      <c r="J284" s="208"/>
      <c r="K284" s="208"/>
      <c r="L284" s="213"/>
      <c r="M284" s="214"/>
      <c r="N284" s="215"/>
      <c r="O284" s="215"/>
      <c r="P284" s="215"/>
      <c r="Q284" s="215"/>
      <c r="R284" s="215"/>
      <c r="S284" s="215"/>
      <c r="T284" s="216"/>
      <c r="AT284" s="217" t="s">
        <v>172</v>
      </c>
      <c r="AU284" s="217" t="s">
        <v>162</v>
      </c>
      <c r="AV284" s="13" t="s">
        <v>90</v>
      </c>
      <c r="AW284" s="13" t="s">
        <v>35</v>
      </c>
      <c r="AX284" s="13" t="s">
        <v>80</v>
      </c>
      <c r="AY284" s="217" t="s">
        <v>161</v>
      </c>
    </row>
    <row r="285" spans="1:65" s="13" customFormat="1" ht="10.199999999999999">
      <c r="B285" s="207"/>
      <c r="C285" s="208"/>
      <c r="D285" s="202" t="s">
        <v>172</v>
      </c>
      <c r="E285" s="209" t="s">
        <v>1</v>
      </c>
      <c r="F285" s="210" t="s">
        <v>373</v>
      </c>
      <c r="G285" s="208"/>
      <c r="H285" s="211">
        <v>24.254999999999999</v>
      </c>
      <c r="I285" s="212"/>
      <c r="J285" s="208"/>
      <c r="K285" s="208"/>
      <c r="L285" s="213"/>
      <c r="M285" s="214"/>
      <c r="N285" s="215"/>
      <c r="O285" s="215"/>
      <c r="P285" s="215"/>
      <c r="Q285" s="215"/>
      <c r="R285" s="215"/>
      <c r="S285" s="215"/>
      <c r="T285" s="216"/>
      <c r="AT285" s="217" t="s">
        <v>172</v>
      </c>
      <c r="AU285" s="217" t="s">
        <v>162</v>
      </c>
      <c r="AV285" s="13" t="s">
        <v>90</v>
      </c>
      <c r="AW285" s="13" t="s">
        <v>35</v>
      </c>
      <c r="AX285" s="13" t="s">
        <v>80</v>
      </c>
      <c r="AY285" s="217" t="s">
        <v>161</v>
      </c>
    </row>
    <row r="286" spans="1:65" s="13" customFormat="1" ht="10.199999999999999">
      <c r="B286" s="207"/>
      <c r="C286" s="208"/>
      <c r="D286" s="202" t="s">
        <v>172</v>
      </c>
      <c r="E286" s="209" t="s">
        <v>1</v>
      </c>
      <c r="F286" s="210" t="s">
        <v>374</v>
      </c>
      <c r="G286" s="208"/>
      <c r="H286" s="211">
        <v>20.553999999999998</v>
      </c>
      <c r="I286" s="212"/>
      <c r="J286" s="208"/>
      <c r="K286" s="208"/>
      <c r="L286" s="213"/>
      <c r="M286" s="214"/>
      <c r="N286" s="215"/>
      <c r="O286" s="215"/>
      <c r="P286" s="215"/>
      <c r="Q286" s="215"/>
      <c r="R286" s="215"/>
      <c r="S286" s="215"/>
      <c r="T286" s="216"/>
      <c r="AT286" s="217" t="s">
        <v>172</v>
      </c>
      <c r="AU286" s="217" t="s">
        <v>162</v>
      </c>
      <c r="AV286" s="13" t="s">
        <v>90</v>
      </c>
      <c r="AW286" s="13" t="s">
        <v>35</v>
      </c>
      <c r="AX286" s="13" t="s">
        <v>80</v>
      </c>
      <c r="AY286" s="217" t="s">
        <v>161</v>
      </c>
    </row>
    <row r="287" spans="1:65" s="13" customFormat="1" ht="10.199999999999999">
      <c r="B287" s="207"/>
      <c r="C287" s="208"/>
      <c r="D287" s="202" t="s">
        <v>172</v>
      </c>
      <c r="E287" s="209" t="s">
        <v>1</v>
      </c>
      <c r="F287" s="210" t="s">
        <v>375</v>
      </c>
      <c r="G287" s="208"/>
      <c r="H287" s="211">
        <v>27.379000000000001</v>
      </c>
      <c r="I287" s="212"/>
      <c r="J287" s="208"/>
      <c r="K287" s="208"/>
      <c r="L287" s="213"/>
      <c r="M287" s="214"/>
      <c r="N287" s="215"/>
      <c r="O287" s="215"/>
      <c r="P287" s="215"/>
      <c r="Q287" s="215"/>
      <c r="R287" s="215"/>
      <c r="S287" s="215"/>
      <c r="T287" s="216"/>
      <c r="AT287" s="217" t="s">
        <v>172</v>
      </c>
      <c r="AU287" s="217" t="s">
        <v>162</v>
      </c>
      <c r="AV287" s="13" t="s">
        <v>90</v>
      </c>
      <c r="AW287" s="13" t="s">
        <v>35</v>
      </c>
      <c r="AX287" s="13" t="s">
        <v>80</v>
      </c>
      <c r="AY287" s="217" t="s">
        <v>161</v>
      </c>
    </row>
    <row r="288" spans="1:65" s="13" customFormat="1" ht="20.399999999999999">
      <c r="B288" s="207"/>
      <c r="C288" s="208"/>
      <c r="D288" s="202" t="s">
        <v>172</v>
      </c>
      <c r="E288" s="209" t="s">
        <v>1</v>
      </c>
      <c r="F288" s="210" t="s">
        <v>376</v>
      </c>
      <c r="G288" s="208"/>
      <c r="H288" s="211">
        <v>21.058</v>
      </c>
      <c r="I288" s="212"/>
      <c r="J288" s="208"/>
      <c r="K288" s="208"/>
      <c r="L288" s="213"/>
      <c r="M288" s="214"/>
      <c r="N288" s="215"/>
      <c r="O288" s="215"/>
      <c r="P288" s="215"/>
      <c r="Q288" s="215"/>
      <c r="R288" s="215"/>
      <c r="S288" s="215"/>
      <c r="T288" s="216"/>
      <c r="AT288" s="217" t="s">
        <v>172</v>
      </c>
      <c r="AU288" s="217" t="s">
        <v>162</v>
      </c>
      <c r="AV288" s="13" t="s">
        <v>90</v>
      </c>
      <c r="AW288" s="13" t="s">
        <v>35</v>
      </c>
      <c r="AX288" s="13" t="s">
        <v>80</v>
      </c>
      <c r="AY288" s="217" t="s">
        <v>161</v>
      </c>
    </row>
    <row r="289" spans="1:65" s="15" customFormat="1" ht="10.199999999999999">
      <c r="B289" s="240"/>
      <c r="C289" s="241"/>
      <c r="D289" s="202" t="s">
        <v>172</v>
      </c>
      <c r="E289" s="242" t="s">
        <v>1</v>
      </c>
      <c r="F289" s="243" t="s">
        <v>377</v>
      </c>
      <c r="G289" s="241"/>
      <c r="H289" s="244">
        <v>309.38299999999998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AT289" s="250" t="s">
        <v>172</v>
      </c>
      <c r="AU289" s="250" t="s">
        <v>162</v>
      </c>
      <c r="AV289" s="15" t="s">
        <v>162</v>
      </c>
      <c r="AW289" s="15" t="s">
        <v>35</v>
      </c>
      <c r="AX289" s="15" t="s">
        <v>80</v>
      </c>
      <c r="AY289" s="250" t="s">
        <v>161</v>
      </c>
    </row>
    <row r="290" spans="1:65" s="13" customFormat="1" ht="10.199999999999999">
      <c r="B290" s="207"/>
      <c r="C290" s="208"/>
      <c r="D290" s="202" t="s">
        <v>172</v>
      </c>
      <c r="E290" s="209" t="s">
        <v>1</v>
      </c>
      <c r="F290" s="210" t="s">
        <v>362</v>
      </c>
      <c r="G290" s="208"/>
      <c r="H290" s="211">
        <v>49.014000000000003</v>
      </c>
      <c r="I290" s="212"/>
      <c r="J290" s="208"/>
      <c r="K290" s="208"/>
      <c r="L290" s="213"/>
      <c r="M290" s="214"/>
      <c r="N290" s="215"/>
      <c r="O290" s="215"/>
      <c r="P290" s="215"/>
      <c r="Q290" s="215"/>
      <c r="R290" s="215"/>
      <c r="S290" s="215"/>
      <c r="T290" s="216"/>
      <c r="AT290" s="217" t="s">
        <v>172</v>
      </c>
      <c r="AU290" s="217" t="s">
        <v>162</v>
      </c>
      <c r="AV290" s="13" t="s">
        <v>90</v>
      </c>
      <c r="AW290" s="13" t="s">
        <v>35</v>
      </c>
      <c r="AX290" s="13" t="s">
        <v>80</v>
      </c>
      <c r="AY290" s="217" t="s">
        <v>161</v>
      </c>
    </row>
    <row r="291" spans="1:65" s="13" customFormat="1" ht="10.199999999999999">
      <c r="B291" s="207"/>
      <c r="C291" s="208"/>
      <c r="D291" s="202" t="s">
        <v>172</v>
      </c>
      <c r="E291" s="209" t="s">
        <v>1</v>
      </c>
      <c r="F291" s="210" t="s">
        <v>363</v>
      </c>
      <c r="G291" s="208"/>
      <c r="H291" s="211">
        <v>42.936999999999998</v>
      </c>
      <c r="I291" s="212"/>
      <c r="J291" s="208"/>
      <c r="K291" s="208"/>
      <c r="L291" s="213"/>
      <c r="M291" s="214"/>
      <c r="N291" s="215"/>
      <c r="O291" s="215"/>
      <c r="P291" s="215"/>
      <c r="Q291" s="215"/>
      <c r="R291" s="215"/>
      <c r="S291" s="215"/>
      <c r="T291" s="216"/>
      <c r="AT291" s="217" t="s">
        <v>172</v>
      </c>
      <c r="AU291" s="217" t="s">
        <v>162</v>
      </c>
      <c r="AV291" s="13" t="s">
        <v>90</v>
      </c>
      <c r="AW291" s="13" t="s">
        <v>35</v>
      </c>
      <c r="AX291" s="13" t="s">
        <v>80</v>
      </c>
      <c r="AY291" s="217" t="s">
        <v>161</v>
      </c>
    </row>
    <row r="292" spans="1:65" s="13" customFormat="1" ht="10.199999999999999">
      <c r="B292" s="207"/>
      <c r="C292" s="208"/>
      <c r="D292" s="202" t="s">
        <v>172</v>
      </c>
      <c r="E292" s="209" t="s">
        <v>1</v>
      </c>
      <c r="F292" s="210" t="s">
        <v>364</v>
      </c>
      <c r="G292" s="208"/>
      <c r="H292" s="211">
        <v>21.105</v>
      </c>
      <c r="I292" s="212"/>
      <c r="J292" s="208"/>
      <c r="K292" s="208"/>
      <c r="L292" s="213"/>
      <c r="M292" s="214"/>
      <c r="N292" s="215"/>
      <c r="O292" s="215"/>
      <c r="P292" s="215"/>
      <c r="Q292" s="215"/>
      <c r="R292" s="215"/>
      <c r="S292" s="215"/>
      <c r="T292" s="216"/>
      <c r="AT292" s="217" t="s">
        <v>172</v>
      </c>
      <c r="AU292" s="217" t="s">
        <v>162</v>
      </c>
      <c r="AV292" s="13" t="s">
        <v>90</v>
      </c>
      <c r="AW292" s="13" t="s">
        <v>35</v>
      </c>
      <c r="AX292" s="13" t="s">
        <v>80</v>
      </c>
      <c r="AY292" s="217" t="s">
        <v>161</v>
      </c>
    </row>
    <row r="293" spans="1:65" s="13" customFormat="1" ht="10.199999999999999">
      <c r="B293" s="207"/>
      <c r="C293" s="208"/>
      <c r="D293" s="202" t="s">
        <v>172</v>
      </c>
      <c r="E293" s="209" t="s">
        <v>1</v>
      </c>
      <c r="F293" s="210" t="s">
        <v>365</v>
      </c>
      <c r="G293" s="208"/>
      <c r="H293" s="211">
        <v>10.72</v>
      </c>
      <c r="I293" s="212"/>
      <c r="J293" s="208"/>
      <c r="K293" s="208"/>
      <c r="L293" s="213"/>
      <c r="M293" s="214"/>
      <c r="N293" s="215"/>
      <c r="O293" s="215"/>
      <c r="P293" s="215"/>
      <c r="Q293" s="215"/>
      <c r="R293" s="215"/>
      <c r="S293" s="215"/>
      <c r="T293" s="216"/>
      <c r="AT293" s="217" t="s">
        <v>172</v>
      </c>
      <c r="AU293" s="217" t="s">
        <v>162</v>
      </c>
      <c r="AV293" s="13" t="s">
        <v>90</v>
      </c>
      <c r="AW293" s="13" t="s">
        <v>35</v>
      </c>
      <c r="AX293" s="13" t="s">
        <v>80</v>
      </c>
      <c r="AY293" s="217" t="s">
        <v>161</v>
      </c>
    </row>
    <row r="294" spans="1:65" s="15" customFormat="1" ht="10.199999999999999">
      <c r="B294" s="240"/>
      <c r="C294" s="241"/>
      <c r="D294" s="202" t="s">
        <v>172</v>
      </c>
      <c r="E294" s="242" t="s">
        <v>1</v>
      </c>
      <c r="F294" s="243" t="s">
        <v>377</v>
      </c>
      <c r="G294" s="241"/>
      <c r="H294" s="244">
        <v>123.776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AT294" s="250" t="s">
        <v>172</v>
      </c>
      <c r="AU294" s="250" t="s">
        <v>162</v>
      </c>
      <c r="AV294" s="15" t="s">
        <v>162</v>
      </c>
      <c r="AW294" s="15" t="s">
        <v>35</v>
      </c>
      <c r="AX294" s="15" t="s">
        <v>80</v>
      </c>
      <c r="AY294" s="250" t="s">
        <v>161</v>
      </c>
    </row>
    <row r="295" spans="1:65" s="14" customFormat="1" ht="10.199999999999999">
      <c r="B295" s="218"/>
      <c r="C295" s="219"/>
      <c r="D295" s="202" t="s">
        <v>172</v>
      </c>
      <c r="E295" s="220" t="s">
        <v>1</v>
      </c>
      <c r="F295" s="221" t="s">
        <v>266</v>
      </c>
      <c r="G295" s="219"/>
      <c r="H295" s="222">
        <v>433.15900000000005</v>
      </c>
      <c r="I295" s="223"/>
      <c r="J295" s="219"/>
      <c r="K295" s="219"/>
      <c r="L295" s="224"/>
      <c r="M295" s="225"/>
      <c r="N295" s="226"/>
      <c r="O295" s="226"/>
      <c r="P295" s="226"/>
      <c r="Q295" s="226"/>
      <c r="R295" s="226"/>
      <c r="S295" s="226"/>
      <c r="T295" s="227"/>
      <c r="AT295" s="228" t="s">
        <v>172</v>
      </c>
      <c r="AU295" s="228" t="s">
        <v>162</v>
      </c>
      <c r="AV295" s="14" t="s">
        <v>168</v>
      </c>
      <c r="AW295" s="14" t="s">
        <v>35</v>
      </c>
      <c r="AX295" s="14" t="s">
        <v>88</v>
      </c>
      <c r="AY295" s="228" t="s">
        <v>161</v>
      </c>
    </row>
    <row r="296" spans="1:65" s="2" customFormat="1" ht="21.75" customHeight="1">
      <c r="A296" s="35"/>
      <c r="B296" s="36"/>
      <c r="C296" s="188" t="s">
        <v>383</v>
      </c>
      <c r="D296" s="188" t="s">
        <v>164</v>
      </c>
      <c r="E296" s="189" t="s">
        <v>384</v>
      </c>
      <c r="F296" s="190" t="s">
        <v>385</v>
      </c>
      <c r="G296" s="191" t="s">
        <v>176</v>
      </c>
      <c r="H296" s="192">
        <v>275.995</v>
      </c>
      <c r="I296" s="193"/>
      <c r="J296" s="194">
        <f>ROUND(I296*H296,2)</f>
        <v>0</v>
      </c>
      <c r="K296" s="195"/>
      <c r="L296" s="40"/>
      <c r="M296" s="196" t="s">
        <v>1</v>
      </c>
      <c r="N296" s="197" t="s">
        <v>45</v>
      </c>
      <c r="O296" s="72"/>
      <c r="P296" s="198">
        <f>O296*H296</f>
        <v>0</v>
      </c>
      <c r="Q296" s="198">
        <v>3.0000000000000001E-3</v>
      </c>
      <c r="R296" s="198">
        <f>Q296*H296</f>
        <v>0.82798500000000008</v>
      </c>
      <c r="S296" s="198">
        <v>0</v>
      </c>
      <c r="T296" s="19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0" t="s">
        <v>168</v>
      </c>
      <c r="AT296" s="200" t="s">
        <v>164</v>
      </c>
      <c r="AU296" s="200" t="s">
        <v>162</v>
      </c>
      <c r="AY296" s="18" t="s">
        <v>161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18" t="s">
        <v>88</v>
      </c>
      <c r="BK296" s="201">
        <f>ROUND(I296*H296,2)</f>
        <v>0</v>
      </c>
      <c r="BL296" s="18" t="s">
        <v>168</v>
      </c>
      <c r="BM296" s="200" t="s">
        <v>386</v>
      </c>
    </row>
    <row r="297" spans="1:65" s="2" customFormat="1" ht="19.2">
      <c r="A297" s="35"/>
      <c r="B297" s="36"/>
      <c r="C297" s="37"/>
      <c r="D297" s="202" t="s">
        <v>170</v>
      </c>
      <c r="E297" s="37"/>
      <c r="F297" s="203" t="s">
        <v>387</v>
      </c>
      <c r="G297" s="37"/>
      <c r="H297" s="37"/>
      <c r="I297" s="204"/>
      <c r="J297" s="37"/>
      <c r="K297" s="37"/>
      <c r="L297" s="40"/>
      <c r="M297" s="205"/>
      <c r="N297" s="206"/>
      <c r="O297" s="72"/>
      <c r="P297" s="72"/>
      <c r="Q297" s="72"/>
      <c r="R297" s="72"/>
      <c r="S297" s="72"/>
      <c r="T297" s="73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170</v>
      </c>
      <c r="AU297" s="18" t="s">
        <v>162</v>
      </c>
    </row>
    <row r="298" spans="1:65" s="13" customFormat="1" ht="20.399999999999999">
      <c r="B298" s="207"/>
      <c r="C298" s="208"/>
      <c r="D298" s="202" t="s">
        <v>172</v>
      </c>
      <c r="E298" s="209" t="s">
        <v>1</v>
      </c>
      <c r="F298" s="210" t="s">
        <v>371</v>
      </c>
      <c r="G298" s="208"/>
      <c r="H298" s="211">
        <v>95.316000000000003</v>
      </c>
      <c r="I298" s="212"/>
      <c r="J298" s="208"/>
      <c r="K298" s="208"/>
      <c r="L298" s="213"/>
      <c r="M298" s="214"/>
      <c r="N298" s="215"/>
      <c r="O298" s="215"/>
      <c r="P298" s="215"/>
      <c r="Q298" s="215"/>
      <c r="R298" s="215"/>
      <c r="S298" s="215"/>
      <c r="T298" s="216"/>
      <c r="AT298" s="217" t="s">
        <v>172</v>
      </c>
      <c r="AU298" s="217" t="s">
        <v>162</v>
      </c>
      <c r="AV298" s="13" t="s">
        <v>90</v>
      </c>
      <c r="AW298" s="13" t="s">
        <v>35</v>
      </c>
      <c r="AX298" s="13" t="s">
        <v>80</v>
      </c>
      <c r="AY298" s="217" t="s">
        <v>161</v>
      </c>
    </row>
    <row r="299" spans="1:65" s="13" customFormat="1" ht="20.399999999999999">
      <c r="B299" s="207"/>
      <c r="C299" s="208"/>
      <c r="D299" s="202" t="s">
        <v>172</v>
      </c>
      <c r="E299" s="209" t="s">
        <v>1</v>
      </c>
      <c r="F299" s="210" t="s">
        <v>388</v>
      </c>
      <c r="G299" s="208"/>
      <c r="H299" s="211">
        <v>108.393</v>
      </c>
      <c r="I299" s="212"/>
      <c r="J299" s="208"/>
      <c r="K299" s="208"/>
      <c r="L299" s="213"/>
      <c r="M299" s="214"/>
      <c r="N299" s="215"/>
      <c r="O299" s="215"/>
      <c r="P299" s="215"/>
      <c r="Q299" s="215"/>
      <c r="R299" s="215"/>
      <c r="S299" s="215"/>
      <c r="T299" s="216"/>
      <c r="AT299" s="217" t="s">
        <v>172</v>
      </c>
      <c r="AU299" s="217" t="s">
        <v>162</v>
      </c>
      <c r="AV299" s="13" t="s">
        <v>90</v>
      </c>
      <c r="AW299" s="13" t="s">
        <v>35</v>
      </c>
      <c r="AX299" s="13" t="s">
        <v>80</v>
      </c>
      <c r="AY299" s="217" t="s">
        <v>161</v>
      </c>
    </row>
    <row r="300" spans="1:65" s="13" customFormat="1" ht="10.199999999999999">
      <c r="B300" s="207"/>
      <c r="C300" s="208"/>
      <c r="D300" s="202" t="s">
        <v>172</v>
      </c>
      <c r="E300" s="209" t="s">
        <v>1</v>
      </c>
      <c r="F300" s="210" t="s">
        <v>389</v>
      </c>
      <c r="G300" s="208"/>
      <c r="H300" s="211">
        <v>4.5650000000000004</v>
      </c>
      <c r="I300" s="212"/>
      <c r="J300" s="208"/>
      <c r="K300" s="208"/>
      <c r="L300" s="213"/>
      <c r="M300" s="214"/>
      <c r="N300" s="215"/>
      <c r="O300" s="215"/>
      <c r="P300" s="215"/>
      <c r="Q300" s="215"/>
      <c r="R300" s="215"/>
      <c r="S300" s="215"/>
      <c r="T300" s="216"/>
      <c r="AT300" s="217" t="s">
        <v>172</v>
      </c>
      <c r="AU300" s="217" t="s">
        <v>162</v>
      </c>
      <c r="AV300" s="13" t="s">
        <v>90</v>
      </c>
      <c r="AW300" s="13" t="s">
        <v>35</v>
      </c>
      <c r="AX300" s="13" t="s">
        <v>80</v>
      </c>
      <c r="AY300" s="217" t="s">
        <v>161</v>
      </c>
    </row>
    <row r="301" spans="1:65" s="13" customFormat="1" ht="10.199999999999999">
      <c r="B301" s="207"/>
      <c r="C301" s="208"/>
      <c r="D301" s="202" t="s">
        <v>172</v>
      </c>
      <c r="E301" s="209" t="s">
        <v>1</v>
      </c>
      <c r="F301" s="210" t="s">
        <v>390</v>
      </c>
      <c r="G301" s="208"/>
      <c r="H301" s="211">
        <v>3.919</v>
      </c>
      <c r="I301" s="212"/>
      <c r="J301" s="208"/>
      <c r="K301" s="208"/>
      <c r="L301" s="213"/>
      <c r="M301" s="214"/>
      <c r="N301" s="215"/>
      <c r="O301" s="215"/>
      <c r="P301" s="215"/>
      <c r="Q301" s="215"/>
      <c r="R301" s="215"/>
      <c r="S301" s="215"/>
      <c r="T301" s="216"/>
      <c r="AT301" s="217" t="s">
        <v>172</v>
      </c>
      <c r="AU301" s="217" t="s">
        <v>162</v>
      </c>
      <c r="AV301" s="13" t="s">
        <v>90</v>
      </c>
      <c r="AW301" s="13" t="s">
        <v>35</v>
      </c>
      <c r="AX301" s="13" t="s">
        <v>80</v>
      </c>
      <c r="AY301" s="217" t="s">
        <v>161</v>
      </c>
    </row>
    <row r="302" spans="1:65" s="13" customFormat="1" ht="10.199999999999999">
      <c r="B302" s="207"/>
      <c r="C302" s="208"/>
      <c r="D302" s="202" t="s">
        <v>172</v>
      </c>
      <c r="E302" s="209" t="s">
        <v>1</v>
      </c>
      <c r="F302" s="210" t="s">
        <v>391</v>
      </c>
      <c r="G302" s="208"/>
      <c r="H302" s="211">
        <v>5.0739999999999998</v>
      </c>
      <c r="I302" s="212"/>
      <c r="J302" s="208"/>
      <c r="K302" s="208"/>
      <c r="L302" s="213"/>
      <c r="M302" s="214"/>
      <c r="N302" s="215"/>
      <c r="O302" s="215"/>
      <c r="P302" s="215"/>
      <c r="Q302" s="215"/>
      <c r="R302" s="215"/>
      <c r="S302" s="215"/>
      <c r="T302" s="216"/>
      <c r="AT302" s="217" t="s">
        <v>172</v>
      </c>
      <c r="AU302" s="217" t="s">
        <v>162</v>
      </c>
      <c r="AV302" s="13" t="s">
        <v>90</v>
      </c>
      <c r="AW302" s="13" t="s">
        <v>35</v>
      </c>
      <c r="AX302" s="13" t="s">
        <v>80</v>
      </c>
      <c r="AY302" s="217" t="s">
        <v>161</v>
      </c>
    </row>
    <row r="303" spans="1:65" s="13" customFormat="1" ht="20.399999999999999">
      <c r="B303" s="207"/>
      <c r="C303" s="208"/>
      <c r="D303" s="202" t="s">
        <v>172</v>
      </c>
      <c r="E303" s="209" t="s">
        <v>1</v>
      </c>
      <c r="F303" s="210" t="s">
        <v>376</v>
      </c>
      <c r="G303" s="208"/>
      <c r="H303" s="211">
        <v>21.058</v>
      </c>
      <c r="I303" s="212"/>
      <c r="J303" s="208"/>
      <c r="K303" s="208"/>
      <c r="L303" s="213"/>
      <c r="M303" s="214"/>
      <c r="N303" s="215"/>
      <c r="O303" s="215"/>
      <c r="P303" s="215"/>
      <c r="Q303" s="215"/>
      <c r="R303" s="215"/>
      <c r="S303" s="215"/>
      <c r="T303" s="216"/>
      <c r="AT303" s="217" t="s">
        <v>172</v>
      </c>
      <c r="AU303" s="217" t="s">
        <v>162</v>
      </c>
      <c r="AV303" s="13" t="s">
        <v>90</v>
      </c>
      <c r="AW303" s="13" t="s">
        <v>35</v>
      </c>
      <c r="AX303" s="13" t="s">
        <v>80</v>
      </c>
      <c r="AY303" s="217" t="s">
        <v>161</v>
      </c>
    </row>
    <row r="304" spans="1:65" s="15" customFormat="1" ht="10.199999999999999">
      <c r="B304" s="240"/>
      <c r="C304" s="241"/>
      <c r="D304" s="202" t="s">
        <v>172</v>
      </c>
      <c r="E304" s="242" t="s">
        <v>1</v>
      </c>
      <c r="F304" s="243" t="s">
        <v>377</v>
      </c>
      <c r="G304" s="241"/>
      <c r="H304" s="244">
        <v>238.32500000000002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AT304" s="250" t="s">
        <v>172</v>
      </c>
      <c r="AU304" s="250" t="s">
        <v>162</v>
      </c>
      <c r="AV304" s="15" t="s">
        <v>162</v>
      </c>
      <c r="AW304" s="15" t="s">
        <v>35</v>
      </c>
      <c r="AX304" s="15" t="s">
        <v>80</v>
      </c>
      <c r="AY304" s="250" t="s">
        <v>161</v>
      </c>
    </row>
    <row r="305" spans="1:65" s="13" customFormat="1" ht="10.199999999999999">
      <c r="B305" s="207"/>
      <c r="C305" s="208"/>
      <c r="D305" s="202" t="s">
        <v>172</v>
      </c>
      <c r="E305" s="209" t="s">
        <v>1</v>
      </c>
      <c r="F305" s="210" t="s">
        <v>392</v>
      </c>
      <c r="G305" s="208"/>
      <c r="H305" s="211">
        <v>12.74</v>
      </c>
      <c r="I305" s="212"/>
      <c r="J305" s="208"/>
      <c r="K305" s="208"/>
      <c r="L305" s="213"/>
      <c r="M305" s="214"/>
      <c r="N305" s="215"/>
      <c r="O305" s="215"/>
      <c r="P305" s="215"/>
      <c r="Q305" s="215"/>
      <c r="R305" s="215"/>
      <c r="S305" s="215"/>
      <c r="T305" s="216"/>
      <c r="AT305" s="217" t="s">
        <v>172</v>
      </c>
      <c r="AU305" s="217" t="s">
        <v>162</v>
      </c>
      <c r="AV305" s="13" t="s">
        <v>90</v>
      </c>
      <c r="AW305" s="13" t="s">
        <v>35</v>
      </c>
      <c r="AX305" s="13" t="s">
        <v>80</v>
      </c>
      <c r="AY305" s="217" t="s">
        <v>161</v>
      </c>
    </row>
    <row r="306" spans="1:65" s="13" customFormat="1" ht="10.199999999999999">
      <c r="B306" s="207"/>
      <c r="C306" s="208"/>
      <c r="D306" s="202" t="s">
        <v>172</v>
      </c>
      <c r="E306" s="209" t="s">
        <v>1</v>
      </c>
      <c r="F306" s="210" t="s">
        <v>393</v>
      </c>
      <c r="G306" s="208"/>
      <c r="H306" s="211">
        <v>10.744999999999999</v>
      </c>
      <c r="I306" s="212"/>
      <c r="J306" s="208"/>
      <c r="K306" s="208"/>
      <c r="L306" s="213"/>
      <c r="M306" s="214"/>
      <c r="N306" s="215"/>
      <c r="O306" s="215"/>
      <c r="P306" s="215"/>
      <c r="Q306" s="215"/>
      <c r="R306" s="215"/>
      <c r="S306" s="215"/>
      <c r="T306" s="216"/>
      <c r="AT306" s="217" t="s">
        <v>172</v>
      </c>
      <c r="AU306" s="217" t="s">
        <v>162</v>
      </c>
      <c r="AV306" s="13" t="s">
        <v>90</v>
      </c>
      <c r="AW306" s="13" t="s">
        <v>35</v>
      </c>
      <c r="AX306" s="13" t="s">
        <v>80</v>
      </c>
      <c r="AY306" s="217" t="s">
        <v>161</v>
      </c>
    </row>
    <row r="307" spans="1:65" s="13" customFormat="1" ht="10.199999999999999">
      <c r="B307" s="207"/>
      <c r="C307" s="208"/>
      <c r="D307" s="202" t="s">
        <v>172</v>
      </c>
      <c r="E307" s="209" t="s">
        <v>1</v>
      </c>
      <c r="F307" s="210" t="s">
        <v>394</v>
      </c>
      <c r="G307" s="208"/>
      <c r="H307" s="211">
        <v>3.4649999999999999</v>
      </c>
      <c r="I307" s="212"/>
      <c r="J307" s="208"/>
      <c r="K307" s="208"/>
      <c r="L307" s="213"/>
      <c r="M307" s="214"/>
      <c r="N307" s="215"/>
      <c r="O307" s="215"/>
      <c r="P307" s="215"/>
      <c r="Q307" s="215"/>
      <c r="R307" s="215"/>
      <c r="S307" s="215"/>
      <c r="T307" s="216"/>
      <c r="AT307" s="217" t="s">
        <v>172</v>
      </c>
      <c r="AU307" s="217" t="s">
        <v>162</v>
      </c>
      <c r="AV307" s="13" t="s">
        <v>90</v>
      </c>
      <c r="AW307" s="13" t="s">
        <v>35</v>
      </c>
      <c r="AX307" s="13" t="s">
        <v>80</v>
      </c>
      <c r="AY307" s="217" t="s">
        <v>161</v>
      </c>
    </row>
    <row r="308" spans="1:65" s="13" customFormat="1" ht="10.199999999999999">
      <c r="B308" s="207"/>
      <c r="C308" s="208"/>
      <c r="D308" s="202" t="s">
        <v>172</v>
      </c>
      <c r="E308" s="209" t="s">
        <v>1</v>
      </c>
      <c r="F308" s="210" t="s">
        <v>365</v>
      </c>
      <c r="G308" s="208"/>
      <c r="H308" s="211">
        <v>10.72</v>
      </c>
      <c r="I308" s="212"/>
      <c r="J308" s="208"/>
      <c r="K308" s="208"/>
      <c r="L308" s="213"/>
      <c r="M308" s="214"/>
      <c r="N308" s="215"/>
      <c r="O308" s="215"/>
      <c r="P308" s="215"/>
      <c r="Q308" s="215"/>
      <c r="R308" s="215"/>
      <c r="S308" s="215"/>
      <c r="T308" s="216"/>
      <c r="AT308" s="217" t="s">
        <v>172</v>
      </c>
      <c r="AU308" s="217" t="s">
        <v>162</v>
      </c>
      <c r="AV308" s="13" t="s">
        <v>90</v>
      </c>
      <c r="AW308" s="13" t="s">
        <v>35</v>
      </c>
      <c r="AX308" s="13" t="s">
        <v>80</v>
      </c>
      <c r="AY308" s="217" t="s">
        <v>161</v>
      </c>
    </row>
    <row r="309" spans="1:65" s="15" customFormat="1" ht="10.199999999999999">
      <c r="B309" s="240"/>
      <c r="C309" s="241"/>
      <c r="D309" s="202" t="s">
        <v>172</v>
      </c>
      <c r="E309" s="242" t="s">
        <v>1</v>
      </c>
      <c r="F309" s="243" t="s">
        <v>377</v>
      </c>
      <c r="G309" s="241"/>
      <c r="H309" s="244">
        <v>37.67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AT309" s="250" t="s">
        <v>172</v>
      </c>
      <c r="AU309" s="250" t="s">
        <v>162</v>
      </c>
      <c r="AV309" s="15" t="s">
        <v>162</v>
      </c>
      <c r="AW309" s="15" t="s">
        <v>35</v>
      </c>
      <c r="AX309" s="15" t="s">
        <v>80</v>
      </c>
      <c r="AY309" s="250" t="s">
        <v>161</v>
      </c>
    </row>
    <row r="310" spans="1:65" s="14" customFormat="1" ht="10.199999999999999">
      <c r="B310" s="218"/>
      <c r="C310" s="219"/>
      <c r="D310" s="202" t="s">
        <v>172</v>
      </c>
      <c r="E310" s="220" t="s">
        <v>1</v>
      </c>
      <c r="F310" s="221" t="s">
        <v>266</v>
      </c>
      <c r="G310" s="219"/>
      <c r="H310" s="222">
        <v>275.995</v>
      </c>
      <c r="I310" s="223"/>
      <c r="J310" s="219"/>
      <c r="K310" s="219"/>
      <c r="L310" s="224"/>
      <c r="M310" s="225"/>
      <c r="N310" s="226"/>
      <c r="O310" s="226"/>
      <c r="P310" s="226"/>
      <c r="Q310" s="226"/>
      <c r="R310" s="226"/>
      <c r="S310" s="226"/>
      <c r="T310" s="227"/>
      <c r="AT310" s="228" t="s">
        <v>172</v>
      </c>
      <c r="AU310" s="228" t="s">
        <v>162</v>
      </c>
      <c r="AV310" s="14" t="s">
        <v>168</v>
      </c>
      <c r="AW310" s="14" t="s">
        <v>35</v>
      </c>
      <c r="AX310" s="14" t="s">
        <v>88</v>
      </c>
      <c r="AY310" s="228" t="s">
        <v>161</v>
      </c>
    </row>
    <row r="311" spans="1:65" s="12" customFormat="1" ht="20.85" customHeight="1">
      <c r="B311" s="172"/>
      <c r="C311" s="173"/>
      <c r="D311" s="174" t="s">
        <v>79</v>
      </c>
      <c r="E311" s="186" t="s">
        <v>395</v>
      </c>
      <c r="F311" s="186" t="s">
        <v>396</v>
      </c>
      <c r="G311" s="173"/>
      <c r="H311" s="173"/>
      <c r="I311" s="176"/>
      <c r="J311" s="187">
        <f>BK311</f>
        <v>0</v>
      </c>
      <c r="K311" s="173"/>
      <c r="L311" s="178"/>
      <c r="M311" s="179"/>
      <c r="N311" s="180"/>
      <c r="O311" s="180"/>
      <c r="P311" s="181">
        <f>SUM(P312:P402)</f>
        <v>0</v>
      </c>
      <c r="Q311" s="180"/>
      <c r="R311" s="181">
        <f>SUM(R312:R402)</f>
        <v>3.1173818799999995</v>
      </c>
      <c r="S311" s="180"/>
      <c r="T311" s="182">
        <f>SUM(T312:T402)</f>
        <v>3.2634999999999999E-3</v>
      </c>
      <c r="AR311" s="183" t="s">
        <v>88</v>
      </c>
      <c r="AT311" s="184" t="s">
        <v>79</v>
      </c>
      <c r="AU311" s="184" t="s">
        <v>90</v>
      </c>
      <c r="AY311" s="183" t="s">
        <v>161</v>
      </c>
      <c r="BK311" s="185">
        <f>SUM(BK312:BK402)</f>
        <v>0</v>
      </c>
    </row>
    <row r="312" spans="1:65" s="2" customFormat="1" ht="24.15" customHeight="1">
      <c r="A312" s="35"/>
      <c r="B312" s="36"/>
      <c r="C312" s="188" t="s">
        <v>397</v>
      </c>
      <c r="D312" s="188" t="s">
        <v>164</v>
      </c>
      <c r="E312" s="189" t="s">
        <v>398</v>
      </c>
      <c r="F312" s="190" t="s">
        <v>399</v>
      </c>
      <c r="G312" s="191" t="s">
        <v>176</v>
      </c>
      <c r="H312" s="192">
        <v>45.314999999999998</v>
      </c>
      <c r="I312" s="193"/>
      <c r="J312" s="194">
        <f>ROUND(I312*H312,2)</f>
        <v>0</v>
      </c>
      <c r="K312" s="195"/>
      <c r="L312" s="40"/>
      <c r="M312" s="196" t="s">
        <v>1</v>
      </c>
      <c r="N312" s="197" t="s">
        <v>45</v>
      </c>
      <c r="O312" s="72"/>
      <c r="P312" s="198">
        <f>O312*H312</f>
        <v>0</v>
      </c>
      <c r="Q312" s="198">
        <v>7.3499999999999998E-3</v>
      </c>
      <c r="R312" s="198">
        <f>Q312*H312</f>
        <v>0.33306524999999998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168</v>
      </c>
      <c r="AT312" s="200" t="s">
        <v>164</v>
      </c>
      <c r="AU312" s="200" t="s">
        <v>162</v>
      </c>
      <c r="AY312" s="18" t="s">
        <v>161</v>
      </c>
      <c r="BE312" s="201">
        <f>IF(N312="základní",J312,0)</f>
        <v>0</v>
      </c>
      <c r="BF312" s="201">
        <f>IF(N312="snížená",J312,0)</f>
        <v>0</v>
      </c>
      <c r="BG312" s="201">
        <f>IF(N312="zákl. přenesená",J312,0)</f>
        <v>0</v>
      </c>
      <c r="BH312" s="201">
        <f>IF(N312="sníž. přenesená",J312,0)</f>
        <v>0</v>
      </c>
      <c r="BI312" s="201">
        <f>IF(N312="nulová",J312,0)</f>
        <v>0</v>
      </c>
      <c r="BJ312" s="18" t="s">
        <v>88</v>
      </c>
      <c r="BK312" s="201">
        <f>ROUND(I312*H312,2)</f>
        <v>0</v>
      </c>
      <c r="BL312" s="18" t="s">
        <v>168</v>
      </c>
      <c r="BM312" s="200" t="s">
        <v>400</v>
      </c>
    </row>
    <row r="313" spans="1:65" s="2" customFormat="1" ht="19.2">
      <c r="A313" s="35"/>
      <c r="B313" s="36"/>
      <c r="C313" s="37"/>
      <c r="D313" s="202" t="s">
        <v>170</v>
      </c>
      <c r="E313" s="37"/>
      <c r="F313" s="203" t="s">
        <v>401</v>
      </c>
      <c r="G313" s="37"/>
      <c r="H313" s="37"/>
      <c r="I313" s="204"/>
      <c r="J313" s="37"/>
      <c r="K313" s="37"/>
      <c r="L313" s="40"/>
      <c r="M313" s="205"/>
      <c r="N313" s="206"/>
      <c r="O313" s="72"/>
      <c r="P313" s="72"/>
      <c r="Q313" s="72"/>
      <c r="R313" s="72"/>
      <c r="S313" s="72"/>
      <c r="T313" s="73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170</v>
      </c>
      <c r="AU313" s="18" t="s">
        <v>162</v>
      </c>
    </row>
    <row r="314" spans="1:65" s="13" customFormat="1" ht="10.199999999999999">
      <c r="B314" s="207"/>
      <c r="C314" s="208"/>
      <c r="D314" s="202" t="s">
        <v>172</v>
      </c>
      <c r="E314" s="209" t="s">
        <v>1</v>
      </c>
      <c r="F314" s="210" t="s">
        <v>207</v>
      </c>
      <c r="G314" s="208"/>
      <c r="H314" s="211">
        <v>45.314999999999998</v>
      </c>
      <c r="I314" s="212"/>
      <c r="J314" s="208"/>
      <c r="K314" s="208"/>
      <c r="L314" s="213"/>
      <c r="M314" s="214"/>
      <c r="N314" s="215"/>
      <c r="O314" s="215"/>
      <c r="P314" s="215"/>
      <c r="Q314" s="215"/>
      <c r="R314" s="215"/>
      <c r="S314" s="215"/>
      <c r="T314" s="216"/>
      <c r="AT314" s="217" t="s">
        <v>172</v>
      </c>
      <c r="AU314" s="217" t="s">
        <v>162</v>
      </c>
      <c r="AV314" s="13" t="s">
        <v>90</v>
      </c>
      <c r="AW314" s="13" t="s">
        <v>35</v>
      </c>
      <c r="AX314" s="13" t="s">
        <v>88</v>
      </c>
      <c r="AY314" s="217" t="s">
        <v>161</v>
      </c>
    </row>
    <row r="315" spans="1:65" s="2" customFormat="1" ht="24.15" customHeight="1">
      <c r="A315" s="35"/>
      <c r="B315" s="36"/>
      <c r="C315" s="188" t="s">
        <v>402</v>
      </c>
      <c r="D315" s="188" t="s">
        <v>164</v>
      </c>
      <c r="E315" s="189" t="s">
        <v>403</v>
      </c>
      <c r="F315" s="190" t="s">
        <v>404</v>
      </c>
      <c r="G315" s="191" t="s">
        <v>176</v>
      </c>
      <c r="H315" s="192">
        <v>45.314999999999998</v>
      </c>
      <c r="I315" s="193"/>
      <c r="J315" s="194">
        <f>ROUND(I315*H315,2)</f>
        <v>0</v>
      </c>
      <c r="K315" s="195"/>
      <c r="L315" s="40"/>
      <c r="M315" s="196" t="s">
        <v>1</v>
      </c>
      <c r="N315" s="197" t="s">
        <v>45</v>
      </c>
      <c r="O315" s="72"/>
      <c r="P315" s="198">
        <f>O315*H315</f>
        <v>0</v>
      </c>
      <c r="Q315" s="198">
        <v>1.8100000000000002E-2</v>
      </c>
      <c r="R315" s="198">
        <f>Q315*H315</f>
        <v>0.82020150000000003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168</v>
      </c>
      <c r="AT315" s="200" t="s">
        <v>164</v>
      </c>
      <c r="AU315" s="200" t="s">
        <v>162</v>
      </c>
      <c r="AY315" s="18" t="s">
        <v>161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88</v>
      </c>
      <c r="BK315" s="201">
        <f>ROUND(I315*H315,2)</f>
        <v>0</v>
      </c>
      <c r="BL315" s="18" t="s">
        <v>168</v>
      </c>
      <c r="BM315" s="200" t="s">
        <v>405</v>
      </c>
    </row>
    <row r="316" spans="1:65" s="2" customFormat="1" ht="19.2">
      <c r="A316" s="35"/>
      <c r="B316" s="36"/>
      <c r="C316" s="37"/>
      <c r="D316" s="202" t="s">
        <v>170</v>
      </c>
      <c r="E316" s="37"/>
      <c r="F316" s="203" t="s">
        <v>406</v>
      </c>
      <c r="G316" s="37"/>
      <c r="H316" s="37"/>
      <c r="I316" s="204"/>
      <c r="J316" s="37"/>
      <c r="K316" s="37"/>
      <c r="L316" s="40"/>
      <c r="M316" s="205"/>
      <c r="N316" s="206"/>
      <c r="O316" s="72"/>
      <c r="P316" s="72"/>
      <c r="Q316" s="72"/>
      <c r="R316" s="72"/>
      <c r="S316" s="72"/>
      <c r="T316" s="73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170</v>
      </c>
      <c r="AU316" s="18" t="s">
        <v>162</v>
      </c>
    </row>
    <row r="317" spans="1:65" s="13" customFormat="1" ht="10.199999999999999">
      <c r="B317" s="207"/>
      <c r="C317" s="208"/>
      <c r="D317" s="202" t="s">
        <v>172</v>
      </c>
      <c r="E317" s="209" t="s">
        <v>1</v>
      </c>
      <c r="F317" s="210" t="s">
        <v>207</v>
      </c>
      <c r="G317" s="208"/>
      <c r="H317" s="211">
        <v>45.314999999999998</v>
      </c>
      <c r="I317" s="212"/>
      <c r="J317" s="208"/>
      <c r="K317" s="208"/>
      <c r="L317" s="213"/>
      <c r="M317" s="214"/>
      <c r="N317" s="215"/>
      <c r="O317" s="215"/>
      <c r="P317" s="215"/>
      <c r="Q317" s="215"/>
      <c r="R317" s="215"/>
      <c r="S317" s="215"/>
      <c r="T317" s="216"/>
      <c r="AT317" s="217" t="s">
        <v>172</v>
      </c>
      <c r="AU317" s="217" t="s">
        <v>162</v>
      </c>
      <c r="AV317" s="13" t="s">
        <v>90</v>
      </c>
      <c r="AW317" s="13" t="s">
        <v>35</v>
      </c>
      <c r="AX317" s="13" t="s">
        <v>88</v>
      </c>
      <c r="AY317" s="217" t="s">
        <v>161</v>
      </c>
    </row>
    <row r="318" spans="1:65" s="2" customFormat="1" ht="33" customHeight="1">
      <c r="A318" s="35"/>
      <c r="B318" s="36"/>
      <c r="C318" s="188" t="s">
        <v>407</v>
      </c>
      <c r="D318" s="188" t="s">
        <v>164</v>
      </c>
      <c r="E318" s="189" t="s">
        <v>408</v>
      </c>
      <c r="F318" s="190" t="s">
        <v>409</v>
      </c>
      <c r="G318" s="191" t="s">
        <v>176</v>
      </c>
      <c r="H318" s="192">
        <v>45.314999999999998</v>
      </c>
      <c r="I318" s="193"/>
      <c r="J318" s="194">
        <f>ROUND(I318*H318,2)</f>
        <v>0</v>
      </c>
      <c r="K318" s="195"/>
      <c r="L318" s="40"/>
      <c r="M318" s="196" t="s">
        <v>1</v>
      </c>
      <c r="N318" s="197" t="s">
        <v>45</v>
      </c>
      <c r="O318" s="72"/>
      <c r="P318" s="198">
        <f>O318*H318</f>
        <v>0</v>
      </c>
      <c r="Q318" s="198">
        <v>5.2500000000000003E-3</v>
      </c>
      <c r="R318" s="198">
        <f>Q318*H318</f>
        <v>0.23790375</v>
      </c>
      <c r="S318" s="198">
        <v>0</v>
      </c>
      <c r="T318" s="199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0" t="s">
        <v>168</v>
      </c>
      <c r="AT318" s="200" t="s">
        <v>164</v>
      </c>
      <c r="AU318" s="200" t="s">
        <v>162</v>
      </c>
      <c r="AY318" s="18" t="s">
        <v>161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18" t="s">
        <v>88</v>
      </c>
      <c r="BK318" s="201">
        <f>ROUND(I318*H318,2)</f>
        <v>0</v>
      </c>
      <c r="BL318" s="18" t="s">
        <v>168</v>
      </c>
      <c r="BM318" s="200" t="s">
        <v>410</v>
      </c>
    </row>
    <row r="319" spans="1:65" s="2" customFormat="1" ht="28.8">
      <c r="A319" s="35"/>
      <c r="B319" s="36"/>
      <c r="C319" s="37"/>
      <c r="D319" s="202" t="s">
        <v>170</v>
      </c>
      <c r="E319" s="37"/>
      <c r="F319" s="203" t="s">
        <v>411</v>
      </c>
      <c r="G319" s="37"/>
      <c r="H319" s="37"/>
      <c r="I319" s="204"/>
      <c r="J319" s="37"/>
      <c r="K319" s="37"/>
      <c r="L319" s="40"/>
      <c r="M319" s="205"/>
      <c r="N319" s="206"/>
      <c r="O319" s="72"/>
      <c r="P319" s="72"/>
      <c r="Q319" s="72"/>
      <c r="R319" s="72"/>
      <c r="S319" s="72"/>
      <c r="T319" s="73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8" t="s">
        <v>170</v>
      </c>
      <c r="AU319" s="18" t="s">
        <v>162</v>
      </c>
    </row>
    <row r="320" spans="1:65" s="13" customFormat="1" ht="10.199999999999999">
      <c r="B320" s="207"/>
      <c r="C320" s="208"/>
      <c r="D320" s="202" t="s">
        <v>172</v>
      </c>
      <c r="E320" s="209" t="s">
        <v>1</v>
      </c>
      <c r="F320" s="210" t="s">
        <v>207</v>
      </c>
      <c r="G320" s="208"/>
      <c r="H320" s="211">
        <v>45.314999999999998</v>
      </c>
      <c r="I320" s="212"/>
      <c r="J320" s="208"/>
      <c r="K320" s="208"/>
      <c r="L320" s="213"/>
      <c r="M320" s="214"/>
      <c r="N320" s="215"/>
      <c r="O320" s="215"/>
      <c r="P320" s="215"/>
      <c r="Q320" s="215"/>
      <c r="R320" s="215"/>
      <c r="S320" s="215"/>
      <c r="T320" s="216"/>
      <c r="AT320" s="217" t="s">
        <v>172</v>
      </c>
      <c r="AU320" s="217" t="s">
        <v>162</v>
      </c>
      <c r="AV320" s="13" t="s">
        <v>90</v>
      </c>
      <c r="AW320" s="13" t="s">
        <v>35</v>
      </c>
      <c r="AX320" s="13" t="s">
        <v>88</v>
      </c>
      <c r="AY320" s="217" t="s">
        <v>161</v>
      </c>
    </row>
    <row r="321" spans="1:65" s="2" customFormat="1" ht="21.75" customHeight="1">
      <c r="A321" s="35"/>
      <c r="B321" s="36"/>
      <c r="C321" s="188" t="s">
        <v>412</v>
      </c>
      <c r="D321" s="188" t="s">
        <v>164</v>
      </c>
      <c r="E321" s="189" t="s">
        <v>413</v>
      </c>
      <c r="F321" s="190" t="s">
        <v>414</v>
      </c>
      <c r="G321" s="191" t="s">
        <v>176</v>
      </c>
      <c r="H321" s="192">
        <v>45.314999999999998</v>
      </c>
      <c r="I321" s="193"/>
      <c r="J321" s="194">
        <f>ROUND(I321*H321,2)</f>
        <v>0</v>
      </c>
      <c r="K321" s="195"/>
      <c r="L321" s="40"/>
      <c r="M321" s="196" t="s">
        <v>1</v>
      </c>
      <c r="N321" s="197" t="s">
        <v>45</v>
      </c>
      <c r="O321" s="72"/>
      <c r="P321" s="198">
        <f>O321*H321</f>
        <v>0</v>
      </c>
      <c r="Q321" s="198">
        <v>4.3800000000000002E-3</v>
      </c>
      <c r="R321" s="198">
        <f>Q321*H321</f>
        <v>0.19847970000000001</v>
      </c>
      <c r="S321" s="198">
        <v>0</v>
      </c>
      <c r="T321" s="19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0" t="s">
        <v>168</v>
      </c>
      <c r="AT321" s="200" t="s">
        <v>164</v>
      </c>
      <c r="AU321" s="200" t="s">
        <v>162</v>
      </c>
      <c r="AY321" s="18" t="s">
        <v>161</v>
      </c>
      <c r="BE321" s="201">
        <f>IF(N321="základní",J321,0)</f>
        <v>0</v>
      </c>
      <c r="BF321" s="201">
        <f>IF(N321="snížená",J321,0)</f>
        <v>0</v>
      </c>
      <c r="BG321" s="201">
        <f>IF(N321="zákl. přenesená",J321,0)</f>
        <v>0</v>
      </c>
      <c r="BH321" s="201">
        <f>IF(N321="sníž. přenesená",J321,0)</f>
        <v>0</v>
      </c>
      <c r="BI321" s="201">
        <f>IF(N321="nulová",J321,0)</f>
        <v>0</v>
      </c>
      <c r="BJ321" s="18" t="s">
        <v>88</v>
      </c>
      <c r="BK321" s="201">
        <f>ROUND(I321*H321,2)</f>
        <v>0</v>
      </c>
      <c r="BL321" s="18" t="s">
        <v>168</v>
      </c>
      <c r="BM321" s="200" t="s">
        <v>415</v>
      </c>
    </row>
    <row r="322" spans="1:65" s="2" customFormat="1" ht="19.2">
      <c r="A322" s="35"/>
      <c r="B322" s="36"/>
      <c r="C322" s="37"/>
      <c r="D322" s="202" t="s">
        <v>170</v>
      </c>
      <c r="E322" s="37"/>
      <c r="F322" s="203" t="s">
        <v>416</v>
      </c>
      <c r="G322" s="37"/>
      <c r="H322" s="37"/>
      <c r="I322" s="204"/>
      <c r="J322" s="37"/>
      <c r="K322" s="37"/>
      <c r="L322" s="40"/>
      <c r="M322" s="205"/>
      <c r="N322" s="206"/>
      <c r="O322" s="72"/>
      <c r="P322" s="72"/>
      <c r="Q322" s="72"/>
      <c r="R322" s="72"/>
      <c r="S322" s="72"/>
      <c r="T322" s="73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8" t="s">
        <v>170</v>
      </c>
      <c r="AU322" s="18" t="s">
        <v>162</v>
      </c>
    </row>
    <row r="323" spans="1:65" s="13" customFormat="1" ht="10.199999999999999">
      <c r="B323" s="207"/>
      <c r="C323" s="208"/>
      <c r="D323" s="202" t="s">
        <v>172</v>
      </c>
      <c r="E323" s="209" t="s">
        <v>1</v>
      </c>
      <c r="F323" s="210" t="s">
        <v>207</v>
      </c>
      <c r="G323" s="208"/>
      <c r="H323" s="211">
        <v>45.314999999999998</v>
      </c>
      <c r="I323" s="212"/>
      <c r="J323" s="208"/>
      <c r="K323" s="208"/>
      <c r="L323" s="213"/>
      <c r="M323" s="214"/>
      <c r="N323" s="215"/>
      <c r="O323" s="215"/>
      <c r="P323" s="215"/>
      <c r="Q323" s="215"/>
      <c r="R323" s="215"/>
      <c r="S323" s="215"/>
      <c r="T323" s="216"/>
      <c r="AT323" s="217" t="s">
        <v>172</v>
      </c>
      <c r="AU323" s="217" t="s">
        <v>162</v>
      </c>
      <c r="AV323" s="13" t="s">
        <v>90</v>
      </c>
      <c r="AW323" s="13" t="s">
        <v>35</v>
      </c>
      <c r="AX323" s="13" t="s">
        <v>88</v>
      </c>
      <c r="AY323" s="217" t="s">
        <v>161</v>
      </c>
    </row>
    <row r="324" spans="1:65" s="2" customFormat="1" ht="44.25" customHeight="1">
      <c r="A324" s="35"/>
      <c r="B324" s="36"/>
      <c r="C324" s="188" t="s">
        <v>417</v>
      </c>
      <c r="D324" s="188" t="s">
        <v>164</v>
      </c>
      <c r="E324" s="189" t="s">
        <v>418</v>
      </c>
      <c r="F324" s="190" t="s">
        <v>419</v>
      </c>
      <c r="G324" s="191" t="s">
        <v>176</v>
      </c>
      <c r="H324" s="192">
        <v>1.5760000000000001</v>
      </c>
      <c r="I324" s="193"/>
      <c r="J324" s="194">
        <f>ROUND(I324*H324,2)</f>
        <v>0</v>
      </c>
      <c r="K324" s="195"/>
      <c r="L324" s="40"/>
      <c r="M324" s="196" t="s">
        <v>1</v>
      </c>
      <c r="N324" s="197" t="s">
        <v>45</v>
      </c>
      <c r="O324" s="72"/>
      <c r="P324" s="198">
        <f>O324*H324</f>
        <v>0</v>
      </c>
      <c r="Q324" s="198">
        <v>8.6E-3</v>
      </c>
      <c r="R324" s="198">
        <f>Q324*H324</f>
        <v>1.3553600000000001E-2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168</v>
      </c>
      <c r="AT324" s="200" t="s">
        <v>164</v>
      </c>
      <c r="AU324" s="200" t="s">
        <v>162</v>
      </c>
      <c r="AY324" s="18" t="s">
        <v>161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88</v>
      </c>
      <c r="BK324" s="201">
        <f>ROUND(I324*H324,2)</f>
        <v>0</v>
      </c>
      <c r="BL324" s="18" t="s">
        <v>168</v>
      </c>
      <c r="BM324" s="200" t="s">
        <v>420</v>
      </c>
    </row>
    <row r="325" spans="1:65" s="2" customFormat="1" ht="48">
      <c r="A325" s="35"/>
      <c r="B325" s="36"/>
      <c r="C325" s="37"/>
      <c r="D325" s="202" t="s">
        <v>170</v>
      </c>
      <c r="E325" s="37"/>
      <c r="F325" s="203" t="s">
        <v>421</v>
      </c>
      <c r="G325" s="37"/>
      <c r="H325" s="37"/>
      <c r="I325" s="204"/>
      <c r="J325" s="37"/>
      <c r="K325" s="37"/>
      <c r="L325" s="40"/>
      <c r="M325" s="205"/>
      <c r="N325" s="206"/>
      <c r="O325" s="72"/>
      <c r="P325" s="72"/>
      <c r="Q325" s="72"/>
      <c r="R325" s="72"/>
      <c r="S325" s="72"/>
      <c r="T325" s="73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8" t="s">
        <v>170</v>
      </c>
      <c r="AU325" s="18" t="s">
        <v>162</v>
      </c>
    </row>
    <row r="326" spans="1:65" s="13" customFormat="1" ht="10.199999999999999">
      <c r="B326" s="207"/>
      <c r="C326" s="208"/>
      <c r="D326" s="202" t="s">
        <v>172</v>
      </c>
      <c r="E326" s="209" t="s">
        <v>1</v>
      </c>
      <c r="F326" s="210" t="s">
        <v>422</v>
      </c>
      <c r="G326" s="208"/>
      <c r="H326" s="211">
        <v>1.5760000000000001</v>
      </c>
      <c r="I326" s="212"/>
      <c r="J326" s="208"/>
      <c r="K326" s="208"/>
      <c r="L326" s="213"/>
      <c r="M326" s="214"/>
      <c r="N326" s="215"/>
      <c r="O326" s="215"/>
      <c r="P326" s="215"/>
      <c r="Q326" s="215"/>
      <c r="R326" s="215"/>
      <c r="S326" s="215"/>
      <c r="T326" s="216"/>
      <c r="AT326" s="217" t="s">
        <v>172</v>
      </c>
      <c r="AU326" s="217" t="s">
        <v>162</v>
      </c>
      <c r="AV326" s="13" t="s">
        <v>90</v>
      </c>
      <c r="AW326" s="13" t="s">
        <v>35</v>
      </c>
      <c r="AX326" s="13" t="s">
        <v>88</v>
      </c>
      <c r="AY326" s="217" t="s">
        <v>161</v>
      </c>
    </row>
    <row r="327" spans="1:65" s="2" customFormat="1" ht="24.15" customHeight="1">
      <c r="A327" s="35"/>
      <c r="B327" s="36"/>
      <c r="C327" s="229" t="s">
        <v>423</v>
      </c>
      <c r="D327" s="229" t="s">
        <v>290</v>
      </c>
      <c r="E327" s="230" t="s">
        <v>424</v>
      </c>
      <c r="F327" s="231" t="s">
        <v>425</v>
      </c>
      <c r="G327" s="232" t="s">
        <v>176</v>
      </c>
      <c r="H327" s="233">
        <v>1.655</v>
      </c>
      <c r="I327" s="234"/>
      <c r="J327" s="235">
        <f>ROUND(I327*H327,2)</f>
        <v>0</v>
      </c>
      <c r="K327" s="236"/>
      <c r="L327" s="237"/>
      <c r="M327" s="238" t="s">
        <v>1</v>
      </c>
      <c r="N327" s="239" t="s">
        <v>45</v>
      </c>
      <c r="O327" s="72"/>
      <c r="P327" s="198">
        <f>O327*H327</f>
        <v>0</v>
      </c>
      <c r="Q327" s="198">
        <v>3.0000000000000001E-3</v>
      </c>
      <c r="R327" s="198">
        <f>Q327*H327</f>
        <v>4.9649999999999998E-3</v>
      </c>
      <c r="S327" s="198">
        <v>0</v>
      </c>
      <c r="T327" s="19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0" t="s">
        <v>208</v>
      </c>
      <c r="AT327" s="200" t="s">
        <v>290</v>
      </c>
      <c r="AU327" s="200" t="s">
        <v>162</v>
      </c>
      <c r="AY327" s="18" t="s">
        <v>161</v>
      </c>
      <c r="BE327" s="201">
        <f>IF(N327="základní",J327,0)</f>
        <v>0</v>
      </c>
      <c r="BF327" s="201">
        <f>IF(N327="snížená",J327,0)</f>
        <v>0</v>
      </c>
      <c r="BG327" s="201">
        <f>IF(N327="zákl. přenesená",J327,0)</f>
        <v>0</v>
      </c>
      <c r="BH327" s="201">
        <f>IF(N327="sníž. přenesená",J327,0)</f>
        <v>0</v>
      </c>
      <c r="BI327" s="201">
        <f>IF(N327="nulová",J327,0)</f>
        <v>0</v>
      </c>
      <c r="BJ327" s="18" t="s">
        <v>88</v>
      </c>
      <c r="BK327" s="201">
        <f>ROUND(I327*H327,2)</f>
        <v>0</v>
      </c>
      <c r="BL327" s="18" t="s">
        <v>168</v>
      </c>
      <c r="BM327" s="200" t="s">
        <v>426</v>
      </c>
    </row>
    <row r="328" spans="1:65" s="2" customFormat="1" ht="19.2">
      <c r="A328" s="35"/>
      <c r="B328" s="36"/>
      <c r="C328" s="37"/>
      <c r="D328" s="202" t="s">
        <v>170</v>
      </c>
      <c r="E328" s="37"/>
      <c r="F328" s="203" t="s">
        <v>425</v>
      </c>
      <c r="G328" s="37"/>
      <c r="H328" s="37"/>
      <c r="I328" s="204"/>
      <c r="J328" s="37"/>
      <c r="K328" s="37"/>
      <c r="L328" s="40"/>
      <c r="M328" s="205"/>
      <c r="N328" s="206"/>
      <c r="O328" s="72"/>
      <c r="P328" s="72"/>
      <c r="Q328" s="72"/>
      <c r="R328" s="72"/>
      <c r="S328" s="72"/>
      <c r="T328" s="73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8" t="s">
        <v>170</v>
      </c>
      <c r="AU328" s="18" t="s">
        <v>162</v>
      </c>
    </row>
    <row r="329" spans="1:65" s="13" customFormat="1" ht="10.199999999999999">
      <c r="B329" s="207"/>
      <c r="C329" s="208"/>
      <c r="D329" s="202" t="s">
        <v>172</v>
      </c>
      <c r="E329" s="208"/>
      <c r="F329" s="210" t="s">
        <v>427</v>
      </c>
      <c r="G329" s="208"/>
      <c r="H329" s="211">
        <v>1.655</v>
      </c>
      <c r="I329" s="212"/>
      <c r="J329" s="208"/>
      <c r="K329" s="208"/>
      <c r="L329" s="213"/>
      <c r="M329" s="214"/>
      <c r="N329" s="215"/>
      <c r="O329" s="215"/>
      <c r="P329" s="215"/>
      <c r="Q329" s="215"/>
      <c r="R329" s="215"/>
      <c r="S329" s="215"/>
      <c r="T329" s="216"/>
      <c r="AT329" s="217" t="s">
        <v>172</v>
      </c>
      <c r="AU329" s="217" t="s">
        <v>162</v>
      </c>
      <c r="AV329" s="13" t="s">
        <v>90</v>
      </c>
      <c r="AW329" s="13" t="s">
        <v>4</v>
      </c>
      <c r="AX329" s="13" t="s">
        <v>88</v>
      </c>
      <c r="AY329" s="217" t="s">
        <v>161</v>
      </c>
    </row>
    <row r="330" spans="1:65" s="2" customFormat="1" ht="44.25" customHeight="1">
      <c r="A330" s="35"/>
      <c r="B330" s="36"/>
      <c r="C330" s="188" t="s">
        <v>428</v>
      </c>
      <c r="D330" s="188" t="s">
        <v>164</v>
      </c>
      <c r="E330" s="189" t="s">
        <v>429</v>
      </c>
      <c r="F330" s="190" t="s">
        <v>430</v>
      </c>
      <c r="G330" s="191" t="s">
        <v>176</v>
      </c>
      <c r="H330" s="192">
        <v>43.408000000000001</v>
      </c>
      <c r="I330" s="193"/>
      <c r="J330" s="194">
        <f>ROUND(I330*H330,2)</f>
        <v>0</v>
      </c>
      <c r="K330" s="195"/>
      <c r="L330" s="40"/>
      <c r="M330" s="196" t="s">
        <v>1</v>
      </c>
      <c r="N330" s="197" t="s">
        <v>45</v>
      </c>
      <c r="O330" s="72"/>
      <c r="P330" s="198">
        <f>O330*H330</f>
        <v>0</v>
      </c>
      <c r="Q330" s="198">
        <v>8.3499999999999998E-3</v>
      </c>
      <c r="R330" s="198">
        <f>Q330*H330</f>
        <v>0.36245680000000002</v>
      </c>
      <c r="S330" s="198">
        <v>0</v>
      </c>
      <c r="T330" s="199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0" t="s">
        <v>168</v>
      </c>
      <c r="AT330" s="200" t="s">
        <v>164</v>
      </c>
      <c r="AU330" s="200" t="s">
        <v>162</v>
      </c>
      <c r="AY330" s="18" t="s">
        <v>161</v>
      </c>
      <c r="BE330" s="201">
        <f>IF(N330="základní",J330,0)</f>
        <v>0</v>
      </c>
      <c r="BF330" s="201">
        <f>IF(N330="snížená",J330,0)</f>
        <v>0</v>
      </c>
      <c r="BG330" s="201">
        <f>IF(N330="zákl. přenesená",J330,0)</f>
        <v>0</v>
      </c>
      <c r="BH330" s="201">
        <f>IF(N330="sníž. přenesená",J330,0)</f>
        <v>0</v>
      </c>
      <c r="BI330" s="201">
        <f>IF(N330="nulová",J330,0)</f>
        <v>0</v>
      </c>
      <c r="BJ330" s="18" t="s">
        <v>88</v>
      </c>
      <c r="BK330" s="201">
        <f>ROUND(I330*H330,2)</f>
        <v>0</v>
      </c>
      <c r="BL330" s="18" t="s">
        <v>168</v>
      </c>
      <c r="BM330" s="200" t="s">
        <v>431</v>
      </c>
    </row>
    <row r="331" spans="1:65" s="2" customFormat="1" ht="48">
      <c r="A331" s="35"/>
      <c r="B331" s="36"/>
      <c r="C331" s="37"/>
      <c r="D331" s="202" t="s">
        <v>170</v>
      </c>
      <c r="E331" s="37"/>
      <c r="F331" s="203" t="s">
        <v>432</v>
      </c>
      <c r="G331" s="37"/>
      <c r="H331" s="37"/>
      <c r="I331" s="204"/>
      <c r="J331" s="37"/>
      <c r="K331" s="37"/>
      <c r="L331" s="40"/>
      <c r="M331" s="205"/>
      <c r="N331" s="206"/>
      <c r="O331" s="72"/>
      <c r="P331" s="72"/>
      <c r="Q331" s="72"/>
      <c r="R331" s="72"/>
      <c r="S331" s="72"/>
      <c r="T331" s="73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8" t="s">
        <v>170</v>
      </c>
      <c r="AU331" s="18" t="s">
        <v>162</v>
      </c>
    </row>
    <row r="332" spans="1:65" s="13" customFormat="1" ht="10.199999999999999">
      <c r="B332" s="207"/>
      <c r="C332" s="208"/>
      <c r="D332" s="202" t="s">
        <v>172</v>
      </c>
      <c r="E332" s="209" t="s">
        <v>1</v>
      </c>
      <c r="F332" s="210" t="s">
        <v>433</v>
      </c>
      <c r="G332" s="208"/>
      <c r="H332" s="211">
        <v>43.408000000000001</v>
      </c>
      <c r="I332" s="212"/>
      <c r="J332" s="208"/>
      <c r="K332" s="208"/>
      <c r="L332" s="213"/>
      <c r="M332" s="214"/>
      <c r="N332" s="215"/>
      <c r="O332" s="215"/>
      <c r="P332" s="215"/>
      <c r="Q332" s="215"/>
      <c r="R332" s="215"/>
      <c r="S332" s="215"/>
      <c r="T332" s="216"/>
      <c r="AT332" s="217" t="s">
        <v>172</v>
      </c>
      <c r="AU332" s="217" t="s">
        <v>162</v>
      </c>
      <c r="AV332" s="13" t="s">
        <v>90</v>
      </c>
      <c r="AW332" s="13" t="s">
        <v>35</v>
      </c>
      <c r="AX332" s="13" t="s">
        <v>88</v>
      </c>
      <c r="AY332" s="217" t="s">
        <v>161</v>
      </c>
    </row>
    <row r="333" spans="1:65" s="2" customFormat="1" ht="24.15" customHeight="1">
      <c r="A333" s="35"/>
      <c r="B333" s="36"/>
      <c r="C333" s="229" t="s">
        <v>434</v>
      </c>
      <c r="D333" s="229" t="s">
        <v>290</v>
      </c>
      <c r="E333" s="230" t="s">
        <v>435</v>
      </c>
      <c r="F333" s="231" t="s">
        <v>436</v>
      </c>
      <c r="G333" s="232" t="s">
        <v>176</v>
      </c>
      <c r="H333" s="233">
        <v>47.749000000000002</v>
      </c>
      <c r="I333" s="234"/>
      <c r="J333" s="235">
        <f>ROUND(I333*H333,2)</f>
        <v>0</v>
      </c>
      <c r="K333" s="236"/>
      <c r="L333" s="237"/>
      <c r="M333" s="238" t="s">
        <v>1</v>
      </c>
      <c r="N333" s="239" t="s">
        <v>45</v>
      </c>
      <c r="O333" s="72"/>
      <c r="P333" s="198">
        <f>O333*H333</f>
        <v>0</v>
      </c>
      <c r="Q333" s="198">
        <v>1.8E-3</v>
      </c>
      <c r="R333" s="198">
        <f>Q333*H333</f>
        <v>8.5948200000000002E-2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208</v>
      </c>
      <c r="AT333" s="200" t="s">
        <v>290</v>
      </c>
      <c r="AU333" s="200" t="s">
        <v>162</v>
      </c>
      <c r="AY333" s="18" t="s">
        <v>161</v>
      </c>
      <c r="BE333" s="201">
        <f>IF(N333="základní",J333,0)</f>
        <v>0</v>
      </c>
      <c r="BF333" s="201">
        <f>IF(N333="snížená",J333,0)</f>
        <v>0</v>
      </c>
      <c r="BG333" s="201">
        <f>IF(N333="zákl. přenesená",J333,0)</f>
        <v>0</v>
      </c>
      <c r="BH333" s="201">
        <f>IF(N333="sníž. přenesená",J333,0)</f>
        <v>0</v>
      </c>
      <c r="BI333" s="201">
        <f>IF(N333="nulová",J333,0)</f>
        <v>0</v>
      </c>
      <c r="BJ333" s="18" t="s">
        <v>88</v>
      </c>
      <c r="BK333" s="201">
        <f>ROUND(I333*H333,2)</f>
        <v>0</v>
      </c>
      <c r="BL333" s="18" t="s">
        <v>168</v>
      </c>
      <c r="BM333" s="200" t="s">
        <v>437</v>
      </c>
    </row>
    <row r="334" spans="1:65" s="2" customFormat="1" ht="19.2">
      <c r="A334" s="35"/>
      <c r="B334" s="36"/>
      <c r="C334" s="37"/>
      <c r="D334" s="202" t="s">
        <v>170</v>
      </c>
      <c r="E334" s="37"/>
      <c r="F334" s="203" t="s">
        <v>436</v>
      </c>
      <c r="G334" s="37"/>
      <c r="H334" s="37"/>
      <c r="I334" s="204"/>
      <c r="J334" s="37"/>
      <c r="K334" s="37"/>
      <c r="L334" s="40"/>
      <c r="M334" s="205"/>
      <c r="N334" s="206"/>
      <c r="O334" s="72"/>
      <c r="P334" s="72"/>
      <c r="Q334" s="72"/>
      <c r="R334" s="72"/>
      <c r="S334" s="72"/>
      <c r="T334" s="73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170</v>
      </c>
      <c r="AU334" s="18" t="s">
        <v>162</v>
      </c>
    </row>
    <row r="335" spans="1:65" s="13" customFormat="1" ht="10.199999999999999">
      <c r="B335" s="207"/>
      <c r="C335" s="208"/>
      <c r="D335" s="202" t="s">
        <v>172</v>
      </c>
      <c r="E335" s="208"/>
      <c r="F335" s="210" t="s">
        <v>438</v>
      </c>
      <c r="G335" s="208"/>
      <c r="H335" s="211">
        <v>47.749000000000002</v>
      </c>
      <c r="I335" s="212"/>
      <c r="J335" s="208"/>
      <c r="K335" s="208"/>
      <c r="L335" s="213"/>
      <c r="M335" s="214"/>
      <c r="N335" s="215"/>
      <c r="O335" s="215"/>
      <c r="P335" s="215"/>
      <c r="Q335" s="215"/>
      <c r="R335" s="215"/>
      <c r="S335" s="215"/>
      <c r="T335" s="216"/>
      <c r="AT335" s="217" t="s">
        <v>172</v>
      </c>
      <c r="AU335" s="217" t="s">
        <v>162</v>
      </c>
      <c r="AV335" s="13" t="s">
        <v>90</v>
      </c>
      <c r="AW335" s="13" t="s">
        <v>4</v>
      </c>
      <c r="AX335" s="13" t="s">
        <v>88</v>
      </c>
      <c r="AY335" s="217" t="s">
        <v>161</v>
      </c>
    </row>
    <row r="336" spans="1:65" s="2" customFormat="1" ht="44.25" customHeight="1">
      <c r="A336" s="35"/>
      <c r="B336" s="36"/>
      <c r="C336" s="188" t="s">
        <v>439</v>
      </c>
      <c r="D336" s="188" t="s">
        <v>164</v>
      </c>
      <c r="E336" s="189" t="s">
        <v>440</v>
      </c>
      <c r="F336" s="190" t="s">
        <v>441</v>
      </c>
      <c r="G336" s="191" t="s">
        <v>176</v>
      </c>
      <c r="H336" s="192">
        <v>57.551000000000002</v>
      </c>
      <c r="I336" s="193"/>
      <c r="J336" s="194">
        <f>ROUND(I336*H336,2)</f>
        <v>0</v>
      </c>
      <c r="K336" s="195"/>
      <c r="L336" s="40"/>
      <c r="M336" s="196" t="s">
        <v>1</v>
      </c>
      <c r="N336" s="197" t="s">
        <v>45</v>
      </c>
      <c r="O336" s="72"/>
      <c r="P336" s="198">
        <f>O336*H336</f>
        <v>0</v>
      </c>
      <c r="Q336" s="198">
        <v>8.6800000000000002E-3</v>
      </c>
      <c r="R336" s="198">
        <f>Q336*H336</f>
        <v>0.49954268000000002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168</v>
      </c>
      <c r="AT336" s="200" t="s">
        <v>164</v>
      </c>
      <c r="AU336" s="200" t="s">
        <v>162</v>
      </c>
      <c r="AY336" s="18" t="s">
        <v>161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8" t="s">
        <v>88</v>
      </c>
      <c r="BK336" s="201">
        <f>ROUND(I336*H336,2)</f>
        <v>0</v>
      </c>
      <c r="BL336" s="18" t="s">
        <v>168</v>
      </c>
      <c r="BM336" s="200" t="s">
        <v>442</v>
      </c>
    </row>
    <row r="337" spans="1:65" s="2" customFormat="1" ht="48">
      <c r="A337" s="35"/>
      <c r="B337" s="36"/>
      <c r="C337" s="37"/>
      <c r="D337" s="202" t="s">
        <v>170</v>
      </c>
      <c r="E337" s="37"/>
      <c r="F337" s="203" t="s">
        <v>443</v>
      </c>
      <c r="G337" s="37"/>
      <c r="H337" s="37"/>
      <c r="I337" s="204"/>
      <c r="J337" s="37"/>
      <c r="K337" s="37"/>
      <c r="L337" s="40"/>
      <c r="M337" s="205"/>
      <c r="N337" s="206"/>
      <c r="O337" s="72"/>
      <c r="P337" s="72"/>
      <c r="Q337" s="72"/>
      <c r="R337" s="72"/>
      <c r="S337" s="72"/>
      <c r="T337" s="73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8" t="s">
        <v>170</v>
      </c>
      <c r="AU337" s="18" t="s">
        <v>162</v>
      </c>
    </row>
    <row r="338" spans="1:65" s="13" customFormat="1" ht="10.199999999999999">
      <c r="B338" s="207"/>
      <c r="C338" s="208"/>
      <c r="D338" s="202" t="s">
        <v>172</v>
      </c>
      <c r="E338" s="209" t="s">
        <v>1</v>
      </c>
      <c r="F338" s="210" t="s">
        <v>444</v>
      </c>
      <c r="G338" s="208"/>
      <c r="H338" s="211">
        <v>57.551000000000002</v>
      </c>
      <c r="I338" s="212"/>
      <c r="J338" s="208"/>
      <c r="K338" s="208"/>
      <c r="L338" s="213"/>
      <c r="M338" s="214"/>
      <c r="N338" s="215"/>
      <c r="O338" s="215"/>
      <c r="P338" s="215"/>
      <c r="Q338" s="215"/>
      <c r="R338" s="215"/>
      <c r="S338" s="215"/>
      <c r="T338" s="216"/>
      <c r="AT338" s="217" t="s">
        <v>172</v>
      </c>
      <c r="AU338" s="217" t="s">
        <v>162</v>
      </c>
      <c r="AV338" s="13" t="s">
        <v>90</v>
      </c>
      <c r="AW338" s="13" t="s">
        <v>35</v>
      </c>
      <c r="AX338" s="13" t="s">
        <v>88</v>
      </c>
      <c r="AY338" s="217" t="s">
        <v>161</v>
      </c>
    </row>
    <row r="339" spans="1:65" s="2" customFormat="1" ht="16.5" customHeight="1">
      <c r="A339" s="35"/>
      <c r="B339" s="36"/>
      <c r="C339" s="229" t="s">
        <v>445</v>
      </c>
      <c r="D339" s="229" t="s">
        <v>290</v>
      </c>
      <c r="E339" s="230" t="s">
        <v>446</v>
      </c>
      <c r="F339" s="231" t="s">
        <v>447</v>
      </c>
      <c r="G339" s="232" t="s">
        <v>176</v>
      </c>
      <c r="H339" s="233">
        <v>60.429000000000002</v>
      </c>
      <c r="I339" s="234"/>
      <c r="J339" s="235">
        <f>ROUND(I339*H339,2)</f>
        <v>0</v>
      </c>
      <c r="K339" s="236"/>
      <c r="L339" s="237"/>
      <c r="M339" s="238" t="s">
        <v>1</v>
      </c>
      <c r="N339" s="239" t="s">
        <v>45</v>
      </c>
      <c r="O339" s="72"/>
      <c r="P339" s="198">
        <f>O339*H339</f>
        <v>0</v>
      </c>
      <c r="Q339" s="198">
        <v>2.8E-3</v>
      </c>
      <c r="R339" s="198">
        <f>Q339*H339</f>
        <v>0.1692012</v>
      </c>
      <c r="S339" s="198">
        <v>0</v>
      </c>
      <c r="T339" s="199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208</v>
      </c>
      <c r="AT339" s="200" t="s">
        <v>290</v>
      </c>
      <c r="AU339" s="200" t="s">
        <v>162</v>
      </c>
      <c r="AY339" s="18" t="s">
        <v>161</v>
      </c>
      <c r="BE339" s="201">
        <f>IF(N339="základní",J339,0)</f>
        <v>0</v>
      </c>
      <c r="BF339" s="201">
        <f>IF(N339="snížená",J339,0)</f>
        <v>0</v>
      </c>
      <c r="BG339" s="201">
        <f>IF(N339="zákl. přenesená",J339,0)</f>
        <v>0</v>
      </c>
      <c r="BH339" s="201">
        <f>IF(N339="sníž. přenesená",J339,0)</f>
        <v>0</v>
      </c>
      <c r="BI339" s="201">
        <f>IF(N339="nulová",J339,0)</f>
        <v>0</v>
      </c>
      <c r="BJ339" s="18" t="s">
        <v>88</v>
      </c>
      <c r="BK339" s="201">
        <f>ROUND(I339*H339,2)</f>
        <v>0</v>
      </c>
      <c r="BL339" s="18" t="s">
        <v>168</v>
      </c>
      <c r="BM339" s="200" t="s">
        <v>448</v>
      </c>
    </row>
    <row r="340" spans="1:65" s="2" customFormat="1" ht="10.199999999999999">
      <c r="A340" s="35"/>
      <c r="B340" s="36"/>
      <c r="C340" s="37"/>
      <c r="D340" s="202" t="s">
        <v>170</v>
      </c>
      <c r="E340" s="37"/>
      <c r="F340" s="203" t="s">
        <v>447</v>
      </c>
      <c r="G340" s="37"/>
      <c r="H340" s="37"/>
      <c r="I340" s="204"/>
      <c r="J340" s="37"/>
      <c r="K340" s="37"/>
      <c r="L340" s="40"/>
      <c r="M340" s="205"/>
      <c r="N340" s="206"/>
      <c r="O340" s="72"/>
      <c r="P340" s="72"/>
      <c r="Q340" s="72"/>
      <c r="R340" s="72"/>
      <c r="S340" s="72"/>
      <c r="T340" s="73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8" t="s">
        <v>170</v>
      </c>
      <c r="AU340" s="18" t="s">
        <v>162</v>
      </c>
    </row>
    <row r="341" spans="1:65" s="13" customFormat="1" ht="10.199999999999999">
      <c r="B341" s="207"/>
      <c r="C341" s="208"/>
      <c r="D341" s="202" t="s">
        <v>172</v>
      </c>
      <c r="E341" s="208"/>
      <c r="F341" s="210" t="s">
        <v>449</v>
      </c>
      <c r="G341" s="208"/>
      <c r="H341" s="211">
        <v>60.429000000000002</v>
      </c>
      <c r="I341" s="212"/>
      <c r="J341" s="208"/>
      <c r="K341" s="208"/>
      <c r="L341" s="213"/>
      <c r="M341" s="214"/>
      <c r="N341" s="215"/>
      <c r="O341" s="215"/>
      <c r="P341" s="215"/>
      <c r="Q341" s="215"/>
      <c r="R341" s="215"/>
      <c r="S341" s="215"/>
      <c r="T341" s="216"/>
      <c r="AT341" s="217" t="s">
        <v>172</v>
      </c>
      <c r="AU341" s="217" t="s">
        <v>162</v>
      </c>
      <c r="AV341" s="13" t="s">
        <v>90</v>
      </c>
      <c r="AW341" s="13" t="s">
        <v>4</v>
      </c>
      <c r="AX341" s="13" t="s">
        <v>88</v>
      </c>
      <c r="AY341" s="217" t="s">
        <v>161</v>
      </c>
    </row>
    <row r="342" spans="1:65" s="2" customFormat="1" ht="37.799999999999997" customHeight="1">
      <c r="A342" s="35"/>
      <c r="B342" s="36"/>
      <c r="C342" s="188" t="s">
        <v>450</v>
      </c>
      <c r="D342" s="188" t="s">
        <v>164</v>
      </c>
      <c r="E342" s="189" t="s">
        <v>451</v>
      </c>
      <c r="F342" s="190" t="s">
        <v>452</v>
      </c>
      <c r="G342" s="191" t="s">
        <v>211</v>
      </c>
      <c r="H342" s="192">
        <v>16.149999999999999</v>
      </c>
      <c r="I342" s="193"/>
      <c r="J342" s="194">
        <f>ROUND(I342*H342,2)</f>
        <v>0</v>
      </c>
      <c r="K342" s="195"/>
      <c r="L342" s="40"/>
      <c r="M342" s="196" t="s">
        <v>1</v>
      </c>
      <c r="N342" s="197" t="s">
        <v>45</v>
      </c>
      <c r="O342" s="72"/>
      <c r="P342" s="198">
        <f>O342*H342</f>
        <v>0</v>
      </c>
      <c r="Q342" s="198">
        <v>1.7600000000000001E-3</v>
      </c>
      <c r="R342" s="198">
        <f>Q342*H342</f>
        <v>2.8423999999999998E-2</v>
      </c>
      <c r="S342" s="198">
        <v>0</v>
      </c>
      <c r="T342" s="19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168</v>
      </c>
      <c r="AT342" s="200" t="s">
        <v>164</v>
      </c>
      <c r="AU342" s="200" t="s">
        <v>162</v>
      </c>
      <c r="AY342" s="18" t="s">
        <v>161</v>
      </c>
      <c r="BE342" s="201">
        <f>IF(N342="základní",J342,0)</f>
        <v>0</v>
      </c>
      <c r="BF342" s="201">
        <f>IF(N342="snížená",J342,0)</f>
        <v>0</v>
      </c>
      <c r="BG342" s="201">
        <f>IF(N342="zákl. přenesená",J342,0)</f>
        <v>0</v>
      </c>
      <c r="BH342" s="201">
        <f>IF(N342="sníž. přenesená",J342,0)</f>
        <v>0</v>
      </c>
      <c r="BI342" s="201">
        <f>IF(N342="nulová",J342,0)</f>
        <v>0</v>
      </c>
      <c r="BJ342" s="18" t="s">
        <v>88</v>
      </c>
      <c r="BK342" s="201">
        <f>ROUND(I342*H342,2)</f>
        <v>0</v>
      </c>
      <c r="BL342" s="18" t="s">
        <v>168</v>
      </c>
      <c r="BM342" s="200" t="s">
        <v>453</v>
      </c>
    </row>
    <row r="343" spans="1:65" s="2" customFormat="1" ht="38.4">
      <c r="A343" s="35"/>
      <c r="B343" s="36"/>
      <c r="C343" s="37"/>
      <c r="D343" s="202" t="s">
        <v>170</v>
      </c>
      <c r="E343" s="37"/>
      <c r="F343" s="203" t="s">
        <v>454</v>
      </c>
      <c r="G343" s="37"/>
      <c r="H343" s="37"/>
      <c r="I343" s="204"/>
      <c r="J343" s="37"/>
      <c r="K343" s="37"/>
      <c r="L343" s="40"/>
      <c r="M343" s="205"/>
      <c r="N343" s="206"/>
      <c r="O343" s="72"/>
      <c r="P343" s="72"/>
      <c r="Q343" s="72"/>
      <c r="R343" s="72"/>
      <c r="S343" s="72"/>
      <c r="T343" s="73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8" t="s">
        <v>170</v>
      </c>
      <c r="AU343" s="18" t="s">
        <v>162</v>
      </c>
    </row>
    <row r="344" spans="1:65" s="13" customFormat="1" ht="10.199999999999999">
      <c r="B344" s="207"/>
      <c r="C344" s="208"/>
      <c r="D344" s="202" t="s">
        <v>172</v>
      </c>
      <c r="E344" s="209" t="s">
        <v>1</v>
      </c>
      <c r="F344" s="210" t="s">
        <v>455</v>
      </c>
      <c r="G344" s="208"/>
      <c r="H344" s="211">
        <v>16.149999999999999</v>
      </c>
      <c r="I344" s="212"/>
      <c r="J344" s="208"/>
      <c r="K344" s="208"/>
      <c r="L344" s="213"/>
      <c r="M344" s="214"/>
      <c r="N344" s="215"/>
      <c r="O344" s="215"/>
      <c r="P344" s="215"/>
      <c r="Q344" s="215"/>
      <c r="R344" s="215"/>
      <c r="S344" s="215"/>
      <c r="T344" s="216"/>
      <c r="AT344" s="217" t="s">
        <v>172</v>
      </c>
      <c r="AU344" s="217" t="s">
        <v>162</v>
      </c>
      <c r="AV344" s="13" t="s">
        <v>90</v>
      </c>
      <c r="AW344" s="13" t="s">
        <v>35</v>
      </c>
      <c r="AX344" s="13" t="s">
        <v>88</v>
      </c>
      <c r="AY344" s="217" t="s">
        <v>161</v>
      </c>
    </row>
    <row r="345" spans="1:65" s="2" customFormat="1" ht="24.15" customHeight="1">
      <c r="A345" s="35"/>
      <c r="B345" s="36"/>
      <c r="C345" s="229" t="s">
        <v>456</v>
      </c>
      <c r="D345" s="229" t="s">
        <v>290</v>
      </c>
      <c r="E345" s="230" t="s">
        <v>457</v>
      </c>
      <c r="F345" s="231" t="s">
        <v>458</v>
      </c>
      <c r="G345" s="232" t="s">
        <v>176</v>
      </c>
      <c r="H345" s="233">
        <v>1.163</v>
      </c>
      <c r="I345" s="234"/>
      <c r="J345" s="235">
        <f>ROUND(I345*H345,2)</f>
        <v>0</v>
      </c>
      <c r="K345" s="236"/>
      <c r="L345" s="237"/>
      <c r="M345" s="238" t="s">
        <v>1</v>
      </c>
      <c r="N345" s="239" t="s">
        <v>45</v>
      </c>
      <c r="O345" s="72"/>
      <c r="P345" s="198">
        <f>O345*H345</f>
        <v>0</v>
      </c>
      <c r="Q345" s="198">
        <v>8.9999999999999998E-4</v>
      </c>
      <c r="R345" s="198">
        <f>Q345*H345</f>
        <v>1.0467E-3</v>
      </c>
      <c r="S345" s="198">
        <v>0</v>
      </c>
      <c r="T345" s="19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0" t="s">
        <v>208</v>
      </c>
      <c r="AT345" s="200" t="s">
        <v>290</v>
      </c>
      <c r="AU345" s="200" t="s">
        <v>162</v>
      </c>
      <c r="AY345" s="18" t="s">
        <v>161</v>
      </c>
      <c r="BE345" s="201">
        <f>IF(N345="základní",J345,0)</f>
        <v>0</v>
      </c>
      <c r="BF345" s="201">
        <f>IF(N345="snížená",J345,0)</f>
        <v>0</v>
      </c>
      <c r="BG345" s="201">
        <f>IF(N345="zákl. přenesená",J345,0)</f>
        <v>0</v>
      </c>
      <c r="BH345" s="201">
        <f>IF(N345="sníž. přenesená",J345,0)</f>
        <v>0</v>
      </c>
      <c r="BI345" s="201">
        <f>IF(N345="nulová",J345,0)</f>
        <v>0</v>
      </c>
      <c r="BJ345" s="18" t="s">
        <v>88</v>
      </c>
      <c r="BK345" s="201">
        <f>ROUND(I345*H345,2)</f>
        <v>0</v>
      </c>
      <c r="BL345" s="18" t="s">
        <v>168</v>
      </c>
      <c r="BM345" s="200" t="s">
        <v>459</v>
      </c>
    </row>
    <row r="346" spans="1:65" s="2" customFormat="1" ht="19.2">
      <c r="A346" s="35"/>
      <c r="B346" s="36"/>
      <c r="C346" s="37"/>
      <c r="D346" s="202" t="s">
        <v>170</v>
      </c>
      <c r="E346" s="37"/>
      <c r="F346" s="203" t="s">
        <v>458</v>
      </c>
      <c r="G346" s="37"/>
      <c r="H346" s="37"/>
      <c r="I346" s="204"/>
      <c r="J346" s="37"/>
      <c r="K346" s="37"/>
      <c r="L346" s="40"/>
      <c r="M346" s="205"/>
      <c r="N346" s="206"/>
      <c r="O346" s="72"/>
      <c r="P346" s="72"/>
      <c r="Q346" s="72"/>
      <c r="R346" s="72"/>
      <c r="S346" s="72"/>
      <c r="T346" s="73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170</v>
      </c>
      <c r="AU346" s="18" t="s">
        <v>162</v>
      </c>
    </row>
    <row r="347" spans="1:65" s="13" customFormat="1" ht="10.199999999999999">
      <c r="B347" s="207"/>
      <c r="C347" s="208"/>
      <c r="D347" s="202" t="s">
        <v>172</v>
      </c>
      <c r="E347" s="209" t="s">
        <v>1</v>
      </c>
      <c r="F347" s="210" t="s">
        <v>460</v>
      </c>
      <c r="G347" s="208"/>
      <c r="H347" s="211">
        <v>0.96899999999999997</v>
      </c>
      <c r="I347" s="212"/>
      <c r="J347" s="208"/>
      <c r="K347" s="208"/>
      <c r="L347" s="213"/>
      <c r="M347" s="214"/>
      <c r="N347" s="215"/>
      <c r="O347" s="215"/>
      <c r="P347" s="215"/>
      <c r="Q347" s="215"/>
      <c r="R347" s="215"/>
      <c r="S347" s="215"/>
      <c r="T347" s="216"/>
      <c r="AT347" s="217" t="s">
        <v>172</v>
      </c>
      <c r="AU347" s="217" t="s">
        <v>162</v>
      </c>
      <c r="AV347" s="13" t="s">
        <v>90</v>
      </c>
      <c r="AW347" s="13" t="s">
        <v>35</v>
      </c>
      <c r="AX347" s="13" t="s">
        <v>88</v>
      </c>
      <c r="AY347" s="217" t="s">
        <v>161</v>
      </c>
    </row>
    <row r="348" spans="1:65" s="13" customFormat="1" ht="10.199999999999999">
      <c r="B348" s="207"/>
      <c r="C348" s="208"/>
      <c r="D348" s="202" t="s">
        <v>172</v>
      </c>
      <c r="E348" s="208"/>
      <c r="F348" s="210" t="s">
        <v>461</v>
      </c>
      <c r="G348" s="208"/>
      <c r="H348" s="211">
        <v>1.163</v>
      </c>
      <c r="I348" s="212"/>
      <c r="J348" s="208"/>
      <c r="K348" s="208"/>
      <c r="L348" s="213"/>
      <c r="M348" s="214"/>
      <c r="N348" s="215"/>
      <c r="O348" s="215"/>
      <c r="P348" s="215"/>
      <c r="Q348" s="215"/>
      <c r="R348" s="215"/>
      <c r="S348" s="215"/>
      <c r="T348" s="216"/>
      <c r="AT348" s="217" t="s">
        <v>172</v>
      </c>
      <c r="AU348" s="217" t="s">
        <v>162</v>
      </c>
      <c r="AV348" s="13" t="s">
        <v>90</v>
      </c>
      <c r="AW348" s="13" t="s">
        <v>4</v>
      </c>
      <c r="AX348" s="13" t="s">
        <v>88</v>
      </c>
      <c r="AY348" s="217" t="s">
        <v>161</v>
      </c>
    </row>
    <row r="349" spans="1:65" s="2" customFormat="1" ht="21.75" customHeight="1">
      <c r="A349" s="35"/>
      <c r="B349" s="36"/>
      <c r="C349" s="188" t="s">
        <v>462</v>
      </c>
      <c r="D349" s="188" t="s">
        <v>164</v>
      </c>
      <c r="E349" s="189" t="s">
        <v>463</v>
      </c>
      <c r="F349" s="190" t="s">
        <v>464</v>
      </c>
      <c r="G349" s="191" t="s">
        <v>211</v>
      </c>
      <c r="H349" s="192">
        <v>10</v>
      </c>
      <c r="I349" s="193"/>
      <c r="J349" s="194">
        <f>ROUND(I349*H349,2)</f>
        <v>0</v>
      </c>
      <c r="K349" s="195"/>
      <c r="L349" s="40"/>
      <c r="M349" s="196" t="s">
        <v>1</v>
      </c>
      <c r="N349" s="197" t="s">
        <v>45</v>
      </c>
      <c r="O349" s="72"/>
      <c r="P349" s="198">
        <f>O349*H349</f>
        <v>0</v>
      </c>
      <c r="Q349" s="198">
        <v>0</v>
      </c>
      <c r="R349" s="198">
        <f>Q349*H349</f>
        <v>0</v>
      </c>
      <c r="S349" s="198">
        <v>0</v>
      </c>
      <c r="T349" s="19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168</v>
      </c>
      <c r="AT349" s="200" t="s">
        <v>164</v>
      </c>
      <c r="AU349" s="200" t="s">
        <v>162</v>
      </c>
      <c r="AY349" s="18" t="s">
        <v>161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88</v>
      </c>
      <c r="BK349" s="201">
        <f>ROUND(I349*H349,2)</f>
        <v>0</v>
      </c>
      <c r="BL349" s="18" t="s">
        <v>168</v>
      </c>
      <c r="BM349" s="200" t="s">
        <v>465</v>
      </c>
    </row>
    <row r="350" spans="1:65" s="2" customFormat="1" ht="10.199999999999999">
      <c r="A350" s="35"/>
      <c r="B350" s="36"/>
      <c r="C350" s="37"/>
      <c r="D350" s="202" t="s">
        <v>170</v>
      </c>
      <c r="E350" s="37"/>
      <c r="F350" s="203" t="s">
        <v>464</v>
      </c>
      <c r="G350" s="37"/>
      <c r="H350" s="37"/>
      <c r="I350" s="204"/>
      <c r="J350" s="37"/>
      <c r="K350" s="37"/>
      <c r="L350" s="40"/>
      <c r="M350" s="205"/>
      <c r="N350" s="206"/>
      <c r="O350" s="72"/>
      <c r="P350" s="72"/>
      <c r="Q350" s="72"/>
      <c r="R350" s="72"/>
      <c r="S350" s="72"/>
      <c r="T350" s="73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170</v>
      </c>
      <c r="AU350" s="18" t="s">
        <v>162</v>
      </c>
    </row>
    <row r="351" spans="1:65" s="13" customFormat="1" ht="10.199999999999999">
      <c r="B351" s="207"/>
      <c r="C351" s="208"/>
      <c r="D351" s="202" t="s">
        <v>172</v>
      </c>
      <c r="E351" s="209" t="s">
        <v>1</v>
      </c>
      <c r="F351" s="210" t="s">
        <v>466</v>
      </c>
      <c r="G351" s="208"/>
      <c r="H351" s="211">
        <v>10</v>
      </c>
      <c r="I351" s="212"/>
      <c r="J351" s="208"/>
      <c r="K351" s="208"/>
      <c r="L351" s="213"/>
      <c r="M351" s="214"/>
      <c r="N351" s="215"/>
      <c r="O351" s="215"/>
      <c r="P351" s="215"/>
      <c r="Q351" s="215"/>
      <c r="R351" s="215"/>
      <c r="S351" s="215"/>
      <c r="T351" s="216"/>
      <c r="AT351" s="217" t="s">
        <v>172</v>
      </c>
      <c r="AU351" s="217" t="s">
        <v>162</v>
      </c>
      <c r="AV351" s="13" t="s">
        <v>90</v>
      </c>
      <c r="AW351" s="13" t="s">
        <v>35</v>
      </c>
      <c r="AX351" s="13" t="s">
        <v>88</v>
      </c>
      <c r="AY351" s="217" t="s">
        <v>161</v>
      </c>
    </row>
    <row r="352" spans="1:65" s="2" customFormat="1" ht="24.15" customHeight="1">
      <c r="A352" s="35"/>
      <c r="B352" s="36"/>
      <c r="C352" s="188" t="s">
        <v>467</v>
      </c>
      <c r="D352" s="188" t="s">
        <v>164</v>
      </c>
      <c r="E352" s="189" t="s">
        <v>468</v>
      </c>
      <c r="F352" s="190" t="s">
        <v>469</v>
      </c>
      <c r="G352" s="191" t="s">
        <v>211</v>
      </c>
      <c r="H352" s="192">
        <v>10.199999999999999</v>
      </c>
      <c r="I352" s="193"/>
      <c r="J352" s="194">
        <f>ROUND(I352*H352,2)</f>
        <v>0</v>
      </c>
      <c r="K352" s="195"/>
      <c r="L352" s="40"/>
      <c r="M352" s="196" t="s">
        <v>1</v>
      </c>
      <c r="N352" s="197" t="s">
        <v>45</v>
      </c>
      <c r="O352" s="72"/>
      <c r="P352" s="198">
        <f>O352*H352</f>
        <v>0</v>
      </c>
      <c r="Q352" s="198">
        <v>0</v>
      </c>
      <c r="R352" s="198">
        <f>Q352*H352</f>
        <v>0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168</v>
      </c>
      <c r="AT352" s="200" t="s">
        <v>164</v>
      </c>
      <c r="AU352" s="200" t="s">
        <v>162</v>
      </c>
      <c r="AY352" s="18" t="s">
        <v>161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88</v>
      </c>
      <c r="BK352" s="201">
        <f>ROUND(I352*H352,2)</f>
        <v>0</v>
      </c>
      <c r="BL352" s="18" t="s">
        <v>168</v>
      </c>
      <c r="BM352" s="200" t="s">
        <v>470</v>
      </c>
    </row>
    <row r="353" spans="1:65" s="2" customFormat="1" ht="10.199999999999999">
      <c r="A353" s="35"/>
      <c r="B353" s="36"/>
      <c r="C353" s="37"/>
      <c r="D353" s="202" t="s">
        <v>170</v>
      </c>
      <c r="E353" s="37"/>
      <c r="F353" s="203" t="s">
        <v>469</v>
      </c>
      <c r="G353" s="37"/>
      <c r="H353" s="37"/>
      <c r="I353" s="204"/>
      <c r="J353" s="37"/>
      <c r="K353" s="37"/>
      <c r="L353" s="40"/>
      <c r="M353" s="205"/>
      <c r="N353" s="206"/>
      <c r="O353" s="72"/>
      <c r="P353" s="72"/>
      <c r="Q353" s="72"/>
      <c r="R353" s="72"/>
      <c r="S353" s="72"/>
      <c r="T353" s="73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18" t="s">
        <v>170</v>
      </c>
      <c r="AU353" s="18" t="s">
        <v>162</v>
      </c>
    </row>
    <row r="354" spans="1:65" s="13" customFormat="1" ht="10.199999999999999">
      <c r="B354" s="207"/>
      <c r="C354" s="208"/>
      <c r="D354" s="202" t="s">
        <v>172</v>
      </c>
      <c r="E354" s="209" t="s">
        <v>1</v>
      </c>
      <c r="F354" s="210" t="s">
        <v>471</v>
      </c>
      <c r="G354" s="208"/>
      <c r="H354" s="211">
        <v>10.199999999999999</v>
      </c>
      <c r="I354" s="212"/>
      <c r="J354" s="208"/>
      <c r="K354" s="208"/>
      <c r="L354" s="213"/>
      <c r="M354" s="214"/>
      <c r="N354" s="215"/>
      <c r="O354" s="215"/>
      <c r="P354" s="215"/>
      <c r="Q354" s="215"/>
      <c r="R354" s="215"/>
      <c r="S354" s="215"/>
      <c r="T354" s="216"/>
      <c r="AT354" s="217" t="s">
        <v>172</v>
      </c>
      <c r="AU354" s="217" t="s">
        <v>162</v>
      </c>
      <c r="AV354" s="13" t="s">
        <v>90</v>
      </c>
      <c r="AW354" s="13" t="s">
        <v>35</v>
      </c>
      <c r="AX354" s="13" t="s">
        <v>88</v>
      </c>
      <c r="AY354" s="217" t="s">
        <v>161</v>
      </c>
    </row>
    <row r="355" spans="1:65" s="2" customFormat="1" ht="24.15" customHeight="1">
      <c r="A355" s="35"/>
      <c r="B355" s="36"/>
      <c r="C355" s="188" t="s">
        <v>472</v>
      </c>
      <c r="D355" s="188" t="s">
        <v>164</v>
      </c>
      <c r="E355" s="189" t="s">
        <v>473</v>
      </c>
      <c r="F355" s="190" t="s">
        <v>474</v>
      </c>
      <c r="G355" s="191" t="s">
        <v>176</v>
      </c>
      <c r="H355" s="192">
        <v>1.496</v>
      </c>
      <c r="I355" s="193"/>
      <c r="J355" s="194">
        <f>ROUND(I355*H355,2)</f>
        <v>0</v>
      </c>
      <c r="K355" s="195"/>
      <c r="L355" s="40"/>
      <c r="M355" s="196" t="s">
        <v>1</v>
      </c>
      <c r="N355" s="197" t="s">
        <v>45</v>
      </c>
      <c r="O355" s="72"/>
      <c r="P355" s="198">
        <f>O355*H355</f>
        <v>0</v>
      </c>
      <c r="Q355" s="198">
        <v>2.2000000000000001E-4</v>
      </c>
      <c r="R355" s="198">
        <f>Q355*H355</f>
        <v>3.2912000000000002E-4</v>
      </c>
      <c r="S355" s="198">
        <v>0</v>
      </c>
      <c r="T355" s="199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0" t="s">
        <v>168</v>
      </c>
      <c r="AT355" s="200" t="s">
        <v>164</v>
      </c>
      <c r="AU355" s="200" t="s">
        <v>162</v>
      </c>
      <c r="AY355" s="18" t="s">
        <v>161</v>
      </c>
      <c r="BE355" s="201">
        <f>IF(N355="základní",J355,0)</f>
        <v>0</v>
      </c>
      <c r="BF355" s="201">
        <f>IF(N355="snížená",J355,0)</f>
        <v>0</v>
      </c>
      <c r="BG355" s="201">
        <f>IF(N355="zákl. přenesená",J355,0)</f>
        <v>0</v>
      </c>
      <c r="BH355" s="201">
        <f>IF(N355="sníž. přenesená",J355,0)</f>
        <v>0</v>
      </c>
      <c r="BI355" s="201">
        <f>IF(N355="nulová",J355,0)</f>
        <v>0</v>
      </c>
      <c r="BJ355" s="18" t="s">
        <v>88</v>
      </c>
      <c r="BK355" s="201">
        <f>ROUND(I355*H355,2)</f>
        <v>0</v>
      </c>
      <c r="BL355" s="18" t="s">
        <v>168</v>
      </c>
      <c r="BM355" s="200" t="s">
        <v>475</v>
      </c>
    </row>
    <row r="356" spans="1:65" s="2" customFormat="1" ht="19.2">
      <c r="A356" s="35"/>
      <c r="B356" s="36"/>
      <c r="C356" s="37"/>
      <c r="D356" s="202" t="s">
        <v>170</v>
      </c>
      <c r="E356" s="37"/>
      <c r="F356" s="203" t="s">
        <v>476</v>
      </c>
      <c r="G356" s="37"/>
      <c r="H356" s="37"/>
      <c r="I356" s="204"/>
      <c r="J356" s="37"/>
      <c r="K356" s="37"/>
      <c r="L356" s="40"/>
      <c r="M356" s="205"/>
      <c r="N356" s="206"/>
      <c r="O356" s="72"/>
      <c r="P356" s="72"/>
      <c r="Q356" s="72"/>
      <c r="R356" s="72"/>
      <c r="S356" s="72"/>
      <c r="T356" s="73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8" t="s">
        <v>170</v>
      </c>
      <c r="AU356" s="18" t="s">
        <v>162</v>
      </c>
    </row>
    <row r="357" spans="1:65" s="13" customFormat="1" ht="10.199999999999999">
      <c r="B357" s="207"/>
      <c r="C357" s="208"/>
      <c r="D357" s="202" t="s">
        <v>172</v>
      </c>
      <c r="E357" s="209" t="s">
        <v>1</v>
      </c>
      <c r="F357" s="210" t="s">
        <v>477</v>
      </c>
      <c r="G357" s="208"/>
      <c r="H357" s="211">
        <v>1.496</v>
      </c>
      <c r="I357" s="212"/>
      <c r="J357" s="208"/>
      <c r="K357" s="208"/>
      <c r="L357" s="213"/>
      <c r="M357" s="214"/>
      <c r="N357" s="215"/>
      <c r="O357" s="215"/>
      <c r="P357" s="215"/>
      <c r="Q357" s="215"/>
      <c r="R357" s="215"/>
      <c r="S357" s="215"/>
      <c r="T357" s="216"/>
      <c r="AT357" s="217" t="s">
        <v>172</v>
      </c>
      <c r="AU357" s="217" t="s">
        <v>162</v>
      </c>
      <c r="AV357" s="13" t="s">
        <v>90</v>
      </c>
      <c r="AW357" s="13" t="s">
        <v>35</v>
      </c>
      <c r="AX357" s="13" t="s">
        <v>88</v>
      </c>
      <c r="AY357" s="217" t="s">
        <v>161</v>
      </c>
    </row>
    <row r="358" spans="1:65" s="2" customFormat="1" ht="24.15" customHeight="1">
      <c r="A358" s="35"/>
      <c r="B358" s="36"/>
      <c r="C358" s="188" t="s">
        <v>478</v>
      </c>
      <c r="D358" s="188" t="s">
        <v>164</v>
      </c>
      <c r="E358" s="189" t="s">
        <v>479</v>
      </c>
      <c r="F358" s="190" t="s">
        <v>480</v>
      </c>
      <c r="G358" s="191" t="s">
        <v>176</v>
      </c>
      <c r="H358" s="192">
        <v>115.37</v>
      </c>
      <c r="I358" s="193"/>
      <c r="J358" s="194">
        <f>ROUND(I358*H358,2)</f>
        <v>0</v>
      </c>
      <c r="K358" s="195"/>
      <c r="L358" s="40"/>
      <c r="M358" s="196" t="s">
        <v>1</v>
      </c>
      <c r="N358" s="197" t="s">
        <v>45</v>
      </c>
      <c r="O358" s="72"/>
      <c r="P358" s="198">
        <f>O358*H358</f>
        <v>0</v>
      </c>
      <c r="Q358" s="198">
        <v>2.2000000000000001E-4</v>
      </c>
      <c r="R358" s="198">
        <f>Q358*H358</f>
        <v>2.5381400000000002E-2</v>
      </c>
      <c r="S358" s="198">
        <v>0</v>
      </c>
      <c r="T358" s="199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0" t="s">
        <v>168</v>
      </c>
      <c r="AT358" s="200" t="s">
        <v>164</v>
      </c>
      <c r="AU358" s="200" t="s">
        <v>162</v>
      </c>
      <c r="AY358" s="18" t="s">
        <v>161</v>
      </c>
      <c r="BE358" s="201">
        <f>IF(N358="základní",J358,0)</f>
        <v>0</v>
      </c>
      <c r="BF358" s="201">
        <f>IF(N358="snížená",J358,0)</f>
        <v>0</v>
      </c>
      <c r="BG358" s="201">
        <f>IF(N358="zákl. přenesená",J358,0)</f>
        <v>0</v>
      </c>
      <c r="BH358" s="201">
        <f>IF(N358="sníž. přenesená",J358,0)</f>
        <v>0</v>
      </c>
      <c r="BI358" s="201">
        <f>IF(N358="nulová",J358,0)</f>
        <v>0</v>
      </c>
      <c r="BJ358" s="18" t="s">
        <v>88</v>
      </c>
      <c r="BK358" s="201">
        <f>ROUND(I358*H358,2)</f>
        <v>0</v>
      </c>
      <c r="BL358" s="18" t="s">
        <v>168</v>
      </c>
      <c r="BM358" s="200" t="s">
        <v>481</v>
      </c>
    </row>
    <row r="359" spans="1:65" s="2" customFormat="1" ht="19.2">
      <c r="A359" s="35"/>
      <c r="B359" s="36"/>
      <c r="C359" s="37"/>
      <c r="D359" s="202" t="s">
        <v>170</v>
      </c>
      <c r="E359" s="37"/>
      <c r="F359" s="203" t="s">
        <v>482</v>
      </c>
      <c r="G359" s="37"/>
      <c r="H359" s="37"/>
      <c r="I359" s="204"/>
      <c r="J359" s="37"/>
      <c r="K359" s="37"/>
      <c r="L359" s="40"/>
      <c r="M359" s="205"/>
      <c r="N359" s="206"/>
      <c r="O359" s="72"/>
      <c r="P359" s="72"/>
      <c r="Q359" s="72"/>
      <c r="R359" s="72"/>
      <c r="S359" s="72"/>
      <c r="T359" s="73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8" t="s">
        <v>170</v>
      </c>
      <c r="AU359" s="18" t="s">
        <v>162</v>
      </c>
    </row>
    <row r="360" spans="1:65" s="13" customFormat="1" ht="20.399999999999999">
      <c r="B360" s="207"/>
      <c r="C360" s="208"/>
      <c r="D360" s="202" t="s">
        <v>172</v>
      </c>
      <c r="E360" s="209" t="s">
        <v>1</v>
      </c>
      <c r="F360" s="210" t="s">
        <v>483</v>
      </c>
      <c r="G360" s="208"/>
      <c r="H360" s="211">
        <v>115.37</v>
      </c>
      <c r="I360" s="212"/>
      <c r="J360" s="208"/>
      <c r="K360" s="208"/>
      <c r="L360" s="213"/>
      <c r="M360" s="214"/>
      <c r="N360" s="215"/>
      <c r="O360" s="215"/>
      <c r="P360" s="215"/>
      <c r="Q360" s="215"/>
      <c r="R360" s="215"/>
      <c r="S360" s="215"/>
      <c r="T360" s="216"/>
      <c r="AT360" s="217" t="s">
        <v>172</v>
      </c>
      <c r="AU360" s="217" t="s">
        <v>162</v>
      </c>
      <c r="AV360" s="13" t="s">
        <v>90</v>
      </c>
      <c r="AW360" s="13" t="s">
        <v>35</v>
      </c>
      <c r="AX360" s="13" t="s">
        <v>88</v>
      </c>
      <c r="AY360" s="217" t="s">
        <v>161</v>
      </c>
    </row>
    <row r="361" spans="1:65" s="2" customFormat="1" ht="16.5" customHeight="1">
      <c r="A361" s="35"/>
      <c r="B361" s="36"/>
      <c r="C361" s="188" t="s">
        <v>484</v>
      </c>
      <c r="D361" s="188" t="s">
        <v>164</v>
      </c>
      <c r="E361" s="189" t="s">
        <v>485</v>
      </c>
      <c r="F361" s="190" t="s">
        <v>486</v>
      </c>
      <c r="G361" s="191" t="s">
        <v>211</v>
      </c>
      <c r="H361" s="192">
        <v>103.34</v>
      </c>
      <c r="I361" s="193"/>
      <c r="J361" s="194">
        <f>ROUND(I361*H361,2)</f>
        <v>0</v>
      </c>
      <c r="K361" s="195"/>
      <c r="L361" s="40"/>
      <c r="M361" s="196" t="s">
        <v>1</v>
      </c>
      <c r="N361" s="197" t="s">
        <v>45</v>
      </c>
      <c r="O361" s="72"/>
      <c r="P361" s="198">
        <f>O361*H361</f>
        <v>0</v>
      </c>
      <c r="Q361" s="198">
        <v>0</v>
      </c>
      <c r="R361" s="198">
        <f>Q361*H361</f>
        <v>0</v>
      </c>
      <c r="S361" s="198">
        <v>0</v>
      </c>
      <c r="T361" s="19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0" t="s">
        <v>168</v>
      </c>
      <c r="AT361" s="200" t="s">
        <v>164</v>
      </c>
      <c r="AU361" s="200" t="s">
        <v>162</v>
      </c>
      <c r="AY361" s="18" t="s">
        <v>161</v>
      </c>
      <c r="BE361" s="201">
        <f>IF(N361="základní",J361,0)</f>
        <v>0</v>
      </c>
      <c r="BF361" s="201">
        <f>IF(N361="snížená",J361,0)</f>
        <v>0</v>
      </c>
      <c r="BG361" s="201">
        <f>IF(N361="zákl. přenesená",J361,0)</f>
        <v>0</v>
      </c>
      <c r="BH361" s="201">
        <f>IF(N361="sníž. přenesená",J361,0)</f>
        <v>0</v>
      </c>
      <c r="BI361" s="201">
        <f>IF(N361="nulová",J361,0)</f>
        <v>0</v>
      </c>
      <c r="BJ361" s="18" t="s">
        <v>88</v>
      </c>
      <c r="BK361" s="201">
        <f>ROUND(I361*H361,2)</f>
        <v>0</v>
      </c>
      <c r="BL361" s="18" t="s">
        <v>168</v>
      </c>
      <c r="BM361" s="200" t="s">
        <v>487</v>
      </c>
    </row>
    <row r="362" spans="1:65" s="2" customFormat="1" ht="19.2">
      <c r="A362" s="35"/>
      <c r="B362" s="36"/>
      <c r="C362" s="37"/>
      <c r="D362" s="202" t="s">
        <v>170</v>
      </c>
      <c r="E362" s="37"/>
      <c r="F362" s="203" t="s">
        <v>488</v>
      </c>
      <c r="G362" s="37"/>
      <c r="H362" s="37"/>
      <c r="I362" s="204"/>
      <c r="J362" s="37"/>
      <c r="K362" s="37"/>
      <c r="L362" s="40"/>
      <c r="M362" s="205"/>
      <c r="N362" s="206"/>
      <c r="O362" s="72"/>
      <c r="P362" s="72"/>
      <c r="Q362" s="72"/>
      <c r="R362" s="72"/>
      <c r="S362" s="72"/>
      <c r="T362" s="73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8" t="s">
        <v>170</v>
      </c>
      <c r="AU362" s="18" t="s">
        <v>162</v>
      </c>
    </row>
    <row r="363" spans="1:65" s="16" customFormat="1" ht="10.199999999999999">
      <c r="B363" s="251"/>
      <c r="C363" s="252"/>
      <c r="D363" s="202" t="s">
        <v>172</v>
      </c>
      <c r="E363" s="253" t="s">
        <v>1</v>
      </c>
      <c r="F363" s="254" t="s">
        <v>489</v>
      </c>
      <c r="G363" s="252"/>
      <c r="H363" s="253" t="s">
        <v>1</v>
      </c>
      <c r="I363" s="255"/>
      <c r="J363" s="252"/>
      <c r="K363" s="252"/>
      <c r="L363" s="256"/>
      <c r="M363" s="257"/>
      <c r="N363" s="258"/>
      <c r="O363" s="258"/>
      <c r="P363" s="258"/>
      <c r="Q363" s="258"/>
      <c r="R363" s="258"/>
      <c r="S363" s="258"/>
      <c r="T363" s="259"/>
      <c r="AT363" s="260" t="s">
        <v>172</v>
      </c>
      <c r="AU363" s="260" t="s">
        <v>162</v>
      </c>
      <c r="AV363" s="16" t="s">
        <v>88</v>
      </c>
      <c r="AW363" s="16" t="s">
        <v>35</v>
      </c>
      <c r="AX363" s="16" t="s">
        <v>80</v>
      </c>
      <c r="AY363" s="260" t="s">
        <v>161</v>
      </c>
    </row>
    <row r="364" spans="1:65" s="13" customFormat="1" ht="10.199999999999999">
      <c r="B364" s="207"/>
      <c r="C364" s="208"/>
      <c r="D364" s="202" t="s">
        <v>172</v>
      </c>
      <c r="E364" s="209" t="s">
        <v>1</v>
      </c>
      <c r="F364" s="210" t="s">
        <v>490</v>
      </c>
      <c r="G364" s="208"/>
      <c r="H364" s="211">
        <v>26.45</v>
      </c>
      <c r="I364" s="212"/>
      <c r="J364" s="208"/>
      <c r="K364" s="208"/>
      <c r="L364" s="213"/>
      <c r="M364" s="214"/>
      <c r="N364" s="215"/>
      <c r="O364" s="215"/>
      <c r="P364" s="215"/>
      <c r="Q364" s="215"/>
      <c r="R364" s="215"/>
      <c r="S364" s="215"/>
      <c r="T364" s="216"/>
      <c r="AT364" s="217" t="s">
        <v>172</v>
      </c>
      <c r="AU364" s="217" t="s">
        <v>162</v>
      </c>
      <c r="AV364" s="13" t="s">
        <v>90</v>
      </c>
      <c r="AW364" s="13" t="s">
        <v>35</v>
      </c>
      <c r="AX364" s="13" t="s">
        <v>80</v>
      </c>
      <c r="AY364" s="217" t="s">
        <v>161</v>
      </c>
    </row>
    <row r="365" spans="1:65" s="16" customFormat="1" ht="10.199999999999999">
      <c r="B365" s="251"/>
      <c r="C365" s="252"/>
      <c r="D365" s="202" t="s">
        <v>172</v>
      </c>
      <c r="E365" s="253" t="s">
        <v>1</v>
      </c>
      <c r="F365" s="254" t="s">
        <v>491</v>
      </c>
      <c r="G365" s="252"/>
      <c r="H365" s="253" t="s">
        <v>1</v>
      </c>
      <c r="I365" s="255"/>
      <c r="J365" s="252"/>
      <c r="K365" s="252"/>
      <c r="L365" s="256"/>
      <c r="M365" s="257"/>
      <c r="N365" s="258"/>
      <c r="O365" s="258"/>
      <c r="P365" s="258"/>
      <c r="Q365" s="258"/>
      <c r="R365" s="258"/>
      <c r="S365" s="258"/>
      <c r="T365" s="259"/>
      <c r="AT365" s="260" t="s">
        <v>172</v>
      </c>
      <c r="AU365" s="260" t="s">
        <v>162</v>
      </c>
      <c r="AV365" s="16" t="s">
        <v>88</v>
      </c>
      <c r="AW365" s="16" t="s">
        <v>35</v>
      </c>
      <c r="AX365" s="16" t="s">
        <v>80</v>
      </c>
      <c r="AY365" s="260" t="s">
        <v>161</v>
      </c>
    </row>
    <row r="366" spans="1:65" s="13" customFormat="1" ht="10.199999999999999">
      <c r="B366" s="207"/>
      <c r="C366" s="208"/>
      <c r="D366" s="202" t="s">
        <v>172</v>
      </c>
      <c r="E366" s="209" t="s">
        <v>1</v>
      </c>
      <c r="F366" s="210" t="s">
        <v>492</v>
      </c>
      <c r="G366" s="208"/>
      <c r="H366" s="211">
        <v>36.35</v>
      </c>
      <c r="I366" s="212"/>
      <c r="J366" s="208"/>
      <c r="K366" s="208"/>
      <c r="L366" s="213"/>
      <c r="M366" s="214"/>
      <c r="N366" s="215"/>
      <c r="O366" s="215"/>
      <c r="P366" s="215"/>
      <c r="Q366" s="215"/>
      <c r="R366" s="215"/>
      <c r="S366" s="215"/>
      <c r="T366" s="216"/>
      <c r="AT366" s="217" t="s">
        <v>172</v>
      </c>
      <c r="AU366" s="217" t="s">
        <v>162</v>
      </c>
      <c r="AV366" s="13" t="s">
        <v>90</v>
      </c>
      <c r="AW366" s="13" t="s">
        <v>35</v>
      </c>
      <c r="AX366" s="13" t="s">
        <v>80</v>
      </c>
      <c r="AY366" s="217" t="s">
        <v>161</v>
      </c>
    </row>
    <row r="367" spans="1:65" s="16" customFormat="1" ht="10.199999999999999">
      <c r="B367" s="251"/>
      <c r="C367" s="252"/>
      <c r="D367" s="202" t="s">
        <v>172</v>
      </c>
      <c r="E367" s="253" t="s">
        <v>1</v>
      </c>
      <c r="F367" s="254" t="s">
        <v>493</v>
      </c>
      <c r="G367" s="252"/>
      <c r="H367" s="253" t="s">
        <v>1</v>
      </c>
      <c r="I367" s="255"/>
      <c r="J367" s="252"/>
      <c r="K367" s="252"/>
      <c r="L367" s="256"/>
      <c r="M367" s="257"/>
      <c r="N367" s="258"/>
      <c r="O367" s="258"/>
      <c r="P367" s="258"/>
      <c r="Q367" s="258"/>
      <c r="R367" s="258"/>
      <c r="S367" s="258"/>
      <c r="T367" s="259"/>
      <c r="AT367" s="260" t="s">
        <v>172</v>
      </c>
      <c r="AU367" s="260" t="s">
        <v>162</v>
      </c>
      <c r="AV367" s="16" t="s">
        <v>88</v>
      </c>
      <c r="AW367" s="16" t="s">
        <v>35</v>
      </c>
      <c r="AX367" s="16" t="s">
        <v>80</v>
      </c>
      <c r="AY367" s="260" t="s">
        <v>161</v>
      </c>
    </row>
    <row r="368" spans="1:65" s="13" customFormat="1" ht="10.199999999999999">
      <c r="B368" s="207"/>
      <c r="C368" s="208"/>
      <c r="D368" s="202" t="s">
        <v>172</v>
      </c>
      <c r="E368" s="209" t="s">
        <v>1</v>
      </c>
      <c r="F368" s="210" t="s">
        <v>494</v>
      </c>
      <c r="G368" s="208"/>
      <c r="H368" s="211">
        <v>20.27</v>
      </c>
      <c r="I368" s="212"/>
      <c r="J368" s="208"/>
      <c r="K368" s="208"/>
      <c r="L368" s="213"/>
      <c r="M368" s="214"/>
      <c r="N368" s="215"/>
      <c r="O368" s="215"/>
      <c r="P368" s="215"/>
      <c r="Q368" s="215"/>
      <c r="R368" s="215"/>
      <c r="S368" s="215"/>
      <c r="T368" s="216"/>
      <c r="AT368" s="217" t="s">
        <v>172</v>
      </c>
      <c r="AU368" s="217" t="s">
        <v>162</v>
      </c>
      <c r="AV368" s="13" t="s">
        <v>90</v>
      </c>
      <c r="AW368" s="13" t="s">
        <v>35</v>
      </c>
      <c r="AX368" s="13" t="s">
        <v>80</v>
      </c>
      <c r="AY368" s="217" t="s">
        <v>161</v>
      </c>
    </row>
    <row r="369" spans="1:65" s="16" customFormat="1" ht="10.199999999999999">
      <c r="B369" s="251"/>
      <c r="C369" s="252"/>
      <c r="D369" s="202" t="s">
        <v>172</v>
      </c>
      <c r="E369" s="253" t="s">
        <v>1</v>
      </c>
      <c r="F369" s="254" t="s">
        <v>495</v>
      </c>
      <c r="G369" s="252"/>
      <c r="H369" s="253" t="s">
        <v>1</v>
      </c>
      <c r="I369" s="255"/>
      <c r="J369" s="252"/>
      <c r="K369" s="252"/>
      <c r="L369" s="256"/>
      <c r="M369" s="257"/>
      <c r="N369" s="258"/>
      <c r="O369" s="258"/>
      <c r="P369" s="258"/>
      <c r="Q369" s="258"/>
      <c r="R369" s="258"/>
      <c r="S369" s="258"/>
      <c r="T369" s="259"/>
      <c r="AT369" s="260" t="s">
        <v>172</v>
      </c>
      <c r="AU369" s="260" t="s">
        <v>162</v>
      </c>
      <c r="AV369" s="16" t="s">
        <v>88</v>
      </c>
      <c r="AW369" s="16" t="s">
        <v>35</v>
      </c>
      <c r="AX369" s="16" t="s">
        <v>80</v>
      </c>
      <c r="AY369" s="260" t="s">
        <v>161</v>
      </c>
    </row>
    <row r="370" spans="1:65" s="13" customFormat="1" ht="10.199999999999999">
      <c r="B370" s="207"/>
      <c r="C370" s="208"/>
      <c r="D370" s="202" t="s">
        <v>172</v>
      </c>
      <c r="E370" s="209" t="s">
        <v>1</v>
      </c>
      <c r="F370" s="210" t="s">
        <v>494</v>
      </c>
      <c r="G370" s="208"/>
      <c r="H370" s="211">
        <v>20.27</v>
      </c>
      <c r="I370" s="212"/>
      <c r="J370" s="208"/>
      <c r="K370" s="208"/>
      <c r="L370" s="213"/>
      <c r="M370" s="214"/>
      <c r="N370" s="215"/>
      <c r="O370" s="215"/>
      <c r="P370" s="215"/>
      <c r="Q370" s="215"/>
      <c r="R370" s="215"/>
      <c r="S370" s="215"/>
      <c r="T370" s="216"/>
      <c r="AT370" s="217" t="s">
        <v>172</v>
      </c>
      <c r="AU370" s="217" t="s">
        <v>162</v>
      </c>
      <c r="AV370" s="13" t="s">
        <v>90</v>
      </c>
      <c r="AW370" s="13" t="s">
        <v>35</v>
      </c>
      <c r="AX370" s="13" t="s">
        <v>80</v>
      </c>
      <c r="AY370" s="217" t="s">
        <v>161</v>
      </c>
    </row>
    <row r="371" spans="1:65" s="14" customFormat="1" ht="10.199999999999999">
      <c r="B371" s="218"/>
      <c r="C371" s="219"/>
      <c r="D371" s="202" t="s">
        <v>172</v>
      </c>
      <c r="E371" s="220" t="s">
        <v>1</v>
      </c>
      <c r="F371" s="221" t="s">
        <v>266</v>
      </c>
      <c r="G371" s="219"/>
      <c r="H371" s="222">
        <v>103.34</v>
      </c>
      <c r="I371" s="223"/>
      <c r="J371" s="219"/>
      <c r="K371" s="219"/>
      <c r="L371" s="224"/>
      <c r="M371" s="225"/>
      <c r="N371" s="226"/>
      <c r="O371" s="226"/>
      <c r="P371" s="226"/>
      <c r="Q371" s="226"/>
      <c r="R371" s="226"/>
      <c r="S371" s="226"/>
      <c r="T371" s="227"/>
      <c r="AT371" s="228" t="s">
        <v>172</v>
      </c>
      <c r="AU371" s="228" t="s">
        <v>162</v>
      </c>
      <c r="AV371" s="14" t="s">
        <v>168</v>
      </c>
      <c r="AW371" s="14" t="s">
        <v>35</v>
      </c>
      <c r="AX371" s="14" t="s">
        <v>88</v>
      </c>
      <c r="AY371" s="228" t="s">
        <v>161</v>
      </c>
    </row>
    <row r="372" spans="1:65" s="2" customFormat="1" ht="24.15" customHeight="1">
      <c r="A372" s="35"/>
      <c r="B372" s="36"/>
      <c r="C372" s="229" t="s">
        <v>496</v>
      </c>
      <c r="D372" s="229" t="s">
        <v>290</v>
      </c>
      <c r="E372" s="230" t="s">
        <v>497</v>
      </c>
      <c r="F372" s="231" t="s">
        <v>498</v>
      </c>
      <c r="G372" s="232" t="s">
        <v>211</v>
      </c>
      <c r="H372" s="233">
        <v>27.773</v>
      </c>
      <c r="I372" s="234"/>
      <c r="J372" s="235">
        <f>ROUND(I372*H372,2)</f>
        <v>0</v>
      </c>
      <c r="K372" s="236"/>
      <c r="L372" s="237"/>
      <c r="M372" s="238" t="s">
        <v>1</v>
      </c>
      <c r="N372" s="239" t="s">
        <v>45</v>
      </c>
      <c r="O372" s="72"/>
      <c r="P372" s="198">
        <f>O372*H372</f>
        <v>0</v>
      </c>
      <c r="Q372" s="198">
        <v>1.2E-4</v>
      </c>
      <c r="R372" s="198">
        <f>Q372*H372</f>
        <v>3.3327600000000001E-3</v>
      </c>
      <c r="S372" s="198">
        <v>0</v>
      </c>
      <c r="T372" s="19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0" t="s">
        <v>208</v>
      </c>
      <c r="AT372" s="200" t="s">
        <v>290</v>
      </c>
      <c r="AU372" s="200" t="s">
        <v>162</v>
      </c>
      <c r="AY372" s="18" t="s">
        <v>161</v>
      </c>
      <c r="BE372" s="201">
        <f>IF(N372="základní",J372,0)</f>
        <v>0</v>
      </c>
      <c r="BF372" s="201">
        <f>IF(N372="snížená",J372,0)</f>
        <v>0</v>
      </c>
      <c r="BG372" s="201">
        <f>IF(N372="zákl. přenesená",J372,0)</f>
        <v>0</v>
      </c>
      <c r="BH372" s="201">
        <f>IF(N372="sníž. přenesená",J372,0)</f>
        <v>0</v>
      </c>
      <c r="BI372" s="201">
        <f>IF(N372="nulová",J372,0)</f>
        <v>0</v>
      </c>
      <c r="BJ372" s="18" t="s">
        <v>88</v>
      </c>
      <c r="BK372" s="201">
        <f>ROUND(I372*H372,2)</f>
        <v>0</v>
      </c>
      <c r="BL372" s="18" t="s">
        <v>168</v>
      </c>
      <c r="BM372" s="200" t="s">
        <v>499</v>
      </c>
    </row>
    <row r="373" spans="1:65" s="2" customFormat="1" ht="19.2">
      <c r="A373" s="35"/>
      <c r="B373" s="36"/>
      <c r="C373" s="37"/>
      <c r="D373" s="202" t="s">
        <v>170</v>
      </c>
      <c r="E373" s="37"/>
      <c r="F373" s="203" t="s">
        <v>498</v>
      </c>
      <c r="G373" s="37"/>
      <c r="H373" s="37"/>
      <c r="I373" s="204"/>
      <c r="J373" s="37"/>
      <c r="K373" s="37"/>
      <c r="L373" s="40"/>
      <c r="M373" s="205"/>
      <c r="N373" s="206"/>
      <c r="O373" s="72"/>
      <c r="P373" s="72"/>
      <c r="Q373" s="72"/>
      <c r="R373" s="72"/>
      <c r="S373" s="72"/>
      <c r="T373" s="73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170</v>
      </c>
      <c r="AU373" s="18" t="s">
        <v>162</v>
      </c>
    </row>
    <row r="374" spans="1:65" s="13" customFormat="1" ht="10.199999999999999">
      <c r="B374" s="207"/>
      <c r="C374" s="208"/>
      <c r="D374" s="202" t="s">
        <v>172</v>
      </c>
      <c r="E374" s="209" t="s">
        <v>1</v>
      </c>
      <c r="F374" s="210" t="s">
        <v>500</v>
      </c>
      <c r="G374" s="208"/>
      <c r="H374" s="211">
        <v>26.45</v>
      </c>
      <c r="I374" s="212"/>
      <c r="J374" s="208"/>
      <c r="K374" s="208"/>
      <c r="L374" s="213"/>
      <c r="M374" s="214"/>
      <c r="N374" s="215"/>
      <c r="O374" s="215"/>
      <c r="P374" s="215"/>
      <c r="Q374" s="215"/>
      <c r="R374" s="215"/>
      <c r="S374" s="215"/>
      <c r="T374" s="216"/>
      <c r="AT374" s="217" t="s">
        <v>172</v>
      </c>
      <c r="AU374" s="217" t="s">
        <v>162</v>
      </c>
      <c r="AV374" s="13" t="s">
        <v>90</v>
      </c>
      <c r="AW374" s="13" t="s">
        <v>35</v>
      </c>
      <c r="AX374" s="13" t="s">
        <v>88</v>
      </c>
      <c r="AY374" s="217" t="s">
        <v>161</v>
      </c>
    </row>
    <row r="375" spans="1:65" s="13" customFormat="1" ht="10.199999999999999">
      <c r="B375" s="207"/>
      <c r="C375" s="208"/>
      <c r="D375" s="202" t="s">
        <v>172</v>
      </c>
      <c r="E375" s="208"/>
      <c r="F375" s="210" t="s">
        <v>501</v>
      </c>
      <c r="G375" s="208"/>
      <c r="H375" s="211">
        <v>27.773</v>
      </c>
      <c r="I375" s="212"/>
      <c r="J375" s="208"/>
      <c r="K375" s="208"/>
      <c r="L375" s="213"/>
      <c r="M375" s="214"/>
      <c r="N375" s="215"/>
      <c r="O375" s="215"/>
      <c r="P375" s="215"/>
      <c r="Q375" s="215"/>
      <c r="R375" s="215"/>
      <c r="S375" s="215"/>
      <c r="T375" s="216"/>
      <c r="AT375" s="217" t="s">
        <v>172</v>
      </c>
      <c r="AU375" s="217" t="s">
        <v>162</v>
      </c>
      <c r="AV375" s="13" t="s">
        <v>90</v>
      </c>
      <c r="AW375" s="13" t="s">
        <v>4</v>
      </c>
      <c r="AX375" s="13" t="s">
        <v>88</v>
      </c>
      <c r="AY375" s="217" t="s">
        <v>161</v>
      </c>
    </row>
    <row r="376" spans="1:65" s="2" customFormat="1" ht="24.15" customHeight="1">
      <c r="A376" s="35"/>
      <c r="B376" s="36"/>
      <c r="C376" s="229" t="s">
        <v>502</v>
      </c>
      <c r="D376" s="229" t="s">
        <v>290</v>
      </c>
      <c r="E376" s="230" t="s">
        <v>503</v>
      </c>
      <c r="F376" s="231" t="s">
        <v>504</v>
      </c>
      <c r="G376" s="232" t="s">
        <v>211</v>
      </c>
      <c r="H376" s="233">
        <v>38.167999999999999</v>
      </c>
      <c r="I376" s="234"/>
      <c r="J376" s="235">
        <f>ROUND(I376*H376,2)</f>
        <v>0</v>
      </c>
      <c r="K376" s="236"/>
      <c r="L376" s="237"/>
      <c r="M376" s="238" t="s">
        <v>1</v>
      </c>
      <c r="N376" s="239" t="s">
        <v>45</v>
      </c>
      <c r="O376" s="72"/>
      <c r="P376" s="198">
        <f>O376*H376</f>
        <v>0</v>
      </c>
      <c r="Q376" s="198">
        <v>4.0000000000000003E-5</v>
      </c>
      <c r="R376" s="198">
        <f>Q376*H376</f>
        <v>1.5267200000000001E-3</v>
      </c>
      <c r="S376" s="198">
        <v>0</v>
      </c>
      <c r="T376" s="19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00" t="s">
        <v>208</v>
      </c>
      <c r="AT376" s="200" t="s">
        <v>290</v>
      </c>
      <c r="AU376" s="200" t="s">
        <v>162</v>
      </c>
      <c r="AY376" s="18" t="s">
        <v>161</v>
      </c>
      <c r="BE376" s="201">
        <f>IF(N376="základní",J376,0)</f>
        <v>0</v>
      </c>
      <c r="BF376" s="201">
        <f>IF(N376="snížená",J376,0)</f>
        <v>0</v>
      </c>
      <c r="BG376" s="201">
        <f>IF(N376="zákl. přenesená",J376,0)</f>
        <v>0</v>
      </c>
      <c r="BH376" s="201">
        <f>IF(N376="sníž. přenesená",J376,0)</f>
        <v>0</v>
      </c>
      <c r="BI376" s="201">
        <f>IF(N376="nulová",J376,0)</f>
        <v>0</v>
      </c>
      <c r="BJ376" s="18" t="s">
        <v>88</v>
      </c>
      <c r="BK376" s="201">
        <f>ROUND(I376*H376,2)</f>
        <v>0</v>
      </c>
      <c r="BL376" s="18" t="s">
        <v>168</v>
      </c>
      <c r="BM376" s="200" t="s">
        <v>505</v>
      </c>
    </row>
    <row r="377" spans="1:65" s="2" customFormat="1" ht="19.2">
      <c r="A377" s="35"/>
      <c r="B377" s="36"/>
      <c r="C377" s="37"/>
      <c r="D377" s="202" t="s">
        <v>170</v>
      </c>
      <c r="E377" s="37"/>
      <c r="F377" s="203" t="s">
        <v>504</v>
      </c>
      <c r="G377" s="37"/>
      <c r="H377" s="37"/>
      <c r="I377" s="204"/>
      <c r="J377" s="37"/>
      <c r="K377" s="37"/>
      <c r="L377" s="40"/>
      <c r="M377" s="205"/>
      <c r="N377" s="206"/>
      <c r="O377" s="72"/>
      <c r="P377" s="72"/>
      <c r="Q377" s="72"/>
      <c r="R377" s="72"/>
      <c r="S377" s="72"/>
      <c r="T377" s="73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170</v>
      </c>
      <c r="AU377" s="18" t="s">
        <v>162</v>
      </c>
    </row>
    <row r="378" spans="1:65" s="13" customFormat="1" ht="10.199999999999999">
      <c r="B378" s="207"/>
      <c r="C378" s="208"/>
      <c r="D378" s="202" t="s">
        <v>172</v>
      </c>
      <c r="E378" s="209" t="s">
        <v>1</v>
      </c>
      <c r="F378" s="210" t="s">
        <v>506</v>
      </c>
      <c r="G378" s="208"/>
      <c r="H378" s="211">
        <v>36.35</v>
      </c>
      <c r="I378" s="212"/>
      <c r="J378" s="208"/>
      <c r="K378" s="208"/>
      <c r="L378" s="213"/>
      <c r="M378" s="214"/>
      <c r="N378" s="215"/>
      <c r="O378" s="215"/>
      <c r="P378" s="215"/>
      <c r="Q378" s="215"/>
      <c r="R378" s="215"/>
      <c r="S378" s="215"/>
      <c r="T378" s="216"/>
      <c r="AT378" s="217" t="s">
        <v>172</v>
      </c>
      <c r="AU378" s="217" t="s">
        <v>162</v>
      </c>
      <c r="AV378" s="13" t="s">
        <v>90</v>
      </c>
      <c r="AW378" s="13" t="s">
        <v>35</v>
      </c>
      <c r="AX378" s="13" t="s">
        <v>88</v>
      </c>
      <c r="AY378" s="217" t="s">
        <v>161</v>
      </c>
    </row>
    <row r="379" spans="1:65" s="13" customFormat="1" ht="10.199999999999999">
      <c r="B379" s="207"/>
      <c r="C379" s="208"/>
      <c r="D379" s="202" t="s">
        <v>172</v>
      </c>
      <c r="E379" s="208"/>
      <c r="F379" s="210" t="s">
        <v>507</v>
      </c>
      <c r="G379" s="208"/>
      <c r="H379" s="211">
        <v>38.167999999999999</v>
      </c>
      <c r="I379" s="212"/>
      <c r="J379" s="208"/>
      <c r="K379" s="208"/>
      <c r="L379" s="213"/>
      <c r="M379" s="214"/>
      <c r="N379" s="215"/>
      <c r="O379" s="215"/>
      <c r="P379" s="215"/>
      <c r="Q379" s="215"/>
      <c r="R379" s="215"/>
      <c r="S379" s="215"/>
      <c r="T379" s="216"/>
      <c r="AT379" s="217" t="s">
        <v>172</v>
      </c>
      <c r="AU379" s="217" t="s">
        <v>162</v>
      </c>
      <c r="AV379" s="13" t="s">
        <v>90</v>
      </c>
      <c r="AW379" s="13" t="s">
        <v>4</v>
      </c>
      <c r="AX379" s="13" t="s">
        <v>88</v>
      </c>
      <c r="AY379" s="217" t="s">
        <v>161</v>
      </c>
    </row>
    <row r="380" spans="1:65" s="2" customFormat="1" ht="24.15" customHeight="1">
      <c r="A380" s="35"/>
      <c r="B380" s="36"/>
      <c r="C380" s="229" t="s">
        <v>508</v>
      </c>
      <c r="D380" s="229" t="s">
        <v>290</v>
      </c>
      <c r="E380" s="230" t="s">
        <v>509</v>
      </c>
      <c r="F380" s="231" t="s">
        <v>510</v>
      </c>
      <c r="G380" s="232" t="s">
        <v>211</v>
      </c>
      <c r="H380" s="233">
        <v>21.283999999999999</v>
      </c>
      <c r="I380" s="234"/>
      <c r="J380" s="235">
        <f>ROUND(I380*H380,2)</f>
        <v>0</v>
      </c>
      <c r="K380" s="236"/>
      <c r="L380" s="237"/>
      <c r="M380" s="238" t="s">
        <v>1</v>
      </c>
      <c r="N380" s="239" t="s">
        <v>45</v>
      </c>
      <c r="O380" s="72"/>
      <c r="P380" s="198">
        <f>O380*H380</f>
        <v>0</v>
      </c>
      <c r="Q380" s="198">
        <v>2.9999999999999997E-4</v>
      </c>
      <c r="R380" s="198">
        <f>Q380*H380</f>
        <v>6.3851999999999989E-3</v>
      </c>
      <c r="S380" s="198">
        <v>0</v>
      </c>
      <c r="T380" s="19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0" t="s">
        <v>208</v>
      </c>
      <c r="AT380" s="200" t="s">
        <v>290</v>
      </c>
      <c r="AU380" s="200" t="s">
        <v>162</v>
      </c>
      <c r="AY380" s="18" t="s">
        <v>161</v>
      </c>
      <c r="BE380" s="201">
        <f>IF(N380="základní",J380,0)</f>
        <v>0</v>
      </c>
      <c r="BF380" s="201">
        <f>IF(N380="snížená",J380,0)</f>
        <v>0</v>
      </c>
      <c r="BG380" s="201">
        <f>IF(N380="zákl. přenesená",J380,0)</f>
        <v>0</v>
      </c>
      <c r="BH380" s="201">
        <f>IF(N380="sníž. přenesená",J380,0)</f>
        <v>0</v>
      </c>
      <c r="BI380" s="201">
        <f>IF(N380="nulová",J380,0)</f>
        <v>0</v>
      </c>
      <c r="BJ380" s="18" t="s">
        <v>88</v>
      </c>
      <c r="BK380" s="201">
        <f>ROUND(I380*H380,2)</f>
        <v>0</v>
      </c>
      <c r="BL380" s="18" t="s">
        <v>168</v>
      </c>
      <c r="BM380" s="200" t="s">
        <v>511</v>
      </c>
    </row>
    <row r="381" spans="1:65" s="2" customFormat="1" ht="19.2">
      <c r="A381" s="35"/>
      <c r="B381" s="36"/>
      <c r="C381" s="37"/>
      <c r="D381" s="202" t="s">
        <v>170</v>
      </c>
      <c r="E381" s="37"/>
      <c r="F381" s="203" t="s">
        <v>510</v>
      </c>
      <c r="G381" s="37"/>
      <c r="H381" s="37"/>
      <c r="I381" s="204"/>
      <c r="J381" s="37"/>
      <c r="K381" s="37"/>
      <c r="L381" s="40"/>
      <c r="M381" s="205"/>
      <c r="N381" s="206"/>
      <c r="O381" s="72"/>
      <c r="P381" s="72"/>
      <c r="Q381" s="72"/>
      <c r="R381" s="72"/>
      <c r="S381" s="72"/>
      <c r="T381" s="73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8" t="s">
        <v>170</v>
      </c>
      <c r="AU381" s="18" t="s">
        <v>162</v>
      </c>
    </row>
    <row r="382" spans="1:65" s="13" customFormat="1" ht="10.199999999999999">
      <c r="B382" s="207"/>
      <c r="C382" s="208"/>
      <c r="D382" s="202" t="s">
        <v>172</v>
      </c>
      <c r="E382" s="209" t="s">
        <v>1</v>
      </c>
      <c r="F382" s="210" t="s">
        <v>512</v>
      </c>
      <c r="G382" s="208"/>
      <c r="H382" s="211">
        <v>20.27</v>
      </c>
      <c r="I382" s="212"/>
      <c r="J382" s="208"/>
      <c r="K382" s="208"/>
      <c r="L382" s="213"/>
      <c r="M382" s="214"/>
      <c r="N382" s="215"/>
      <c r="O382" s="215"/>
      <c r="P382" s="215"/>
      <c r="Q382" s="215"/>
      <c r="R382" s="215"/>
      <c r="S382" s="215"/>
      <c r="T382" s="216"/>
      <c r="AT382" s="217" t="s">
        <v>172</v>
      </c>
      <c r="AU382" s="217" t="s">
        <v>162</v>
      </c>
      <c r="AV382" s="13" t="s">
        <v>90</v>
      </c>
      <c r="AW382" s="13" t="s">
        <v>35</v>
      </c>
      <c r="AX382" s="13" t="s">
        <v>88</v>
      </c>
      <c r="AY382" s="217" t="s">
        <v>161</v>
      </c>
    </row>
    <row r="383" spans="1:65" s="13" customFormat="1" ht="10.199999999999999">
      <c r="B383" s="207"/>
      <c r="C383" s="208"/>
      <c r="D383" s="202" t="s">
        <v>172</v>
      </c>
      <c r="E383" s="208"/>
      <c r="F383" s="210" t="s">
        <v>513</v>
      </c>
      <c r="G383" s="208"/>
      <c r="H383" s="211">
        <v>21.283999999999999</v>
      </c>
      <c r="I383" s="212"/>
      <c r="J383" s="208"/>
      <c r="K383" s="208"/>
      <c r="L383" s="213"/>
      <c r="M383" s="214"/>
      <c r="N383" s="215"/>
      <c r="O383" s="215"/>
      <c r="P383" s="215"/>
      <c r="Q383" s="215"/>
      <c r="R383" s="215"/>
      <c r="S383" s="215"/>
      <c r="T383" s="216"/>
      <c r="AT383" s="217" t="s">
        <v>172</v>
      </c>
      <c r="AU383" s="217" t="s">
        <v>162</v>
      </c>
      <c r="AV383" s="13" t="s">
        <v>90</v>
      </c>
      <c r="AW383" s="13" t="s">
        <v>4</v>
      </c>
      <c r="AX383" s="13" t="s">
        <v>88</v>
      </c>
      <c r="AY383" s="217" t="s">
        <v>161</v>
      </c>
    </row>
    <row r="384" spans="1:65" s="2" customFormat="1" ht="24.15" customHeight="1">
      <c r="A384" s="35"/>
      <c r="B384" s="36"/>
      <c r="C384" s="229" t="s">
        <v>514</v>
      </c>
      <c r="D384" s="229" t="s">
        <v>290</v>
      </c>
      <c r="E384" s="230" t="s">
        <v>515</v>
      </c>
      <c r="F384" s="231" t="s">
        <v>516</v>
      </c>
      <c r="G384" s="232" t="s">
        <v>211</v>
      </c>
      <c r="H384" s="233">
        <v>21.283999999999999</v>
      </c>
      <c r="I384" s="234"/>
      <c r="J384" s="235">
        <f>ROUND(I384*H384,2)</f>
        <v>0</v>
      </c>
      <c r="K384" s="236"/>
      <c r="L384" s="237"/>
      <c r="M384" s="238" t="s">
        <v>1</v>
      </c>
      <c r="N384" s="239" t="s">
        <v>45</v>
      </c>
      <c r="O384" s="72"/>
      <c r="P384" s="198">
        <f>O384*H384</f>
        <v>0</v>
      </c>
      <c r="Q384" s="198">
        <v>2.0000000000000001E-4</v>
      </c>
      <c r="R384" s="198">
        <f>Q384*H384</f>
        <v>4.2567999999999998E-3</v>
      </c>
      <c r="S384" s="198">
        <v>0</v>
      </c>
      <c r="T384" s="199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00" t="s">
        <v>208</v>
      </c>
      <c r="AT384" s="200" t="s">
        <v>290</v>
      </c>
      <c r="AU384" s="200" t="s">
        <v>162</v>
      </c>
      <c r="AY384" s="18" t="s">
        <v>161</v>
      </c>
      <c r="BE384" s="201">
        <f>IF(N384="základní",J384,0)</f>
        <v>0</v>
      </c>
      <c r="BF384" s="201">
        <f>IF(N384="snížená",J384,0)</f>
        <v>0</v>
      </c>
      <c r="BG384" s="201">
        <f>IF(N384="zákl. přenesená",J384,0)</f>
        <v>0</v>
      </c>
      <c r="BH384" s="201">
        <f>IF(N384="sníž. přenesená",J384,0)</f>
        <v>0</v>
      </c>
      <c r="BI384" s="201">
        <f>IF(N384="nulová",J384,0)</f>
        <v>0</v>
      </c>
      <c r="BJ384" s="18" t="s">
        <v>88</v>
      </c>
      <c r="BK384" s="201">
        <f>ROUND(I384*H384,2)</f>
        <v>0</v>
      </c>
      <c r="BL384" s="18" t="s">
        <v>168</v>
      </c>
      <c r="BM384" s="200" t="s">
        <v>517</v>
      </c>
    </row>
    <row r="385" spans="1:65" s="2" customFormat="1" ht="19.2">
      <c r="A385" s="35"/>
      <c r="B385" s="36"/>
      <c r="C385" s="37"/>
      <c r="D385" s="202" t="s">
        <v>170</v>
      </c>
      <c r="E385" s="37"/>
      <c r="F385" s="203" t="s">
        <v>516</v>
      </c>
      <c r="G385" s="37"/>
      <c r="H385" s="37"/>
      <c r="I385" s="204"/>
      <c r="J385" s="37"/>
      <c r="K385" s="37"/>
      <c r="L385" s="40"/>
      <c r="M385" s="205"/>
      <c r="N385" s="206"/>
      <c r="O385" s="72"/>
      <c r="P385" s="72"/>
      <c r="Q385" s="72"/>
      <c r="R385" s="72"/>
      <c r="S385" s="72"/>
      <c r="T385" s="73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18" t="s">
        <v>170</v>
      </c>
      <c r="AU385" s="18" t="s">
        <v>162</v>
      </c>
    </row>
    <row r="386" spans="1:65" s="13" customFormat="1" ht="10.199999999999999">
      <c r="B386" s="207"/>
      <c r="C386" s="208"/>
      <c r="D386" s="202" t="s">
        <v>172</v>
      </c>
      <c r="E386" s="209" t="s">
        <v>1</v>
      </c>
      <c r="F386" s="210" t="s">
        <v>518</v>
      </c>
      <c r="G386" s="208"/>
      <c r="H386" s="211">
        <v>20.27</v>
      </c>
      <c r="I386" s="212"/>
      <c r="J386" s="208"/>
      <c r="K386" s="208"/>
      <c r="L386" s="213"/>
      <c r="M386" s="214"/>
      <c r="N386" s="215"/>
      <c r="O386" s="215"/>
      <c r="P386" s="215"/>
      <c r="Q386" s="215"/>
      <c r="R386" s="215"/>
      <c r="S386" s="215"/>
      <c r="T386" s="216"/>
      <c r="AT386" s="217" t="s">
        <v>172</v>
      </c>
      <c r="AU386" s="217" t="s">
        <v>162</v>
      </c>
      <c r="AV386" s="13" t="s">
        <v>90</v>
      </c>
      <c r="AW386" s="13" t="s">
        <v>35</v>
      </c>
      <c r="AX386" s="13" t="s">
        <v>88</v>
      </c>
      <c r="AY386" s="217" t="s">
        <v>161</v>
      </c>
    </row>
    <row r="387" spans="1:65" s="13" customFormat="1" ht="10.199999999999999">
      <c r="B387" s="207"/>
      <c r="C387" s="208"/>
      <c r="D387" s="202" t="s">
        <v>172</v>
      </c>
      <c r="E387" s="208"/>
      <c r="F387" s="210" t="s">
        <v>513</v>
      </c>
      <c r="G387" s="208"/>
      <c r="H387" s="211">
        <v>21.283999999999999</v>
      </c>
      <c r="I387" s="212"/>
      <c r="J387" s="208"/>
      <c r="K387" s="208"/>
      <c r="L387" s="213"/>
      <c r="M387" s="214"/>
      <c r="N387" s="215"/>
      <c r="O387" s="215"/>
      <c r="P387" s="215"/>
      <c r="Q387" s="215"/>
      <c r="R387" s="215"/>
      <c r="S387" s="215"/>
      <c r="T387" s="216"/>
      <c r="AT387" s="217" t="s">
        <v>172</v>
      </c>
      <c r="AU387" s="217" t="s">
        <v>162</v>
      </c>
      <c r="AV387" s="13" t="s">
        <v>90</v>
      </c>
      <c r="AW387" s="13" t="s">
        <v>4</v>
      </c>
      <c r="AX387" s="13" t="s">
        <v>88</v>
      </c>
      <c r="AY387" s="217" t="s">
        <v>161</v>
      </c>
    </row>
    <row r="388" spans="1:65" s="2" customFormat="1" ht="24.15" customHeight="1">
      <c r="A388" s="35"/>
      <c r="B388" s="36"/>
      <c r="C388" s="188" t="s">
        <v>519</v>
      </c>
      <c r="D388" s="188" t="s">
        <v>164</v>
      </c>
      <c r="E388" s="189" t="s">
        <v>520</v>
      </c>
      <c r="F388" s="190" t="s">
        <v>521</v>
      </c>
      <c r="G388" s="191" t="s">
        <v>176</v>
      </c>
      <c r="H388" s="192">
        <v>1.496</v>
      </c>
      <c r="I388" s="193"/>
      <c r="J388" s="194">
        <f>ROUND(I388*H388,2)</f>
        <v>0</v>
      </c>
      <c r="K388" s="195"/>
      <c r="L388" s="40"/>
      <c r="M388" s="196" t="s">
        <v>1</v>
      </c>
      <c r="N388" s="197" t="s">
        <v>45</v>
      </c>
      <c r="O388" s="72"/>
      <c r="P388" s="198">
        <f>O388*H388</f>
        <v>0</v>
      </c>
      <c r="Q388" s="198">
        <v>2.7499999999999998E-3</v>
      </c>
      <c r="R388" s="198">
        <f>Q388*H388</f>
        <v>4.1139999999999996E-3</v>
      </c>
      <c r="S388" s="198">
        <v>0</v>
      </c>
      <c r="T388" s="19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0" t="s">
        <v>168</v>
      </c>
      <c r="AT388" s="200" t="s">
        <v>164</v>
      </c>
      <c r="AU388" s="200" t="s">
        <v>162</v>
      </c>
      <c r="AY388" s="18" t="s">
        <v>161</v>
      </c>
      <c r="BE388" s="201">
        <f>IF(N388="základní",J388,0)</f>
        <v>0</v>
      </c>
      <c r="BF388" s="201">
        <f>IF(N388="snížená",J388,0)</f>
        <v>0</v>
      </c>
      <c r="BG388" s="201">
        <f>IF(N388="zákl. přenesená",J388,0)</f>
        <v>0</v>
      </c>
      <c r="BH388" s="201">
        <f>IF(N388="sníž. přenesená",J388,0)</f>
        <v>0</v>
      </c>
      <c r="BI388" s="201">
        <f>IF(N388="nulová",J388,0)</f>
        <v>0</v>
      </c>
      <c r="BJ388" s="18" t="s">
        <v>88</v>
      </c>
      <c r="BK388" s="201">
        <f>ROUND(I388*H388,2)</f>
        <v>0</v>
      </c>
      <c r="BL388" s="18" t="s">
        <v>168</v>
      </c>
      <c r="BM388" s="200" t="s">
        <v>522</v>
      </c>
    </row>
    <row r="389" spans="1:65" s="2" customFormat="1" ht="19.2">
      <c r="A389" s="35"/>
      <c r="B389" s="36"/>
      <c r="C389" s="37"/>
      <c r="D389" s="202" t="s">
        <v>170</v>
      </c>
      <c r="E389" s="37"/>
      <c r="F389" s="203" t="s">
        <v>523</v>
      </c>
      <c r="G389" s="37"/>
      <c r="H389" s="37"/>
      <c r="I389" s="204"/>
      <c r="J389" s="37"/>
      <c r="K389" s="37"/>
      <c r="L389" s="40"/>
      <c r="M389" s="205"/>
      <c r="N389" s="206"/>
      <c r="O389" s="72"/>
      <c r="P389" s="72"/>
      <c r="Q389" s="72"/>
      <c r="R389" s="72"/>
      <c r="S389" s="72"/>
      <c r="T389" s="73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170</v>
      </c>
      <c r="AU389" s="18" t="s">
        <v>162</v>
      </c>
    </row>
    <row r="390" spans="1:65" s="13" customFormat="1" ht="10.199999999999999">
      <c r="B390" s="207"/>
      <c r="C390" s="208"/>
      <c r="D390" s="202" t="s">
        <v>172</v>
      </c>
      <c r="E390" s="209" t="s">
        <v>1</v>
      </c>
      <c r="F390" s="210" t="s">
        <v>477</v>
      </c>
      <c r="G390" s="208"/>
      <c r="H390" s="211">
        <v>1.496</v>
      </c>
      <c r="I390" s="212"/>
      <c r="J390" s="208"/>
      <c r="K390" s="208"/>
      <c r="L390" s="213"/>
      <c r="M390" s="214"/>
      <c r="N390" s="215"/>
      <c r="O390" s="215"/>
      <c r="P390" s="215"/>
      <c r="Q390" s="215"/>
      <c r="R390" s="215"/>
      <c r="S390" s="215"/>
      <c r="T390" s="216"/>
      <c r="AT390" s="217" t="s">
        <v>172</v>
      </c>
      <c r="AU390" s="217" t="s">
        <v>162</v>
      </c>
      <c r="AV390" s="13" t="s">
        <v>90</v>
      </c>
      <c r="AW390" s="13" t="s">
        <v>35</v>
      </c>
      <c r="AX390" s="13" t="s">
        <v>88</v>
      </c>
      <c r="AY390" s="217" t="s">
        <v>161</v>
      </c>
    </row>
    <row r="391" spans="1:65" s="2" customFormat="1" ht="24.15" customHeight="1">
      <c r="A391" s="35"/>
      <c r="B391" s="36"/>
      <c r="C391" s="188" t="s">
        <v>524</v>
      </c>
      <c r="D391" s="188" t="s">
        <v>164</v>
      </c>
      <c r="E391" s="189" t="s">
        <v>525</v>
      </c>
      <c r="F391" s="190" t="s">
        <v>526</v>
      </c>
      <c r="G391" s="191" t="s">
        <v>176</v>
      </c>
      <c r="H391" s="192">
        <v>115.37</v>
      </c>
      <c r="I391" s="193"/>
      <c r="J391" s="194">
        <f>ROUND(I391*H391,2)</f>
        <v>0</v>
      </c>
      <c r="K391" s="195"/>
      <c r="L391" s="40"/>
      <c r="M391" s="196" t="s">
        <v>1</v>
      </c>
      <c r="N391" s="197" t="s">
        <v>45</v>
      </c>
      <c r="O391" s="72"/>
      <c r="P391" s="198">
        <f>O391*H391</f>
        <v>0</v>
      </c>
      <c r="Q391" s="198">
        <v>2.7499999999999998E-3</v>
      </c>
      <c r="R391" s="198">
        <f>Q391*H391</f>
        <v>0.31726749999999998</v>
      </c>
      <c r="S391" s="198">
        <v>0</v>
      </c>
      <c r="T391" s="199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0" t="s">
        <v>168</v>
      </c>
      <c r="AT391" s="200" t="s">
        <v>164</v>
      </c>
      <c r="AU391" s="200" t="s">
        <v>162</v>
      </c>
      <c r="AY391" s="18" t="s">
        <v>161</v>
      </c>
      <c r="BE391" s="201">
        <f>IF(N391="základní",J391,0)</f>
        <v>0</v>
      </c>
      <c r="BF391" s="201">
        <f>IF(N391="snížená",J391,0)</f>
        <v>0</v>
      </c>
      <c r="BG391" s="201">
        <f>IF(N391="zákl. přenesená",J391,0)</f>
        <v>0</v>
      </c>
      <c r="BH391" s="201">
        <f>IF(N391="sníž. přenesená",J391,0)</f>
        <v>0</v>
      </c>
      <c r="BI391" s="201">
        <f>IF(N391="nulová",J391,0)</f>
        <v>0</v>
      </c>
      <c r="BJ391" s="18" t="s">
        <v>88</v>
      </c>
      <c r="BK391" s="201">
        <f>ROUND(I391*H391,2)</f>
        <v>0</v>
      </c>
      <c r="BL391" s="18" t="s">
        <v>168</v>
      </c>
      <c r="BM391" s="200" t="s">
        <v>527</v>
      </c>
    </row>
    <row r="392" spans="1:65" s="2" customFormat="1" ht="19.2">
      <c r="A392" s="35"/>
      <c r="B392" s="36"/>
      <c r="C392" s="37"/>
      <c r="D392" s="202" t="s">
        <v>170</v>
      </c>
      <c r="E392" s="37"/>
      <c r="F392" s="203" t="s">
        <v>528</v>
      </c>
      <c r="G392" s="37"/>
      <c r="H392" s="37"/>
      <c r="I392" s="204"/>
      <c r="J392" s="37"/>
      <c r="K392" s="37"/>
      <c r="L392" s="40"/>
      <c r="M392" s="205"/>
      <c r="N392" s="206"/>
      <c r="O392" s="72"/>
      <c r="P392" s="72"/>
      <c r="Q392" s="72"/>
      <c r="R392" s="72"/>
      <c r="S392" s="72"/>
      <c r="T392" s="73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8" t="s">
        <v>170</v>
      </c>
      <c r="AU392" s="18" t="s">
        <v>162</v>
      </c>
    </row>
    <row r="393" spans="1:65" s="13" customFormat="1" ht="20.399999999999999">
      <c r="B393" s="207"/>
      <c r="C393" s="208"/>
      <c r="D393" s="202" t="s">
        <v>172</v>
      </c>
      <c r="E393" s="209" t="s">
        <v>1</v>
      </c>
      <c r="F393" s="210" t="s">
        <v>483</v>
      </c>
      <c r="G393" s="208"/>
      <c r="H393" s="211">
        <v>115.37</v>
      </c>
      <c r="I393" s="212"/>
      <c r="J393" s="208"/>
      <c r="K393" s="208"/>
      <c r="L393" s="213"/>
      <c r="M393" s="214"/>
      <c r="N393" s="215"/>
      <c r="O393" s="215"/>
      <c r="P393" s="215"/>
      <c r="Q393" s="215"/>
      <c r="R393" s="215"/>
      <c r="S393" s="215"/>
      <c r="T393" s="216"/>
      <c r="AT393" s="217" t="s">
        <v>172</v>
      </c>
      <c r="AU393" s="217" t="s">
        <v>162</v>
      </c>
      <c r="AV393" s="13" t="s">
        <v>90</v>
      </c>
      <c r="AW393" s="13" t="s">
        <v>35</v>
      </c>
      <c r="AX393" s="13" t="s">
        <v>88</v>
      </c>
      <c r="AY393" s="217" t="s">
        <v>161</v>
      </c>
    </row>
    <row r="394" spans="1:65" s="2" customFormat="1" ht="16.5" customHeight="1">
      <c r="A394" s="35"/>
      <c r="B394" s="36"/>
      <c r="C394" s="188" t="s">
        <v>529</v>
      </c>
      <c r="D394" s="188" t="s">
        <v>164</v>
      </c>
      <c r="E394" s="189" t="s">
        <v>530</v>
      </c>
      <c r="F394" s="190" t="s">
        <v>531</v>
      </c>
      <c r="G394" s="191" t="s">
        <v>176</v>
      </c>
      <c r="H394" s="192">
        <v>46</v>
      </c>
      <c r="I394" s="193"/>
      <c r="J394" s="194">
        <f>ROUND(I394*H394,2)</f>
        <v>0</v>
      </c>
      <c r="K394" s="195"/>
      <c r="L394" s="40"/>
      <c r="M394" s="196" t="s">
        <v>1</v>
      </c>
      <c r="N394" s="197" t="s">
        <v>45</v>
      </c>
      <c r="O394" s="72"/>
      <c r="P394" s="198">
        <f>O394*H394</f>
        <v>0</v>
      </c>
      <c r="Q394" s="198">
        <v>0</v>
      </c>
      <c r="R394" s="198">
        <f>Q394*H394</f>
        <v>0</v>
      </c>
      <c r="S394" s="198">
        <v>6.0000000000000002E-5</v>
      </c>
      <c r="T394" s="199">
        <f>S394*H394</f>
        <v>2.7599999999999999E-3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0" t="s">
        <v>168</v>
      </c>
      <c r="AT394" s="200" t="s">
        <v>164</v>
      </c>
      <c r="AU394" s="200" t="s">
        <v>162</v>
      </c>
      <c r="AY394" s="18" t="s">
        <v>161</v>
      </c>
      <c r="BE394" s="201">
        <f>IF(N394="základní",J394,0)</f>
        <v>0</v>
      </c>
      <c r="BF394" s="201">
        <f>IF(N394="snížená",J394,0)</f>
        <v>0</v>
      </c>
      <c r="BG394" s="201">
        <f>IF(N394="zákl. přenesená",J394,0)</f>
        <v>0</v>
      </c>
      <c r="BH394" s="201">
        <f>IF(N394="sníž. přenesená",J394,0)</f>
        <v>0</v>
      </c>
      <c r="BI394" s="201">
        <f>IF(N394="nulová",J394,0)</f>
        <v>0</v>
      </c>
      <c r="BJ394" s="18" t="s">
        <v>88</v>
      </c>
      <c r="BK394" s="201">
        <f>ROUND(I394*H394,2)</f>
        <v>0</v>
      </c>
      <c r="BL394" s="18" t="s">
        <v>168</v>
      </c>
      <c r="BM394" s="200" t="s">
        <v>532</v>
      </c>
    </row>
    <row r="395" spans="1:65" s="2" customFormat="1" ht="28.8">
      <c r="A395" s="35"/>
      <c r="B395" s="36"/>
      <c r="C395" s="37"/>
      <c r="D395" s="202" t="s">
        <v>170</v>
      </c>
      <c r="E395" s="37"/>
      <c r="F395" s="203" t="s">
        <v>533</v>
      </c>
      <c r="G395" s="37"/>
      <c r="H395" s="37"/>
      <c r="I395" s="204"/>
      <c r="J395" s="37"/>
      <c r="K395" s="37"/>
      <c r="L395" s="40"/>
      <c r="M395" s="205"/>
      <c r="N395" s="206"/>
      <c r="O395" s="72"/>
      <c r="P395" s="72"/>
      <c r="Q395" s="72"/>
      <c r="R395" s="72"/>
      <c r="S395" s="72"/>
      <c r="T395" s="73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8" t="s">
        <v>170</v>
      </c>
      <c r="AU395" s="18" t="s">
        <v>162</v>
      </c>
    </row>
    <row r="396" spans="1:65" s="13" customFormat="1" ht="10.199999999999999">
      <c r="B396" s="207"/>
      <c r="C396" s="208"/>
      <c r="D396" s="202" t="s">
        <v>172</v>
      </c>
      <c r="E396" s="209" t="s">
        <v>1</v>
      </c>
      <c r="F396" s="210" t="s">
        <v>534</v>
      </c>
      <c r="G396" s="208"/>
      <c r="H396" s="211">
        <v>46</v>
      </c>
      <c r="I396" s="212"/>
      <c r="J396" s="208"/>
      <c r="K396" s="208"/>
      <c r="L396" s="213"/>
      <c r="M396" s="214"/>
      <c r="N396" s="215"/>
      <c r="O396" s="215"/>
      <c r="P396" s="215"/>
      <c r="Q396" s="215"/>
      <c r="R396" s="215"/>
      <c r="S396" s="215"/>
      <c r="T396" s="216"/>
      <c r="AT396" s="217" t="s">
        <v>172</v>
      </c>
      <c r="AU396" s="217" t="s">
        <v>162</v>
      </c>
      <c r="AV396" s="13" t="s">
        <v>90</v>
      </c>
      <c r="AW396" s="13" t="s">
        <v>35</v>
      </c>
      <c r="AX396" s="13" t="s">
        <v>88</v>
      </c>
      <c r="AY396" s="217" t="s">
        <v>161</v>
      </c>
    </row>
    <row r="397" spans="1:65" s="2" customFormat="1" ht="21.75" customHeight="1">
      <c r="A397" s="35"/>
      <c r="B397" s="36"/>
      <c r="C397" s="188" t="s">
        <v>535</v>
      </c>
      <c r="D397" s="188" t="s">
        <v>164</v>
      </c>
      <c r="E397" s="189" t="s">
        <v>536</v>
      </c>
      <c r="F397" s="190" t="s">
        <v>537</v>
      </c>
      <c r="G397" s="191" t="s">
        <v>176</v>
      </c>
      <c r="H397" s="192">
        <v>50.35</v>
      </c>
      <c r="I397" s="193"/>
      <c r="J397" s="194">
        <f>ROUND(I397*H397,2)</f>
        <v>0</v>
      </c>
      <c r="K397" s="195"/>
      <c r="L397" s="40"/>
      <c r="M397" s="196" t="s">
        <v>1</v>
      </c>
      <c r="N397" s="197" t="s">
        <v>45</v>
      </c>
      <c r="O397" s="72"/>
      <c r="P397" s="198">
        <f>O397*H397</f>
        <v>0</v>
      </c>
      <c r="Q397" s="198">
        <v>0</v>
      </c>
      <c r="R397" s="198">
        <f>Q397*H397</f>
        <v>0</v>
      </c>
      <c r="S397" s="198">
        <v>1.0000000000000001E-5</v>
      </c>
      <c r="T397" s="199">
        <f>S397*H397</f>
        <v>5.0350000000000004E-4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00" t="s">
        <v>168</v>
      </c>
      <c r="AT397" s="200" t="s">
        <v>164</v>
      </c>
      <c r="AU397" s="200" t="s">
        <v>162</v>
      </c>
      <c r="AY397" s="18" t="s">
        <v>161</v>
      </c>
      <c r="BE397" s="201">
        <f>IF(N397="základní",J397,0)</f>
        <v>0</v>
      </c>
      <c r="BF397" s="201">
        <f>IF(N397="snížená",J397,0)</f>
        <v>0</v>
      </c>
      <c r="BG397" s="201">
        <f>IF(N397="zákl. přenesená",J397,0)</f>
        <v>0</v>
      </c>
      <c r="BH397" s="201">
        <f>IF(N397="sníž. přenesená",J397,0)</f>
        <v>0</v>
      </c>
      <c r="BI397" s="201">
        <f>IF(N397="nulová",J397,0)</f>
        <v>0</v>
      </c>
      <c r="BJ397" s="18" t="s">
        <v>88</v>
      </c>
      <c r="BK397" s="201">
        <f>ROUND(I397*H397,2)</f>
        <v>0</v>
      </c>
      <c r="BL397" s="18" t="s">
        <v>168</v>
      </c>
      <c r="BM397" s="200" t="s">
        <v>538</v>
      </c>
    </row>
    <row r="398" spans="1:65" s="2" customFormat="1" ht="28.8">
      <c r="A398" s="35"/>
      <c r="B398" s="36"/>
      <c r="C398" s="37"/>
      <c r="D398" s="202" t="s">
        <v>170</v>
      </c>
      <c r="E398" s="37"/>
      <c r="F398" s="203" t="s">
        <v>539</v>
      </c>
      <c r="G398" s="37"/>
      <c r="H398" s="37"/>
      <c r="I398" s="204"/>
      <c r="J398" s="37"/>
      <c r="K398" s="37"/>
      <c r="L398" s="40"/>
      <c r="M398" s="205"/>
      <c r="N398" s="206"/>
      <c r="O398" s="72"/>
      <c r="P398" s="72"/>
      <c r="Q398" s="72"/>
      <c r="R398" s="72"/>
      <c r="S398" s="72"/>
      <c r="T398" s="73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8" t="s">
        <v>170</v>
      </c>
      <c r="AU398" s="18" t="s">
        <v>162</v>
      </c>
    </row>
    <row r="399" spans="1:65" s="13" customFormat="1" ht="10.199999999999999">
      <c r="B399" s="207"/>
      <c r="C399" s="208"/>
      <c r="D399" s="202" t="s">
        <v>172</v>
      </c>
      <c r="E399" s="209" t="s">
        <v>1</v>
      </c>
      <c r="F399" s="210" t="s">
        <v>540</v>
      </c>
      <c r="G399" s="208"/>
      <c r="H399" s="211">
        <v>50.35</v>
      </c>
      <c r="I399" s="212"/>
      <c r="J399" s="208"/>
      <c r="K399" s="208"/>
      <c r="L399" s="213"/>
      <c r="M399" s="214"/>
      <c r="N399" s="215"/>
      <c r="O399" s="215"/>
      <c r="P399" s="215"/>
      <c r="Q399" s="215"/>
      <c r="R399" s="215"/>
      <c r="S399" s="215"/>
      <c r="T399" s="216"/>
      <c r="AT399" s="217" t="s">
        <v>172</v>
      </c>
      <c r="AU399" s="217" t="s">
        <v>162</v>
      </c>
      <c r="AV399" s="13" t="s">
        <v>90</v>
      </c>
      <c r="AW399" s="13" t="s">
        <v>35</v>
      </c>
      <c r="AX399" s="13" t="s">
        <v>88</v>
      </c>
      <c r="AY399" s="217" t="s">
        <v>161</v>
      </c>
    </row>
    <row r="400" spans="1:65" s="2" customFormat="1" ht="24.15" customHeight="1">
      <c r="A400" s="35"/>
      <c r="B400" s="36"/>
      <c r="C400" s="188" t="s">
        <v>355</v>
      </c>
      <c r="D400" s="188" t="s">
        <v>164</v>
      </c>
      <c r="E400" s="189" t="s">
        <v>541</v>
      </c>
      <c r="F400" s="190" t="s">
        <v>542</v>
      </c>
      <c r="G400" s="191" t="s">
        <v>176</v>
      </c>
      <c r="H400" s="192">
        <v>14.263</v>
      </c>
      <c r="I400" s="193"/>
      <c r="J400" s="194">
        <f>ROUND(I400*H400,2)</f>
        <v>0</v>
      </c>
      <c r="K400" s="195"/>
      <c r="L400" s="40"/>
      <c r="M400" s="196" t="s">
        <v>1</v>
      </c>
      <c r="N400" s="197" t="s">
        <v>45</v>
      </c>
      <c r="O400" s="72"/>
      <c r="P400" s="198">
        <f>O400*H400</f>
        <v>0</v>
      </c>
      <c r="Q400" s="198">
        <v>0</v>
      </c>
      <c r="R400" s="198">
        <f>Q400*H400</f>
        <v>0</v>
      </c>
      <c r="S400" s="198">
        <v>0</v>
      </c>
      <c r="T400" s="199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0" t="s">
        <v>168</v>
      </c>
      <c r="AT400" s="200" t="s">
        <v>164</v>
      </c>
      <c r="AU400" s="200" t="s">
        <v>162</v>
      </c>
      <c r="AY400" s="18" t="s">
        <v>161</v>
      </c>
      <c r="BE400" s="201">
        <f>IF(N400="základní",J400,0)</f>
        <v>0</v>
      </c>
      <c r="BF400" s="201">
        <f>IF(N400="snížená",J400,0)</f>
        <v>0</v>
      </c>
      <c r="BG400" s="201">
        <f>IF(N400="zákl. přenesená",J400,0)</f>
        <v>0</v>
      </c>
      <c r="BH400" s="201">
        <f>IF(N400="sníž. přenesená",J400,0)</f>
        <v>0</v>
      </c>
      <c r="BI400" s="201">
        <f>IF(N400="nulová",J400,0)</f>
        <v>0</v>
      </c>
      <c r="BJ400" s="18" t="s">
        <v>88</v>
      </c>
      <c r="BK400" s="201">
        <f>ROUND(I400*H400,2)</f>
        <v>0</v>
      </c>
      <c r="BL400" s="18" t="s">
        <v>168</v>
      </c>
      <c r="BM400" s="200" t="s">
        <v>543</v>
      </c>
    </row>
    <row r="401" spans="1:65" s="2" customFormat="1" ht="19.2">
      <c r="A401" s="35"/>
      <c r="B401" s="36"/>
      <c r="C401" s="37"/>
      <c r="D401" s="202" t="s">
        <v>170</v>
      </c>
      <c r="E401" s="37"/>
      <c r="F401" s="203" t="s">
        <v>544</v>
      </c>
      <c r="G401" s="37"/>
      <c r="H401" s="37"/>
      <c r="I401" s="204"/>
      <c r="J401" s="37"/>
      <c r="K401" s="37"/>
      <c r="L401" s="40"/>
      <c r="M401" s="205"/>
      <c r="N401" s="206"/>
      <c r="O401" s="72"/>
      <c r="P401" s="72"/>
      <c r="Q401" s="72"/>
      <c r="R401" s="72"/>
      <c r="S401" s="72"/>
      <c r="T401" s="73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170</v>
      </c>
      <c r="AU401" s="18" t="s">
        <v>162</v>
      </c>
    </row>
    <row r="402" spans="1:65" s="13" customFormat="1" ht="10.199999999999999">
      <c r="B402" s="207"/>
      <c r="C402" s="208"/>
      <c r="D402" s="202" t="s">
        <v>172</v>
      </c>
      <c r="E402" s="209" t="s">
        <v>1</v>
      </c>
      <c r="F402" s="210" t="s">
        <v>545</v>
      </c>
      <c r="G402" s="208"/>
      <c r="H402" s="211">
        <v>14.263</v>
      </c>
      <c r="I402" s="212"/>
      <c r="J402" s="208"/>
      <c r="K402" s="208"/>
      <c r="L402" s="213"/>
      <c r="M402" s="214"/>
      <c r="N402" s="215"/>
      <c r="O402" s="215"/>
      <c r="P402" s="215"/>
      <c r="Q402" s="215"/>
      <c r="R402" s="215"/>
      <c r="S402" s="215"/>
      <c r="T402" s="216"/>
      <c r="AT402" s="217" t="s">
        <v>172</v>
      </c>
      <c r="AU402" s="217" t="s">
        <v>162</v>
      </c>
      <c r="AV402" s="13" t="s">
        <v>90</v>
      </c>
      <c r="AW402" s="13" t="s">
        <v>35</v>
      </c>
      <c r="AX402" s="13" t="s">
        <v>88</v>
      </c>
      <c r="AY402" s="217" t="s">
        <v>161</v>
      </c>
    </row>
    <row r="403" spans="1:65" s="12" customFormat="1" ht="20.85" customHeight="1">
      <c r="B403" s="172"/>
      <c r="C403" s="173"/>
      <c r="D403" s="174" t="s">
        <v>79</v>
      </c>
      <c r="E403" s="186" t="s">
        <v>546</v>
      </c>
      <c r="F403" s="186" t="s">
        <v>547</v>
      </c>
      <c r="G403" s="173"/>
      <c r="H403" s="173"/>
      <c r="I403" s="176"/>
      <c r="J403" s="187">
        <f>BK403</f>
        <v>0</v>
      </c>
      <c r="K403" s="173"/>
      <c r="L403" s="178"/>
      <c r="M403" s="179"/>
      <c r="N403" s="180"/>
      <c r="O403" s="180"/>
      <c r="P403" s="181">
        <f>SUM(P404:P422)</f>
        <v>0</v>
      </c>
      <c r="Q403" s="180"/>
      <c r="R403" s="181">
        <f>SUM(R404:R422)</f>
        <v>29.295977099999998</v>
      </c>
      <c r="S403" s="180"/>
      <c r="T403" s="182">
        <f>SUM(T404:T422)</f>
        <v>0</v>
      </c>
      <c r="AR403" s="183" t="s">
        <v>88</v>
      </c>
      <c r="AT403" s="184" t="s">
        <v>79</v>
      </c>
      <c r="AU403" s="184" t="s">
        <v>90</v>
      </c>
      <c r="AY403" s="183" t="s">
        <v>161</v>
      </c>
      <c r="BK403" s="185">
        <f>SUM(BK404:BK422)</f>
        <v>0</v>
      </c>
    </row>
    <row r="404" spans="1:65" s="2" customFormat="1" ht="24.15" customHeight="1">
      <c r="A404" s="35"/>
      <c r="B404" s="36"/>
      <c r="C404" s="188" t="s">
        <v>395</v>
      </c>
      <c r="D404" s="188" t="s">
        <v>164</v>
      </c>
      <c r="E404" s="189" t="s">
        <v>548</v>
      </c>
      <c r="F404" s="190" t="s">
        <v>549</v>
      </c>
      <c r="G404" s="191" t="s">
        <v>176</v>
      </c>
      <c r="H404" s="192">
        <v>197.2</v>
      </c>
      <c r="I404" s="193"/>
      <c r="J404" s="194">
        <f>ROUND(I404*H404,2)</f>
        <v>0</v>
      </c>
      <c r="K404" s="195"/>
      <c r="L404" s="40"/>
      <c r="M404" s="196" t="s">
        <v>1</v>
      </c>
      <c r="N404" s="197" t="s">
        <v>45</v>
      </c>
      <c r="O404" s="72"/>
      <c r="P404" s="198">
        <f>O404*H404</f>
        <v>0</v>
      </c>
      <c r="Q404" s="198">
        <v>0.10199999999999999</v>
      </c>
      <c r="R404" s="198">
        <f>Q404*H404</f>
        <v>20.114399999999996</v>
      </c>
      <c r="S404" s="198">
        <v>0</v>
      </c>
      <c r="T404" s="19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0" t="s">
        <v>168</v>
      </c>
      <c r="AT404" s="200" t="s">
        <v>164</v>
      </c>
      <c r="AU404" s="200" t="s">
        <v>162</v>
      </c>
      <c r="AY404" s="18" t="s">
        <v>161</v>
      </c>
      <c r="BE404" s="201">
        <f>IF(N404="základní",J404,0)</f>
        <v>0</v>
      </c>
      <c r="BF404" s="201">
        <f>IF(N404="snížená",J404,0)</f>
        <v>0</v>
      </c>
      <c r="BG404" s="201">
        <f>IF(N404="zákl. přenesená",J404,0)</f>
        <v>0</v>
      </c>
      <c r="BH404" s="201">
        <f>IF(N404="sníž. přenesená",J404,0)</f>
        <v>0</v>
      </c>
      <c r="BI404" s="201">
        <f>IF(N404="nulová",J404,0)</f>
        <v>0</v>
      </c>
      <c r="BJ404" s="18" t="s">
        <v>88</v>
      </c>
      <c r="BK404" s="201">
        <f>ROUND(I404*H404,2)</f>
        <v>0</v>
      </c>
      <c r="BL404" s="18" t="s">
        <v>168</v>
      </c>
      <c r="BM404" s="200" t="s">
        <v>550</v>
      </c>
    </row>
    <row r="405" spans="1:65" s="2" customFormat="1" ht="19.2">
      <c r="A405" s="35"/>
      <c r="B405" s="36"/>
      <c r="C405" s="37"/>
      <c r="D405" s="202" t="s">
        <v>170</v>
      </c>
      <c r="E405" s="37"/>
      <c r="F405" s="203" t="s">
        <v>551</v>
      </c>
      <c r="G405" s="37"/>
      <c r="H405" s="37"/>
      <c r="I405" s="204"/>
      <c r="J405" s="37"/>
      <c r="K405" s="37"/>
      <c r="L405" s="40"/>
      <c r="M405" s="205"/>
      <c r="N405" s="206"/>
      <c r="O405" s="72"/>
      <c r="P405" s="72"/>
      <c r="Q405" s="72"/>
      <c r="R405" s="72"/>
      <c r="S405" s="72"/>
      <c r="T405" s="73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170</v>
      </c>
      <c r="AU405" s="18" t="s">
        <v>162</v>
      </c>
    </row>
    <row r="406" spans="1:65" s="13" customFormat="1" ht="10.199999999999999">
      <c r="B406" s="207"/>
      <c r="C406" s="208"/>
      <c r="D406" s="202" t="s">
        <v>172</v>
      </c>
      <c r="E406" s="209" t="s">
        <v>1</v>
      </c>
      <c r="F406" s="210" t="s">
        <v>552</v>
      </c>
      <c r="G406" s="208"/>
      <c r="H406" s="211">
        <v>180.3</v>
      </c>
      <c r="I406" s="212"/>
      <c r="J406" s="208"/>
      <c r="K406" s="208"/>
      <c r="L406" s="213"/>
      <c r="M406" s="214"/>
      <c r="N406" s="215"/>
      <c r="O406" s="215"/>
      <c r="P406" s="215"/>
      <c r="Q406" s="215"/>
      <c r="R406" s="215"/>
      <c r="S406" s="215"/>
      <c r="T406" s="216"/>
      <c r="AT406" s="217" t="s">
        <v>172</v>
      </c>
      <c r="AU406" s="217" t="s">
        <v>162</v>
      </c>
      <c r="AV406" s="13" t="s">
        <v>90</v>
      </c>
      <c r="AW406" s="13" t="s">
        <v>35</v>
      </c>
      <c r="AX406" s="13" t="s">
        <v>80</v>
      </c>
      <c r="AY406" s="217" t="s">
        <v>161</v>
      </c>
    </row>
    <row r="407" spans="1:65" s="13" customFormat="1" ht="10.199999999999999">
      <c r="B407" s="207"/>
      <c r="C407" s="208"/>
      <c r="D407" s="202" t="s">
        <v>172</v>
      </c>
      <c r="E407" s="209" t="s">
        <v>1</v>
      </c>
      <c r="F407" s="210" t="s">
        <v>553</v>
      </c>
      <c r="G407" s="208"/>
      <c r="H407" s="211">
        <v>16.899999999999999</v>
      </c>
      <c r="I407" s="212"/>
      <c r="J407" s="208"/>
      <c r="K407" s="208"/>
      <c r="L407" s="213"/>
      <c r="M407" s="214"/>
      <c r="N407" s="215"/>
      <c r="O407" s="215"/>
      <c r="P407" s="215"/>
      <c r="Q407" s="215"/>
      <c r="R407" s="215"/>
      <c r="S407" s="215"/>
      <c r="T407" s="216"/>
      <c r="AT407" s="217" t="s">
        <v>172</v>
      </c>
      <c r="AU407" s="217" t="s">
        <v>162</v>
      </c>
      <c r="AV407" s="13" t="s">
        <v>90</v>
      </c>
      <c r="AW407" s="13" t="s">
        <v>35</v>
      </c>
      <c r="AX407" s="13" t="s">
        <v>80</v>
      </c>
      <c r="AY407" s="217" t="s">
        <v>161</v>
      </c>
    </row>
    <row r="408" spans="1:65" s="14" customFormat="1" ht="10.199999999999999">
      <c r="B408" s="218"/>
      <c r="C408" s="219"/>
      <c r="D408" s="202" t="s">
        <v>172</v>
      </c>
      <c r="E408" s="220" t="s">
        <v>1</v>
      </c>
      <c r="F408" s="221" t="s">
        <v>266</v>
      </c>
      <c r="G408" s="219"/>
      <c r="H408" s="222">
        <v>197.2</v>
      </c>
      <c r="I408" s="223"/>
      <c r="J408" s="219"/>
      <c r="K408" s="219"/>
      <c r="L408" s="224"/>
      <c r="M408" s="225"/>
      <c r="N408" s="226"/>
      <c r="O408" s="226"/>
      <c r="P408" s="226"/>
      <c r="Q408" s="226"/>
      <c r="R408" s="226"/>
      <c r="S408" s="226"/>
      <c r="T408" s="227"/>
      <c r="AT408" s="228" t="s">
        <v>172</v>
      </c>
      <c r="AU408" s="228" t="s">
        <v>162</v>
      </c>
      <c r="AV408" s="14" t="s">
        <v>168</v>
      </c>
      <c r="AW408" s="14" t="s">
        <v>35</v>
      </c>
      <c r="AX408" s="14" t="s">
        <v>88</v>
      </c>
      <c r="AY408" s="228" t="s">
        <v>161</v>
      </c>
    </row>
    <row r="409" spans="1:65" s="2" customFormat="1" ht="24.15" customHeight="1">
      <c r="A409" s="35"/>
      <c r="B409" s="36"/>
      <c r="C409" s="188" t="s">
        <v>546</v>
      </c>
      <c r="D409" s="188" t="s">
        <v>164</v>
      </c>
      <c r="E409" s="189" t="s">
        <v>554</v>
      </c>
      <c r="F409" s="190" t="s">
        <v>555</v>
      </c>
      <c r="G409" s="191" t="s">
        <v>176</v>
      </c>
      <c r="H409" s="192">
        <v>788.8</v>
      </c>
      <c r="I409" s="193"/>
      <c r="J409" s="194">
        <f>ROUND(I409*H409,2)</f>
        <v>0</v>
      </c>
      <c r="K409" s="195"/>
      <c r="L409" s="40"/>
      <c r="M409" s="196" t="s">
        <v>1</v>
      </c>
      <c r="N409" s="197" t="s">
        <v>45</v>
      </c>
      <c r="O409" s="72"/>
      <c r="P409" s="198">
        <f>O409*H409</f>
        <v>0</v>
      </c>
      <c r="Q409" s="198">
        <v>1.0200000000000001E-2</v>
      </c>
      <c r="R409" s="198">
        <f>Q409*H409</f>
        <v>8.0457599999999996</v>
      </c>
      <c r="S409" s="198">
        <v>0</v>
      </c>
      <c r="T409" s="199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0" t="s">
        <v>168</v>
      </c>
      <c r="AT409" s="200" t="s">
        <v>164</v>
      </c>
      <c r="AU409" s="200" t="s">
        <v>162</v>
      </c>
      <c r="AY409" s="18" t="s">
        <v>161</v>
      </c>
      <c r="BE409" s="201">
        <f>IF(N409="základní",J409,0)</f>
        <v>0</v>
      </c>
      <c r="BF409" s="201">
        <f>IF(N409="snížená",J409,0)</f>
        <v>0</v>
      </c>
      <c r="BG409" s="201">
        <f>IF(N409="zákl. přenesená",J409,0)</f>
        <v>0</v>
      </c>
      <c r="BH409" s="201">
        <f>IF(N409="sníž. přenesená",J409,0)</f>
        <v>0</v>
      </c>
      <c r="BI409" s="201">
        <f>IF(N409="nulová",J409,0)</f>
        <v>0</v>
      </c>
      <c r="BJ409" s="18" t="s">
        <v>88</v>
      </c>
      <c r="BK409" s="201">
        <f>ROUND(I409*H409,2)</f>
        <v>0</v>
      </c>
      <c r="BL409" s="18" t="s">
        <v>168</v>
      </c>
      <c r="BM409" s="200" t="s">
        <v>556</v>
      </c>
    </row>
    <row r="410" spans="1:65" s="2" customFormat="1" ht="28.8">
      <c r="A410" s="35"/>
      <c r="B410" s="36"/>
      <c r="C410" s="37"/>
      <c r="D410" s="202" t="s">
        <v>170</v>
      </c>
      <c r="E410" s="37"/>
      <c r="F410" s="203" t="s">
        <v>557</v>
      </c>
      <c r="G410" s="37"/>
      <c r="H410" s="37"/>
      <c r="I410" s="204"/>
      <c r="J410" s="37"/>
      <c r="K410" s="37"/>
      <c r="L410" s="40"/>
      <c r="M410" s="205"/>
      <c r="N410" s="206"/>
      <c r="O410" s="72"/>
      <c r="P410" s="72"/>
      <c r="Q410" s="72"/>
      <c r="R410" s="72"/>
      <c r="S410" s="72"/>
      <c r="T410" s="73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8" t="s">
        <v>170</v>
      </c>
      <c r="AU410" s="18" t="s">
        <v>162</v>
      </c>
    </row>
    <row r="411" spans="1:65" s="13" customFormat="1" ht="10.199999999999999">
      <c r="B411" s="207"/>
      <c r="C411" s="208"/>
      <c r="D411" s="202" t="s">
        <v>172</v>
      </c>
      <c r="E411" s="209" t="s">
        <v>1</v>
      </c>
      <c r="F411" s="210" t="s">
        <v>552</v>
      </c>
      <c r="G411" s="208"/>
      <c r="H411" s="211">
        <v>180.3</v>
      </c>
      <c r="I411" s="212"/>
      <c r="J411" s="208"/>
      <c r="K411" s="208"/>
      <c r="L411" s="213"/>
      <c r="M411" s="214"/>
      <c r="N411" s="215"/>
      <c r="O411" s="215"/>
      <c r="P411" s="215"/>
      <c r="Q411" s="215"/>
      <c r="R411" s="215"/>
      <c r="S411" s="215"/>
      <c r="T411" s="216"/>
      <c r="AT411" s="217" t="s">
        <v>172</v>
      </c>
      <c r="AU411" s="217" t="s">
        <v>162</v>
      </c>
      <c r="AV411" s="13" t="s">
        <v>90</v>
      </c>
      <c r="AW411" s="13" t="s">
        <v>35</v>
      </c>
      <c r="AX411" s="13" t="s">
        <v>80</v>
      </c>
      <c r="AY411" s="217" t="s">
        <v>161</v>
      </c>
    </row>
    <row r="412" spans="1:65" s="13" customFormat="1" ht="10.199999999999999">
      <c r="B412" s="207"/>
      <c r="C412" s="208"/>
      <c r="D412" s="202" t="s">
        <v>172</v>
      </c>
      <c r="E412" s="209" t="s">
        <v>1</v>
      </c>
      <c r="F412" s="210" t="s">
        <v>553</v>
      </c>
      <c r="G412" s="208"/>
      <c r="H412" s="211">
        <v>16.899999999999999</v>
      </c>
      <c r="I412" s="212"/>
      <c r="J412" s="208"/>
      <c r="K412" s="208"/>
      <c r="L412" s="213"/>
      <c r="M412" s="214"/>
      <c r="N412" s="215"/>
      <c r="O412" s="215"/>
      <c r="P412" s="215"/>
      <c r="Q412" s="215"/>
      <c r="R412" s="215"/>
      <c r="S412" s="215"/>
      <c r="T412" s="216"/>
      <c r="AT412" s="217" t="s">
        <v>172</v>
      </c>
      <c r="AU412" s="217" t="s">
        <v>162</v>
      </c>
      <c r="AV412" s="13" t="s">
        <v>90</v>
      </c>
      <c r="AW412" s="13" t="s">
        <v>35</v>
      </c>
      <c r="AX412" s="13" t="s">
        <v>80</v>
      </c>
      <c r="AY412" s="217" t="s">
        <v>161</v>
      </c>
    </row>
    <row r="413" spans="1:65" s="14" customFormat="1" ht="10.199999999999999">
      <c r="B413" s="218"/>
      <c r="C413" s="219"/>
      <c r="D413" s="202" t="s">
        <v>172</v>
      </c>
      <c r="E413" s="220" t="s">
        <v>1</v>
      </c>
      <c r="F413" s="221" t="s">
        <v>266</v>
      </c>
      <c r="G413" s="219"/>
      <c r="H413" s="222">
        <v>197.2</v>
      </c>
      <c r="I413" s="223"/>
      <c r="J413" s="219"/>
      <c r="K413" s="219"/>
      <c r="L413" s="224"/>
      <c r="M413" s="225"/>
      <c r="N413" s="226"/>
      <c r="O413" s="226"/>
      <c r="P413" s="226"/>
      <c r="Q413" s="226"/>
      <c r="R413" s="226"/>
      <c r="S413" s="226"/>
      <c r="T413" s="227"/>
      <c r="AT413" s="228" t="s">
        <v>172</v>
      </c>
      <c r="AU413" s="228" t="s">
        <v>162</v>
      </c>
      <c r="AV413" s="14" t="s">
        <v>168</v>
      </c>
      <c r="AW413" s="14" t="s">
        <v>35</v>
      </c>
      <c r="AX413" s="14" t="s">
        <v>88</v>
      </c>
      <c r="AY413" s="228" t="s">
        <v>161</v>
      </c>
    </row>
    <row r="414" spans="1:65" s="13" customFormat="1" ht="10.199999999999999">
      <c r="B414" s="207"/>
      <c r="C414" s="208"/>
      <c r="D414" s="202" t="s">
        <v>172</v>
      </c>
      <c r="E414" s="208"/>
      <c r="F414" s="210" t="s">
        <v>558</v>
      </c>
      <c r="G414" s="208"/>
      <c r="H414" s="211">
        <v>788.8</v>
      </c>
      <c r="I414" s="212"/>
      <c r="J414" s="208"/>
      <c r="K414" s="208"/>
      <c r="L414" s="213"/>
      <c r="M414" s="214"/>
      <c r="N414" s="215"/>
      <c r="O414" s="215"/>
      <c r="P414" s="215"/>
      <c r="Q414" s="215"/>
      <c r="R414" s="215"/>
      <c r="S414" s="215"/>
      <c r="T414" s="216"/>
      <c r="AT414" s="217" t="s">
        <v>172</v>
      </c>
      <c r="AU414" s="217" t="s">
        <v>162</v>
      </c>
      <c r="AV414" s="13" t="s">
        <v>90</v>
      </c>
      <c r="AW414" s="13" t="s">
        <v>4</v>
      </c>
      <c r="AX414" s="13" t="s">
        <v>88</v>
      </c>
      <c r="AY414" s="217" t="s">
        <v>161</v>
      </c>
    </row>
    <row r="415" spans="1:65" s="2" customFormat="1" ht="24.15" customHeight="1">
      <c r="A415" s="35"/>
      <c r="B415" s="36"/>
      <c r="C415" s="188" t="s">
        <v>559</v>
      </c>
      <c r="D415" s="188" t="s">
        <v>164</v>
      </c>
      <c r="E415" s="189" t="s">
        <v>560</v>
      </c>
      <c r="F415" s="190" t="s">
        <v>561</v>
      </c>
      <c r="G415" s="191" t="s">
        <v>176</v>
      </c>
      <c r="H415" s="192">
        <v>197.2</v>
      </c>
      <c r="I415" s="193"/>
      <c r="J415" s="194">
        <f>ROUND(I415*H415,2)</f>
        <v>0</v>
      </c>
      <c r="K415" s="195"/>
      <c r="L415" s="40"/>
      <c r="M415" s="196" t="s">
        <v>1</v>
      </c>
      <c r="N415" s="197" t="s">
        <v>45</v>
      </c>
      <c r="O415" s="72"/>
      <c r="P415" s="198">
        <f>O415*H415</f>
        <v>0</v>
      </c>
      <c r="Q415" s="198">
        <v>0</v>
      </c>
      <c r="R415" s="198">
        <f>Q415*H415</f>
        <v>0</v>
      </c>
      <c r="S415" s="198">
        <v>0</v>
      </c>
      <c r="T415" s="199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0" t="s">
        <v>168</v>
      </c>
      <c r="AT415" s="200" t="s">
        <v>164</v>
      </c>
      <c r="AU415" s="200" t="s">
        <v>162</v>
      </c>
      <c r="AY415" s="18" t="s">
        <v>161</v>
      </c>
      <c r="BE415" s="201">
        <f>IF(N415="základní",J415,0)</f>
        <v>0</v>
      </c>
      <c r="BF415" s="201">
        <f>IF(N415="snížená",J415,0)</f>
        <v>0</v>
      </c>
      <c r="BG415" s="201">
        <f>IF(N415="zákl. přenesená",J415,0)</f>
        <v>0</v>
      </c>
      <c r="BH415" s="201">
        <f>IF(N415="sníž. přenesená",J415,0)</f>
        <v>0</v>
      </c>
      <c r="BI415" s="201">
        <f>IF(N415="nulová",J415,0)</f>
        <v>0</v>
      </c>
      <c r="BJ415" s="18" t="s">
        <v>88</v>
      </c>
      <c r="BK415" s="201">
        <f>ROUND(I415*H415,2)</f>
        <v>0</v>
      </c>
      <c r="BL415" s="18" t="s">
        <v>168</v>
      </c>
      <c r="BM415" s="200" t="s">
        <v>562</v>
      </c>
    </row>
    <row r="416" spans="1:65" s="2" customFormat="1" ht="19.2">
      <c r="A416" s="35"/>
      <c r="B416" s="36"/>
      <c r="C416" s="37"/>
      <c r="D416" s="202" t="s">
        <v>170</v>
      </c>
      <c r="E416" s="37"/>
      <c r="F416" s="203" t="s">
        <v>563</v>
      </c>
      <c r="G416" s="37"/>
      <c r="H416" s="37"/>
      <c r="I416" s="204"/>
      <c r="J416" s="37"/>
      <c r="K416" s="37"/>
      <c r="L416" s="40"/>
      <c r="M416" s="205"/>
      <c r="N416" s="206"/>
      <c r="O416" s="72"/>
      <c r="P416" s="72"/>
      <c r="Q416" s="72"/>
      <c r="R416" s="72"/>
      <c r="S416" s="72"/>
      <c r="T416" s="73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170</v>
      </c>
      <c r="AU416" s="18" t="s">
        <v>162</v>
      </c>
    </row>
    <row r="417" spans="1:65" s="13" customFormat="1" ht="10.199999999999999">
      <c r="B417" s="207"/>
      <c r="C417" s="208"/>
      <c r="D417" s="202" t="s">
        <v>172</v>
      </c>
      <c r="E417" s="209" t="s">
        <v>1</v>
      </c>
      <c r="F417" s="210" t="s">
        <v>552</v>
      </c>
      <c r="G417" s="208"/>
      <c r="H417" s="211">
        <v>180.3</v>
      </c>
      <c r="I417" s="212"/>
      <c r="J417" s="208"/>
      <c r="K417" s="208"/>
      <c r="L417" s="213"/>
      <c r="M417" s="214"/>
      <c r="N417" s="215"/>
      <c r="O417" s="215"/>
      <c r="P417" s="215"/>
      <c r="Q417" s="215"/>
      <c r="R417" s="215"/>
      <c r="S417" s="215"/>
      <c r="T417" s="216"/>
      <c r="AT417" s="217" t="s">
        <v>172</v>
      </c>
      <c r="AU417" s="217" t="s">
        <v>162</v>
      </c>
      <c r="AV417" s="13" t="s">
        <v>90</v>
      </c>
      <c r="AW417" s="13" t="s">
        <v>35</v>
      </c>
      <c r="AX417" s="13" t="s">
        <v>80</v>
      </c>
      <c r="AY417" s="217" t="s">
        <v>161</v>
      </c>
    </row>
    <row r="418" spans="1:65" s="13" customFormat="1" ht="10.199999999999999">
      <c r="B418" s="207"/>
      <c r="C418" s="208"/>
      <c r="D418" s="202" t="s">
        <v>172</v>
      </c>
      <c r="E418" s="209" t="s">
        <v>1</v>
      </c>
      <c r="F418" s="210" t="s">
        <v>553</v>
      </c>
      <c r="G418" s="208"/>
      <c r="H418" s="211">
        <v>16.899999999999999</v>
      </c>
      <c r="I418" s="212"/>
      <c r="J418" s="208"/>
      <c r="K418" s="208"/>
      <c r="L418" s="213"/>
      <c r="M418" s="214"/>
      <c r="N418" s="215"/>
      <c r="O418" s="215"/>
      <c r="P418" s="215"/>
      <c r="Q418" s="215"/>
      <c r="R418" s="215"/>
      <c r="S418" s="215"/>
      <c r="T418" s="216"/>
      <c r="AT418" s="217" t="s">
        <v>172</v>
      </c>
      <c r="AU418" s="217" t="s">
        <v>162</v>
      </c>
      <c r="AV418" s="13" t="s">
        <v>90</v>
      </c>
      <c r="AW418" s="13" t="s">
        <v>35</v>
      </c>
      <c r="AX418" s="13" t="s">
        <v>80</v>
      </c>
      <c r="AY418" s="217" t="s">
        <v>161</v>
      </c>
    </row>
    <row r="419" spans="1:65" s="14" customFormat="1" ht="10.199999999999999">
      <c r="B419" s="218"/>
      <c r="C419" s="219"/>
      <c r="D419" s="202" t="s">
        <v>172</v>
      </c>
      <c r="E419" s="220" t="s">
        <v>1</v>
      </c>
      <c r="F419" s="221" t="s">
        <v>266</v>
      </c>
      <c r="G419" s="219"/>
      <c r="H419" s="222">
        <v>197.2</v>
      </c>
      <c r="I419" s="223"/>
      <c r="J419" s="219"/>
      <c r="K419" s="219"/>
      <c r="L419" s="224"/>
      <c r="M419" s="225"/>
      <c r="N419" s="226"/>
      <c r="O419" s="226"/>
      <c r="P419" s="226"/>
      <c r="Q419" s="226"/>
      <c r="R419" s="226"/>
      <c r="S419" s="226"/>
      <c r="T419" s="227"/>
      <c r="AT419" s="228" t="s">
        <v>172</v>
      </c>
      <c r="AU419" s="228" t="s">
        <v>162</v>
      </c>
      <c r="AV419" s="14" t="s">
        <v>168</v>
      </c>
      <c r="AW419" s="14" t="s">
        <v>35</v>
      </c>
      <c r="AX419" s="14" t="s">
        <v>88</v>
      </c>
      <c r="AY419" s="228" t="s">
        <v>161</v>
      </c>
    </row>
    <row r="420" spans="1:65" s="2" customFormat="1" ht="21.75" customHeight="1">
      <c r="A420" s="35"/>
      <c r="B420" s="36"/>
      <c r="C420" s="188" t="s">
        <v>564</v>
      </c>
      <c r="D420" s="188" t="s">
        <v>164</v>
      </c>
      <c r="E420" s="189" t="s">
        <v>565</v>
      </c>
      <c r="F420" s="190" t="s">
        <v>566</v>
      </c>
      <c r="G420" s="191" t="s">
        <v>176</v>
      </c>
      <c r="H420" s="192">
        <v>6.1829999999999998</v>
      </c>
      <c r="I420" s="193"/>
      <c r="J420" s="194">
        <f>ROUND(I420*H420,2)</f>
        <v>0</v>
      </c>
      <c r="K420" s="195"/>
      <c r="L420" s="40"/>
      <c r="M420" s="196" t="s">
        <v>1</v>
      </c>
      <c r="N420" s="197" t="s">
        <v>45</v>
      </c>
      <c r="O420" s="72"/>
      <c r="P420" s="198">
        <f>O420*H420</f>
        <v>0</v>
      </c>
      <c r="Q420" s="198">
        <v>0.1837</v>
      </c>
      <c r="R420" s="198">
        <f>Q420*H420</f>
        <v>1.1358170999999999</v>
      </c>
      <c r="S420" s="198">
        <v>0</v>
      </c>
      <c r="T420" s="199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0" t="s">
        <v>168</v>
      </c>
      <c r="AT420" s="200" t="s">
        <v>164</v>
      </c>
      <c r="AU420" s="200" t="s">
        <v>162</v>
      </c>
      <c r="AY420" s="18" t="s">
        <v>161</v>
      </c>
      <c r="BE420" s="201">
        <f>IF(N420="základní",J420,0)</f>
        <v>0</v>
      </c>
      <c r="BF420" s="201">
        <f>IF(N420="snížená",J420,0)</f>
        <v>0</v>
      </c>
      <c r="BG420" s="201">
        <f>IF(N420="zákl. přenesená",J420,0)</f>
        <v>0</v>
      </c>
      <c r="BH420" s="201">
        <f>IF(N420="sníž. přenesená",J420,0)</f>
        <v>0</v>
      </c>
      <c r="BI420" s="201">
        <f>IF(N420="nulová",J420,0)</f>
        <v>0</v>
      </c>
      <c r="BJ420" s="18" t="s">
        <v>88</v>
      </c>
      <c r="BK420" s="201">
        <f>ROUND(I420*H420,2)</f>
        <v>0</v>
      </c>
      <c r="BL420" s="18" t="s">
        <v>168</v>
      </c>
      <c r="BM420" s="200" t="s">
        <v>567</v>
      </c>
    </row>
    <row r="421" spans="1:65" s="2" customFormat="1" ht="19.2">
      <c r="A421" s="35"/>
      <c r="B421" s="36"/>
      <c r="C421" s="37"/>
      <c r="D421" s="202" t="s">
        <v>170</v>
      </c>
      <c r="E421" s="37"/>
      <c r="F421" s="203" t="s">
        <v>568</v>
      </c>
      <c r="G421" s="37"/>
      <c r="H421" s="37"/>
      <c r="I421" s="204"/>
      <c r="J421" s="37"/>
      <c r="K421" s="37"/>
      <c r="L421" s="40"/>
      <c r="M421" s="205"/>
      <c r="N421" s="206"/>
      <c r="O421" s="72"/>
      <c r="P421" s="72"/>
      <c r="Q421" s="72"/>
      <c r="R421" s="72"/>
      <c r="S421" s="72"/>
      <c r="T421" s="73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8" t="s">
        <v>170</v>
      </c>
      <c r="AU421" s="18" t="s">
        <v>162</v>
      </c>
    </row>
    <row r="422" spans="1:65" s="13" customFormat="1" ht="10.199999999999999">
      <c r="B422" s="207"/>
      <c r="C422" s="208"/>
      <c r="D422" s="202" t="s">
        <v>172</v>
      </c>
      <c r="E422" s="209" t="s">
        <v>1</v>
      </c>
      <c r="F422" s="210" t="s">
        <v>569</v>
      </c>
      <c r="G422" s="208"/>
      <c r="H422" s="211">
        <v>6.1829999999999998</v>
      </c>
      <c r="I422" s="212"/>
      <c r="J422" s="208"/>
      <c r="K422" s="208"/>
      <c r="L422" s="213"/>
      <c r="M422" s="214"/>
      <c r="N422" s="215"/>
      <c r="O422" s="215"/>
      <c r="P422" s="215"/>
      <c r="Q422" s="215"/>
      <c r="R422" s="215"/>
      <c r="S422" s="215"/>
      <c r="T422" s="216"/>
      <c r="AT422" s="217" t="s">
        <v>172</v>
      </c>
      <c r="AU422" s="217" t="s">
        <v>162</v>
      </c>
      <c r="AV422" s="13" t="s">
        <v>90</v>
      </c>
      <c r="AW422" s="13" t="s">
        <v>35</v>
      </c>
      <c r="AX422" s="13" t="s">
        <v>88</v>
      </c>
      <c r="AY422" s="217" t="s">
        <v>161</v>
      </c>
    </row>
    <row r="423" spans="1:65" s="12" customFormat="1" ht="22.8" customHeight="1">
      <c r="B423" s="172"/>
      <c r="C423" s="173"/>
      <c r="D423" s="174" t="s">
        <v>79</v>
      </c>
      <c r="E423" s="186" t="s">
        <v>216</v>
      </c>
      <c r="F423" s="186" t="s">
        <v>570</v>
      </c>
      <c r="G423" s="173"/>
      <c r="H423" s="173"/>
      <c r="I423" s="176"/>
      <c r="J423" s="187">
        <f>BK423</f>
        <v>0</v>
      </c>
      <c r="K423" s="173"/>
      <c r="L423" s="178"/>
      <c r="M423" s="179"/>
      <c r="N423" s="180"/>
      <c r="O423" s="180"/>
      <c r="P423" s="181">
        <f>SUM(P424:P437)</f>
        <v>0</v>
      </c>
      <c r="Q423" s="180"/>
      <c r="R423" s="181">
        <f>SUM(R424:R437)</f>
        <v>7.8880000000000009E-3</v>
      </c>
      <c r="S423" s="180"/>
      <c r="T423" s="182">
        <f>SUM(T424:T437)</f>
        <v>0</v>
      </c>
      <c r="AR423" s="183" t="s">
        <v>88</v>
      </c>
      <c r="AT423" s="184" t="s">
        <v>79</v>
      </c>
      <c r="AU423" s="184" t="s">
        <v>88</v>
      </c>
      <c r="AY423" s="183" t="s">
        <v>161</v>
      </c>
      <c r="BK423" s="185">
        <f>SUM(BK424:BK437)</f>
        <v>0</v>
      </c>
    </row>
    <row r="424" spans="1:65" s="2" customFormat="1" ht="33" customHeight="1">
      <c r="A424" s="35"/>
      <c r="B424" s="36"/>
      <c r="C424" s="188" t="s">
        <v>571</v>
      </c>
      <c r="D424" s="188" t="s">
        <v>164</v>
      </c>
      <c r="E424" s="189" t="s">
        <v>572</v>
      </c>
      <c r="F424" s="190" t="s">
        <v>573</v>
      </c>
      <c r="G424" s="191" t="s">
        <v>176</v>
      </c>
      <c r="H424" s="192">
        <v>192</v>
      </c>
      <c r="I424" s="193"/>
      <c r="J424" s="194">
        <f>ROUND(I424*H424,2)</f>
        <v>0</v>
      </c>
      <c r="K424" s="195"/>
      <c r="L424" s="40"/>
      <c r="M424" s="196" t="s">
        <v>1</v>
      </c>
      <c r="N424" s="197" t="s">
        <v>45</v>
      </c>
      <c r="O424" s="72"/>
      <c r="P424" s="198">
        <f>O424*H424</f>
        <v>0</v>
      </c>
      <c r="Q424" s="198">
        <v>0</v>
      </c>
      <c r="R424" s="198">
        <f>Q424*H424</f>
        <v>0</v>
      </c>
      <c r="S424" s="198">
        <v>0</v>
      </c>
      <c r="T424" s="199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00" t="s">
        <v>168</v>
      </c>
      <c r="AT424" s="200" t="s">
        <v>164</v>
      </c>
      <c r="AU424" s="200" t="s">
        <v>90</v>
      </c>
      <c r="AY424" s="18" t="s">
        <v>161</v>
      </c>
      <c r="BE424" s="201">
        <f>IF(N424="základní",J424,0)</f>
        <v>0</v>
      </c>
      <c r="BF424" s="201">
        <f>IF(N424="snížená",J424,0)</f>
        <v>0</v>
      </c>
      <c r="BG424" s="201">
        <f>IF(N424="zákl. přenesená",J424,0)</f>
        <v>0</v>
      </c>
      <c r="BH424" s="201">
        <f>IF(N424="sníž. přenesená",J424,0)</f>
        <v>0</v>
      </c>
      <c r="BI424" s="201">
        <f>IF(N424="nulová",J424,0)</f>
        <v>0</v>
      </c>
      <c r="BJ424" s="18" t="s">
        <v>88</v>
      </c>
      <c r="BK424" s="201">
        <f>ROUND(I424*H424,2)</f>
        <v>0</v>
      </c>
      <c r="BL424" s="18" t="s">
        <v>168</v>
      </c>
      <c r="BM424" s="200" t="s">
        <v>574</v>
      </c>
    </row>
    <row r="425" spans="1:65" s="2" customFormat="1" ht="28.8">
      <c r="A425" s="35"/>
      <c r="B425" s="36"/>
      <c r="C425" s="37"/>
      <c r="D425" s="202" t="s">
        <v>170</v>
      </c>
      <c r="E425" s="37"/>
      <c r="F425" s="203" t="s">
        <v>575</v>
      </c>
      <c r="G425" s="37"/>
      <c r="H425" s="37"/>
      <c r="I425" s="204"/>
      <c r="J425" s="37"/>
      <c r="K425" s="37"/>
      <c r="L425" s="40"/>
      <c r="M425" s="205"/>
      <c r="N425" s="206"/>
      <c r="O425" s="72"/>
      <c r="P425" s="72"/>
      <c r="Q425" s="72"/>
      <c r="R425" s="72"/>
      <c r="S425" s="72"/>
      <c r="T425" s="73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T425" s="18" t="s">
        <v>170</v>
      </c>
      <c r="AU425" s="18" t="s">
        <v>90</v>
      </c>
    </row>
    <row r="426" spans="1:65" s="13" customFormat="1" ht="10.199999999999999">
      <c r="B426" s="207"/>
      <c r="C426" s="208"/>
      <c r="D426" s="202" t="s">
        <v>172</v>
      </c>
      <c r="E426" s="209" t="s">
        <v>1</v>
      </c>
      <c r="F426" s="210" t="s">
        <v>576</v>
      </c>
      <c r="G426" s="208"/>
      <c r="H426" s="211">
        <v>192</v>
      </c>
      <c r="I426" s="212"/>
      <c r="J426" s="208"/>
      <c r="K426" s="208"/>
      <c r="L426" s="213"/>
      <c r="M426" s="214"/>
      <c r="N426" s="215"/>
      <c r="O426" s="215"/>
      <c r="P426" s="215"/>
      <c r="Q426" s="215"/>
      <c r="R426" s="215"/>
      <c r="S426" s="215"/>
      <c r="T426" s="216"/>
      <c r="AT426" s="217" t="s">
        <v>172</v>
      </c>
      <c r="AU426" s="217" t="s">
        <v>90</v>
      </c>
      <c r="AV426" s="13" t="s">
        <v>90</v>
      </c>
      <c r="AW426" s="13" t="s">
        <v>35</v>
      </c>
      <c r="AX426" s="13" t="s">
        <v>88</v>
      </c>
      <c r="AY426" s="217" t="s">
        <v>161</v>
      </c>
    </row>
    <row r="427" spans="1:65" s="2" customFormat="1" ht="37.799999999999997" customHeight="1">
      <c r="A427" s="35"/>
      <c r="B427" s="36"/>
      <c r="C427" s="188" t="s">
        <v>577</v>
      </c>
      <c r="D427" s="188" t="s">
        <v>164</v>
      </c>
      <c r="E427" s="189" t="s">
        <v>578</v>
      </c>
      <c r="F427" s="190" t="s">
        <v>579</v>
      </c>
      <c r="G427" s="191" t="s">
        <v>176</v>
      </c>
      <c r="H427" s="192">
        <v>5760</v>
      </c>
      <c r="I427" s="193"/>
      <c r="J427" s="194">
        <f>ROUND(I427*H427,2)</f>
        <v>0</v>
      </c>
      <c r="K427" s="195"/>
      <c r="L427" s="40"/>
      <c r="M427" s="196" t="s">
        <v>1</v>
      </c>
      <c r="N427" s="197" t="s">
        <v>45</v>
      </c>
      <c r="O427" s="72"/>
      <c r="P427" s="198">
        <f>O427*H427</f>
        <v>0</v>
      </c>
      <c r="Q427" s="198">
        <v>0</v>
      </c>
      <c r="R427" s="198">
        <f>Q427*H427</f>
        <v>0</v>
      </c>
      <c r="S427" s="198">
        <v>0</v>
      </c>
      <c r="T427" s="19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0" t="s">
        <v>168</v>
      </c>
      <c r="AT427" s="200" t="s">
        <v>164</v>
      </c>
      <c r="AU427" s="200" t="s">
        <v>90</v>
      </c>
      <c r="AY427" s="18" t="s">
        <v>161</v>
      </c>
      <c r="BE427" s="201">
        <f>IF(N427="základní",J427,0)</f>
        <v>0</v>
      </c>
      <c r="BF427" s="201">
        <f>IF(N427="snížená",J427,0)</f>
        <v>0</v>
      </c>
      <c r="BG427" s="201">
        <f>IF(N427="zákl. přenesená",J427,0)</f>
        <v>0</v>
      </c>
      <c r="BH427" s="201">
        <f>IF(N427="sníž. přenesená",J427,0)</f>
        <v>0</v>
      </c>
      <c r="BI427" s="201">
        <f>IF(N427="nulová",J427,0)</f>
        <v>0</v>
      </c>
      <c r="BJ427" s="18" t="s">
        <v>88</v>
      </c>
      <c r="BK427" s="201">
        <f>ROUND(I427*H427,2)</f>
        <v>0</v>
      </c>
      <c r="BL427" s="18" t="s">
        <v>168</v>
      </c>
      <c r="BM427" s="200" t="s">
        <v>580</v>
      </c>
    </row>
    <row r="428" spans="1:65" s="2" customFormat="1" ht="28.8">
      <c r="A428" s="35"/>
      <c r="B428" s="36"/>
      <c r="C428" s="37"/>
      <c r="D428" s="202" t="s">
        <v>170</v>
      </c>
      <c r="E428" s="37"/>
      <c r="F428" s="203" t="s">
        <v>581</v>
      </c>
      <c r="G428" s="37"/>
      <c r="H428" s="37"/>
      <c r="I428" s="204"/>
      <c r="J428" s="37"/>
      <c r="K428" s="37"/>
      <c r="L428" s="40"/>
      <c r="M428" s="205"/>
      <c r="N428" s="206"/>
      <c r="O428" s="72"/>
      <c r="P428" s="72"/>
      <c r="Q428" s="72"/>
      <c r="R428" s="72"/>
      <c r="S428" s="72"/>
      <c r="T428" s="73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8" t="s">
        <v>170</v>
      </c>
      <c r="AU428" s="18" t="s">
        <v>90</v>
      </c>
    </row>
    <row r="429" spans="1:65" s="13" customFormat="1" ht="10.199999999999999">
      <c r="B429" s="207"/>
      <c r="C429" s="208"/>
      <c r="D429" s="202" t="s">
        <v>172</v>
      </c>
      <c r="E429" s="209" t="s">
        <v>1</v>
      </c>
      <c r="F429" s="210" t="s">
        <v>576</v>
      </c>
      <c r="G429" s="208"/>
      <c r="H429" s="211">
        <v>192</v>
      </c>
      <c r="I429" s="212"/>
      <c r="J429" s="208"/>
      <c r="K429" s="208"/>
      <c r="L429" s="213"/>
      <c r="M429" s="214"/>
      <c r="N429" s="215"/>
      <c r="O429" s="215"/>
      <c r="P429" s="215"/>
      <c r="Q429" s="215"/>
      <c r="R429" s="215"/>
      <c r="S429" s="215"/>
      <c r="T429" s="216"/>
      <c r="AT429" s="217" t="s">
        <v>172</v>
      </c>
      <c r="AU429" s="217" t="s">
        <v>90</v>
      </c>
      <c r="AV429" s="13" t="s">
        <v>90</v>
      </c>
      <c r="AW429" s="13" t="s">
        <v>35</v>
      </c>
      <c r="AX429" s="13" t="s">
        <v>88</v>
      </c>
      <c r="AY429" s="217" t="s">
        <v>161</v>
      </c>
    </row>
    <row r="430" spans="1:65" s="13" customFormat="1" ht="10.199999999999999">
      <c r="B430" s="207"/>
      <c r="C430" s="208"/>
      <c r="D430" s="202" t="s">
        <v>172</v>
      </c>
      <c r="E430" s="208"/>
      <c r="F430" s="210" t="s">
        <v>582</v>
      </c>
      <c r="G430" s="208"/>
      <c r="H430" s="211">
        <v>5760</v>
      </c>
      <c r="I430" s="212"/>
      <c r="J430" s="208"/>
      <c r="K430" s="208"/>
      <c r="L430" s="213"/>
      <c r="M430" s="214"/>
      <c r="N430" s="215"/>
      <c r="O430" s="215"/>
      <c r="P430" s="215"/>
      <c r="Q430" s="215"/>
      <c r="R430" s="215"/>
      <c r="S430" s="215"/>
      <c r="T430" s="216"/>
      <c r="AT430" s="217" t="s">
        <v>172</v>
      </c>
      <c r="AU430" s="217" t="s">
        <v>90</v>
      </c>
      <c r="AV430" s="13" t="s">
        <v>90</v>
      </c>
      <c r="AW430" s="13" t="s">
        <v>4</v>
      </c>
      <c r="AX430" s="13" t="s">
        <v>88</v>
      </c>
      <c r="AY430" s="217" t="s">
        <v>161</v>
      </c>
    </row>
    <row r="431" spans="1:65" s="2" customFormat="1" ht="44.25" customHeight="1">
      <c r="A431" s="35"/>
      <c r="B431" s="36"/>
      <c r="C431" s="188" t="s">
        <v>583</v>
      </c>
      <c r="D431" s="188" t="s">
        <v>164</v>
      </c>
      <c r="E431" s="189" t="s">
        <v>584</v>
      </c>
      <c r="F431" s="190" t="s">
        <v>585</v>
      </c>
      <c r="G431" s="191" t="s">
        <v>233</v>
      </c>
      <c r="H431" s="192">
        <v>1</v>
      </c>
      <c r="I431" s="193"/>
      <c r="J431" s="194">
        <f>ROUND(I431*H431,2)</f>
        <v>0</v>
      </c>
      <c r="K431" s="195"/>
      <c r="L431" s="40"/>
      <c r="M431" s="196" t="s">
        <v>1</v>
      </c>
      <c r="N431" s="197" t="s">
        <v>45</v>
      </c>
      <c r="O431" s="72"/>
      <c r="P431" s="198">
        <f>O431*H431</f>
        <v>0</v>
      </c>
      <c r="Q431" s="198">
        <v>0</v>
      </c>
      <c r="R431" s="198">
        <f>Q431*H431</f>
        <v>0</v>
      </c>
      <c r="S431" s="198">
        <v>0</v>
      </c>
      <c r="T431" s="19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0" t="s">
        <v>168</v>
      </c>
      <c r="AT431" s="200" t="s">
        <v>164</v>
      </c>
      <c r="AU431" s="200" t="s">
        <v>90</v>
      </c>
      <c r="AY431" s="18" t="s">
        <v>161</v>
      </c>
      <c r="BE431" s="201">
        <f>IF(N431="základní",J431,0)</f>
        <v>0</v>
      </c>
      <c r="BF431" s="201">
        <f>IF(N431="snížená",J431,0)</f>
        <v>0</v>
      </c>
      <c r="BG431" s="201">
        <f>IF(N431="zákl. přenesená",J431,0)</f>
        <v>0</v>
      </c>
      <c r="BH431" s="201">
        <f>IF(N431="sníž. přenesená",J431,0)</f>
        <v>0</v>
      </c>
      <c r="BI431" s="201">
        <f>IF(N431="nulová",J431,0)</f>
        <v>0</v>
      </c>
      <c r="BJ431" s="18" t="s">
        <v>88</v>
      </c>
      <c r="BK431" s="201">
        <f>ROUND(I431*H431,2)</f>
        <v>0</v>
      </c>
      <c r="BL431" s="18" t="s">
        <v>168</v>
      </c>
      <c r="BM431" s="200" t="s">
        <v>586</v>
      </c>
    </row>
    <row r="432" spans="1:65" s="2" customFormat="1" ht="38.4">
      <c r="A432" s="35"/>
      <c r="B432" s="36"/>
      <c r="C432" s="37"/>
      <c r="D432" s="202" t="s">
        <v>170</v>
      </c>
      <c r="E432" s="37"/>
      <c r="F432" s="203" t="s">
        <v>587</v>
      </c>
      <c r="G432" s="37"/>
      <c r="H432" s="37"/>
      <c r="I432" s="204"/>
      <c r="J432" s="37"/>
      <c r="K432" s="37"/>
      <c r="L432" s="40"/>
      <c r="M432" s="205"/>
      <c r="N432" s="206"/>
      <c r="O432" s="72"/>
      <c r="P432" s="72"/>
      <c r="Q432" s="72"/>
      <c r="R432" s="72"/>
      <c r="S432" s="72"/>
      <c r="T432" s="73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8" t="s">
        <v>170</v>
      </c>
      <c r="AU432" s="18" t="s">
        <v>90</v>
      </c>
    </row>
    <row r="433" spans="1:65" s="2" customFormat="1" ht="33" customHeight="1">
      <c r="A433" s="35"/>
      <c r="B433" s="36"/>
      <c r="C433" s="188" t="s">
        <v>588</v>
      </c>
      <c r="D433" s="188" t="s">
        <v>164</v>
      </c>
      <c r="E433" s="189" t="s">
        <v>589</v>
      </c>
      <c r="F433" s="190" t="s">
        <v>590</v>
      </c>
      <c r="G433" s="191" t="s">
        <v>176</v>
      </c>
      <c r="H433" s="192">
        <v>192</v>
      </c>
      <c r="I433" s="193"/>
      <c r="J433" s="194">
        <f>ROUND(I433*H433,2)</f>
        <v>0</v>
      </c>
      <c r="K433" s="195"/>
      <c r="L433" s="40"/>
      <c r="M433" s="196" t="s">
        <v>1</v>
      </c>
      <c r="N433" s="197" t="s">
        <v>45</v>
      </c>
      <c r="O433" s="72"/>
      <c r="P433" s="198">
        <f>O433*H433</f>
        <v>0</v>
      </c>
      <c r="Q433" s="198">
        <v>0</v>
      </c>
      <c r="R433" s="198">
        <f>Q433*H433</f>
        <v>0</v>
      </c>
      <c r="S433" s="198">
        <v>0</v>
      </c>
      <c r="T433" s="19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00" t="s">
        <v>168</v>
      </c>
      <c r="AT433" s="200" t="s">
        <v>164</v>
      </c>
      <c r="AU433" s="200" t="s">
        <v>90</v>
      </c>
      <c r="AY433" s="18" t="s">
        <v>161</v>
      </c>
      <c r="BE433" s="201">
        <f>IF(N433="základní",J433,0)</f>
        <v>0</v>
      </c>
      <c r="BF433" s="201">
        <f>IF(N433="snížená",J433,0)</f>
        <v>0</v>
      </c>
      <c r="BG433" s="201">
        <f>IF(N433="zákl. přenesená",J433,0)</f>
        <v>0</v>
      </c>
      <c r="BH433" s="201">
        <f>IF(N433="sníž. přenesená",J433,0)</f>
        <v>0</v>
      </c>
      <c r="BI433" s="201">
        <f>IF(N433="nulová",J433,0)</f>
        <v>0</v>
      </c>
      <c r="BJ433" s="18" t="s">
        <v>88</v>
      </c>
      <c r="BK433" s="201">
        <f>ROUND(I433*H433,2)</f>
        <v>0</v>
      </c>
      <c r="BL433" s="18" t="s">
        <v>168</v>
      </c>
      <c r="BM433" s="200" t="s">
        <v>591</v>
      </c>
    </row>
    <row r="434" spans="1:65" s="2" customFormat="1" ht="28.8">
      <c r="A434" s="35"/>
      <c r="B434" s="36"/>
      <c r="C434" s="37"/>
      <c r="D434" s="202" t="s">
        <v>170</v>
      </c>
      <c r="E434" s="37"/>
      <c r="F434" s="203" t="s">
        <v>592</v>
      </c>
      <c r="G434" s="37"/>
      <c r="H434" s="37"/>
      <c r="I434" s="204"/>
      <c r="J434" s="37"/>
      <c r="K434" s="37"/>
      <c r="L434" s="40"/>
      <c r="M434" s="205"/>
      <c r="N434" s="206"/>
      <c r="O434" s="72"/>
      <c r="P434" s="72"/>
      <c r="Q434" s="72"/>
      <c r="R434" s="72"/>
      <c r="S434" s="72"/>
      <c r="T434" s="73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8" t="s">
        <v>170</v>
      </c>
      <c r="AU434" s="18" t="s">
        <v>90</v>
      </c>
    </row>
    <row r="435" spans="1:65" s="13" customFormat="1" ht="10.199999999999999">
      <c r="B435" s="207"/>
      <c r="C435" s="208"/>
      <c r="D435" s="202" t="s">
        <v>172</v>
      </c>
      <c r="E435" s="209" t="s">
        <v>1</v>
      </c>
      <c r="F435" s="210" t="s">
        <v>576</v>
      </c>
      <c r="G435" s="208"/>
      <c r="H435" s="211">
        <v>192</v>
      </c>
      <c r="I435" s="212"/>
      <c r="J435" s="208"/>
      <c r="K435" s="208"/>
      <c r="L435" s="213"/>
      <c r="M435" s="214"/>
      <c r="N435" s="215"/>
      <c r="O435" s="215"/>
      <c r="P435" s="215"/>
      <c r="Q435" s="215"/>
      <c r="R435" s="215"/>
      <c r="S435" s="215"/>
      <c r="T435" s="216"/>
      <c r="AT435" s="217" t="s">
        <v>172</v>
      </c>
      <c r="AU435" s="217" t="s">
        <v>90</v>
      </c>
      <c r="AV435" s="13" t="s">
        <v>90</v>
      </c>
      <c r="AW435" s="13" t="s">
        <v>35</v>
      </c>
      <c r="AX435" s="13" t="s">
        <v>88</v>
      </c>
      <c r="AY435" s="217" t="s">
        <v>161</v>
      </c>
    </row>
    <row r="436" spans="1:65" s="2" customFormat="1" ht="24.15" customHeight="1">
      <c r="A436" s="35"/>
      <c r="B436" s="36"/>
      <c r="C436" s="188" t="s">
        <v>593</v>
      </c>
      <c r="D436" s="188" t="s">
        <v>164</v>
      </c>
      <c r="E436" s="189" t="s">
        <v>594</v>
      </c>
      <c r="F436" s="190" t="s">
        <v>595</v>
      </c>
      <c r="G436" s="191" t="s">
        <v>176</v>
      </c>
      <c r="H436" s="192">
        <v>197.2</v>
      </c>
      <c r="I436" s="193"/>
      <c r="J436" s="194">
        <f>ROUND(I436*H436,2)</f>
        <v>0</v>
      </c>
      <c r="K436" s="195"/>
      <c r="L436" s="40"/>
      <c r="M436" s="196" t="s">
        <v>1</v>
      </c>
      <c r="N436" s="197" t="s">
        <v>45</v>
      </c>
      <c r="O436" s="72"/>
      <c r="P436" s="198">
        <f>O436*H436</f>
        <v>0</v>
      </c>
      <c r="Q436" s="198">
        <v>4.0000000000000003E-5</v>
      </c>
      <c r="R436" s="198">
        <f>Q436*H436</f>
        <v>7.8880000000000009E-3</v>
      </c>
      <c r="S436" s="198">
        <v>0</v>
      </c>
      <c r="T436" s="199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200" t="s">
        <v>168</v>
      </c>
      <c r="AT436" s="200" t="s">
        <v>164</v>
      </c>
      <c r="AU436" s="200" t="s">
        <v>90</v>
      </c>
      <c r="AY436" s="18" t="s">
        <v>161</v>
      </c>
      <c r="BE436" s="201">
        <f>IF(N436="základní",J436,0)</f>
        <v>0</v>
      </c>
      <c r="BF436" s="201">
        <f>IF(N436="snížená",J436,0)</f>
        <v>0</v>
      </c>
      <c r="BG436" s="201">
        <f>IF(N436="zákl. přenesená",J436,0)</f>
        <v>0</v>
      </c>
      <c r="BH436" s="201">
        <f>IF(N436="sníž. přenesená",J436,0)</f>
        <v>0</v>
      </c>
      <c r="BI436" s="201">
        <f>IF(N436="nulová",J436,0)</f>
        <v>0</v>
      </c>
      <c r="BJ436" s="18" t="s">
        <v>88</v>
      </c>
      <c r="BK436" s="201">
        <f>ROUND(I436*H436,2)</f>
        <v>0</v>
      </c>
      <c r="BL436" s="18" t="s">
        <v>168</v>
      </c>
      <c r="BM436" s="200" t="s">
        <v>596</v>
      </c>
    </row>
    <row r="437" spans="1:65" s="2" customFormat="1" ht="19.2">
      <c r="A437" s="35"/>
      <c r="B437" s="36"/>
      <c r="C437" s="37"/>
      <c r="D437" s="202" t="s">
        <v>170</v>
      </c>
      <c r="E437" s="37"/>
      <c r="F437" s="203" t="s">
        <v>597</v>
      </c>
      <c r="G437" s="37"/>
      <c r="H437" s="37"/>
      <c r="I437" s="204"/>
      <c r="J437" s="37"/>
      <c r="K437" s="37"/>
      <c r="L437" s="40"/>
      <c r="M437" s="205"/>
      <c r="N437" s="206"/>
      <c r="O437" s="72"/>
      <c r="P437" s="72"/>
      <c r="Q437" s="72"/>
      <c r="R437" s="72"/>
      <c r="S437" s="72"/>
      <c r="T437" s="73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18" t="s">
        <v>170</v>
      </c>
      <c r="AU437" s="18" t="s">
        <v>90</v>
      </c>
    </row>
    <row r="438" spans="1:65" s="12" customFormat="1" ht="22.8" customHeight="1">
      <c r="B438" s="172"/>
      <c r="C438" s="173"/>
      <c r="D438" s="174" t="s">
        <v>79</v>
      </c>
      <c r="E438" s="186" t="s">
        <v>598</v>
      </c>
      <c r="F438" s="186" t="s">
        <v>599</v>
      </c>
      <c r="G438" s="173"/>
      <c r="H438" s="173"/>
      <c r="I438" s="176"/>
      <c r="J438" s="187">
        <f>BK438</f>
        <v>0</v>
      </c>
      <c r="K438" s="173"/>
      <c r="L438" s="178"/>
      <c r="M438" s="179"/>
      <c r="N438" s="180"/>
      <c r="O438" s="180"/>
      <c r="P438" s="181">
        <f>SUM(P439:P440)</f>
        <v>0</v>
      </c>
      <c r="Q438" s="180"/>
      <c r="R438" s="181">
        <f>SUM(R439:R440)</f>
        <v>0</v>
      </c>
      <c r="S438" s="180"/>
      <c r="T438" s="182">
        <f>SUM(T439:T440)</f>
        <v>0</v>
      </c>
      <c r="AR438" s="183" t="s">
        <v>88</v>
      </c>
      <c r="AT438" s="184" t="s">
        <v>79</v>
      </c>
      <c r="AU438" s="184" t="s">
        <v>88</v>
      </c>
      <c r="AY438" s="183" t="s">
        <v>161</v>
      </c>
      <c r="BK438" s="185">
        <f>SUM(BK439:BK440)</f>
        <v>0</v>
      </c>
    </row>
    <row r="439" spans="1:65" s="2" customFormat="1" ht="16.5" customHeight="1">
      <c r="A439" s="35"/>
      <c r="B439" s="36"/>
      <c r="C439" s="188" t="s">
        <v>600</v>
      </c>
      <c r="D439" s="188" t="s">
        <v>164</v>
      </c>
      <c r="E439" s="189" t="s">
        <v>601</v>
      </c>
      <c r="F439" s="190" t="s">
        <v>602</v>
      </c>
      <c r="G439" s="191" t="s">
        <v>226</v>
      </c>
      <c r="H439" s="192">
        <v>214.935</v>
      </c>
      <c r="I439" s="193"/>
      <c r="J439" s="194">
        <f>ROUND(I439*H439,2)</f>
        <v>0</v>
      </c>
      <c r="K439" s="195"/>
      <c r="L439" s="40"/>
      <c r="M439" s="196" t="s">
        <v>1</v>
      </c>
      <c r="N439" s="197" t="s">
        <v>45</v>
      </c>
      <c r="O439" s="72"/>
      <c r="P439" s="198">
        <f>O439*H439</f>
        <v>0</v>
      </c>
      <c r="Q439" s="198">
        <v>0</v>
      </c>
      <c r="R439" s="198">
        <f>Q439*H439</f>
        <v>0</v>
      </c>
      <c r="S439" s="198">
        <v>0</v>
      </c>
      <c r="T439" s="19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00" t="s">
        <v>168</v>
      </c>
      <c r="AT439" s="200" t="s">
        <v>164</v>
      </c>
      <c r="AU439" s="200" t="s">
        <v>90</v>
      </c>
      <c r="AY439" s="18" t="s">
        <v>161</v>
      </c>
      <c r="BE439" s="201">
        <f>IF(N439="základní",J439,0)</f>
        <v>0</v>
      </c>
      <c r="BF439" s="201">
        <f>IF(N439="snížená",J439,0)</f>
        <v>0</v>
      </c>
      <c r="BG439" s="201">
        <f>IF(N439="zákl. přenesená",J439,0)</f>
        <v>0</v>
      </c>
      <c r="BH439" s="201">
        <f>IF(N439="sníž. přenesená",J439,0)</f>
        <v>0</v>
      </c>
      <c r="BI439" s="201">
        <f>IF(N439="nulová",J439,0)</f>
        <v>0</v>
      </c>
      <c r="BJ439" s="18" t="s">
        <v>88</v>
      </c>
      <c r="BK439" s="201">
        <f>ROUND(I439*H439,2)</f>
        <v>0</v>
      </c>
      <c r="BL439" s="18" t="s">
        <v>168</v>
      </c>
      <c r="BM439" s="200" t="s">
        <v>603</v>
      </c>
    </row>
    <row r="440" spans="1:65" s="2" customFormat="1" ht="38.4">
      <c r="A440" s="35"/>
      <c r="B440" s="36"/>
      <c r="C440" s="37"/>
      <c r="D440" s="202" t="s">
        <v>170</v>
      </c>
      <c r="E440" s="37"/>
      <c r="F440" s="203" t="s">
        <v>604</v>
      </c>
      <c r="G440" s="37"/>
      <c r="H440" s="37"/>
      <c r="I440" s="204"/>
      <c r="J440" s="37"/>
      <c r="K440" s="37"/>
      <c r="L440" s="40"/>
      <c r="M440" s="205"/>
      <c r="N440" s="206"/>
      <c r="O440" s="72"/>
      <c r="P440" s="72"/>
      <c r="Q440" s="72"/>
      <c r="R440" s="72"/>
      <c r="S440" s="72"/>
      <c r="T440" s="73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8" t="s">
        <v>170</v>
      </c>
      <c r="AU440" s="18" t="s">
        <v>90</v>
      </c>
    </row>
    <row r="441" spans="1:65" s="12" customFormat="1" ht="25.95" customHeight="1">
      <c r="B441" s="172"/>
      <c r="C441" s="173"/>
      <c r="D441" s="174" t="s">
        <v>79</v>
      </c>
      <c r="E441" s="175" t="s">
        <v>605</v>
      </c>
      <c r="F441" s="175" t="s">
        <v>606</v>
      </c>
      <c r="G441" s="173"/>
      <c r="H441" s="173"/>
      <c r="I441" s="176"/>
      <c r="J441" s="177">
        <f>BK441</f>
        <v>0</v>
      </c>
      <c r="K441" s="173"/>
      <c r="L441" s="178"/>
      <c r="M441" s="179"/>
      <c r="N441" s="180"/>
      <c r="O441" s="180"/>
      <c r="P441" s="181">
        <f>P442+P477+P507+P554+P557+P566+P572+P598+P607+P625+P658+P688+P737</f>
        <v>0</v>
      </c>
      <c r="Q441" s="180"/>
      <c r="R441" s="181">
        <f>R442+R477+R507+R554+R557+R566+R572+R598+R607+R625+R658+R688+R737</f>
        <v>21.473803710000002</v>
      </c>
      <c r="S441" s="180"/>
      <c r="T441" s="182">
        <f>T442+T477+T507+T554+T557+T566+T572+T598+T607+T625+T658+T688+T737</f>
        <v>0</v>
      </c>
      <c r="AR441" s="183" t="s">
        <v>90</v>
      </c>
      <c r="AT441" s="184" t="s">
        <v>79</v>
      </c>
      <c r="AU441" s="184" t="s">
        <v>80</v>
      </c>
      <c r="AY441" s="183" t="s">
        <v>161</v>
      </c>
      <c r="BK441" s="185">
        <f>BK442+BK477+BK507+BK554+BK557+BK566+BK572+BK598+BK607+BK625+BK658+BK688+BK737</f>
        <v>0</v>
      </c>
    </row>
    <row r="442" spans="1:65" s="12" customFormat="1" ht="22.8" customHeight="1">
      <c r="B442" s="172"/>
      <c r="C442" s="173"/>
      <c r="D442" s="174" t="s">
        <v>79</v>
      </c>
      <c r="E442" s="186" t="s">
        <v>607</v>
      </c>
      <c r="F442" s="186" t="s">
        <v>608</v>
      </c>
      <c r="G442" s="173"/>
      <c r="H442" s="173"/>
      <c r="I442" s="176"/>
      <c r="J442" s="187">
        <f>BK442</f>
        <v>0</v>
      </c>
      <c r="K442" s="173"/>
      <c r="L442" s="178"/>
      <c r="M442" s="179"/>
      <c r="N442" s="180"/>
      <c r="O442" s="180"/>
      <c r="P442" s="181">
        <f>SUM(P443:P476)</f>
        <v>0</v>
      </c>
      <c r="Q442" s="180"/>
      <c r="R442" s="181">
        <f>SUM(R443:R476)</f>
        <v>3.3387215000000001</v>
      </c>
      <c r="S442" s="180"/>
      <c r="T442" s="182">
        <f>SUM(T443:T476)</f>
        <v>0</v>
      </c>
      <c r="AR442" s="183" t="s">
        <v>90</v>
      </c>
      <c r="AT442" s="184" t="s">
        <v>79</v>
      </c>
      <c r="AU442" s="184" t="s">
        <v>88</v>
      </c>
      <c r="AY442" s="183" t="s">
        <v>161</v>
      </c>
      <c r="BK442" s="185">
        <f>SUM(BK443:BK476)</f>
        <v>0</v>
      </c>
    </row>
    <row r="443" spans="1:65" s="2" customFormat="1" ht="24.15" customHeight="1">
      <c r="A443" s="35"/>
      <c r="B443" s="36"/>
      <c r="C443" s="188" t="s">
        <v>609</v>
      </c>
      <c r="D443" s="188" t="s">
        <v>164</v>
      </c>
      <c r="E443" s="189" t="s">
        <v>610</v>
      </c>
      <c r="F443" s="190" t="s">
        <v>611</v>
      </c>
      <c r="G443" s="191" t="s">
        <v>176</v>
      </c>
      <c r="H443" s="192">
        <v>228.30099999999999</v>
      </c>
      <c r="I443" s="193"/>
      <c r="J443" s="194">
        <f>ROUND(I443*H443,2)</f>
        <v>0</v>
      </c>
      <c r="K443" s="195"/>
      <c r="L443" s="40"/>
      <c r="M443" s="196" t="s">
        <v>1</v>
      </c>
      <c r="N443" s="197" t="s">
        <v>45</v>
      </c>
      <c r="O443" s="72"/>
      <c r="P443" s="198">
        <f>O443*H443</f>
        <v>0</v>
      </c>
      <c r="Q443" s="198">
        <v>0</v>
      </c>
      <c r="R443" s="198">
        <f>Q443*H443</f>
        <v>0</v>
      </c>
      <c r="S443" s="198">
        <v>0</v>
      </c>
      <c r="T443" s="19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0" t="s">
        <v>260</v>
      </c>
      <c r="AT443" s="200" t="s">
        <v>164</v>
      </c>
      <c r="AU443" s="200" t="s">
        <v>90</v>
      </c>
      <c r="AY443" s="18" t="s">
        <v>161</v>
      </c>
      <c r="BE443" s="201">
        <f>IF(N443="základní",J443,0)</f>
        <v>0</v>
      </c>
      <c r="BF443" s="201">
        <f>IF(N443="snížená",J443,0)</f>
        <v>0</v>
      </c>
      <c r="BG443" s="201">
        <f>IF(N443="zákl. přenesená",J443,0)</f>
        <v>0</v>
      </c>
      <c r="BH443" s="201">
        <f>IF(N443="sníž. přenesená",J443,0)</f>
        <v>0</v>
      </c>
      <c r="BI443" s="201">
        <f>IF(N443="nulová",J443,0)</f>
        <v>0</v>
      </c>
      <c r="BJ443" s="18" t="s">
        <v>88</v>
      </c>
      <c r="BK443" s="201">
        <f>ROUND(I443*H443,2)</f>
        <v>0</v>
      </c>
      <c r="BL443" s="18" t="s">
        <v>260</v>
      </c>
      <c r="BM443" s="200" t="s">
        <v>612</v>
      </c>
    </row>
    <row r="444" spans="1:65" s="2" customFormat="1" ht="19.2">
      <c r="A444" s="35"/>
      <c r="B444" s="36"/>
      <c r="C444" s="37"/>
      <c r="D444" s="202" t="s">
        <v>170</v>
      </c>
      <c r="E444" s="37"/>
      <c r="F444" s="203" t="s">
        <v>613</v>
      </c>
      <c r="G444" s="37"/>
      <c r="H444" s="37"/>
      <c r="I444" s="204"/>
      <c r="J444" s="37"/>
      <c r="K444" s="37"/>
      <c r="L444" s="40"/>
      <c r="M444" s="205"/>
      <c r="N444" s="206"/>
      <c r="O444" s="72"/>
      <c r="P444" s="72"/>
      <c r="Q444" s="72"/>
      <c r="R444" s="72"/>
      <c r="S444" s="72"/>
      <c r="T444" s="73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8" t="s">
        <v>170</v>
      </c>
      <c r="AU444" s="18" t="s">
        <v>90</v>
      </c>
    </row>
    <row r="445" spans="1:65" s="13" customFormat="1" ht="10.199999999999999">
      <c r="B445" s="207"/>
      <c r="C445" s="208"/>
      <c r="D445" s="202" t="s">
        <v>172</v>
      </c>
      <c r="E445" s="209" t="s">
        <v>1</v>
      </c>
      <c r="F445" s="210" t="s">
        <v>614</v>
      </c>
      <c r="G445" s="208"/>
      <c r="H445" s="211">
        <v>211.40100000000001</v>
      </c>
      <c r="I445" s="212"/>
      <c r="J445" s="208"/>
      <c r="K445" s="208"/>
      <c r="L445" s="213"/>
      <c r="M445" s="214"/>
      <c r="N445" s="215"/>
      <c r="O445" s="215"/>
      <c r="P445" s="215"/>
      <c r="Q445" s="215"/>
      <c r="R445" s="215"/>
      <c r="S445" s="215"/>
      <c r="T445" s="216"/>
      <c r="AT445" s="217" t="s">
        <v>172</v>
      </c>
      <c r="AU445" s="217" t="s">
        <v>90</v>
      </c>
      <c r="AV445" s="13" t="s">
        <v>90</v>
      </c>
      <c r="AW445" s="13" t="s">
        <v>35</v>
      </c>
      <c r="AX445" s="13" t="s">
        <v>80</v>
      </c>
      <c r="AY445" s="217" t="s">
        <v>161</v>
      </c>
    </row>
    <row r="446" spans="1:65" s="13" customFormat="1" ht="10.199999999999999">
      <c r="B446" s="207"/>
      <c r="C446" s="208"/>
      <c r="D446" s="202" t="s">
        <v>172</v>
      </c>
      <c r="E446" s="209" t="s">
        <v>1</v>
      </c>
      <c r="F446" s="210" t="s">
        <v>553</v>
      </c>
      <c r="G446" s="208"/>
      <c r="H446" s="211">
        <v>16.899999999999999</v>
      </c>
      <c r="I446" s="212"/>
      <c r="J446" s="208"/>
      <c r="K446" s="208"/>
      <c r="L446" s="213"/>
      <c r="M446" s="214"/>
      <c r="N446" s="215"/>
      <c r="O446" s="215"/>
      <c r="P446" s="215"/>
      <c r="Q446" s="215"/>
      <c r="R446" s="215"/>
      <c r="S446" s="215"/>
      <c r="T446" s="216"/>
      <c r="AT446" s="217" t="s">
        <v>172</v>
      </c>
      <c r="AU446" s="217" t="s">
        <v>90</v>
      </c>
      <c r="AV446" s="13" t="s">
        <v>90</v>
      </c>
      <c r="AW446" s="13" t="s">
        <v>35</v>
      </c>
      <c r="AX446" s="13" t="s">
        <v>80</v>
      </c>
      <c r="AY446" s="217" t="s">
        <v>161</v>
      </c>
    </row>
    <row r="447" spans="1:65" s="14" customFormat="1" ht="10.199999999999999">
      <c r="B447" s="218"/>
      <c r="C447" s="219"/>
      <c r="D447" s="202" t="s">
        <v>172</v>
      </c>
      <c r="E447" s="220" t="s">
        <v>1</v>
      </c>
      <c r="F447" s="221" t="s">
        <v>266</v>
      </c>
      <c r="G447" s="219"/>
      <c r="H447" s="222">
        <v>228.30099999999999</v>
      </c>
      <c r="I447" s="223"/>
      <c r="J447" s="219"/>
      <c r="K447" s="219"/>
      <c r="L447" s="224"/>
      <c r="M447" s="225"/>
      <c r="N447" s="226"/>
      <c r="O447" s="226"/>
      <c r="P447" s="226"/>
      <c r="Q447" s="226"/>
      <c r="R447" s="226"/>
      <c r="S447" s="226"/>
      <c r="T447" s="227"/>
      <c r="AT447" s="228" t="s">
        <v>172</v>
      </c>
      <c r="AU447" s="228" t="s">
        <v>90</v>
      </c>
      <c r="AV447" s="14" t="s">
        <v>168</v>
      </c>
      <c r="AW447" s="14" t="s">
        <v>35</v>
      </c>
      <c r="AX447" s="14" t="s">
        <v>88</v>
      </c>
      <c r="AY447" s="228" t="s">
        <v>161</v>
      </c>
    </row>
    <row r="448" spans="1:65" s="2" customFormat="1" ht="16.5" customHeight="1">
      <c r="A448" s="35"/>
      <c r="B448" s="36"/>
      <c r="C448" s="229" t="s">
        <v>615</v>
      </c>
      <c r="D448" s="229" t="s">
        <v>290</v>
      </c>
      <c r="E448" s="230" t="s">
        <v>616</v>
      </c>
      <c r="F448" s="231" t="s">
        <v>617</v>
      </c>
      <c r="G448" s="232" t="s">
        <v>226</v>
      </c>
      <c r="H448" s="233">
        <v>8.8999999999999996E-2</v>
      </c>
      <c r="I448" s="234"/>
      <c r="J448" s="235">
        <f>ROUND(I448*H448,2)</f>
        <v>0</v>
      </c>
      <c r="K448" s="236"/>
      <c r="L448" s="237"/>
      <c r="M448" s="238" t="s">
        <v>1</v>
      </c>
      <c r="N448" s="239" t="s">
        <v>45</v>
      </c>
      <c r="O448" s="72"/>
      <c r="P448" s="198">
        <f>O448*H448</f>
        <v>0</v>
      </c>
      <c r="Q448" s="198">
        <v>1</v>
      </c>
      <c r="R448" s="198">
        <f>Q448*H448</f>
        <v>8.8999999999999996E-2</v>
      </c>
      <c r="S448" s="198">
        <v>0</v>
      </c>
      <c r="T448" s="199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00" t="s">
        <v>357</v>
      </c>
      <c r="AT448" s="200" t="s">
        <v>290</v>
      </c>
      <c r="AU448" s="200" t="s">
        <v>90</v>
      </c>
      <c r="AY448" s="18" t="s">
        <v>161</v>
      </c>
      <c r="BE448" s="201">
        <f>IF(N448="základní",J448,0)</f>
        <v>0</v>
      </c>
      <c r="BF448" s="201">
        <f>IF(N448="snížená",J448,0)</f>
        <v>0</v>
      </c>
      <c r="BG448" s="201">
        <f>IF(N448="zákl. přenesená",J448,0)</f>
        <v>0</v>
      </c>
      <c r="BH448" s="201">
        <f>IF(N448="sníž. přenesená",J448,0)</f>
        <v>0</v>
      </c>
      <c r="BI448" s="201">
        <f>IF(N448="nulová",J448,0)</f>
        <v>0</v>
      </c>
      <c r="BJ448" s="18" t="s">
        <v>88</v>
      </c>
      <c r="BK448" s="201">
        <f>ROUND(I448*H448,2)</f>
        <v>0</v>
      </c>
      <c r="BL448" s="18" t="s">
        <v>260</v>
      </c>
      <c r="BM448" s="200" t="s">
        <v>618</v>
      </c>
    </row>
    <row r="449" spans="1:65" s="2" customFormat="1" ht="10.199999999999999">
      <c r="A449" s="35"/>
      <c r="B449" s="36"/>
      <c r="C449" s="37"/>
      <c r="D449" s="202" t="s">
        <v>170</v>
      </c>
      <c r="E449" s="37"/>
      <c r="F449" s="203" t="s">
        <v>617</v>
      </c>
      <c r="G449" s="37"/>
      <c r="H449" s="37"/>
      <c r="I449" s="204"/>
      <c r="J449" s="37"/>
      <c r="K449" s="37"/>
      <c r="L449" s="40"/>
      <c r="M449" s="205"/>
      <c r="N449" s="206"/>
      <c r="O449" s="72"/>
      <c r="P449" s="72"/>
      <c r="Q449" s="72"/>
      <c r="R449" s="72"/>
      <c r="S449" s="72"/>
      <c r="T449" s="73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18" t="s">
        <v>170</v>
      </c>
      <c r="AU449" s="18" t="s">
        <v>90</v>
      </c>
    </row>
    <row r="450" spans="1:65" s="13" customFormat="1" ht="10.199999999999999">
      <c r="B450" s="207"/>
      <c r="C450" s="208"/>
      <c r="D450" s="202" t="s">
        <v>172</v>
      </c>
      <c r="E450" s="208"/>
      <c r="F450" s="210" t="s">
        <v>619</v>
      </c>
      <c r="G450" s="208"/>
      <c r="H450" s="211">
        <v>8.8999999999999996E-2</v>
      </c>
      <c r="I450" s="212"/>
      <c r="J450" s="208"/>
      <c r="K450" s="208"/>
      <c r="L450" s="213"/>
      <c r="M450" s="214"/>
      <c r="N450" s="215"/>
      <c r="O450" s="215"/>
      <c r="P450" s="215"/>
      <c r="Q450" s="215"/>
      <c r="R450" s="215"/>
      <c r="S450" s="215"/>
      <c r="T450" s="216"/>
      <c r="AT450" s="217" t="s">
        <v>172</v>
      </c>
      <c r="AU450" s="217" t="s">
        <v>90</v>
      </c>
      <c r="AV450" s="13" t="s">
        <v>90</v>
      </c>
      <c r="AW450" s="13" t="s">
        <v>4</v>
      </c>
      <c r="AX450" s="13" t="s">
        <v>88</v>
      </c>
      <c r="AY450" s="217" t="s">
        <v>161</v>
      </c>
    </row>
    <row r="451" spans="1:65" s="2" customFormat="1" ht="24.15" customHeight="1">
      <c r="A451" s="35"/>
      <c r="B451" s="36"/>
      <c r="C451" s="188" t="s">
        <v>620</v>
      </c>
      <c r="D451" s="188" t="s">
        <v>164</v>
      </c>
      <c r="E451" s="189" t="s">
        <v>621</v>
      </c>
      <c r="F451" s="190" t="s">
        <v>622</v>
      </c>
      <c r="G451" s="191" t="s">
        <v>176</v>
      </c>
      <c r="H451" s="192">
        <v>51.28</v>
      </c>
      <c r="I451" s="193"/>
      <c r="J451" s="194">
        <f>ROUND(I451*H451,2)</f>
        <v>0</v>
      </c>
      <c r="K451" s="195"/>
      <c r="L451" s="40"/>
      <c r="M451" s="196" t="s">
        <v>1</v>
      </c>
      <c r="N451" s="197" t="s">
        <v>45</v>
      </c>
      <c r="O451" s="72"/>
      <c r="P451" s="198">
        <f>O451*H451</f>
        <v>0</v>
      </c>
      <c r="Q451" s="198">
        <v>0</v>
      </c>
      <c r="R451" s="198">
        <f>Q451*H451</f>
        <v>0</v>
      </c>
      <c r="S451" s="198">
        <v>0</v>
      </c>
      <c r="T451" s="19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00" t="s">
        <v>260</v>
      </c>
      <c r="AT451" s="200" t="s">
        <v>164</v>
      </c>
      <c r="AU451" s="200" t="s">
        <v>90</v>
      </c>
      <c r="AY451" s="18" t="s">
        <v>161</v>
      </c>
      <c r="BE451" s="201">
        <f>IF(N451="základní",J451,0)</f>
        <v>0</v>
      </c>
      <c r="BF451" s="201">
        <f>IF(N451="snížená",J451,0)</f>
        <v>0</v>
      </c>
      <c r="BG451" s="201">
        <f>IF(N451="zákl. přenesená",J451,0)</f>
        <v>0</v>
      </c>
      <c r="BH451" s="201">
        <f>IF(N451="sníž. přenesená",J451,0)</f>
        <v>0</v>
      </c>
      <c r="BI451" s="201">
        <f>IF(N451="nulová",J451,0)</f>
        <v>0</v>
      </c>
      <c r="BJ451" s="18" t="s">
        <v>88</v>
      </c>
      <c r="BK451" s="201">
        <f>ROUND(I451*H451,2)</f>
        <v>0</v>
      </c>
      <c r="BL451" s="18" t="s">
        <v>260</v>
      </c>
      <c r="BM451" s="200" t="s">
        <v>623</v>
      </c>
    </row>
    <row r="452" spans="1:65" s="2" customFormat="1" ht="19.2">
      <c r="A452" s="35"/>
      <c r="B452" s="36"/>
      <c r="C452" s="37"/>
      <c r="D452" s="202" t="s">
        <v>170</v>
      </c>
      <c r="E452" s="37"/>
      <c r="F452" s="203" t="s">
        <v>624</v>
      </c>
      <c r="G452" s="37"/>
      <c r="H452" s="37"/>
      <c r="I452" s="204"/>
      <c r="J452" s="37"/>
      <c r="K452" s="37"/>
      <c r="L452" s="40"/>
      <c r="M452" s="205"/>
      <c r="N452" s="206"/>
      <c r="O452" s="72"/>
      <c r="P452" s="72"/>
      <c r="Q452" s="72"/>
      <c r="R452" s="72"/>
      <c r="S452" s="72"/>
      <c r="T452" s="73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8" t="s">
        <v>170</v>
      </c>
      <c r="AU452" s="18" t="s">
        <v>90</v>
      </c>
    </row>
    <row r="453" spans="1:65" s="13" customFormat="1" ht="10.199999999999999">
      <c r="B453" s="207"/>
      <c r="C453" s="208"/>
      <c r="D453" s="202" t="s">
        <v>172</v>
      </c>
      <c r="E453" s="209" t="s">
        <v>1</v>
      </c>
      <c r="F453" s="210" t="s">
        <v>625</v>
      </c>
      <c r="G453" s="208"/>
      <c r="H453" s="211">
        <v>51.28</v>
      </c>
      <c r="I453" s="212"/>
      <c r="J453" s="208"/>
      <c r="K453" s="208"/>
      <c r="L453" s="213"/>
      <c r="M453" s="214"/>
      <c r="N453" s="215"/>
      <c r="O453" s="215"/>
      <c r="P453" s="215"/>
      <c r="Q453" s="215"/>
      <c r="R453" s="215"/>
      <c r="S453" s="215"/>
      <c r="T453" s="216"/>
      <c r="AT453" s="217" t="s">
        <v>172</v>
      </c>
      <c r="AU453" s="217" t="s">
        <v>90</v>
      </c>
      <c r="AV453" s="13" t="s">
        <v>90</v>
      </c>
      <c r="AW453" s="13" t="s">
        <v>35</v>
      </c>
      <c r="AX453" s="13" t="s">
        <v>88</v>
      </c>
      <c r="AY453" s="217" t="s">
        <v>161</v>
      </c>
    </row>
    <row r="454" spans="1:65" s="2" customFormat="1" ht="16.5" customHeight="1">
      <c r="A454" s="35"/>
      <c r="B454" s="36"/>
      <c r="C454" s="229" t="s">
        <v>626</v>
      </c>
      <c r="D454" s="229" t="s">
        <v>290</v>
      </c>
      <c r="E454" s="230" t="s">
        <v>616</v>
      </c>
      <c r="F454" s="231" t="s">
        <v>617</v>
      </c>
      <c r="G454" s="232" t="s">
        <v>226</v>
      </c>
      <c r="H454" s="233">
        <v>2.1000000000000001E-2</v>
      </c>
      <c r="I454" s="234"/>
      <c r="J454" s="235">
        <f>ROUND(I454*H454,2)</f>
        <v>0</v>
      </c>
      <c r="K454" s="236"/>
      <c r="L454" s="237"/>
      <c r="M454" s="238" t="s">
        <v>1</v>
      </c>
      <c r="N454" s="239" t="s">
        <v>45</v>
      </c>
      <c r="O454" s="72"/>
      <c r="P454" s="198">
        <f>O454*H454</f>
        <v>0</v>
      </c>
      <c r="Q454" s="198">
        <v>1</v>
      </c>
      <c r="R454" s="198">
        <f>Q454*H454</f>
        <v>2.1000000000000001E-2</v>
      </c>
      <c r="S454" s="198">
        <v>0</v>
      </c>
      <c r="T454" s="19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00" t="s">
        <v>357</v>
      </c>
      <c r="AT454" s="200" t="s">
        <v>290</v>
      </c>
      <c r="AU454" s="200" t="s">
        <v>90</v>
      </c>
      <c r="AY454" s="18" t="s">
        <v>161</v>
      </c>
      <c r="BE454" s="201">
        <f>IF(N454="základní",J454,0)</f>
        <v>0</v>
      </c>
      <c r="BF454" s="201">
        <f>IF(N454="snížená",J454,0)</f>
        <v>0</v>
      </c>
      <c r="BG454" s="201">
        <f>IF(N454="zákl. přenesená",J454,0)</f>
        <v>0</v>
      </c>
      <c r="BH454" s="201">
        <f>IF(N454="sníž. přenesená",J454,0)</f>
        <v>0</v>
      </c>
      <c r="BI454" s="201">
        <f>IF(N454="nulová",J454,0)</f>
        <v>0</v>
      </c>
      <c r="BJ454" s="18" t="s">
        <v>88</v>
      </c>
      <c r="BK454" s="201">
        <f>ROUND(I454*H454,2)</f>
        <v>0</v>
      </c>
      <c r="BL454" s="18" t="s">
        <v>260</v>
      </c>
      <c r="BM454" s="200" t="s">
        <v>627</v>
      </c>
    </row>
    <row r="455" spans="1:65" s="2" customFormat="1" ht="10.199999999999999">
      <c r="A455" s="35"/>
      <c r="B455" s="36"/>
      <c r="C455" s="37"/>
      <c r="D455" s="202" t="s">
        <v>170</v>
      </c>
      <c r="E455" s="37"/>
      <c r="F455" s="203" t="s">
        <v>617</v>
      </c>
      <c r="G455" s="37"/>
      <c r="H455" s="37"/>
      <c r="I455" s="204"/>
      <c r="J455" s="37"/>
      <c r="K455" s="37"/>
      <c r="L455" s="40"/>
      <c r="M455" s="205"/>
      <c r="N455" s="206"/>
      <c r="O455" s="72"/>
      <c r="P455" s="72"/>
      <c r="Q455" s="72"/>
      <c r="R455" s="72"/>
      <c r="S455" s="72"/>
      <c r="T455" s="73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18" t="s">
        <v>170</v>
      </c>
      <c r="AU455" s="18" t="s">
        <v>90</v>
      </c>
    </row>
    <row r="456" spans="1:65" s="13" customFormat="1" ht="10.199999999999999">
      <c r="B456" s="207"/>
      <c r="C456" s="208"/>
      <c r="D456" s="202" t="s">
        <v>172</v>
      </c>
      <c r="E456" s="208"/>
      <c r="F456" s="210" t="s">
        <v>628</v>
      </c>
      <c r="G456" s="208"/>
      <c r="H456" s="211">
        <v>2.1000000000000001E-2</v>
      </c>
      <c r="I456" s="212"/>
      <c r="J456" s="208"/>
      <c r="K456" s="208"/>
      <c r="L456" s="213"/>
      <c r="M456" s="214"/>
      <c r="N456" s="215"/>
      <c r="O456" s="215"/>
      <c r="P456" s="215"/>
      <c r="Q456" s="215"/>
      <c r="R456" s="215"/>
      <c r="S456" s="215"/>
      <c r="T456" s="216"/>
      <c r="AT456" s="217" t="s">
        <v>172</v>
      </c>
      <c r="AU456" s="217" t="s">
        <v>90</v>
      </c>
      <c r="AV456" s="13" t="s">
        <v>90</v>
      </c>
      <c r="AW456" s="13" t="s">
        <v>4</v>
      </c>
      <c r="AX456" s="13" t="s">
        <v>88</v>
      </c>
      <c r="AY456" s="217" t="s">
        <v>161</v>
      </c>
    </row>
    <row r="457" spans="1:65" s="2" customFormat="1" ht="24.15" customHeight="1">
      <c r="A457" s="35"/>
      <c r="B457" s="36"/>
      <c r="C457" s="188" t="s">
        <v>629</v>
      </c>
      <c r="D457" s="188" t="s">
        <v>164</v>
      </c>
      <c r="E457" s="189" t="s">
        <v>630</v>
      </c>
      <c r="F457" s="190" t="s">
        <v>631</v>
      </c>
      <c r="G457" s="191" t="s">
        <v>176</v>
      </c>
      <c r="H457" s="192">
        <v>456.60199999999998</v>
      </c>
      <c r="I457" s="193"/>
      <c r="J457" s="194">
        <f>ROUND(I457*H457,2)</f>
        <v>0</v>
      </c>
      <c r="K457" s="195"/>
      <c r="L457" s="40"/>
      <c r="M457" s="196" t="s">
        <v>1</v>
      </c>
      <c r="N457" s="197" t="s">
        <v>45</v>
      </c>
      <c r="O457" s="72"/>
      <c r="P457" s="198">
        <f>O457*H457</f>
        <v>0</v>
      </c>
      <c r="Q457" s="198">
        <v>4.0000000000000002E-4</v>
      </c>
      <c r="R457" s="198">
        <f>Q457*H457</f>
        <v>0.18264079999999999</v>
      </c>
      <c r="S457" s="198">
        <v>0</v>
      </c>
      <c r="T457" s="19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0" t="s">
        <v>260</v>
      </c>
      <c r="AT457" s="200" t="s">
        <v>164</v>
      </c>
      <c r="AU457" s="200" t="s">
        <v>90</v>
      </c>
      <c r="AY457" s="18" t="s">
        <v>161</v>
      </c>
      <c r="BE457" s="201">
        <f>IF(N457="základní",J457,0)</f>
        <v>0</v>
      </c>
      <c r="BF457" s="201">
        <f>IF(N457="snížená",J457,0)</f>
        <v>0</v>
      </c>
      <c r="BG457" s="201">
        <f>IF(N457="zákl. přenesená",J457,0)</f>
        <v>0</v>
      </c>
      <c r="BH457" s="201">
        <f>IF(N457="sníž. přenesená",J457,0)</f>
        <v>0</v>
      </c>
      <c r="BI457" s="201">
        <f>IF(N457="nulová",J457,0)</f>
        <v>0</v>
      </c>
      <c r="BJ457" s="18" t="s">
        <v>88</v>
      </c>
      <c r="BK457" s="201">
        <f>ROUND(I457*H457,2)</f>
        <v>0</v>
      </c>
      <c r="BL457" s="18" t="s">
        <v>260</v>
      </c>
      <c r="BM457" s="200" t="s">
        <v>632</v>
      </c>
    </row>
    <row r="458" spans="1:65" s="2" customFormat="1" ht="19.2">
      <c r="A458" s="35"/>
      <c r="B458" s="36"/>
      <c r="C458" s="37"/>
      <c r="D458" s="202" t="s">
        <v>170</v>
      </c>
      <c r="E458" s="37"/>
      <c r="F458" s="203" t="s">
        <v>633</v>
      </c>
      <c r="G458" s="37"/>
      <c r="H458" s="37"/>
      <c r="I458" s="204"/>
      <c r="J458" s="37"/>
      <c r="K458" s="37"/>
      <c r="L458" s="40"/>
      <c r="M458" s="205"/>
      <c r="N458" s="206"/>
      <c r="O458" s="72"/>
      <c r="P458" s="72"/>
      <c r="Q458" s="72"/>
      <c r="R458" s="72"/>
      <c r="S458" s="72"/>
      <c r="T458" s="73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170</v>
      </c>
      <c r="AU458" s="18" t="s">
        <v>90</v>
      </c>
    </row>
    <row r="459" spans="1:65" s="13" customFormat="1" ht="10.199999999999999">
      <c r="B459" s="207"/>
      <c r="C459" s="208"/>
      <c r="D459" s="202" t="s">
        <v>172</v>
      </c>
      <c r="E459" s="209" t="s">
        <v>1</v>
      </c>
      <c r="F459" s="210" t="s">
        <v>614</v>
      </c>
      <c r="G459" s="208"/>
      <c r="H459" s="211">
        <v>211.40100000000001</v>
      </c>
      <c r="I459" s="212"/>
      <c r="J459" s="208"/>
      <c r="K459" s="208"/>
      <c r="L459" s="213"/>
      <c r="M459" s="214"/>
      <c r="N459" s="215"/>
      <c r="O459" s="215"/>
      <c r="P459" s="215"/>
      <c r="Q459" s="215"/>
      <c r="R459" s="215"/>
      <c r="S459" s="215"/>
      <c r="T459" s="216"/>
      <c r="AT459" s="217" t="s">
        <v>172</v>
      </c>
      <c r="AU459" s="217" t="s">
        <v>90</v>
      </c>
      <c r="AV459" s="13" t="s">
        <v>90</v>
      </c>
      <c r="AW459" s="13" t="s">
        <v>35</v>
      </c>
      <c r="AX459" s="13" t="s">
        <v>80</v>
      </c>
      <c r="AY459" s="217" t="s">
        <v>161</v>
      </c>
    </row>
    <row r="460" spans="1:65" s="13" customFormat="1" ht="10.199999999999999">
      <c r="B460" s="207"/>
      <c r="C460" s="208"/>
      <c r="D460" s="202" t="s">
        <v>172</v>
      </c>
      <c r="E460" s="209" t="s">
        <v>1</v>
      </c>
      <c r="F460" s="210" t="s">
        <v>553</v>
      </c>
      <c r="G460" s="208"/>
      <c r="H460" s="211">
        <v>16.899999999999999</v>
      </c>
      <c r="I460" s="212"/>
      <c r="J460" s="208"/>
      <c r="K460" s="208"/>
      <c r="L460" s="213"/>
      <c r="M460" s="214"/>
      <c r="N460" s="215"/>
      <c r="O460" s="215"/>
      <c r="P460" s="215"/>
      <c r="Q460" s="215"/>
      <c r="R460" s="215"/>
      <c r="S460" s="215"/>
      <c r="T460" s="216"/>
      <c r="AT460" s="217" t="s">
        <v>172</v>
      </c>
      <c r="AU460" s="217" t="s">
        <v>90</v>
      </c>
      <c r="AV460" s="13" t="s">
        <v>90</v>
      </c>
      <c r="AW460" s="13" t="s">
        <v>35</v>
      </c>
      <c r="AX460" s="13" t="s">
        <v>80</v>
      </c>
      <c r="AY460" s="217" t="s">
        <v>161</v>
      </c>
    </row>
    <row r="461" spans="1:65" s="14" customFormat="1" ht="10.199999999999999">
      <c r="B461" s="218"/>
      <c r="C461" s="219"/>
      <c r="D461" s="202" t="s">
        <v>172</v>
      </c>
      <c r="E461" s="220" t="s">
        <v>1</v>
      </c>
      <c r="F461" s="221" t="s">
        <v>266</v>
      </c>
      <c r="G461" s="219"/>
      <c r="H461" s="222">
        <v>228.30099999999999</v>
      </c>
      <c r="I461" s="223"/>
      <c r="J461" s="219"/>
      <c r="K461" s="219"/>
      <c r="L461" s="224"/>
      <c r="M461" s="225"/>
      <c r="N461" s="226"/>
      <c r="O461" s="226"/>
      <c r="P461" s="226"/>
      <c r="Q461" s="226"/>
      <c r="R461" s="226"/>
      <c r="S461" s="226"/>
      <c r="T461" s="227"/>
      <c r="AT461" s="228" t="s">
        <v>172</v>
      </c>
      <c r="AU461" s="228" t="s">
        <v>90</v>
      </c>
      <c r="AV461" s="14" t="s">
        <v>168</v>
      </c>
      <c r="AW461" s="14" t="s">
        <v>35</v>
      </c>
      <c r="AX461" s="14" t="s">
        <v>88</v>
      </c>
      <c r="AY461" s="228" t="s">
        <v>161</v>
      </c>
    </row>
    <row r="462" spans="1:65" s="13" customFormat="1" ht="10.199999999999999">
      <c r="B462" s="207"/>
      <c r="C462" s="208"/>
      <c r="D462" s="202" t="s">
        <v>172</v>
      </c>
      <c r="E462" s="208"/>
      <c r="F462" s="210" t="s">
        <v>634</v>
      </c>
      <c r="G462" s="208"/>
      <c r="H462" s="211">
        <v>456.60199999999998</v>
      </c>
      <c r="I462" s="212"/>
      <c r="J462" s="208"/>
      <c r="K462" s="208"/>
      <c r="L462" s="213"/>
      <c r="M462" s="214"/>
      <c r="N462" s="215"/>
      <c r="O462" s="215"/>
      <c r="P462" s="215"/>
      <c r="Q462" s="215"/>
      <c r="R462" s="215"/>
      <c r="S462" s="215"/>
      <c r="T462" s="216"/>
      <c r="AT462" s="217" t="s">
        <v>172</v>
      </c>
      <c r="AU462" s="217" t="s">
        <v>90</v>
      </c>
      <c r="AV462" s="13" t="s">
        <v>90</v>
      </c>
      <c r="AW462" s="13" t="s">
        <v>4</v>
      </c>
      <c r="AX462" s="13" t="s">
        <v>88</v>
      </c>
      <c r="AY462" s="217" t="s">
        <v>161</v>
      </c>
    </row>
    <row r="463" spans="1:65" s="2" customFormat="1" ht="49.05" customHeight="1">
      <c r="A463" s="35"/>
      <c r="B463" s="36"/>
      <c r="C463" s="229" t="s">
        <v>635</v>
      </c>
      <c r="D463" s="229" t="s">
        <v>290</v>
      </c>
      <c r="E463" s="230" t="s">
        <v>636</v>
      </c>
      <c r="F463" s="231" t="s">
        <v>637</v>
      </c>
      <c r="G463" s="232" t="s">
        <v>176</v>
      </c>
      <c r="H463" s="233">
        <v>266.08499999999998</v>
      </c>
      <c r="I463" s="234"/>
      <c r="J463" s="235">
        <f>ROUND(I463*H463,2)</f>
        <v>0</v>
      </c>
      <c r="K463" s="236"/>
      <c r="L463" s="237"/>
      <c r="M463" s="238" t="s">
        <v>1</v>
      </c>
      <c r="N463" s="239" t="s">
        <v>45</v>
      </c>
      <c r="O463" s="72"/>
      <c r="P463" s="198">
        <f>O463*H463</f>
        <v>0</v>
      </c>
      <c r="Q463" s="198">
        <v>5.4000000000000003E-3</v>
      </c>
      <c r="R463" s="198">
        <f>Q463*H463</f>
        <v>1.4368589999999999</v>
      </c>
      <c r="S463" s="198">
        <v>0</v>
      </c>
      <c r="T463" s="19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0" t="s">
        <v>357</v>
      </c>
      <c r="AT463" s="200" t="s">
        <v>290</v>
      </c>
      <c r="AU463" s="200" t="s">
        <v>90</v>
      </c>
      <c r="AY463" s="18" t="s">
        <v>161</v>
      </c>
      <c r="BE463" s="201">
        <f>IF(N463="základní",J463,0)</f>
        <v>0</v>
      </c>
      <c r="BF463" s="201">
        <f>IF(N463="snížená",J463,0)</f>
        <v>0</v>
      </c>
      <c r="BG463" s="201">
        <f>IF(N463="zákl. přenesená",J463,0)</f>
        <v>0</v>
      </c>
      <c r="BH463" s="201">
        <f>IF(N463="sníž. přenesená",J463,0)</f>
        <v>0</v>
      </c>
      <c r="BI463" s="201">
        <f>IF(N463="nulová",J463,0)</f>
        <v>0</v>
      </c>
      <c r="BJ463" s="18" t="s">
        <v>88</v>
      </c>
      <c r="BK463" s="201">
        <f>ROUND(I463*H463,2)</f>
        <v>0</v>
      </c>
      <c r="BL463" s="18" t="s">
        <v>260</v>
      </c>
      <c r="BM463" s="200" t="s">
        <v>638</v>
      </c>
    </row>
    <row r="464" spans="1:65" s="2" customFormat="1" ht="28.8">
      <c r="A464" s="35"/>
      <c r="B464" s="36"/>
      <c r="C464" s="37"/>
      <c r="D464" s="202" t="s">
        <v>170</v>
      </c>
      <c r="E464" s="37"/>
      <c r="F464" s="203" t="s">
        <v>637</v>
      </c>
      <c r="G464" s="37"/>
      <c r="H464" s="37"/>
      <c r="I464" s="204"/>
      <c r="J464" s="37"/>
      <c r="K464" s="37"/>
      <c r="L464" s="40"/>
      <c r="M464" s="205"/>
      <c r="N464" s="206"/>
      <c r="O464" s="72"/>
      <c r="P464" s="72"/>
      <c r="Q464" s="72"/>
      <c r="R464" s="72"/>
      <c r="S464" s="72"/>
      <c r="T464" s="73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8" t="s">
        <v>170</v>
      </c>
      <c r="AU464" s="18" t="s">
        <v>90</v>
      </c>
    </row>
    <row r="465" spans="1:65" s="13" customFormat="1" ht="10.199999999999999">
      <c r="B465" s="207"/>
      <c r="C465" s="208"/>
      <c r="D465" s="202" t="s">
        <v>172</v>
      </c>
      <c r="E465" s="208"/>
      <c r="F465" s="210" t="s">
        <v>639</v>
      </c>
      <c r="G465" s="208"/>
      <c r="H465" s="211">
        <v>266.08499999999998</v>
      </c>
      <c r="I465" s="212"/>
      <c r="J465" s="208"/>
      <c r="K465" s="208"/>
      <c r="L465" s="213"/>
      <c r="M465" s="214"/>
      <c r="N465" s="215"/>
      <c r="O465" s="215"/>
      <c r="P465" s="215"/>
      <c r="Q465" s="215"/>
      <c r="R465" s="215"/>
      <c r="S465" s="215"/>
      <c r="T465" s="216"/>
      <c r="AT465" s="217" t="s">
        <v>172</v>
      </c>
      <c r="AU465" s="217" t="s">
        <v>90</v>
      </c>
      <c r="AV465" s="13" t="s">
        <v>90</v>
      </c>
      <c r="AW465" s="13" t="s">
        <v>4</v>
      </c>
      <c r="AX465" s="13" t="s">
        <v>88</v>
      </c>
      <c r="AY465" s="217" t="s">
        <v>161</v>
      </c>
    </row>
    <row r="466" spans="1:65" s="2" customFormat="1" ht="49.05" customHeight="1">
      <c r="A466" s="35"/>
      <c r="B466" s="36"/>
      <c r="C466" s="229" t="s">
        <v>640</v>
      </c>
      <c r="D466" s="229" t="s">
        <v>290</v>
      </c>
      <c r="E466" s="230" t="s">
        <v>641</v>
      </c>
      <c r="F466" s="231" t="s">
        <v>642</v>
      </c>
      <c r="G466" s="232" t="s">
        <v>176</v>
      </c>
      <c r="H466" s="233">
        <v>266.08499999999998</v>
      </c>
      <c r="I466" s="234"/>
      <c r="J466" s="235">
        <f>ROUND(I466*H466,2)</f>
        <v>0</v>
      </c>
      <c r="K466" s="236"/>
      <c r="L466" s="237"/>
      <c r="M466" s="238" t="s">
        <v>1</v>
      </c>
      <c r="N466" s="239" t="s">
        <v>45</v>
      </c>
      <c r="O466" s="72"/>
      <c r="P466" s="198">
        <f>O466*H466</f>
        <v>0</v>
      </c>
      <c r="Q466" s="198">
        <v>4.7000000000000002E-3</v>
      </c>
      <c r="R466" s="198">
        <f>Q466*H466</f>
        <v>1.2505994999999999</v>
      </c>
      <c r="S466" s="198">
        <v>0</v>
      </c>
      <c r="T466" s="199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200" t="s">
        <v>357</v>
      </c>
      <c r="AT466" s="200" t="s">
        <v>290</v>
      </c>
      <c r="AU466" s="200" t="s">
        <v>90</v>
      </c>
      <c r="AY466" s="18" t="s">
        <v>161</v>
      </c>
      <c r="BE466" s="201">
        <f>IF(N466="základní",J466,0)</f>
        <v>0</v>
      </c>
      <c r="BF466" s="201">
        <f>IF(N466="snížená",J466,0)</f>
        <v>0</v>
      </c>
      <c r="BG466" s="201">
        <f>IF(N466="zákl. přenesená",J466,0)</f>
        <v>0</v>
      </c>
      <c r="BH466" s="201">
        <f>IF(N466="sníž. přenesená",J466,0)</f>
        <v>0</v>
      </c>
      <c r="BI466" s="201">
        <f>IF(N466="nulová",J466,0)</f>
        <v>0</v>
      </c>
      <c r="BJ466" s="18" t="s">
        <v>88</v>
      </c>
      <c r="BK466" s="201">
        <f>ROUND(I466*H466,2)</f>
        <v>0</v>
      </c>
      <c r="BL466" s="18" t="s">
        <v>260</v>
      </c>
      <c r="BM466" s="200" t="s">
        <v>643</v>
      </c>
    </row>
    <row r="467" spans="1:65" s="2" customFormat="1" ht="38.4">
      <c r="A467" s="35"/>
      <c r="B467" s="36"/>
      <c r="C467" s="37"/>
      <c r="D467" s="202" t="s">
        <v>170</v>
      </c>
      <c r="E467" s="37"/>
      <c r="F467" s="203" t="s">
        <v>642</v>
      </c>
      <c r="G467" s="37"/>
      <c r="H467" s="37"/>
      <c r="I467" s="204"/>
      <c r="J467" s="37"/>
      <c r="K467" s="37"/>
      <c r="L467" s="40"/>
      <c r="M467" s="205"/>
      <c r="N467" s="206"/>
      <c r="O467" s="72"/>
      <c r="P467" s="72"/>
      <c r="Q467" s="72"/>
      <c r="R467" s="72"/>
      <c r="S467" s="72"/>
      <c r="T467" s="73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8" t="s">
        <v>170</v>
      </c>
      <c r="AU467" s="18" t="s">
        <v>90</v>
      </c>
    </row>
    <row r="468" spans="1:65" s="13" customFormat="1" ht="10.199999999999999">
      <c r="B468" s="207"/>
      <c r="C468" s="208"/>
      <c r="D468" s="202" t="s">
        <v>172</v>
      </c>
      <c r="E468" s="208"/>
      <c r="F468" s="210" t="s">
        <v>639</v>
      </c>
      <c r="G468" s="208"/>
      <c r="H468" s="211">
        <v>266.08499999999998</v>
      </c>
      <c r="I468" s="212"/>
      <c r="J468" s="208"/>
      <c r="K468" s="208"/>
      <c r="L468" s="213"/>
      <c r="M468" s="214"/>
      <c r="N468" s="215"/>
      <c r="O468" s="215"/>
      <c r="P468" s="215"/>
      <c r="Q468" s="215"/>
      <c r="R468" s="215"/>
      <c r="S468" s="215"/>
      <c r="T468" s="216"/>
      <c r="AT468" s="217" t="s">
        <v>172</v>
      </c>
      <c r="AU468" s="217" t="s">
        <v>90</v>
      </c>
      <c r="AV468" s="13" t="s">
        <v>90</v>
      </c>
      <c r="AW468" s="13" t="s">
        <v>4</v>
      </c>
      <c r="AX468" s="13" t="s">
        <v>88</v>
      </c>
      <c r="AY468" s="217" t="s">
        <v>161</v>
      </c>
    </row>
    <row r="469" spans="1:65" s="2" customFormat="1" ht="24.15" customHeight="1">
      <c r="A469" s="35"/>
      <c r="B469" s="36"/>
      <c r="C469" s="188" t="s">
        <v>644</v>
      </c>
      <c r="D469" s="188" t="s">
        <v>164</v>
      </c>
      <c r="E469" s="189" t="s">
        <v>645</v>
      </c>
      <c r="F469" s="190" t="s">
        <v>646</v>
      </c>
      <c r="G469" s="191" t="s">
        <v>176</v>
      </c>
      <c r="H469" s="192">
        <v>51.28</v>
      </c>
      <c r="I469" s="193"/>
      <c r="J469" s="194">
        <f>ROUND(I469*H469,2)</f>
        <v>0</v>
      </c>
      <c r="K469" s="195"/>
      <c r="L469" s="40"/>
      <c r="M469" s="196" t="s">
        <v>1</v>
      </c>
      <c r="N469" s="197" t="s">
        <v>45</v>
      </c>
      <c r="O469" s="72"/>
      <c r="P469" s="198">
        <f>O469*H469</f>
        <v>0</v>
      </c>
      <c r="Q469" s="198">
        <v>4.0000000000000002E-4</v>
      </c>
      <c r="R469" s="198">
        <f>Q469*H469</f>
        <v>2.0512000000000002E-2</v>
      </c>
      <c r="S469" s="198">
        <v>0</v>
      </c>
      <c r="T469" s="199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00" t="s">
        <v>260</v>
      </c>
      <c r="AT469" s="200" t="s">
        <v>164</v>
      </c>
      <c r="AU469" s="200" t="s">
        <v>90</v>
      </c>
      <c r="AY469" s="18" t="s">
        <v>161</v>
      </c>
      <c r="BE469" s="201">
        <f>IF(N469="základní",J469,0)</f>
        <v>0</v>
      </c>
      <c r="BF469" s="201">
        <f>IF(N469="snížená",J469,0)</f>
        <v>0</v>
      </c>
      <c r="BG469" s="201">
        <f>IF(N469="zákl. přenesená",J469,0)</f>
        <v>0</v>
      </c>
      <c r="BH469" s="201">
        <f>IF(N469="sníž. přenesená",J469,0)</f>
        <v>0</v>
      </c>
      <c r="BI469" s="201">
        <f>IF(N469="nulová",J469,0)</f>
        <v>0</v>
      </c>
      <c r="BJ469" s="18" t="s">
        <v>88</v>
      </c>
      <c r="BK469" s="201">
        <f>ROUND(I469*H469,2)</f>
        <v>0</v>
      </c>
      <c r="BL469" s="18" t="s">
        <v>260</v>
      </c>
      <c r="BM469" s="200" t="s">
        <v>647</v>
      </c>
    </row>
    <row r="470" spans="1:65" s="2" customFormat="1" ht="19.2">
      <c r="A470" s="35"/>
      <c r="B470" s="36"/>
      <c r="C470" s="37"/>
      <c r="D470" s="202" t="s">
        <v>170</v>
      </c>
      <c r="E470" s="37"/>
      <c r="F470" s="203" t="s">
        <v>648</v>
      </c>
      <c r="G470" s="37"/>
      <c r="H470" s="37"/>
      <c r="I470" s="204"/>
      <c r="J470" s="37"/>
      <c r="K470" s="37"/>
      <c r="L470" s="40"/>
      <c r="M470" s="205"/>
      <c r="N470" s="206"/>
      <c r="O470" s="72"/>
      <c r="P470" s="72"/>
      <c r="Q470" s="72"/>
      <c r="R470" s="72"/>
      <c r="S470" s="72"/>
      <c r="T470" s="73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8" t="s">
        <v>170</v>
      </c>
      <c r="AU470" s="18" t="s">
        <v>90</v>
      </c>
    </row>
    <row r="471" spans="1:65" s="13" customFormat="1" ht="10.199999999999999">
      <c r="B471" s="207"/>
      <c r="C471" s="208"/>
      <c r="D471" s="202" t="s">
        <v>172</v>
      </c>
      <c r="E471" s="209" t="s">
        <v>1</v>
      </c>
      <c r="F471" s="210" t="s">
        <v>625</v>
      </c>
      <c r="G471" s="208"/>
      <c r="H471" s="211">
        <v>51.28</v>
      </c>
      <c r="I471" s="212"/>
      <c r="J471" s="208"/>
      <c r="K471" s="208"/>
      <c r="L471" s="213"/>
      <c r="M471" s="214"/>
      <c r="N471" s="215"/>
      <c r="O471" s="215"/>
      <c r="P471" s="215"/>
      <c r="Q471" s="215"/>
      <c r="R471" s="215"/>
      <c r="S471" s="215"/>
      <c r="T471" s="216"/>
      <c r="AT471" s="217" t="s">
        <v>172</v>
      </c>
      <c r="AU471" s="217" t="s">
        <v>90</v>
      </c>
      <c r="AV471" s="13" t="s">
        <v>90</v>
      </c>
      <c r="AW471" s="13" t="s">
        <v>35</v>
      </c>
      <c r="AX471" s="13" t="s">
        <v>88</v>
      </c>
      <c r="AY471" s="217" t="s">
        <v>161</v>
      </c>
    </row>
    <row r="472" spans="1:65" s="2" customFormat="1" ht="49.05" customHeight="1">
      <c r="A472" s="35"/>
      <c r="B472" s="36"/>
      <c r="C472" s="229" t="s">
        <v>649</v>
      </c>
      <c r="D472" s="229" t="s">
        <v>290</v>
      </c>
      <c r="E472" s="230" t="s">
        <v>636</v>
      </c>
      <c r="F472" s="231" t="s">
        <v>637</v>
      </c>
      <c r="G472" s="232" t="s">
        <v>176</v>
      </c>
      <c r="H472" s="233">
        <v>62.613</v>
      </c>
      <c r="I472" s="234"/>
      <c r="J472" s="235">
        <f>ROUND(I472*H472,2)</f>
        <v>0</v>
      </c>
      <c r="K472" s="236"/>
      <c r="L472" s="237"/>
      <c r="M472" s="238" t="s">
        <v>1</v>
      </c>
      <c r="N472" s="239" t="s">
        <v>45</v>
      </c>
      <c r="O472" s="72"/>
      <c r="P472" s="198">
        <f>O472*H472</f>
        <v>0</v>
      </c>
      <c r="Q472" s="198">
        <v>5.4000000000000003E-3</v>
      </c>
      <c r="R472" s="198">
        <f>Q472*H472</f>
        <v>0.33811020000000003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357</v>
      </c>
      <c r="AT472" s="200" t="s">
        <v>290</v>
      </c>
      <c r="AU472" s="200" t="s">
        <v>90</v>
      </c>
      <c r="AY472" s="18" t="s">
        <v>161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88</v>
      </c>
      <c r="BK472" s="201">
        <f>ROUND(I472*H472,2)</f>
        <v>0</v>
      </c>
      <c r="BL472" s="18" t="s">
        <v>260</v>
      </c>
      <c r="BM472" s="200" t="s">
        <v>650</v>
      </c>
    </row>
    <row r="473" spans="1:65" s="2" customFormat="1" ht="28.8">
      <c r="A473" s="35"/>
      <c r="B473" s="36"/>
      <c r="C473" s="37"/>
      <c r="D473" s="202" t="s">
        <v>170</v>
      </c>
      <c r="E473" s="37"/>
      <c r="F473" s="203" t="s">
        <v>637</v>
      </c>
      <c r="G473" s="37"/>
      <c r="H473" s="37"/>
      <c r="I473" s="204"/>
      <c r="J473" s="37"/>
      <c r="K473" s="37"/>
      <c r="L473" s="40"/>
      <c r="M473" s="205"/>
      <c r="N473" s="206"/>
      <c r="O473" s="72"/>
      <c r="P473" s="72"/>
      <c r="Q473" s="72"/>
      <c r="R473" s="72"/>
      <c r="S473" s="72"/>
      <c r="T473" s="73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T473" s="18" t="s">
        <v>170</v>
      </c>
      <c r="AU473" s="18" t="s">
        <v>90</v>
      </c>
    </row>
    <row r="474" spans="1:65" s="13" customFormat="1" ht="10.199999999999999">
      <c r="B474" s="207"/>
      <c r="C474" s="208"/>
      <c r="D474" s="202" t="s">
        <v>172</v>
      </c>
      <c r="E474" s="208"/>
      <c r="F474" s="210" t="s">
        <v>651</v>
      </c>
      <c r="G474" s="208"/>
      <c r="H474" s="211">
        <v>62.613</v>
      </c>
      <c r="I474" s="212"/>
      <c r="J474" s="208"/>
      <c r="K474" s="208"/>
      <c r="L474" s="213"/>
      <c r="M474" s="214"/>
      <c r="N474" s="215"/>
      <c r="O474" s="215"/>
      <c r="P474" s="215"/>
      <c r="Q474" s="215"/>
      <c r="R474" s="215"/>
      <c r="S474" s="215"/>
      <c r="T474" s="216"/>
      <c r="AT474" s="217" t="s">
        <v>172</v>
      </c>
      <c r="AU474" s="217" t="s">
        <v>90</v>
      </c>
      <c r="AV474" s="13" t="s">
        <v>90</v>
      </c>
      <c r="AW474" s="13" t="s">
        <v>4</v>
      </c>
      <c r="AX474" s="13" t="s">
        <v>88</v>
      </c>
      <c r="AY474" s="217" t="s">
        <v>161</v>
      </c>
    </row>
    <row r="475" spans="1:65" s="2" customFormat="1" ht="24.15" customHeight="1">
      <c r="A475" s="35"/>
      <c r="B475" s="36"/>
      <c r="C475" s="188" t="s">
        <v>652</v>
      </c>
      <c r="D475" s="188" t="s">
        <v>164</v>
      </c>
      <c r="E475" s="189" t="s">
        <v>653</v>
      </c>
      <c r="F475" s="190" t="s">
        <v>654</v>
      </c>
      <c r="G475" s="191" t="s">
        <v>655</v>
      </c>
      <c r="H475" s="261"/>
      <c r="I475" s="193"/>
      <c r="J475" s="194">
        <f>ROUND(I475*H475,2)</f>
        <v>0</v>
      </c>
      <c r="K475" s="195"/>
      <c r="L475" s="40"/>
      <c r="M475" s="196" t="s">
        <v>1</v>
      </c>
      <c r="N475" s="197" t="s">
        <v>45</v>
      </c>
      <c r="O475" s="72"/>
      <c r="P475" s="198">
        <f>O475*H475</f>
        <v>0</v>
      </c>
      <c r="Q475" s="198">
        <v>0</v>
      </c>
      <c r="R475" s="198">
        <f>Q475*H475</f>
        <v>0</v>
      </c>
      <c r="S475" s="198">
        <v>0</v>
      </c>
      <c r="T475" s="199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00" t="s">
        <v>260</v>
      </c>
      <c r="AT475" s="200" t="s">
        <v>164</v>
      </c>
      <c r="AU475" s="200" t="s">
        <v>90</v>
      </c>
      <c r="AY475" s="18" t="s">
        <v>161</v>
      </c>
      <c r="BE475" s="201">
        <f>IF(N475="základní",J475,0)</f>
        <v>0</v>
      </c>
      <c r="BF475" s="201">
        <f>IF(N475="snížená",J475,0)</f>
        <v>0</v>
      </c>
      <c r="BG475" s="201">
        <f>IF(N475="zákl. přenesená",J475,0)</f>
        <v>0</v>
      </c>
      <c r="BH475" s="201">
        <f>IF(N475="sníž. přenesená",J475,0)</f>
        <v>0</v>
      </c>
      <c r="BI475" s="201">
        <f>IF(N475="nulová",J475,0)</f>
        <v>0</v>
      </c>
      <c r="BJ475" s="18" t="s">
        <v>88</v>
      </c>
      <c r="BK475" s="201">
        <f>ROUND(I475*H475,2)</f>
        <v>0</v>
      </c>
      <c r="BL475" s="18" t="s">
        <v>260</v>
      </c>
      <c r="BM475" s="200" t="s">
        <v>656</v>
      </c>
    </row>
    <row r="476" spans="1:65" s="2" customFormat="1" ht="38.4">
      <c r="A476" s="35"/>
      <c r="B476" s="36"/>
      <c r="C476" s="37"/>
      <c r="D476" s="202" t="s">
        <v>170</v>
      </c>
      <c r="E476" s="37"/>
      <c r="F476" s="203" t="s">
        <v>657</v>
      </c>
      <c r="G476" s="37"/>
      <c r="H476" s="37"/>
      <c r="I476" s="204"/>
      <c r="J476" s="37"/>
      <c r="K476" s="37"/>
      <c r="L476" s="40"/>
      <c r="M476" s="205"/>
      <c r="N476" s="206"/>
      <c r="O476" s="72"/>
      <c r="P476" s="72"/>
      <c r="Q476" s="72"/>
      <c r="R476" s="72"/>
      <c r="S476" s="72"/>
      <c r="T476" s="73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8" t="s">
        <v>170</v>
      </c>
      <c r="AU476" s="18" t="s">
        <v>90</v>
      </c>
    </row>
    <row r="477" spans="1:65" s="12" customFormat="1" ht="22.8" customHeight="1">
      <c r="B477" s="172"/>
      <c r="C477" s="173"/>
      <c r="D477" s="174" t="s">
        <v>79</v>
      </c>
      <c r="E477" s="186" t="s">
        <v>658</v>
      </c>
      <c r="F477" s="186" t="s">
        <v>659</v>
      </c>
      <c r="G477" s="173"/>
      <c r="H477" s="173"/>
      <c r="I477" s="176"/>
      <c r="J477" s="187">
        <f>BK477</f>
        <v>0</v>
      </c>
      <c r="K477" s="173"/>
      <c r="L477" s="178"/>
      <c r="M477" s="179"/>
      <c r="N477" s="180"/>
      <c r="O477" s="180"/>
      <c r="P477" s="181">
        <f>SUM(P478:P506)</f>
        <v>0</v>
      </c>
      <c r="Q477" s="180"/>
      <c r="R477" s="181">
        <f>SUM(R478:R506)</f>
        <v>4.185730920000001</v>
      </c>
      <c r="S477" s="180"/>
      <c r="T477" s="182">
        <f>SUM(T478:T506)</f>
        <v>0</v>
      </c>
      <c r="AR477" s="183" t="s">
        <v>90</v>
      </c>
      <c r="AT477" s="184" t="s">
        <v>79</v>
      </c>
      <c r="AU477" s="184" t="s">
        <v>88</v>
      </c>
      <c r="AY477" s="183" t="s">
        <v>161</v>
      </c>
      <c r="BK477" s="185">
        <f>SUM(BK478:BK506)</f>
        <v>0</v>
      </c>
    </row>
    <row r="478" spans="1:65" s="2" customFormat="1" ht="24.15" customHeight="1">
      <c r="A478" s="35"/>
      <c r="B478" s="36"/>
      <c r="C478" s="188" t="s">
        <v>660</v>
      </c>
      <c r="D478" s="188" t="s">
        <v>164</v>
      </c>
      <c r="E478" s="189" t="s">
        <v>661</v>
      </c>
      <c r="F478" s="190" t="s">
        <v>662</v>
      </c>
      <c r="G478" s="191" t="s">
        <v>176</v>
      </c>
      <c r="H478" s="192">
        <v>236.01400000000001</v>
      </c>
      <c r="I478" s="193"/>
      <c r="J478" s="194">
        <f>ROUND(I478*H478,2)</f>
        <v>0</v>
      </c>
      <c r="K478" s="195"/>
      <c r="L478" s="40"/>
      <c r="M478" s="196" t="s">
        <v>1</v>
      </c>
      <c r="N478" s="197" t="s">
        <v>45</v>
      </c>
      <c r="O478" s="72"/>
      <c r="P478" s="198">
        <f>O478*H478</f>
        <v>0</v>
      </c>
      <c r="Q478" s="198">
        <v>0</v>
      </c>
      <c r="R478" s="198">
        <f>Q478*H478</f>
        <v>0</v>
      </c>
      <c r="S478" s="198">
        <v>0</v>
      </c>
      <c r="T478" s="199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00" t="s">
        <v>260</v>
      </c>
      <c r="AT478" s="200" t="s">
        <v>164</v>
      </c>
      <c r="AU478" s="200" t="s">
        <v>90</v>
      </c>
      <c r="AY478" s="18" t="s">
        <v>161</v>
      </c>
      <c r="BE478" s="201">
        <f>IF(N478="základní",J478,0)</f>
        <v>0</v>
      </c>
      <c r="BF478" s="201">
        <f>IF(N478="snížená",J478,0)</f>
        <v>0</v>
      </c>
      <c r="BG478" s="201">
        <f>IF(N478="zákl. přenesená",J478,0)</f>
        <v>0</v>
      </c>
      <c r="BH478" s="201">
        <f>IF(N478="sníž. přenesená",J478,0)</f>
        <v>0</v>
      </c>
      <c r="BI478" s="201">
        <f>IF(N478="nulová",J478,0)</f>
        <v>0</v>
      </c>
      <c r="BJ478" s="18" t="s">
        <v>88</v>
      </c>
      <c r="BK478" s="201">
        <f>ROUND(I478*H478,2)</f>
        <v>0</v>
      </c>
      <c r="BL478" s="18" t="s">
        <v>260</v>
      </c>
      <c r="BM478" s="200" t="s">
        <v>663</v>
      </c>
    </row>
    <row r="479" spans="1:65" s="2" customFormat="1" ht="28.8">
      <c r="A479" s="35"/>
      <c r="B479" s="36"/>
      <c r="C479" s="37"/>
      <c r="D479" s="202" t="s">
        <v>170</v>
      </c>
      <c r="E479" s="37"/>
      <c r="F479" s="203" t="s">
        <v>664</v>
      </c>
      <c r="G479" s="37"/>
      <c r="H479" s="37"/>
      <c r="I479" s="204"/>
      <c r="J479" s="37"/>
      <c r="K479" s="37"/>
      <c r="L479" s="40"/>
      <c r="M479" s="205"/>
      <c r="N479" s="206"/>
      <c r="O479" s="72"/>
      <c r="P479" s="72"/>
      <c r="Q479" s="72"/>
      <c r="R479" s="72"/>
      <c r="S479" s="72"/>
      <c r="T479" s="73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T479" s="18" t="s">
        <v>170</v>
      </c>
      <c r="AU479" s="18" t="s">
        <v>90</v>
      </c>
    </row>
    <row r="480" spans="1:65" s="13" customFormat="1" ht="10.199999999999999">
      <c r="B480" s="207"/>
      <c r="C480" s="208"/>
      <c r="D480" s="202" t="s">
        <v>172</v>
      </c>
      <c r="E480" s="209" t="s">
        <v>1</v>
      </c>
      <c r="F480" s="210" t="s">
        <v>665</v>
      </c>
      <c r="G480" s="208"/>
      <c r="H480" s="211">
        <v>236.01400000000001</v>
      </c>
      <c r="I480" s="212"/>
      <c r="J480" s="208"/>
      <c r="K480" s="208"/>
      <c r="L480" s="213"/>
      <c r="M480" s="214"/>
      <c r="N480" s="215"/>
      <c r="O480" s="215"/>
      <c r="P480" s="215"/>
      <c r="Q480" s="215"/>
      <c r="R480" s="215"/>
      <c r="S480" s="215"/>
      <c r="T480" s="216"/>
      <c r="AT480" s="217" t="s">
        <v>172</v>
      </c>
      <c r="AU480" s="217" t="s">
        <v>90</v>
      </c>
      <c r="AV480" s="13" t="s">
        <v>90</v>
      </c>
      <c r="AW480" s="13" t="s">
        <v>35</v>
      </c>
      <c r="AX480" s="13" t="s">
        <v>88</v>
      </c>
      <c r="AY480" s="217" t="s">
        <v>161</v>
      </c>
    </row>
    <row r="481" spans="1:65" s="2" customFormat="1" ht="16.5" customHeight="1">
      <c r="A481" s="35"/>
      <c r="B481" s="36"/>
      <c r="C481" s="229" t="s">
        <v>666</v>
      </c>
      <c r="D481" s="229" t="s">
        <v>290</v>
      </c>
      <c r="E481" s="230" t="s">
        <v>616</v>
      </c>
      <c r="F481" s="231" t="s">
        <v>617</v>
      </c>
      <c r="G481" s="232" t="s">
        <v>226</v>
      </c>
      <c r="H481" s="233">
        <v>7.5999999999999998E-2</v>
      </c>
      <c r="I481" s="234"/>
      <c r="J481" s="235">
        <f>ROUND(I481*H481,2)</f>
        <v>0</v>
      </c>
      <c r="K481" s="236"/>
      <c r="L481" s="237"/>
      <c r="M481" s="238" t="s">
        <v>1</v>
      </c>
      <c r="N481" s="239" t="s">
        <v>45</v>
      </c>
      <c r="O481" s="72"/>
      <c r="P481" s="198">
        <f>O481*H481</f>
        <v>0</v>
      </c>
      <c r="Q481" s="198">
        <v>1</v>
      </c>
      <c r="R481" s="198">
        <f>Q481*H481</f>
        <v>7.5999999999999998E-2</v>
      </c>
      <c r="S481" s="198">
        <v>0</v>
      </c>
      <c r="T481" s="199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0" t="s">
        <v>357</v>
      </c>
      <c r="AT481" s="200" t="s">
        <v>290</v>
      </c>
      <c r="AU481" s="200" t="s">
        <v>90</v>
      </c>
      <c r="AY481" s="18" t="s">
        <v>161</v>
      </c>
      <c r="BE481" s="201">
        <f>IF(N481="základní",J481,0)</f>
        <v>0</v>
      </c>
      <c r="BF481" s="201">
        <f>IF(N481="snížená",J481,0)</f>
        <v>0</v>
      </c>
      <c r="BG481" s="201">
        <f>IF(N481="zákl. přenesená",J481,0)</f>
        <v>0</v>
      </c>
      <c r="BH481" s="201">
        <f>IF(N481="sníž. přenesená",J481,0)</f>
        <v>0</v>
      </c>
      <c r="BI481" s="201">
        <f>IF(N481="nulová",J481,0)</f>
        <v>0</v>
      </c>
      <c r="BJ481" s="18" t="s">
        <v>88</v>
      </c>
      <c r="BK481" s="201">
        <f>ROUND(I481*H481,2)</f>
        <v>0</v>
      </c>
      <c r="BL481" s="18" t="s">
        <v>260</v>
      </c>
      <c r="BM481" s="200" t="s">
        <v>667</v>
      </c>
    </row>
    <row r="482" spans="1:65" s="2" customFormat="1" ht="10.199999999999999">
      <c r="A482" s="35"/>
      <c r="B482" s="36"/>
      <c r="C482" s="37"/>
      <c r="D482" s="202" t="s">
        <v>170</v>
      </c>
      <c r="E482" s="37"/>
      <c r="F482" s="203" t="s">
        <v>617</v>
      </c>
      <c r="G482" s="37"/>
      <c r="H482" s="37"/>
      <c r="I482" s="204"/>
      <c r="J482" s="37"/>
      <c r="K482" s="37"/>
      <c r="L482" s="40"/>
      <c r="M482" s="205"/>
      <c r="N482" s="206"/>
      <c r="O482" s="72"/>
      <c r="P482" s="72"/>
      <c r="Q482" s="72"/>
      <c r="R482" s="72"/>
      <c r="S482" s="72"/>
      <c r="T482" s="73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170</v>
      </c>
      <c r="AU482" s="18" t="s">
        <v>90</v>
      </c>
    </row>
    <row r="483" spans="1:65" s="13" customFormat="1" ht="10.199999999999999">
      <c r="B483" s="207"/>
      <c r="C483" s="208"/>
      <c r="D483" s="202" t="s">
        <v>172</v>
      </c>
      <c r="E483" s="208"/>
      <c r="F483" s="210" t="s">
        <v>668</v>
      </c>
      <c r="G483" s="208"/>
      <c r="H483" s="211">
        <v>7.5999999999999998E-2</v>
      </c>
      <c r="I483" s="212"/>
      <c r="J483" s="208"/>
      <c r="K483" s="208"/>
      <c r="L483" s="213"/>
      <c r="M483" s="214"/>
      <c r="N483" s="215"/>
      <c r="O483" s="215"/>
      <c r="P483" s="215"/>
      <c r="Q483" s="215"/>
      <c r="R483" s="215"/>
      <c r="S483" s="215"/>
      <c r="T483" s="216"/>
      <c r="AT483" s="217" t="s">
        <v>172</v>
      </c>
      <c r="AU483" s="217" t="s">
        <v>90</v>
      </c>
      <c r="AV483" s="13" t="s">
        <v>90</v>
      </c>
      <c r="AW483" s="13" t="s">
        <v>4</v>
      </c>
      <c r="AX483" s="13" t="s">
        <v>88</v>
      </c>
      <c r="AY483" s="217" t="s">
        <v>161</v>
      </c>
    </row>
    <row r="484" spans="1:65" s="2" customFormat="1" ht="24.15" customHeight="1">
      <c r="A484" s="35"/>
      <c r="B484" s="36"/>
      <c r="C484" s="188" t="s">
        <v>669</v>
      </c>
      <c r="D484" s="188" t="s">
        <v>164</v>
      </c>
      <c r="E484" s="189" t="s">
        <v>670</v>
      </c>
      <c r="F484" s="190" t="s">
        <v>671</v>
      </c>
      <c r="G484" s="191" t="s">
        <v>176</v>
      </c>
      <c r="H484" s="192">
        <v>473.44299999999998</v>
      </c>
      <c r="I484" s="193"/>
      <c r="J484" s="194">
        <f>ROUND(I484*H484,2)</f>
        <v>0</v>
      </c>
      <c r="K484" s="195"/>
      <c r="L484" s="40"/>
      <c r="M484" s="196" t="s">
        <v>1</v>
      </c>
      <c r="N484" s="197" t="s">
        <v>45</v>
      </c>
      <c r="O484" s="72"/>
      <c r="P484" s="198">
        <f>O484*H484</f>
        <v>0</v>
      </c>
      <c r="Q484" s="198">
        <v>0</v>
      </c>
      <c r="R484" s="198">
        <f>Q484*H484</f>
        <v>0</v>
      </c>
      <c r="S484" s="198">
        <v>0</v>
      </c>
      <c r="T484" s="199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200" t="s">
        <v>260</v>
      </c>
      <c r="AT484" s="200" t="s">
        <v>164</v>
      </c>
      <c r="AU484" s="200" t="s">
        <v>90</v>
      </c>
      <c r="AY484" s="18" t="s">
        <v>161</v>
      </c>
      <c r="BE484" s="201">
        <f>IF(N484="základní",J484,0)</f>
        <v>0</v>
      </c>
      <c r="BF484" s="201">
        <f>IF(N484="snížená",J484,0)</f>
        <v>0</v>
      </c>
      <c r="BG484" s="201">
        <f>IF(N484="zákl. přenesená",J484,0)</f>
        <v>0</v>
      </c>
      <c r="BH484" s="201">
        <f>IF(N484="sníž. přenesená",J484,0)</f>
        <v>0</v>
      </c>
      <c r="BI484" s="201">
        <f>IF(N484="nulová",J484,0)</f>
        <v>0</v>
      </c>
      <c r="BJ484" s="18" t="s">
        <v>88</v>
      </c>
      <c r="BK484" s="201">
        <f>ROUND(I484*H484,2)</f>
        <v>0</v>
      </c>
      <c r="BL484" s="18" t="s">
        <v>260</v>
      </c>
      <c r="BM484" s="200" t="s">
        <v>672</v>
      </c>
    </row>
    <row r="485" spans="1:65" s="2" customFormat="1" ht="19.2">
      <c r="A485" s="35"/>
      <c r="B485" s="36"/>
      <c r="C485" s="37"/>
      <c r="D485" s="202" t="s">
        <v>170</v>
      </c>
      <c r="E485" s="37"/>
      <c r="F485" s="203" t="s">
        <v>673</v>
      </c>
      <c r="G485" s="37"/>
      <c r="H485" s="37"/>
      <c r="I485" s="204"/>
      <c r="J485" s="37"/>
      <c r="K485" s="37"/>
      <c r="L485" s="40"/>
      <c r="M485" s="205"/>
      <c r="N485" s="206"/>
      <c r="O485" s="72"/>
      <c r="P485" s="72"/>
      <c r="Q485" s="72"/>
      <c r="R485" s="72"/>
      <c r="S485" s="72"/>
      <c r="T485" s="73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T485" s="18" t="s">
        <v>170</v>
      </c>
      <c r="AU485" s="18" t="s">
        <v>90</v>
      </c>
    </row>
    <row r="486" spans="1:65" s="13" customFormat="1" ht="20.399999999999999">
      <c r="B486" s="207"/>
      <c r="C486" s="208"/>
      <c r="D486" s="202" t="s">
        <v>172</v>
      </c>
      <c r="E486" s="209" t="s">
        <v>1</v>
      </c>
      <c r="F486" s="210" t="s">
        <v>674</v>
      </c>
      <c r="G486" s="208"/>
      <c r="H486" s="211">
        <v>236.01400000000001</v>
      </c>
      <c r="I486" s="212"/>
      <c r="J486" s="208"/>
      <c r="K486" s="208"/>
      <c r="L486" s="213"/>
      <c r="M486" s="214"/>
      <c r="N486" s="215"/>
      <c r="O486" s="215"/>
      <c r="P486" s="215"/>
      <c r="Q486" s="215"/>
      <c r="R486" s="215"/>
      <c r="S486" s="215"/>
      <c r="T486" s="216"/>
      <c r="AT486" s="217" t="s">
        <v>172</v>
      </c>
      <c r="AU486" s="217" t="s">
        <v>90</v>
      </c>
      <c r="AV486" s="13" t="s">
        <v>90</v>
      </c>
      <c r="AW486" s="13" t="s">
        <v>35</v>
      </c>
      <c r="AX486" s="13" t="s">
        <v>80</v>
      </c>
      <c r="AY486" s="217" t="s">
        <v>161</v>
      </c>
    </row>
    <row r="487" spans="1:65" s="13" customFormat="1" ht="20.399999999999999">
      <c r="B487" s="207"/>
      <c r="C487" s="208"/>
      <c r="D487" s="202" t="s">
        <v>172</v>
      </c>
      <c r="E487" s="209" t="s">
        <v>1</v>
      </c>
      <c r="F487" s="210" t="s">
        <v>675</v>
      </c>
      <c r="G487" s="208"/>
      <c r="H487" s="211">
        <v>237.429</v>
      </c>
      <c r="I487" s="212"/>
      <c r="J487" s="208"/>
      <c r="K487" s="208"/>
      <c r="L487" s="213"/>
      <c r="M487" s="214"/>
      <c r="N487" s="215"/>
      <c r="O487" s="215"/>
      <c r="P487" s="215"/>
      <c r="Q487" s="215"/>
      <c r="R487" s="215"/>
      <c r="S487" s="215"/>
      <c r="T487" s="216"/>
      <c r="AT487" s="217" t="s">
        <v>172</v>
      </c>
      <c r="AU487" s="217" t="s">
        <v>90</v>
      </c>
      <c r="AV487" s="13" t="s">
        <v>90</v>
      </c>
      <c r="AW487" s="13" t="s">
        <v>35</v>
      </c>
      <c r="AX487" s="13" t="s">
        <v>80</v>
      </c>
      <c r="AY487" s="217" t="s">
        <v>161</v>
      </c>
    </row>
    <row r="488" spans="1:65" s="14" customFormat="1" ht="10.199999999999999">
      <c r="B488" s="218"/>
      <c r="C488" s="219"/>
      <c r="D488" s="202" t="s">
        <v>172</v>
      </c>
      <c r="E488" s="220" t="s">
        <v>1</v>
      </c>
      <c r="F488" s="221" t="s">
        <v>266</v>
      </c>
      <c r="G488" s="219"/>
      <c r="H488" s="222">
        <v>473.44299999999998</v>
      </c>
      <c r="I488" s="223"/>
      <c r="J488" s="219"/>
      <c r="K488" s="219"/>
      <c r="L488" s="224"/>
      <c r="M488" s="225"/>
      <c r="N488" s="226"/>
      <c r="O488" s="226"/>
      <c r="P488" s="226"/>
      <c r="Q488" s="226"/>
      <c r="R488" s="226"/>
      <c r="S488" s="226"/>
      <c r="T488" s="227"/>
      <c r="AT488" s="228" t="s">
        <v>172</v>
      </c>
      <c r="AU488" s="228" t="s">
        <v>90</v>
      </c>
      <c r="AV488" s="14" t="s">
        <v>168</v>
      </c>
      <c r="AW488" s="14" t="s">
        <v>35</v>
      </c>
      <c r="AX488" s="14" t="s">
        <v>88</v>
      </c>
      <c r="AY488" s="228" t="s">
        <v>161</v>
      </c>
    </row>
    <row r="489" spans="1:65" s="2" customFormat="1" ht="49.05" customHeight="1">
      <c r="A489" s="35"/>
      <c r="B489" s="36"/>
      <c r="C489" s="229" t="s">
        <v>676</v>
      </c>
      <c r="D489" s="229" t="s">
        <v>290</v>
      </c>
      <c r="E489" s="230" t="s">
        <v>677</v>
      </c>
      <c r="F489" s="231" t="s">
        <v>678</v>
      </c>
      <c r="G489" s="232" t="s">
        <v>176</v>
      </c>
      <c r="H489" s="233">
        <v>275.07400000000001</v>
      </c>
      <c r="I489" s="234"/>
      <c r="J489" s="235">
        <f>ROUND(I489*H489,2)</f>
        <v>0</v>
      </c>
      <c r="K489" s="236"/>
      <c r="L489" s="237"/>
      <c r="M489" s="238" t="s">
        <v>1</v>
      </c>
      <c r="N489" s="239" t="s">
        <v>45</v>
      </c>
      <c r="O489" s="72"/>
      <c r="P489" s="198">
        <f>O489*H489</f>
        <v>0</v>
      </c>
      <c r="Q489" s="198">
        <v>4.1000000000000003E-3</v>
      </c>
      <c r="R489" s="198">
        <f>Q489*H489</f>
        <v>1.1278034000000001</v>
      </c>
      <c r="S489" s="198">
        <v>0</v>
      </c>
      <c r="T489" s="199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00" t="s">
        <v>357</v>
      </c>
      <c r="AT489" s="200" t="s">
        <v>290</v>
      </c>
      <c r="AU489" s="200" t="s">
        <v>90</v>
      </c>
      <c r="AY489" s="18" t="s">
        <v>161</v>
      </c>
      <c r="BE489" s="201">
        <f>IF(N489="základní",J489,0)</f>
        <v>0</v>
      </c>
      <c r="BF489" s="201">
        <f>IF(N489="snížená",J489,0)</f>
        <v>0</v>
      </c>
      <c r="BG489" s="201">
        <f>IF(N489="zákl. přenesená",J489,0)</f>
        <v>0</v>
      </c>
      <c r="BH489" s="201">
        <f>IF(N489="sníž. přenesená",J489,0)</f>
        <v>0</v>
      </c>
      <c r="BI489" s="201">
        <f>IF(N489="nulová",J489,0)</f>
        <v>0</v>
      </c>
      <c r="BJ489" s="18" t="s">
        <v>88</v>
      </c>
      <c r="BK489" s="201">
        <f>ROUND(I489*H489,2)</f>
        <v>0</v>
      </c>
      <c r="BL489" s="18" t="s">
        <v>260</v>
      </c>
      <c r="BM489" s="200" t="s">
        <v>679</v>
      </c>
    </row>
    <row r="490" spans="1:65" s="2" customFormat="1" ht="28.8">
      <c r="A490" s="35"/>
      <c r="B490" s="36"/>
      <c r="C490" s="37"/>
      <c r="D490" s="202" t="s">
        <v>170</v>
      </c>
      <c r="E490" s="37"/>
      <c r="F490" s="203" t="s">
        <v>678</v>
      </c>
      <c r="G490" s="37"/>
      <c r="H490" s="37"/>
      <c r="I490" s="204"/>
      <c r="J490" s="37"/>
      <c r="K490" s="37"/>
      <c r="L490" s="40"/>
      <c r="M490" s="205"/>
      <c r="N490" s="206"/>
      <c r="O490" s="72"/>
      <c r="P490" s="72"/>
      <c r="Q490" s="72"/>
      <c r="R490" s="72"/>
      <c r="S490" s="72"/>
      <c r="T490" s="73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8" t="s">
        <v>170</v>
      </c>
      <c r="AU490" s="18" t="s">
        <v>90</v>
      </c>
    </row>
    <row r="491" spans="1:65" s="13" customFormat="1" ht="20.399999999999999">
      <c r="B491" s="207"/>
      <c r="C491" s="208"/>
      <c r="D491" s="202" t="s">
        <v>172</v>
      </c>
      <c r="E491" s="209" t="s">
        <v>1</v>
      </c>
      <c r="F491" s="210" t="s">
        <v>674</v>
      </c>
      <c r="G491" s="208"/>
      <c r="H491" s="211">
        <v>236.01400000000001</v>
      </c>
      <c r="I491" s="212"/>
      <c r="J491" s="208"/>
      <c r="K491" s="208"/>
      <c r="L491" s="213"/>
      <c r="M491" s="214"/>
      <c r="N491" s="215"/>
      <c r="O491" s="215"/>
      <c r="P491" s="215"/>
      <c r="Q491" s="215"/>
      <c r="R491" s="215"/>
      <c r="S491" s="215"/>
      <c r="T491" s="216"/>
      <c r="AT491" s="217" t="s">
        <v>172</v>
      </c>
      <c r="AU491" s="217" t="s">
        <v>90</v>
      </c>
      <c r="AV491" s="13" t="s">
        <v>90</v>
      </c>
      <c r="AW491" s="13" t="s">
        <v>35</v>
      </c>
      <c r="AX491" s="13" t="s">
        <v>88</v>
      </c>
      <c r="AY491" s="217" t="s">
        <v>161</v>
      </c>
    </row>
    <row r="492" spans="1:65" s="13" customFormat="1" ht="10.199999999999999">
      <c r="B492" s="207"/>
      <c r="C492" s="208"/>
      <c r="D492" s="202" t="s">
        <v>172</v>
      </c>
      <c r="E492" s="208"/>
      <c r="F492" s="210" t="s">
        <v>680</v>
      </c>
      <c r="G492" s="208"/>
      <c r="H492" s="211">
        <v>275.07400000000001</v>
      </c>
      <c r="I492" s="212"/>
      <c r="J492" s="208"/>
      <c r="K492" s="208"/>
      <c r="L492" s="213"/>
      <c r="M492" s="214"/>
      <c r="N492" s="215"/>
      <c r="O492" s="215"/>
      <c r="P492" s="215"/>
      <c r="Q492" s="215"/>
      <c r="R492" s="215"/>
      <c r="S492" s="215"/>
      <c r="T492" s="216"/>
      <c r="AT492" s="217" t="s">
        <v>172</v>
      </c>
      <c r="AU492" s="217" t="s">
        <v>90</v>
      </c>
      <c r="AV492" s="13" t="s">
        <v>90</v>
      </c>
      <c r="AW492" s="13" t="s">
        <v>4</v>
      </c>
      <c r="AX492" s="13" t="s">
        <v>88</v>
      </c>
      <c r="AY492" s="217" t="s">
        <v>161</v>
      </c>
    </row>
    <row r="493" spans="1:65" s="2" customFormat="1" ht="49.05" customHeight="1">
      <c r="A493" s="35"/>
      <c r="B493" s="36"/>
      <c r="C493" s="229" t="s">
        <v>681</v>
      </c>
      <c r="D493" s="229" t="s">
        <v>290</v>
      </c>
      <c r="E493" s="230" t="s">
        <v>682</v>
      </c>
      <c r="F493" s="231" t="s">
        <v>683</v>
      </c>
      <c r="G493" s="232" t="s">
        <v>176</v>
      </c>
      <c r="H493" s="233">
        <v>276.72300000000001</v>
      </c>
      <c r="I493" s="234"/>
      <c r="J493" s="235">
        <f>ROUND(I493*H493,2)</f>
        <v>0</v>
      </c>
      <c r="K493" s="236"/>
      <c r="L493" s="237"/>
      <c r="M493" s="238" t="s">
        <v>1</v>
      </c>
      <c r="N493" s="239" t="s">
        <v>45</v>
      </c>
      <c r="O493" s="72"/>
      <c r="P493" s="198">
        <f>O493*H493</f>
        <v>0</v>
      </c>
      <c r="Q493" s="198">
        <v>4.7999999999999996E-3</v>
      </c>
      <c r="R493" s="198">
        <f>Q493*H493</f>
        <v>1.3282703999999999</v>
      </c>
      <c r="S493" s="198">
        <v>0</v>
      </c>
      <c r="T493" s="199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00" t="s">
        <v>357</v>
      </c>
      <c r="AT493" s="200" t="s">
        <v>290</v>
      </c>
      <c r="AU493" s="200" t="s">
        <v>90</v>
      </c>
      <c r="AY493" s="18" t="s">
        <v>161</v>
      </c>
      <c r="BE493" s="201">
        <f>IF(N493="základní",J493,0)</f>
        <v>0</v>
      </c>
      <c r="BF493" s="201">
        <f>IF(N493="snížená",J493,0)</f>
        <v>0</v>
      </c>
      <c r="BG493" s="201">
        <f>IF(N493="zákl. přenesená",J493,0)</f>
        <v>0</v>
      </c>
      <c r="BH493" s="201">
        <f>IF(N493="sníž. přenesená",J493,0)</f>
        <v>0</v>
      </c>
      <c r="BI493" s="201">
        <f>IF(N493="nulová",J493,0)</f>
        <v>0</v>
      </c>
      <c r="BJ493" s="18" t="s">
        <v>88</v>
      </c>
      <c r="BK493" s="201">
        <f>ROUND(I493*H493,2)</f>
        <v>0</v>
      </c>
      <c r="BL493" s="18" t="s">
        <v>260</v>
      </c>
      <c r="BM493" s="200" t="s">
        <v>684</v>
      </c>
    </row>
    <row r="494" spans="1:65" s="2" customFormat="1" ht="28.8">
      <c r="A494" s="35"/>
      <c r="B494" s="36"/>
      <c r="C494" s="37"/>
      <c r="D494" s="202" t="s">
        <v>170</v>
      </c>
      <c r="E494" s="37"/>
      <c r="F494" s="203" t="s">
        <v>683</v>
      </c>
      <c r="G494" s="37"/>
      <c r="H494" s="37"/>
      <c r="I494" s="204"/>
      <c r="J494" s="37"/>
      <c r="K494" s="37"/>
      <c r="L494" s="40"/>
      <c r="M494" s="205"/>
      <c r="N494" s="206"/>
      <c r="O494" s="72"/>
      <c r="P494" s="72"/>
      <c r="Q494" s="72"/>
      <c r="R494" s="72"/>
      <c r="S494" s="72"/>
      <c r="T494" s="73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8" t="s">
        <v>170</v>
      </c>
      <c r="AU494" s="18" t="s">
        <v>90</v>
      </c>
    </row>
    <row r="495" spans="1:65" s="13" customFormat="1" ht="20.399999999999999">
      <c r="B495" s="207"/>
      <c r="C495" s="208"/>
      <c r="D495" s="202" t="s">
        <v>172</v>
      </c>
      <c r="E495" s="209" t="s">
        <v>1</v>
      </c>
      <c r="F495" s="210" t="s">
        <v>675</v>
      </c>
      <c r="G495" s="208"/>
      <c r="H495" s="211">
        <v>237.429</v>
      </c>
      <c r="I495" s="212"/>
      <c r="J495" s="208"/>
      <c r="K495" s="208"/>
      <c r="L495" s="213"/>
      <c r="M495" s="214"/>
      <c r="N495" s="215"/>
      <c r="O495" s="215"/>
      <c r="P495" s="215"/>
      <c r="Q495" s="215"/>
      <c r="R495" s="215"/>
      <c r="S495" s="215"/>
      <c r="T495" s="216"/>
      <c r="AT495" s="217" t="s">
        <v>172</v>
      </c>
      <c r="AU495" s="217" t="s">
        <v>90</v>
      </c>
      <c r="AV495" s="13" t="s">
        <v>90</v>
      </c>
      <c r="AW495" s="13" t="s">
        <v>35</v>
      </c>
      <c r="AX495" s="13" t="s">
        <v>88</v>
      </c>
      <c r="AY495" s="217" t="s">
        <v>161</v>
      </c>
    </row>
    <row r="496" spans="1:65" s="13" customFormat="1" ht="10.199999999999999">
      <c r="B496" s="207"/>
      <c r="C496" s="208"/>
      <c r="D496" s="202" t="s">
        <v>172</v>
      </c>
      <c r="E496" s="208"/>
      <c r="F496" s="210" t="s">
        <v>685</v>
      </c>
      <c r="G496" s="208"/>
      <c r="H496" s="211">
        <v>276.72300000000001</v>
      </c>
      <c r="I496" s="212"/>
      <c r="J496" s="208"/>
      <c r="K496" s="208"/>
      <c r="L496" s="213"/>
      <c r="M496" s="214"/>
      <c r="N496" s="215"/>
      <c r="O496" s="215"/>
      <c r="P496" s="215"/>
      <c r="Q496" s="215"/>
      <c r="R496" s="215"/>
      <c r="S496" s="215"/>
      <c r="T496" s="216"/>
      <c r="AT496" s="217" t="s">
        <v>172</v>
      </c>
      <c r="AU496" s="217" t="s">
        <v>90</v>
      </c>
      <c r="AV496" s="13" t="s">
        <v>90</v>
      </c>
      <c r="AW496" s="13" t="s">
        <v>4</v>
      </c>
      <c r="AX496" s="13" t="s">
        <v>88</v>
      </c>
      <c r="AY496" s="217" t="s">
        <v>161</v>
      </c>
    </row>
    <row r="497" spans="1:65" s="2" customFormat="1" ht="24.15" customHeight="1">
      <c r="A497" s="35"/>
      <c r="B497" s="36"/>
      <c r="C497" s="188" t="s">
        <v>686</v>
      </c>
      <c r="D497" s="188" t="s">
        <v>164</v>
      </c>
      <c r="E497" s="189" t="s">
        <v>687</v>
      </c>
      <c r="F497" s="190" t="s">
        <v>688</v>
      </c>
      <c r="G497" s="191" t="s">
        <v>176</v>
      </c>
      <c r="H497" s="192">
        <v>237.429</v>
      </c>
      <c r="I497" s="193"/>
      <c r="J497" s="194">
        <f>ROUND(I497*H497,2)</f>
        <v>0</v>
      </c>
      <c r="K497" s="195"/>
      <c r="L497" s="40"/>
      <c r="M497" s="196" t="s">
        <v>1</v>
      </c>
      <c r="N497" s="197" t="s">
        <v>45</v>
      </c>
      <c r="O497" s="72"/>
      <c r="P497" s="198">
        <f>O497*H497</f>
        <v>0</v>
      </c>
      <c r="Q497" s="198">
        <v>8.8000000000000003E-4</v>
      </c>
      <c r="R497" s="198">
        <f>Q497*H497</f>
        <v>0.20893752000000002</v>
      </c>
      <c r="S497" s="198">
        <v>0</v>
      </c>
      <c r="T497" s="199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00" t="s">
        <v>260</v>
      </c>
      <c r="AT497" s="200" t="s">
        <v>164</v>
      </c>
      <c r="AU497" s="200" t="s">
        <v>90</v>
      </c>
      <c r="AY497" s="18" t="s">
        <v>161</v>
      </c>
      <c r="BE497" s="201">
        <f>IF(N497="základní",J497,0)</f>
        <v>0</v>
      </c>
      <c r="BF497" s="201">
        <f>IF(N497="snížená",J497,0)</f>
        <v>0</v>
      </c>
      <c r="BG497" s="201">
        <f>IF(N497="zákl. přenesená",J497,0)</f>
        <v>0</v>
      </c>
      <c r="BH497" s="201">
        <f>IF(N497="sníž. přenesená",J497,0)</f>
        <v>0</v>
      </c>
      <c r="BI497" s="201">
        <f>IF(N497="nulová",J497,0)</f>
        <v>0</v>
      </c>
      <c r="BJ497" s="18" t="s">
        <v>88</v>
      </c>
      <c r="BK497" s="201">
        <f>ROUND(I497*H497,2)</f>
        <v>0</v>
      </c>
      <c r="BL497" s="18" t="s">
        <v>260</v>
      </c>
      <c r="BM497" s="200" t="s">
        <v>689</v>
      </c>
    </row>
    <row r="498" spans="1:65" s="2" customFormat="1" ht="19.2">
      <c r="A498" s="35"/>
      <c r="B498" s="36"/>
      <c r="C498" s="37"/>
      <c r="D498" s="202" t="s">
        <v>170</v>
      </c>
      <c r="E498" s="37"/>
      <c r="F498" s="203" t="s">
        <v>690</v>
      </c>
      <c r="G498" s="37"/>
      <c r="H498" s="37"/>
      <c r="I498" s="204"/>
      <c r="J498" s="37"/>
      <c r="K498" s="37"/>
      <c r="L498" s="40"/>
      <c r="M498" s="205"/>
      <c r="N498" s="206"/>
      <c r="O498" s="72"/>
      <c r="P498" s="72"/>
      <c r="Q498" s="72"/>
      <c r="R498" s="72"/>
      <c r="S498" s="72"/>
      <c r="T498" s="73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8" t="s">
        <v>170</v>
      </c>
      <c r="AU498" s="18" t="s">
        <v>90</v>
      </c>
    </row>
    <row r="499" spans="1:65" s="13" customFormat="1" ht="20.399999999999999">
      <c r="B499" s="207"/>
      <c r="C499" s="208"/>
      <c r="D499" s="202" t="s">
        <v>172</v>
      </c>
      <c r="E499" s="209" t="s">
        <v>1</v>
      </c>
      <c r="F499" s="210" t="s">
        <v>675</v>
      </c>
      <c r="G499" s="208"/>
      <c r="H499" s="211">
        <v>237.429</v>
      </c>
      <c r="I499" s="212"/>
      <c r="J499" s="208"/>
      <c r="K499" s="208"/>
      <c r="L499" s="213"/>
      <c r="M499" s="214"/>
      <c r="N499" s="215"/>
      <c r="O499" s="215"/>
      <c r="P499" s="215"/>
      <c r="Q499" s="215"/>
      <c r="R499" s="215"/>
      <c r="S499" s="215"/>
      <c r="T499" s="216"/>
      <c r="AT499" s="217" t="s">
        <v>172</v>
      </c>
      <c r="AU499" s="217" t="s">
        <v>90</v>
      </c>
      <c r="AV499" s="13" t="s">
        <v>90</v>
      </c>
      <c r="AW499" s="13" t="s">
        <v>35</v>
      </c>
      <c r="AX499" s="13" t="s">
        <v>88</v>
      </c>
      <c r="AY499" s="217" t="s">
        <v>161</v>
      </c>
    </row>
    <row r="500" spans="1:65" s="2" customFormat="1" ht="44.25" customHeight="1">
      <c r="A500" s="35"/>
      <c r="B500" s="36"/>
      <c r="C500" s="229" t="s">
        <v>691</v>
      </c>
      <c r="D500" s="229" t="s">
        <v>290</v>
      </c>
      <c r="E500" s="230" t="s">
        <v>692</v>
      </c>
      <c r="F500" s="231" t="s">
        <v>693</v>
      </c>
      <c r="G500" s="232" t="s">
        <v>176</v>
      </c>
      <c r="H500" s="233">
        <v>276.72300000000001</v>
      </c>
      <c r="I500" s="234"/>
      <c r="J500" s="235">
        <f>ROUND(I500*H500,2)</f>
        <v>0</v>
      </c>
      <c r="K500" s="236"/>
      <c r="L500" s="237"/>
      <c r="M500" s="238" t="s">
        <v>1</v>
      </c>
      <c r="N500" s="239" t="s">
        <v>45</v>
      </c>
      <c r="O500" s="72"/>
      <c r="P500" s="198">
        <f>O500*H500</f>
        <v>0</v>
      </c>
      <c r="Q500" s="198">
        <v>5.1999999999999998E-3</v>
      </c>
      <c r="R500" s="198">
        <f>Q500*H500</f>
        <v>1.4389596</v>
      </c>
      <c r="S500" s="198">
        <v>0</v>
      </c>
      <c r="T500" s="199">
        <f>S500*H500</f>
        <v>0</v>
      </c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R500" s="200" t="s">
        <v>357</v>
      </c>
      <c r="AT500" s="200" t="s">
        <v>290</v>
      </c>
      <c r="AU500" s="200" t="s">
        <v>90</v>
      </c>
      <c r="AY500" s="18" t="s">
        <v>161</v>
      </c>
      <c r="BE500" s="201">
        <f>IF(N500="základní",J500,0)</f>
        <v>0</v>
      </c>
      <c r="BF500" s="201">
        <f>IF(N500="snížená",J500,0)</f>
        <v>0</v>
      </c>
      <c r="BG500" s="201">
        <f>IF(N500="zákl. přenesená",J500,0)</f>
        <v>0</v>
      </c>
      <c r="BH500" s="201">
        <f>IF(N500="sníž. přenesená",J500,0)</f>
        <v>0</v>
      </c>
      <c r="BI500" s="201">
        <f>IF(N500="nulová",J500,0)</f>
        <v>0</v>
      </c>
      <c r="BJ500" s="18" t="s">
        <v>88</v>
      </c>
      <c r="BK500" s="201">
        <f>ROUND(I500*H500,2)</f>
        <v>0</v>
      </c>
      <c r="BL500" s="18" t="s">
        <v>260</v>
      </c>
      <c r="BM500" s="200" t="s">
        <v>694</v>
      </c>
    </row>
    <row r="501" spans="1:65" s="2" customFormat="1" ht="28.8">
      <c r="A501" s="35"/>
      <c r="B501" s="36"/>
      <c r="C501" s="37"/>
      <c r="D501" s="202" t="s">
        <v>170</v>
      </c>
      <c r="E501" s="37"/>
      <c r="F501" s="203" t="s">
        <v>693</v>
      </c>
      <c r="G501" s="37"/>
      <c r="H501" s="37"/>
      <c r="I501" s="204"/>
      <c r="J501" s="37"/>
      <c r="K501" s="37"/>
      <c r="L501" s="40"/>
      <c r="M501" s="205"/>
      <c r="N501" s="206"/>
      <c r="O501" s="72"/>
      <c r="P501" s="72"/>
      <c r="Q501" s="72"/>
      <c r="R501" s="72"/>
      <c r="S501" s="72"/>
      <c r="T501" s="73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T501" s="18" t="s">
        <v>170</v>
      </c>
      <c r="AU501" s="18" t="s">
        <v>90</v>
      </c>
    </row>
    <row r="502" spans="1:65" s="13" customFormat="1" ht="10.199999999999999">
      <c r="B502" s="207"/>
      <c r="C502" s="208"/>
      <c r="D502" s="202" t="s">
        <v>172</v>
      </c>
      <c r="E502" s="208"/>
      <c r="F502" s="210" t="s">
        <v>685</v>
      </c>
      <c r="G502" s="208"/>
      <c r="H502" s="211">
        <v>276.72300000000001</v>
      </c>
      <c r="I502" s="212"/>
      <c r="J502" s="208"/>
      <c r="K502" s="208"/>
      <c r="L502" s="213"/>
      <c r="M502" s="214"/>
      <c r="N502" s="215"/>
      <c r="O502" s="215"/>
      <c r="P502" s="215"/>
      <c r="Q502" s="215"/>
      <c r="R502" s="215"/>
      <c r="S502" s="215"/>
      <c r="T502" s="216"/>
      <c r="AT502" s="217" t="s">
        <v>172</v>
      </c>
      <c r="AU502" s="217" t="s">
        <v>90</v>
      </c>
      <c r="AV502" s="13" t="s">
        <v>90</v>
      </c>
      <c r="AW502" s="13" t="s">
        <v>4</v>
      </c>
      <c r="AX502" s="13" t="s">
        <v>88</v>
      </c>
      <c r="AY502" s="217" t="s">
        <v>161</v>
      </c>
    </row>
    <row r="503" spans="1:65" s="2" customFormat="1" ht="33" customHeight="1">
      <c r="A503" s="35"/>
      <c r="B503" s="36"/>
      <c r="C503" s="188" t="s">
        <v>695</v>
      </c>
      <c r="D503" s="188" t="s">
        <v>164</v>
      </c>
      <c r="E503" s="189" t="s">
        <v>696</v>
      </c>
      <c r="F503" s="190" t="s">
        <v>697</v>
      </c>
      <c r="G503" s="191" t="s">
        <v>211</v>
      </c>
      <c r="H503" s="192">
        <v>14.4</v>
      </c>
      <c r="I503" s="193"/>
      <c r="J503" s="194">
        <f>ROUND(I503*H503,2)</f>
        <v>0</v>
      </c>
      <c r="K503" s="195"/>
      <c r="L503" s="40"/>
      <c r="M503" s="196" t="s">
        <v>1</v>
      </c>
      <c r="N503" s="197" t="s">
        <v>45</v>
      </c>
      <c r="O503" s="72"/>
      <c r="P503" s="198">
        <f>O503*H503</f>
        <v>0</v>
      </c>
      <c r="Q503" s="198">
        <v>4.0000000000000002E-4</v>
      </c>
      <c r="R503" s="198">
        <f>Q503*H503</f>
        <v>5.7600000000000004E-3</v>
      </c>
      <c r="S503" s="198">
        <v>0</v>
      </c>
      <c r="T503" s="199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00" t="s">
        <v>260</v>
      </c>
      <c r="AT503" s="200" t="s">
        <v>164</v>
      </c>
      <c r="AU503" s="200" t="s">
        <v>90</v>
      </c>
      <c r="AY503" s="18" t="s">
        <v>161</v>
      </c>
      <c r="BE503" s="201">
        <f>IF(N503="základní",J503,0)</f>
        <v>0</v>
      </c>
      <c r="BF503" s="201">
        <f>IF(N503="snížená",J503,0)</f>
        <v>0</v>
      </c>
      <c r="BG503" s="201">
        <f>IF(N503="zákl. přenesená",J503,0)</f>
        <v>0</v>
      </c>
      <c r="BH503" s="201">
        <f>IF(N503="sníž. přenesená",J503,0)</f>
        <v>0</v>
      </c>
      <c r="BI503" s="201">
        <f>IF(N503="nulová",J503,0)</f>
        <v>0</v>
      </c>
      <c r="BJ503" s="18" t="s">
        <v>88</v>
      </c>
      <c r="BK503" s="201">
        <f>ROUND(I503*H503,2)</f>
        <v>0</v>
      </c>
      <c r="BL503" s="18" t="s">
        <v>260</v>
      </c>
      <c r="BM503" s="200" t="s">
        <v>698</v>
      </c>
    </row>
    <row r="504" spans="1:65" s="2" customFormat="1" ht="19.2">
      <c r="A504" s="35"/>
      <c r="B504" s="36"/>
      <c r="C504" s="37"/>
      <c r="D504" s="202" t="s">
        <v>170</v>
      </c>
      <c r="E504" s="37"/>
      <c r="F504" s="203" t="s">
        <v>699</v>
      </c>
      <c r="G504" s="37"/>
      <c r="H504" s="37"/>
      <c r="I504" s="204"/>
      <c r="J504" s="37"/>
      <c r="K504" s="37"/>
      <c r="L504" s="40"/>
      <c r="M504" s="205"/>
      <c r="N504" s="206"/>
      <c r="O504" s="72"/>
      <c r="P504" s="72"/>
      <c r="Q504" s="72"/>
      <c r="R504" s="72"/>
      <c r="S504" s="72"/>
      <c r="T504" s="73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T504" s="18" t="s">
        <v>170</v>
      </c>
      <c r="AU504" s="18" t="s">
        <v>90</v>
      </c>
    </row>
    <row r="505" spans="1:65" s="2" customFormat="1" ht="24.15" customHeight="1">
      <c r="A505" s="35"/>
      <c r="B505" s="36"/>
      <c r="C505" s="188" t="s">
        <v>700</v>
      </c>
      <c r="D505" s="188" t="s">
        <v>164</v>
      </c>
      <c r="E505" s="189" t="s">
        <v>701</v>
      </c>
      <c r="F505" s="190" t="s">
        <v>702</v>
      </c>
      <c r="G505" s="191" t="s">
        <v>655</v>
      </c>
      <c r="H505" s="261"/>
      <c r="I505" s="193"/>
      <c r="J505" s="194">
        <f>ROUND(I505*H505,2)</f>
        <v>0</v>
      </c>
      <c r="K505" s="195"/>
      <c r="L505" s="40"/>
      <c r="M505" s="196" t="s">
        <v>1</v>
      </c>
      <c r="N505" s="197" t="s">
        <v>45</v>
      </c>
      <c r="O505" s="72"/>
      <c r="P505" s="198">
        <f>O505*H505</f>
        <v>0</v>
      </c>
      <c r="Q505" s="198">
        <v>0</v>
      </c>
      <c r="R505" s="198">
        <f>Q505*H505</f>
        <v>0</v>
      </c>
      <c r="S505" s="198">
        <v>0</v>
      </c>
      <c r="T505" s="199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00" t="s">
        <v>260</v>
      </c>
      <c r="AT505" s="200" t="s">
        <v>164</v>
      </c>
      <c r="AU505" s="200" t="s">
        <v>90</v>
      </c>
      <c r="AY505" s="18" t="s">
        <v>161</v>
      </c>
      <c r="BE505" s="201">
        <f>IF(N505="základní",J505,0)</f>
        <v>0</v>
      </c>
      <c r="BF505" s="201">
        <f>IF(N505="snížená",J505,0)</f>
        <v>0</v>
      </c>
      <c r="BG505" s="201">
        <f>IF(N505="zákl. přenesená",J505,0)</f>
        <v>0</v>
      </c>
      <c r="BH505" s="201">
        <f>IF(N505="sníž. přenesená",J505,0)</f>
        <v>0</v>
      </c>
      <c r="BI505" s="201">
        <f>IF(N505="nulová",J505,0)</f>
        <v>0</v>
      </c>
      <c r="BJ505" s="18" t="s">
        <v>88</v>
      </c>
      <c r="BK505" s="201">
        <f>ROUND(I505*H505,2)</f>
        <v>0</v>
      </c>
      <c r="BL505" s="18" t="s">
        <v>260</v>
      </c>
      <c r="BM505" s="200" t="s">
        <v>703</v>
      </c>
    </row>
    <row r="506" spans="1:65" s="2" customFormat="1" ht="28.8">
      <c r="A506" s="35"/>
      <c r="B506" s="36"/>
      <c r="C506" s="37"/>
      <c r="D506" s="202" t="s">
        <v>170</v>
      </c>
      <c r="E506" s="37"/>
      <c r="F506" s="203" t="s">
        <v>704</v>
      </c>
      <c r="G506" s="37"/>
      <c r="H506" s="37"/>
      <c r="I506" s="204"/>
      <c r="J506" s="37"/>
      <c r="K506" s="37"/>
      <c r="L506" s="40"/>
      <c r="M506" s="205"/>
      <c r="N506" s="206"/>
      <c r="O506" s="72"/>
      <c r="P506" s="72"/>
      <c r="Q506" s="72"/>
      <c r="R506" s="72"/>
      <c r="S506" s="72"/>
      <c r="T506" s="73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8" t="s">
        <v>170</v>
      </c>
      <c r="AU506" s="18" t="s">
        <v>90</v>
      </c>
    </row>
    <row r="507" spans="1:65" s="12" customFormat="1" ht="22.8" customHeight="1">
      <c r="B507" s="172"/>
      <c r="C507" s="173"/>
      <c r="D507" s="174" t="s">
        <v>79</v>
      </c>
      <c r="E507" s="186" t="s">
        <v>705</v>
      </c>
      <c r="F507" s="186" t="s">
        <v>706</v>
      </c>
      <c r="G507" s="173"/>
      <c r="H507" s="173"/>
      <c r="I507" s="176"/>
      <c r="J507" s="187">
        <f>BK507</f>
        <v>0</v>
      </c>
      <c r="K507" s="173"/>
      <c r="L507" s="178"/>
      <c r="M507" s="179"/>
      <c r="N507" s="180"/>
      <c r="O507" s="180"/>
      <c r="P507" s="181">
        <f>SUM(P508:P553)</f>
        <v>0</v>
      </c>
      <c r="Q507" s="180"/>
      <c r="R507" s="181">
        <f>SUM(R508:R553)</f>
        <v>5.1055974000000006</v>
      </c>
      <c r="S507" s="180"/>
      <c r="T507" s="182">
        <f>SUM(T508:T553)</f>
        <v>0</v>
      </c>
      <c r="AR507" s="183" t="s">
        <v>90</v>
      </c>
      <c r="AT507" s="184" t="s">
        <v>79</v>
      </c>
      <c r="AU507" s="184" t="s">
        <v>88</v>
      </c>
      <c r="AY507" s="183" t="s">
        <v>161</v>
      </c>
      <c r="BK507" s="185">
        <f>SUM(BK508:BK553)</f>
        <v>0</v>
      </c>
    </row>
    <row r="508" spans="1:65" s="2" customFormat="1" ht="24.15" customHeight="1">
      <c r="A508" s="35"/>
      <c r="B508" s="36"/>
      <c r="C508" s="188" t="s">
        <v>707</v>
      </c>
      <c r="D508" s="188" t="s">
        <v>164</v>
      </c>
      <c r="E508" s="189" t="s">
        <v>708</v>
      </c>
      <c r="F508" s="190" t="s">
        <v>709</v>
      </c>
      <c r="G508" s="191" t="s">
        <v>176</v>
      </c>
      <c r="H508" s="192">
        <v>394.4</v>
      </c>
      <c r="I508" s="193"/>
      <c r="J508" s="194">
        <f>ROUND(I508*H508,2)</f>
        <v>0</v>
      </c>
      <c r="K508" s="195"/>
      <c r="L508" s="40"/>
      <c r="M508" s="196" t="s">
        <v>1</v>
      </c>
      <c r="N508" s="197" t="s">
        <v>45</v>
      </c>
      <c r="O508" s="72"/>
      <c r="P508" s="198">
        <f>O508*H508</f>
        <v>0</v>
      </c>
      <c r="Q508" s="198">
        <v>0</v>
      </c>
      <c r="R508" s="198">
        <f>Q508*H508</f>
        <v>0</v>
      </c>
      <c r="S508" s="198">
        <v>0</v>
      </c>
      <c r="T508" s="199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00" t="s">
        <v>260</v>
      </c>
      <c r="AT508" s="200" t="s">
        <v>164</v>
      </c>
      <c r="AU508" s="200" t="s">
        <v>90</v>
      </c>
      <c r="AY508" s="18" t="s">
        <v>161</v>
      </c>
      <c r="BE508" s="201">
        <f>IF(N508="základní",J508,0)</f>
        <v>0</v>
      </c>
      <c r="BF508" s="201">
        <f>IF(N508="snížená",J508,0)</f>
        <v>0</v>
      </c>
      <c r="BG508" s="201">
        <f>IF(N508="zákl. přenesená",J508,0)</f>
        <v>0</v>
      </c>
      <c r="BH508" s="201">
        <f>IF(N508="sníž. přenesená",J508,0)</f>
        <v>0</v>
      </c>
      <c r="BI508" s="201">
        <f>IF(N508="nulová",J508,0)</f>
        <v>0</v>
      </c>
      <c r="BJ508" s="18" t="s">
        <v>88</v>
      </c>
      <c r="BK508" s="201">
        <f>ROUND(I508*H508,2)</f>
        <v>0</v>
      </c>
      <c r="BL508" s="18" t="s">
        <v>260</v>
      </c>
      <c r="BM508" s="200" t="s">
        <v>710</v>
      </c>
    </row>
    <row r="509" spans="1:65" s="2" customFormat="1" ht="28.8">
      <c r="A509" s="35"/>
      <c r="B509" s="36"/>
      <c r="C509" s="37"/>
      <c r="D509" s="202" t="s">
        <v>170</v>
      </c>
      <c r="E509" s="37"/>
      <c r="F509" s="203" t="s">
        <v>711</v>
      </c>
      <c r="G509" s="37"/>
      <c r="H509" s="37"/>
      <c r="I509" s="204"/>
      <c r="J509" s="37"/>
      <c r="K509" s="37"/>
      <c r="L509" s="40"/>
      <c r="M509" s="205"/>
      <c r="N509" s="206"/>
      <c r="O509" s="72"/>
      <c r="P509" s="72"/>
      <c r="Q509" s="72"/>
      <c r="R509" s="72"/>
      <c r="S509" s="72"/>
      <c r="T509" s="73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T509" s="18" t="s">
        <v>170</v>
      </c>
      <c r="AU509" s="18" t="s">
        <v>90</v>
      </c>
    </row>
    <row r="510" spans="1:65" s="13" customFormat="1" ht="10.199999999999999">
      <c r="B510" s="207"/>
      <c r="C510" s="208"/>
      <c r="D510" s="202" t="s">
        <v>172</v>
      </c>
      <c r="E510" s="209" t="s">
        <v>1</v>
      </c>
      <c r="F510" s="210" t="s">
        <v>552</v>
      </c>
      <c r="G510" s="208"/>
      <c r="H510" s="211">
        <v>180.3</v>
      </c>
      <c r="I510" s="212"/>
      <c r="J510" s="208"/>
      <c r="K510" s="208"/>
      <c r="L510" s="213"/>
      <c r="M510" s="214"/>
      <c r="N510" s="215"/>
      <c r="O510" s="215"/>
      <c r="P510" s="215"/>
      <c r="Q510" s="215"/>
      <c r="R510" s="215"/>
      <c r="S510" s="215"/>
      <c r="T510" s="216"/>
      <c r="AT510" s="217" t="s">
        <v>172</v>
      </c>
      <c r="AU510" s="217" t="s">
        <v>90</v>
      </c>
      <c r="AV510" s="13" t="s">
        <v>90</v>
      </c>
      <c r="AW510" s="13" t="s">
        <v>35</v>
      </c>
      <c r="AX510" s="13" t="s">
        <v>80</v>
      </c>
      <c r="AY510" s="217" t="s">
        <v>161</v>
      </c>
    </row>
    <row r="511" spans="1:65" s="13" customFormat="1" ht="10.199999999999999">
      <c r="B511" s="207"/>
      <c r="C511" s="208"/>
      <c r="D511" s="202" t="s">
        <v>172</v>
      </c>
      <c r="E511" s="209" t="s">
        <v>1</v>
      </c>
      <c r="F511" s="210" t="s">
        <v>553</v>
      </c>
      <c r="G511" s="208"/>
      <c r="H511" s="211">
        <v>16.899999999999999</v>
      </c>
      <c r="I511" s="212"/>
      <c r="J511" s="208"/>
      <c r="K511" s="208"/>
      <c r="L511" s="213"/>
      <c r="M511" s="214"/>
      <c r="N511" s="215"/>
      <c r="O511" s="215"/>
      <c r="P511" s="215"/>
      <c r="Q511" s="215"/>
      <c r="R511" s="215"/>
      <c r="S511" s="215"/>
      <c r="T511" s="216"/>
      <c r="AT511" s="217" t="s">
        <v>172</v>
      </c>
      <c r="AU511" s="217" t="s">
        <v>90</v>
      </c>
      <c r="AV511" s="13" t="s">
        <v>90</v>
      </c>
      <c r="AW511" s="13" t="s">
        <v>35</v>
      </c>
      <c r="AX511" s="13" t="s">
        <v>80</v>
      </c>
      <c r="AY511" s="217" t="s">
        <v>161</v>
      </c>
    </row>
    <row r="512" spans="1:65" s="14" customFormat="1" ht="10.199999999999999">
      <c r="B512" s="218"/>
      <c r="C512" s="219"/>
      <c r="D512" s="202" t="s">
        <v>172</v>
      </c>
      <c r="E512" s="220" t="s">
        <v>1</v>
      </c>
      <c r="F512" s="221" t="s">
        <v>266</v>
      </c>
      <c r="G512" s="219"/>
      <c r="H512" s="222">
        <v>197.2</v>
      </c>
      <c r="I512" s="223"/>
      <c r="J512" s="219"/>
      <c r="K512" s="219"/>
      <c r="L512" s="224"/>
      <c r="M512" s="225"/>
      <c r="N512" s="226"/>
      <c r="O512" s="226"/>
      <c r="P512" s="226"/>
      <c r="Q512" s="226"/>
      <c r="R512" s="226"/>
      <c r="S512" s="226"/>
      <c r="T512" s="227"/>
      <c r="AT512" s="228" t="s">
        <v>172</v>
      </c>
      <c r="AU512" s="228" t="s">
        <v>90</v>
      </c>
      <c r="AV512" s="14" t="s">
        <v>168</v>
      </c>
      <c r="AW512" s="14" t="s">
        <v>35</v>
      </c>
      <c r="AX512" s="14" t="s">
        <v>88</v>
      </c>
      <c r="AY512" s="228" t="s">
        <v>161</v>
      </c>
    </row>
    <row r="513" spans="1:65" s="13" customFormat="1" ht="10.199999999999999">
      <c r="B513" s="207"/>
      <c r="C513" s="208"/>
      <c r="D513" s="202" t="s">
        <v>172</v>
      </c>
      <c r="E513" s="208"/>
      <c r="F513" s="210" t="s">
        <v>712</v>
      </c>
      <c r="G513" s="208"/>
      <c r="H513" s="211">
        <v>394.4</v>
      </c>
      <c r="I513" s="212"/>
      <c r="J513" s="208"/>
      <c r="K513" s="208"/>
      <c r="L513" s="213"/>
      <c r="M513" s="214"/>
      <c r="N513" s="215"/>
      <c r="O513" s="215"/>
      <c r="P513" s="215"/>
      <c r="Q513" s="215"/>
      <c r="R513" s="215"/>
      <c r="S513" s="215"/>
      <c r="T513" s="216"/>
      <c r="AT513" s="217" t="s">
        <v>172</v>
      </c>
      <c r="AU513" s="217" t="s">
        <v>90</v>
      </c>
      <c r="AV513" s="13" t="s">
        <v>90</v>
      </c>
      <c r="AW513" s="13" t="s">
        <v>4</v>
      </c>
      <c r="AX513" s="13" t="s">
        <v>88</v>
      </c>
      <c r="AY513" s="217" t="s">
        <v>161</v>
      </c>
    </row>
    <row r="514" spans="1:65" s="2" customFormat="1" ht="24.15" customHeight="1">
      <c r="A514" s="35"/>
      <c r="B514" s="36"/>
      <c r="C514" s="229" t="s">
        <v>713</v>
      </c>
      <c r="D514" s="229" t="s">
        <v>290</v>
      </c>
      <c r="E514" s="230" t="s">
        <v>714</v>
      </c>
      <c r="F514" s="231" t="s">
        <v>715</v>
      </c>
      <c r="G514" s="232" t="s">
        <v>176</v>
      </c>
      <c r="H514" s="233">
        <v>414.12</v>
      </c>
      <c r="I514" s="234"/>
      <c r="J514" s="235">
        <f>ROUND(I514*H514,2)</f>
        <v>0</v>
      </c>
      <c r="K514" s="236"/>
      <c r="L514" s="237"/>
      <c r="M514" s="238" t="s">
        <v>1</v>
      </c>
      <c r="N514" s="239" t="s">
        <v>45</v>
      </c>
      <c r="O514" s="72"/>
      <c r="P514" s="198">
        <f>O514*H514</f>
        <v>0</v>
      </c>
      <c r="Q514" s="198">
        <v>2.5000000000000001E-3</v>
      </c>
      <c r="R514" s="198">
        <f>Q514*H514</f>
        <v>1.0353000000000001</v>
      </c>
      <c r="S514" s="198">
        <v>0</v>
      </c>
      <c r="T514" s="19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00" t="s">
        <v>357</v>
      </c>
      <c r="AT514" s="200" t="s">
        <v>290</v>
      </c>
      <c r="AU514" s="200" t="s">
        <v>90</v>
      </c>
      <c r="AY514" s="18" t="s">
        <v>161</v>
      </c>
      <c r="BE514" s="201">
        <f>IF(N514="základní",J514,0)</f>
        <v>0</v>
      </c>
      <c r="BF514" s="201">
        <f>IF(N514="snížená",J514,0)</f>
        <v>0</v>
      </c>
      <c r="BG514" s="201">
        <f>IF(N514="zákl. přenesená",J514,0)</f>
        <v>0</v>
      </c>
      <c r="BH514" s="201">
        <f>IF(N514="sníž. přenesená",J514,0)</f>
        <v>0</v>
      </c>
      <c r="BI514" s="201">
        <f>IF(N514="nulová",J514,0)</f>
        <v>0</v>
      </c>
      <c r="BJ514" s="18" t="s">
        <v>88</v>
      </c>
      <c r="BK514" s="201">
        <f>ROUND(I514*H514,2)</f>
        <v>0</v>
      </c>
      <c r="BL514" s="18" t="s">
        <v>260</v>
      </c>
      <c r="BM514" s="200" t="s">
        <v>716</v>
      </c>
    </row>
    <row r="515" spans="1:65" s="2" customFormat="1" ht="19.2">
      <c r="A515" s="35"/>
      <c r="B515" s="36"/>
      <c r="C515" s="37"/>
      <c r="D515" s="202" t="s">
        <v>170</v>
      </c>
      <c r="E515" s="37"/>
      <c r="F515" s="203" t="s">
        <v>715</v>
      </c>
      <c r="G515" s="37"/>
      <c r="H515" s="37"/>
      <c r="I515" s="204"/>
      <c r="J515" s="37"/>
      <c r="K515" s="37"/>
      <c r="L515" s="40"/>
      <c r="M515" s="205"/>
      <c r="N515" s="206"/>
      <c r="O515" s="72"/>
      <c r="P515" s="72"/>
      <c r="Q515" s="72"/>
      <c r="R515" s="72"/>
      <c r="S515" s="72"/>
      <c r="T515" s="73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T515" s="18" t="s">
        <v>170</v>
      </c>
      <c r="AU515" s="18" t="s">
        <v>90</v>
      </c>
    </row>
    <row r="516" spans="1:65" s="13" customFormat="1" ht="10.199999999999999">
      <c r="B516" s="207"/>
      <c r="C516" s="208"/>
      <c r="D516" s="202" t="s">
        <v>172</v>
      </c>
      <c r="E516" s="208"/>
      <c r="F516" s="210" t="s">
        <v>717</v>
      </c>
      <c r="G516" s="208"/>
      <c r="H516" s="211">
        <v>414.12</v>
      </c>
      <c r="I516" s="212"/>
      <c r="J516" s="208"/>
      <c r="K516" s="208"/>
      <c r="L516" s="213"/>
      <c r="M516" s="214"/>
      <c r="N516" s="215"/>
      <c r="O516" s="215"/>
      <c r="P516" s="215"/>
      <c r="Q516" s="215"/>
      <c r="R516" s="215"/>
      <c r="S516" s="215"/>
      <c r="T516" s="216"/>
      <c r="AT516" s="217" t="s">
        <v>172</v>
      </c>
      <c r="AU516" s="217" t="s">
        <v>90</v>
      </c>
      <c r="AV516" s="13" t="s">
        <v>90</v>
      </c>
      <c r="AW516" s="13" t="s">
        <v>4</v>
      </c>
      <c r="AX516" s="13" t="s">
        <v>88</v>
      </c>
      <c r="AY516" s="217" t="s">
        <v>161</v>
      </c>
    </row>
    <row r="517" spans="1:65" s="2" customFormat="1" ht="24.15" customHeight="1">
      <c r="A517" s="35"/>
      <c r="B517" s="36"/>
      <c r="C517" s="188" t="s">
        <v>718</v>
      </c>
      <c r="D517" s="188" t="s">
        <v>164</v>
      </c>
      <c r="E517" s="189" t="s">
        <v>719</v>
      </c>
      <c r="F517" s="190" t="s">
        <v>720</v>
      </c>
      <c r="G517" s="191" t="s">
        <v>176</v>
      </c>
      <c r="H517" s="192">
        <v>59.682000000000002</v>
      </c>
      <c r="I517" s="193"/>
      <c r="J517" s="194">
        <f>ROUND(I517*H517,2)</f>
        <v>0</v>
      </c>
      <c r="K517" s="195"/>
      <c r="L517" s="40"/>
      <c r="M517" s="196" t="s">
        <v>1</v>
      </c>
      <c r="N517" s="197" t="s">
        <v>45</v>
      </c>
      <c r="O517" s="72"/>
      <c r="P517" s="198">
        <f>O517*H517</f>
        <v>0</v>
      </c>
      <c r="Q517" s="198">
        <v>6.0000000000000001E-3</v>
      </c>
      <c r="R517" s="198">
        <f>Q517*H517</f>
        <v>0.35809200000000002</v>
      </c>
      <c r="S517" s="198">
        <v>0</v>
      </c>
      <c r="T517" s="199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200" t="s">
        <v>260</v>
      </c>
      <c r="AT517" s="200" t="s">
        <v>164</v>
      </c>
      <c r="AU517" s="200" t="s">
        <v>90</v>
      </c>
      <c r="AY517" s="18" t="s">
        <v>161</v>
      </c>
      <c r="BE517" s="201">
        <f>IF(N517="základní",J517,0)</f>
        <v>0</v>
      </c>
      <c r="BF517" s="201">
        <f>IF(N517="snížená",J517,0)</f>
        <v>0</v>
      </c>
      <c r="BG517" s="201">
        <f>IF(N517="zákl. přenesená",J517,0)</f>
        <v>0</v>
      </c>
      <c r="BH517" s="201">
        <f>IF(N517="sníž. přenesená",J517,0)</f>
        <v>0</v>
      </c>
      <c r="BI517" s="201">
        <f>IF(N517="nulová",J517,0)</f>
        <v>0</v>
      </c>
      <c r="BJ517" s="18" t="s">
        <v>88</v>
      </c>
      <c r="BK517" s="201">
        <f>ROUND(I517*H517,2)</f>
        <v>0</v>
      </c>
      <c r="BL517" s="18" t="s">
        <v>260</v>
      </c>
      <c r="BM517" s="200" t="s">
        <v>721</v>
      </c>
    </row>
    <row r="518" spans="1:65" s="2" customFormat="1" ht="28.8">
      <c r="A518" s="35"/>
      <c r="B518" s="36"/>
      <c r="C518" s="37"/>
      <c r="D518" s="202" t="s">
        <v>170</v>
      </c>
      <c r="E518" s="37"/>
      <c r="F518" s="203" t="s">
        <v>722</v>
      </c>
      <c r="G518" s="37"/>
      <c r="H518" s="37"/>
      <c r="I518" s="204"/>
      <c r="J518" s="37"/>
      <c r="K518" s="37"/>
      <c r="L518" s="40"/>
      <c r="M518" s="205"/>
      <c r="N518" s="206"/>
      <c r="O518" s="72"/>
      <c r="P518" s="72"/>
      <c r="Q518" s="72"/>
      <c r="R518" s="72"/>
      <c r="S518" s="72"/>
      <c r="T518" s="73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T518" s="18" t="s">
        <v>170</v>
      </c>
      <c r="AU518" s="18" t="s">
        <v>90</v>
      </c>
    </row>
    <row r="519" spans="1:65" s="13" customFormat="1" ht="10.199999999999999">
      <c r="B519" s="207"/>
      <c r="C519" s="208"/>
      <c r="D519" s="202" t="s">
        <v>172</v>
      </c>
      <c r="E519" s="209" t="s">
        <v>1</v>
      </c>
      <c r="F519" s="210" t="s">
        <v>723</v>
      </c>
      <c r="G519" s="208"/>
      <c r="H519" s="211">
        <v>59.682000000000002</v>
      </c>
      <c r="I519" s="212"/>
      <c r="J519" s="208"/>
      <c r="K519" s="208"/>
      <c r="L519" s="213"/>
      <c r="M519" s="214"/>
      <c r="N519" s="215"/>
      <c r="O519" s="215"/>
      <c r="P519" s="215"/>
      <c r="Q519" s="215"/>
      <c r="R519" s="215"/>
      <c r="S519" s="215"/>
      <c r="T519" s="216"/>
      <c r="AT519" s="217" t="s">
        <v>172</v>
      </c>
      <c r="AU519" s="217" t="s">
        <v>90</v>
      </c>
      <c r="AV519" s="13" t="s">
        <v>90</v>
      </c>
      <c r="AW519" s="13" t="s">
        <v>35</v>
      </c>
      <c r="AX519" s="13" t="s">
        <v>88</v>
      </c>
      <c r="AY519" s="217" t="s">
        <v>161</v>
      </c>
    </row>
    <row r="520" spans="1:65" s="2" customFormat="1" ht="24.15" customHeight="1">
      <c r="A520" s="35"/>
      <c r="B520" s="36"/>
      <c r="C520" s="229" t="s">
        <v>724</v>
      </c>
      <c r="D520" s="229" t="s">
        <v>290</v>
      </c>
      <c r="E520" s="230" t="s">
        <v>725</v>
      </c>
      <c r="F520" s="231" t="s">
        <v>726</v>
      </c>
      <c r="G520" s="232" t="s">
        <v>176</v>
      </c>
      <c r="H520" s="233">
        <v>33.572000000000003</v>
      </c>
      <c r="I520" s="234"/>
      <c r="J520" s="235">
        <f>ROUND(I520*H520,2)</f>
        <v>0</v>
      </c>
      <c r="K520" s="236"/>
      <c r="L520" s="237"/>
      <c r="M520" s="238" t="s">
        <v>1</v>
      </c>
      <c r="N520" s="239" t="s">
        <v>45</v>
      </c>
      <c r="O520" s="72"/>
      <c r="P520" s="198">
        <f>O520*H520</f>
        <v>0</v>
      </c>
      <c r="Q520" s="198">
        <v>4.4999999999999997E-3</v>
      </c>
      <c r="R520" s="198">
        <f>Q520*H520</f>
        <v>0.15107400000000001</v>
      </c>
      <c r="S520" s="198">
        <v>0</v>
      </c>
      <c r="T520" s="199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200" t="s">
        <v>357</v>
      </c>
      <c r="AT520" s="200" t="s">
        <v>290</v>
      </c>
      <c r="AU520" s="200" t="s">
        <v>90</v>
      </c>
      <c r="AY520" s="18" t="s">
        <v>161</v>
      </c>
      <c r="BE520" s="201">
        <f>IF(N520="základní",J520,0)</f>
        <v>0</v>
      </c>
      <c r="BF520" s="201">
        <f>IF(N520="snížená",J520,0)</f>
        <v>0</v>
      </c>
      <c r="BG520" s="201">
        <f>IF(N520="zákl. přenesená",J520,0)</f>
        <v>0</v>
      </c>
      <c r="BH520" s="201">
        <f>IF(N520="sníž. přenesená",J520,0)</f>
        <v>0</v>
      </c>
      <c r="BI520" s="201">
        <f>IF(N520="nulová",J520,0)</f>
        <v>0</v>
      </c>
      <c r="BJ520" s="18" t="s">
        <v>88</v>
      </c>
      <c r="BK520" s="201">
        <f>ROUND(I520*H520,2)</f>
        <v>0</v>
      </c>
      <c r="BL520" s="18" t="s">
        <v>260</v>
      </c>
      <c r="BM520" s="200" t="s">
        <v>727</v>
      </c>
    </row>
    <row r="521" spans="1:65" s="2" customFormat="1" ht="19.2">
      <c r="A521" s="35"/>
      <c r="B521" s="36"/>
      <c r="C521" s="37"/>
      <c r="D521" s="202" t="s">
        <v>170</v>
      </c>
      <c r="E521" s="37"/>
      <c r="F521" s="203" t="s">
        <v>726</v>
      </c>
      <c r="G521" s="37"/>
      <c r="H521" s="37"/>
      <c r="I521" s="204"/>
      <c r="J521" s="37"/>
      <c r="K521" s="37"/>
      <c r="L521" s="40"/>
      <c r="M521" s="205"/>
      <c r="N521" s="206"/>
      <c r="O521" s="72"/>
      <c r="P521" s="72"/>
      <c r="Q521" s="72"/>
      <c r="R521" s="72"/>
      <c r="S521" s="72"/>
      <c r="T521" s="73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T521" s="18" t="s">
        <v>170</v>
      </c>
      <c r="AU521" s="18" t="s">
        <v>90</v>
      </c>
    </row>
    <row r="522" spans="1:65" s="13" customFormat="1" ht="10.199999999999999">
      <c r="B522" s="207"/>
      <c r="C522" s="208"/>
      <c r="D522" s="202" t="s">
        <v>172</v>
      </c>
      <c r="E522" s="209" t="s">
        <v>1</v>
      </c>
      <c r="F522" s="210" t="s">
        <v>728</v>
      </c>
      <c r="G522" s="208"/>
      <c r="H522" s="211">
        <v>31.972999999999999</v>
      </c>
      <c r="I522" s="212"/>
      <c r="J522" s="208"/>
      <c r="K522" s="208"/>
      <c r="L522" s="213"/>
      <c r="M522" s="214"/>
      <c r="N522" s="215"/>
      <c r="O522" s="215"/>
      <c r="P522" s="215"/>
      <c r="Q522" s="215"/>
      <c r="R522" s="215"/>
      <c r="S522" s="215"/>
      <c r="T522" s="216"/>
      <c r="AT522" s="217" t="s">
        <v>172</v>
      </c>
      <c r="AU522" s="217" t="s">
        <v>90</v>
      </c>
      <c r="AV522" s="13" t="s">
        <v>90</v>
      </c>
      <c r="AW522" s="13" t="s">
        <v>35</v>
      </c>
      <c r="AX522" s="13" t="s">
        <v>88</v>
      </c>
      <c r="AY522" s="217" t="s">
        <v>161</v>
      </c>
    </row>
    <row r="523" spans="1:65" s="13" customFormat="1" ht="10.199999999999999">
      <c r="B523" s="207"/>
      <c r="C523" s="208"/>
      <c r="D523" s="202" t="s">
        <v>172</v>
      </c>
      <c r="E523" s="208"/>
      <c r="F523" s="210" t="s">
        <v>729</v>
      </c>
      <c r="G523" s="208"/>
      <c r="H523" s="211">
        <v>33.572000000000003</v>
      </c>
      <c r="I523" s="212"/>
      <c r="J523" s="208"/>
      <c r="K523" s="208"/>
      <c r="L523" s="213"/>
      <c r="M523" s="214"/>
      <c r="N523" s="215"/>
      <c r="O523" s="215"/>
      <c r="P523" s="215"/>
      <c r="Q523" s="215"/>
      <c r="R523" s="215"/>
      <c r="S523" s="215"/>
      <c r="T523" s="216"/>
      <c r="AT523" s="217" t="s">
        <v>172</v>
      </c>
      <c r="AU523" s="217" t="s">
        <v>90</v>
      </c>
      <c r="AV523" s="13" t="s">
        <v>90</v>
      </c>
      <c r="AW523" s="13" t="s">
        <v>4</v>
      </c>
      <c r="AX523" s="13" t="s">
        <v>88</v>
      </c>
      <c r="AY523" s="217" t="s">
        <v>161</v>
      </c>
    </row>
    <row r="524" spans="1:65" s="2" customFormat="1" ht="24.15" customHeight="1">
      <c r="A524" s="35"/>
      <c r="B524" s="36"/>
      <c r="C524" s="229" t="s">
        <v>730</v>
      </c>
      <c r="D524" s="229" t="s">
        <v>290</v>
      </c>
      <c r="E524" s="230" t="s">
        <v>731</v>
      </c>
      <c r="F524" s="231" t="s">
        <v>732</v>
      </c>
      <c r="G524" s="232" t="s">
        <v>176</v>
      </c>
      <c r="H524" s="233">
        <v>29.096</v>
      </c>
      <c r="I524" s="234"/>
      <c r="J524" s="235">
        <f>ROUND(I524*H524,2)</f>
        <v>0</v>
      </c>
      <c r="K524" s="236"/>
      <c r="L524" s="237"/>
      <c r="M524" s="238" t="s">
        <v>1</v>
      </c>
      <c r="N524" s="239" t="s">
        <v>45</v>
      </c>
      <c r="O524" s="72"/>
      <c r="P524" s="198">
        <f>O524*H524</f>
        <v>0</v>
      </c>
      <c r="Q524" s="198">
        <v>3.0000000000000001E-3</v>
      </c>
      <c r="R524" s="198">
        <f>Q524*H524</f>
        <v>8.7288000000000004E-2</v>
      </c>
      <c r="S524" s="198">
        <v>0</v>
      </c>
      <c r="T524" s="199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0" t="s">
        <v>357</v>
      </c>
      <c r="AT524" s="200" t="s">
        <v>290</v>
      </c>
      <c r="AU524" s="200" t="s">
        <v>90</v>
      </c>
      <c r="AY524" s="18" t="s">
        <v>161</v>
      </c>
      <c r="BE524" s="201">
        <f>IF(N524="základní",J524,0)</f>
        <v>0</v>
      </c>
      <c r="BF524" s="201">
        <f>IF(N524="snížená",J524,0)</f>
        <v>0</v>
      </c>
      <c r="BG524" s="201">
        <f>IF(N524="zákl. přenesená",J524,0)</f>
        <v>0</v>
      </c>
      <c r="BH524" s="201">
        <f>IF(N524="sníž. přenesená",J524,0)</f>
        <v>0</v>
      </c>
      <c r="BI524" s="201">
        <f>IF(N524="nulová",J524,0)</f>
        <v>0</v>
      </c>
      <c r="BJ524" s="18" t="s">
        <v>88</v>
      </c>
      <c r="BK524" s="201">
        <f>ROUND(I524*H524,2)</f>
        <v>0</v>
      </c>
      <c r="BL524" s="18" t="s">
        <v>260</v>
      </c>
      <c r="BM524" s="200" t="s">
        <v>733</v>
      </c>
    </row>
    <row r="525" spans="1:65" s="2" customFormat="1" ht="19.2">
      <c r="A525" s="35"/>
      <c r="B525" s="36"/>
      <c r="C525" s="37"/>
      <c r="D525" s="202" t="s">
        <v>170</v>
      </c>
      <c r="E525" s="37"/>
      <c r="F525" s="203" t="s">
        <v>732</v>
      </c>
      <c r="G525" s="37"/>
      <c r="H525" s="37"/>
      <c r="I525" s="204"/>
      <c r="J525" s="37"/>
      <c r="K525" s="37"/>
      <c r="L525" s="40"/>
      <c r="M525" s="205"/>
      <c r="N525" s="206"/>
      <c r="O525" s="72"/>
      <c r="P525" s="72"/>
      <c r="Q525" s="72"/>
      <c r="R525" s="72"/>
      <c r="S525" s="72"/>
      <c r="T525" s="73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T525" s="18" t="s">
        <v>170</v>
      </c>
      <c r="AU525" s="18" t="s">
        <v>90</v>
      </c>
    </row>
    <row r="526" spans="1:65" s="13" customFormat="1" ht="10.199999999999999">
      <c r="B526" s="207"/>
      <c r="C526" s="208"/>
      <c r="D526" s="202" t="s">
        <v>172</v>
      </c>
      <c r="E526" s="209" t="s">
        <v>1</v>
      </c>
      <c r="F526" s="210" t="s">
        <v>734</v>
      </c>
      <c r="G526" s="208"/>
      <c r="H526" s="211">
        <v>27.71</v>
      </c>
      <c r="I526" s="212"/>
      <c r="J526" s="208"/>
      <c r="K526" s="208"/>
      <c r="L526" s="213"/>
      <c r="M526" s="214"/>
      <c r="N526" s="215"/>
      <c r="O526" s="215"/>
      <c r="P526" s="215"/>
      <c r="Q526" s="215"/>
      <c r="R526" s="215"/>
      <c r="S526" s="215"/>
      <c r="T526" s="216"/>
      <c r="AT526" s="217" t="s">
        <v>172</v>
      </c>
      <c r="AU526" s="217" t="s">
        <v>90</v>
      </c>
      <c r="AV526" s="13" t="s">
        <v>90</v>
      </c>
      <c r="AW526" s="13" t="s">
        <v>35</v>
      </c>
      <c r="AX526" s="13" t="s">
        <v>88</v>
      </c>
      <c r="AY526" s="217" t="s">
        <v>161</v>
      </c>
    </row>
    <row r="527" spans="1:65" s="13" customFormat="1" ht="10.199999999999999">
      <c r="B527" s="207"/>
      <c r="C527" s="208"/>
      <c r="D527" s="202" t="s">
        <v>172</v>
      </c>
      <c r="E527" s="208"/>
      <c r="F527" s="210" t="s">
        <v>735</v>
      </c>
      <c r="G527" s="208"/>
      <c r="H527" s="211">
        <v>29.096</v>
      </c>
      <c r="I527" s="212"/>
      <c r="J527" s="208"/>
      <c r="K527" s="208"/>
      <c r="L527" s="213"/>
      <c r="M527" s="214"/>
      <c r="N527" s="215"/>
      <c r="O527" s="215"/>
      <c r="P527" s="215"/>
      <c r="Q527" s="215"/>
      <c r="R527" s="215"/>
      <c r="S527" s="215"/>
      <c r="T527" s="216"/>
      <c r="AT527" s="217" t="s">
        <v>172</v>
      </c>
      <c r="AU527" s="217" t="s">
        <v>90</v>
      </c>
      <c r="AV527" s="13" t="s">
        <v>90</v>
      </c>
      <c r="AW527" s="13" t="s">
        <v>4</v>
      </c>
      <c r="AX527" s="13" t="s">
        <v>88</v>
      </c>
      <c r="AY527" s="217" t="s">
        <v>161</v>
      </c>
    </row>
    <row r="528" spans="1:65" s="2" customFormat="1" ht="24.15" customHeight="1">
      <c r="A528" s="35"/>
      <c r="B528" s="36"/>
      <c r="C528" s="188" t="s">
        <v>736</v>
      </c>
      <c r="D528" s="188" t="s">
        <v>164</v>
      </c>
      <c r="E528" s="189" t="s">
        <v>737</v>
      </c>
      <c r="F528" s="190" t="s">
        <v>738</v>
      </c>
      <c r="G528" s="191" t="s">
        <v>176</v>
      </c>
      <c r="H528" s="192">
        <v>30.765000000000001</v>
      </c>
      <c r="I528" s="193"/>
      <c r="J528" s="194">
        <f>ROUND(I528*H528,2)</f>
        <v>0</v>
      </c>
      <c r="K528" s="195"/>
      <c r="L528" s="40"/>
      <c r="M528" s="196" t="s">
        <v>1</v>
      </c>
      <c r="N528" s="197" t="s">
        <v>45</v>
      </c>
      <c r="O528" s="72"/>
      <c r="P528" s="198">
        <f>O528*H528</f>
        <v>0</v>
      </c>
      <c r="Q528" s="198">
        <v>0</v>
      </c>
      <c r="R528" s="198">
        <f>Q528*H528</f>
        <v>0</v>
      </c>
      <c r="S528" s="198">
        <v>0</v>
      </c>
      <c r="T528" s="199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00" t="s">
        <v>260</v>
      </c>
      <c r="AT528" s="200" t="s">
        <v>164</v>
      </c>
      <c r="AU528" s="200" t="s">
        <v>90</v>
      </c>
      <c r="AY528" s="18" t="s">
        <v>161</v>
      </c>
      <c r="BE528" s="201">
        <f>IF(N528="základní",J528,0)</f>
        <v>0</v>
      </c>
      <c r="BF528" s="201">
        <f>IF(N528="snížená",J528,0)</f>
        <v>0</v>
      </c>
      <c r="BG528" s="201">
        <f>IF(N528="zákl. přenesená",J528,0)</f>
        <v>0</v>
      </c>
      <c r="BH528" s="201">
        <f>IF(N528="sníž. přenesená",J528,0)</f>
        <v>0</v>
      </c>
      <c r="BI528" s="201">
        <f>IF(N528="nulová",J528,0)</f>
        <v>0</v>
      </c>
      <c r="BJ528" s="18" t="s">
        <v>88</v>
      </c>
      <c r="BK528" s="201">
        <f>ROUND(I528*H528,2)</f>
        <v>0</v>
      </c>
      <c r="BL528" s="18" t="s">
        <v>260</v>
      </c>
      <c r="BM528" s="200" t="s">
        <v>739</v>
      </c>
    </row>
    <row r="529" spans="1:65" s="2" customFormat="1" ht="19.2">
      <c r="A529" s="35"/>
      <c r="B529" s="36"/>
      <c r="C529" s="37"/>
      <c r="D529" s="202" t="s">
        <v>170</v>
      </c>
      <c r="E529" s="37"/>
      <c r="F529" s="203" t="s">
        <v>740</v>
      </c>
      <c r="G529" s="37"/>
      <c r="H529" s="37"/>
      <c r="I529" s="204"/>
      <c r="J529" s="37"/>
      <c r="K529" s="37"/>
      <c r="L529" s="40"/>
      <c r="M529" s="205"/>
      <c r="N529" s="206"/>
      <c r="O529" s="72"/>
      <c r="P529" s="72"/>
      <c r="Q529" s="72"/>
      <c r="R529" s="72"/>
      <c r="S529" s="72"/>
      <c r="T529" s="73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18" t="s">
        <v>170</v>
      </c>
      <c r="AU529" s="18" t="s">
        <v>90</v>
      </c>
    </row>
    <row r="530" spans="1:65" s="13" customFormat="1" ht="10.199999999999999">
      <c r="B530" s="207"/>
      <c r="C530" s="208"/>
      <c r="D530" s="202" t="s">
        <v>172</v>
      </c>
      <c r="E530" s="209" t="s">
        <v>1</v>
      </c>
      <c r="F530" s="210" t="s">
        <v>741</v>
      </c>
      <c r="G530" s="208"/>
      <c r="H530" s="211">
        <v>30.765000000000001</v>
      </c>
      <c r="I530" s="212"/>
      <c r="J530" s="208"/>
      <c r="K530" s="208"/>
      <c r="L530" s="213"/>
      <c r="M530" s="214"/>
      <c r="N530" s="215"/>
      <c r="O530" s="215"/>
      <c r="P530" s="215"/>
      <c r="Q530" s="215"/>
      <c r="R530" s="215"/>
      <c r="S530" s="215"/>
      <c r="T530" s="216"/>
      <c r="AT530" s="217" t="s">
        <v>172</v>
      </c>
      <c r="AU530" s="217" t="s">
        <v>90</v>
      </c>
      <c r="AV530" s="13" t="s">
        <v>90</v>
      </c>
      <c r="AW530" s="13" t="s">
        <v>35</v>
      </c>
      <c r="AX530" s="13" t="s">
        <v>88</v>
      </c>
      <c r="AY530" s="217" t="s">
        <v>161</v>
      </c>
    </row>
    <row r="531" spans="1:65" s="2" customFormat="1" ht="16.5" customHeight="1">
      <c r="A531" s="35"/>
      <c r="B531" s="36"/>
      <c r="C531" s="229" t="s">
        <v>742</v>
      </c>
      <c r="D531" s="229" t="s">
        <v>290</v>
      </c>
      <c r="E531" s="230" t="s">
        <v>743</v>
      </c>
      <c r="F531" s="231" t="s">
        <v>744</v>
      </c>
      <c r="G531" s="232" t="s">
        <v>176</v>
      </c>
      <c r="H531" s="233">
        <v>32.302999999999997</v>
      </c>
      <c r="I531" s="234"/>
      <c r="J531" s="235">
        <f>ROUND(I531*H531,2)</f>
        <v>0</v>
      </c>
      <c r="K531" s="236"/>
      <c r="L531" s="237"/>
      <c r="M531" s="238" t="s">
        <v>1</v>
      </c>
      <c r="N531" s="239" t="s">
        <v>45</v>
      </c>
      <c r="O531" s="72"/>
      <c r="P531" s="198">
        <f>O531*H531</f>
        <v>0</v>
      </c>
      <c r="Q531" s="198">
        <v>1.4E-3</v>
      </c>
      <c r="R531" s="198">
        <f>Q531*H531</f>
        <v>4.5224199999999999E-2</v>
      </c>
      <c r="S531" s="198">
        <v>0</v>
      </c>
      <c r="T531" s="199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200" t="s">
        <v>357</v>
      </c>
      <c r="AT531" s="200" t="s">
        <v>290</v>
      </c>
      <c r="AU531" s="200" t="s">
        <v>90</v>
      </c>
      <c r="AY531" s="18" t="s">
        <v>161</v>
      </c>
      <c r="BE531" s="201">
        <f>IF(N531="základní",J531,0)</f>
        <v>0</v>
      </c>
      <c r="BF531" s="201">
        <f>IF(N531="snížená",J531,0)</f>
        <v>0</v>
      </c>
      <c r="BG531" s="201">
        <f>IF(N531="zákl. přenesená",J531,0)</f>
        <v>0</v>
      </c>
      <c r="BH531" s="201">
        <f>IF(N531="sníž. přenesená",J531,0)</f>
        <v>0</v>
      </c>
      <c r="BI531" s="201">
        <f>IF(N531="nulová",J531,0)</f>
        <v>0</v>
      </c>
      <c r="BJ531" s="18" t="s">
        <v>88</v>
      </c>
      <c r="BK531" s="201">
        <f>ROUND(I531*H531,2)</f>
        <v>0</v>
      </c>
      <c r="BL531" s="18" t="s">
        <v>260</v>
      </c>
      <c r="BM531" s="200" t="s">
        <v>745</v>
      </c>
    </row>
    <row r="532" spans="1:65" s="2" customFormat="1" ht="10.199999999999999">
      <c r="A532" s="35"/>
      <c r="B532" s="36"/>
      <c r="C532" s="37"/>
      <c r="D532" s="202" t="s">
        <v>170</v>
      </c>
      <c r="E532" s="37"/>
      <c r="F532" s="203" t="s">
        <v>744</v>
      </c>
      <c r="G532" s="37"/>
      <c r="H532" s="37"/>
      <c r="I532" s="204"/>
      <c r="J532" s="37"/>
      <c r="K532" s="37"/>
      <c r="L532" s="40"/>
      <c r="M532" s="205"/>
      <c r="N532" s="206"/>
      <c r="O532" s="72"/>
      <c r="P532" s="72"/>
      <c r="Q532" s="72"/>
      <c r="R532" s="72"/>
      <c r="S532" s="72"/>
      <c r="T532" s="73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T532" s="18" t="s">
        <v>170</v>
      </c>
      <c r="AU532" s="18" t="s">
        <v>90</v>
      </c>
    </row>
    <row r="533" spans="1:65" s="13" customFormat="1" ht="10.199999999999999">
      <c r="B533" s="207"/>
      <c r="C533" s="208"/>
      <c r="D533" s="202" t="s">
        <v>172</v>
      </c>
      <c r="E533" s="208"/>
      <c r="F533" s="210" t="s">
        <v>746</v>
      </c>
      <c r="G533" s="208"/>
      <c r="H533" s="211">
        <v>32.302999999999997</v>
      </c>
      <c r="I533" s="212"/>
      <c r="J533" s="208"/>
      <c r="K533" s="208"/>
      <c r="L533" s="213"/>
      <c r="M533" s="214"/>
      <c r="N533" s="215"/>
      <c r="O533" s="215"/>
      <c r="P533" s="215"/>
      <c r="Q533" s="215"/>
      <c r="R533" s="215"/>
      <c r="S533" s="215"/>
      <c r="T533" s="216"/>
      <c r="AT533" s="217" t="s">
        <v>172</v>
      </c>
      <c r="AU533" s="217" t="s">
        <v>90</v>
      </c>
      <c r="AV533" s="13" t="s">
        <v>90</v>
      </c>
      <c r="AW533" s="13" t="s">
        <v>4</v>
      </c>
      <c r="AX533" s="13" t="s">
        <v>88</v>
      </c>
      <c r="AY533" s="217" t="s">
        <v>161</v>
      </c>
    </row>
    <row r="534" spans="1:65" s="2" customFormat="1" ht="24.15" customHeight="1">
      <c r="A534" s="35"/>
      <c r="B534" s="36"/>
      <c r="C534" s="188" t="s">
        <v>747</v>
      </c>
      <c r="D534" s="188" t="s">
        <v>164</v>
      </c>
      <c r="E534" s="189" t="s">
        <v>748</v>
      </c>
      <c r="F534" s="190" t="s">
        <v>749</v>
      </c>
      <c r="G534" s="191" t="s">
        <v>176</v>
      </c>
      <c r="H534" s="192">
        <v>192.05600000000001</v>
      </c>
      <c r="I534" s="193"/>
      <c r="J534" s="194">
        <f>ROUND(I534*H534,2)</f>
        <v>0</v>
      </c>
      <c r="K534" s="195"/>
      <c r="L534" s="40"/>
      <c r="M534" s="196" t="s">
        <v>1</v>
      </c>
      <c r="N534" s="197" t="s">
        <v>45</v>
      </c>
      <c r="O534" s="72"/>
      <c r="P534" s="198">
        <f>O534*H534</f>
        <v>0</v>
      </c>
      <c r="Q534" s="198">
        <v>0</v>
      </c>
      <c r="R534" s="198">
        <f>Q534*H534</f>
        <v>0</v>
      </c>
      <c r="S534" s="198">
        <v>0</v>
      </c>
      <c r="T534" s="199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200" t="s">
        <v>260</v>
      </c>
      <c r="AT534" s="200" t="s">
        <v>164</v>
      </c>
      <c r="AU534" s="200" t="s">
        <v>90</v>
      </c>
      <c r="AY534" s="18" t="s">
        <v>161</v>
      </c>
      <c r="BE534" s="201">
        <f>IF(N534="základní",J534,0)</f>
        <v>0</v>
      </c>
      <c r="BF534" s="201">
        <f>IF(N534="snížená",J534,0)</f>
        <v>0</v>
      </c>
      <c r="BG534" s="201">
        <f>IF(N534="zákl. přenesená",J534,0)</f>
        <v>0</v>
      </c>
      <c r="BH534" s="201">
        <f>IF(N534="sníž. přenesená",J534,0)</f>
        <v>0</v>
      </c>
      <c r="BI534" s="201">
        <f>IF(N534="nulová",J534,0)</f>
        <v>0</v>
      </c>
      <c r="BJ534" s="18" t="s">
        <v>88</v>
      </c>
      <c r="BK534" s="201">
        <f>ROUND(I534*H534,2)</f>
        <v>0</v>
      </c>
      <c r="BL534" s="18" t="s">
        <v>260</v>
      </c>
      <c r="BM534" s="200" t="s">
        <v>750</v>
      </c>
    </row>
    <row r="535" spans="1:65" s="2" customFormat="1" ht="28.8">
      <c r="A535" s="35"/>
      <c r="B535" s="36"/>
      <c r="C535" s="37"/>
      <c r="D535" s="202" t="s">
        <v>170</v>
      </c>
      <c r="E535" s="37"/>
      <c r="F535" s="203" t="s">
        <v>751</v>
      </c>
      <c r="G535" s="37"/>
      <c r="H535" s="37"/>
      <c r="I535" s="204"/>
      <c r="J535" s="37"/>
      <c r="K535" s="37"/>
      <c r="L535" s="40"/>
      <c r="M535" s="205"/>
      <c r="N535" s="206"/>
      <c r="O535" s="72"/>
      <c r="P535" s="72"/>
      <c r="Q535" s="72"/>
      <c r="R535" s="72"/>
      <c r="S535" s="72"/>
      <c r="T535" s="73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8" t="s">
        <v>170</v>
      </c>
      <c r="AU535" s="18" t="s">
        <v>90</v>
      </c>
    </row>
    <row r="536" spans="1:65" s="13" customFormat="1" ht="10.199999999999999">
      <c r="B536" s="207"/>
      <c r="C536" s="208"/>
      <c r="D536" s="202" t="s">
        <v>172</v>
      </c>
      <c r="E536" s="209" t="s">
        <v>1</v>
      </c>
      <c r="F536" s="210" t="s">
        <v>752</v>
      </c>
      <c r="G536" s="208"/>
      <c r="H536" s="211">
        <v>192.05600000000001</v>
      </c>
      <c r="I536" s="212"/>
      <c r="J536" s="208"/>
      <c r="K536" s="208"/>
      <c r="L536" s="213"/>
      <c r="M536" s="214"/>
      <c r="N536" s="215"/>
      <c r="O536" s="215"/>
      <c r="P536" s="215"/>
      <c r="Q536" s="215"/>
      <c r="R536" s="215"/>
      <c r="S536" s="215"/>
      <c r="T536" s="216"/>
      <c r="AT536" s="217" t="s">
        <v>172</v>
      </c>
      <c r="AU536" s="217" t="s">
        <v>90</v>
      </c>
      <c r="AV536" s="13" t="s">
        <v>90</v>
      </c>
      <c r="AW536" s="13" t="s">
        <v>35</v>
      </c>
      <c r="AX536" s="13" t="s">
        <v>88</v>
      </c>
      <c r="AY536" s="217" t="s">
        <v>161</v>
      </c>
    </row>
    <row r="537" spans="1:65" s="2" customFormat="1" ht="24.15" customHeight="1">
      <c r="A537" s="35"/>
      <c r="B537" s="36"/>
      <c r="C537" s="229" t="s">
        <v>753</v>
      </c>
      <c r="D537" s="229" t="s">
        <v>290</v>
      </c>
      <c r="E537" s="230" t="s">
        <v>754</v>
      </c>
      <c r="F537" s="231" t="s">
        <v>755</v>
      </c>
      <c r="G537" s="232" t="s">
        <v>176</v>
      </c>
      <c r="H537" s="233">
        <v>403.31799999999998</v>
      </c>
      <c r="I537" s="234"/>
      <c r="J537" s="235">
        <f>ROUND(I537*H537,2)</f>
        <v>0</v>
      </c>
      <c r="K537" s="236"/>
      <c r="L537" s="237"/>
      <c r="M537" s="238" t="s">
        <v>1</v>
      </c>
      <c r="N537" s="239" t="s">
        <v>45</v>
      </c>
      <c r="O537" s="72"/>
      <c r="P537" s="198">
        <f>O537*H537</f>
        <v>0</v>
      </c>
      <c r="Q537" s="198">
        <v>2.8999999999999998E-3</v>
      </c>
      <c r="R537" s="198">
        <f>Q537*H537</f>
        <v>1.1696221999999998</v>
      </c>
      <c r="S537" s="198">
        <v>0</v>
      </c>
      <c r="T537" s="199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200" t="s">
        <v>357</v>
      </c>
      <c r="AT537" s="200" t="s">
        <v>290</v>
      </c>
      <c r="AU537" s="200" t="s">
        <v>90</v>
      </c>
      <c r="AY537" s="18" t="s">
        <v>161</v>
      </c>
      <c r="BE537" s="201">
        <f>IF(N537="základní",J537,0)</f>
        <v>0</v>
      </c>
      <c r="BF537" s="201">
        <f>IF(N537="snížená",J537,0)</f>
        <v>0</v>
      </c>
      <c r="BG537" s="201">
        <f>IF(N537="zákl. přenesená",J537,0)</f>
        <v>0</v>
      </c>
      <c r="BH537" s="201">
        <f>IF(N537="sníž. přenesená",J537,0)</f>
        <v>0</v>
      </c>
      <c r="BI537" s="201">
        <f>IF(N537="nulová",J537,0)</f>
        <v>0</v>
      </c>
      <c r="BJ537" s="18" t="s">
        <v>88</v>
      </c>
      <c r="BK537" s="201">
        <f>ROUND(I537*H537,2)</f>
        <v>0</v>
      </c>
      <c r="BL537" s="18" t="s">
        <v>260</v>
      </c>
      <c r="BM537" s="200" t="s">
        <v>756</v>
      </c>
    </row>
    <row r="538" spans="1:65" s="2" customFormat="1" ht="19.2">
      <c r="A538" s="35"/>
      <c r="B538" s="36"/>
      <c r="C538" s="37"/>
      <c r="D538" s="202" t="s">
        <v>170</v>
      </c>
      <c r="E538" s="37"/>
      <c r="F538" s="203" t="s">
        <v>755</v>
      </c>
      <c r="G538" s="37"/>
      <c r="H538" s="37"/>
      <c r="I538" s="204"/>
      <c r="J538" s="37"/>
      <c r="K538" s="37"/>
      <c r="L538" s="40"/>
      <c r="M538" s="205"/>
      <c r="N538" s="206"/>
      <c r="O538" s="72"/>
      <c r="P538" s="72"/>
      <c r="Q538" s="72"/>
      <c r="R538" s="72"/>
      <c r="S538" s="72"/>
      <c r="T538" s="73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8" t="s">
        <v>170</v>
      </c>
      <c r="AU538" s="18" t="s">
        <v>90</v>
      </c>
    </row>
    <row r="539" spans="1:65" s="13" customFormat="1" ht="10.199999999999999">
      <c r="B539" s="207"/>
      <c r="C539" s="208"/>
      <c r="D539" s="202" t="s">
        <v>172</v>
      </c>
      <c r="E539" s="209" t="s">
        <v>1</v>
      </c>
      <c r="F539" s="210" t="s">
        <v>752</v>
      </c>
      <c r="G539" s="208"/>
      <c r="H539" s="211">
        <v>192.05600000000001</v>
      </c>
      <c r="I539" s="212"/>
      <c r="J539" s="208"/>
      <c r="K539" s="208"/>
      <c r="L539" s="213"/>
      <c r="M539" s="214"/>
      <c r="N539" s="215"/>
      <c r="O539" s="215"/>
      <c r="P539" s="215"/>
      <c r="Q539" s="215"/>
      <c r="R539" s="215"/>
      <c r="S539" s="215"/>
      <c r="T539" s="216"/>
      <c r="AT539" s="217" t="s">
        <v>172</v>
      </c>
      <c r="AU539" s="217" t="s">
        <v>90</v>
      </c>
      <c r="AV539" s="13" t="s">
        <v>90</v>
      </c>
      <c r="AW539" s="13" t="s">
        <v>35</v>
      </c>
      <c r="AX539" s="13" t="s">
        <v>88</v>
      </c>
      <c r="AY539" s="217" t="s">
        <v>161</v>
      </c>
    </row>
    <row r="540" spans="1:65" s="13" customFormat="1" ht="10.199999999999999">
      <c r="B540" s="207"/>
      <c r="C540" s="208"/>
      <c r="D540" s="202" t="s">
        <v>172</v>
      </c>
      <c r="E540" s="208"/>
      <c r="F540" s="210" t="s">
        <v>757</v>
      </c>
      <c r="G540" s="208"/>
      <c r="H540" s="211">
        <v>403.31799999999998</v>
      </c>
      <c r="I540" s="212"/>
      <c r="J540" s="208"/>
      <c r="K540" s="208"/>
      <c r="L540" s="213"/>
      <c r="M540" s="214"/>
      <c r="N540" s="215"/>
      <c r="O540" s="215"/>
      <c r="P540" s="215"/>
      <c r="Q540" s="215"/>
      <c r="R540" s="215"/>
      <c r="S540" s="215"/>
      <c r="T540" s="216"/>
      <c r="AT540" s="217" t="s">
        <v>172</v>
      </c>
      <c r="AU540" s="217" t="s">
        <v>90</v>
      </c>
      <c r="AV540" s="13" t="s">
        <v>90</v>
      </c>
      <c r="AW540" s="13" t="s">
        <v>4</v>
      </c>
      <c r="AX540" s="13" t="s">
        <v>88</v>
      </c>
      <c r="AY540" s="217" t="s">
        <v>161</v>
      </c>
    </row>
    <row r="541" spans="1:65" s="2" customFormat="1" ht="24.15" customHeight="1">
      <c r="A541" s="35"/>
      <c r="B541" s="36"/>
      <c r="C541" s="229" t="s">
        <v>758</v>
      </c>
      <c r="D541" s="229" t="s">
        <v>290</v>
      </c>
      <c r="E541" s="230" t="s">
        <v>759</v>
      </c>
      <c r="F541" s="231" t="s">
        <v>760</v>
      </c>
      <c r="G541" s="232" t="s">
        <v>176</v>
      </c>
      <c r="H541" s="233">
        <v>201.65899999999999</v>
      </c>
      <c r="I541" s="234"/>
      <c r="J541" s="235">
        <f>ROUND(I541*H541,2)</f>
        <v>0</v>
      </c>
      <c r="K541" s="236"/>
      <c r="L541" s="237"/>
      <c r="M541" s="238" t="s">
        <v>1</v>
      </c>
      <c r="N541" s="239" t="s">
        <v>45</v>
      </c>
      <c r="O541" s="72"/>
      <c r="P541" s="198">
        <f>O541*H541</f>
        <v>0</v>
      </c>
      <c r="Q541" s="198">
        <v>8.0000000000000002E-3</v>
      </c>
      <c r="R541" s="198">
        <f>Q541*H541</f>
        <v>1.613272</v>
      </c>
      <c r="S541" s="198">
        <v>0</v>
      </c>
      <c r="T541" s="199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200" t="s">
        <v>357</v>
      </c>
      <c r="AT541" s="200" t="s">
        <v>290</v>
      </c>
      <c r="AU541" s="200" t="s">
        <v>90</v>
      </c>
      <c r="AY541" s="18" t="s">
        <v>161</v>
      </c>
      <c r="BE541" s="201">
        <f>IF(N541="základní",J541,0)</f>
        <v>0</v>
      </c>
      <c r="BF541" s="201">
        <f>IF(N541="snížená",J541,0)</f>
        <v>0</v>
      </c>
      <c r="BG541" s="201">
        <f>IF(N541="zákl. přenesená",J541,0)</f>
        <v>0</v>
      </c>
      <c r="BH541" s="201">
        <f>IF(N541="sníž. přenesená",J541,0)</f>
        <v>0</v>
      </c>
      <c r="BI541" s="201">
        <f>IF(N541="nulová",J541,0)</f>
        <v>0</v>
      </c>
      <c r="BJ541" s="18" t="s">
        <v>88</v>
      </c>
      <c r="BK541" s="201">
        <f>ROUND(I541*H541,2)</f>
        <v>0</v>
      </c>
      <c r="BL541" s="18" t="s">
        <v>260</v>
      </c>
      <c r="BM541" s="200" t="s">
        <v>761</v>
      </c>
    </row>
    <row r="542" spans="1:65" s="2" customFormat="1" ht="19.2">
      <c r="A542" s="35"/>
      <c r="B542" s="36"/>
      <c r="C542" s="37"/>
      <c r="D542" s="202" t="s">
        <v>170</v>
      </c>
      <c r="E542" s="37"/>
      <c r="F542" s="203" t="s">
        <v>760</v>
      </c>
      <c r="G542" s="37"/>
      <c r="H542" s="37"/>
      <c r="I542" s="204"/>
      <c r="J542" s="37"/>
      <c r="K542" s="37"/>
      <c r="L542" s="40"/>
      <c r="M542" s="205"/>
      <c r="N542" s="206"/>
      <c r="O542" s="72"/>
      <c r="P542" s="72"/>
      <c r="Q542" s="72"/>
      <c r="R542" s="72"/>
      <c r="S542" s="72"/>
      <c r="T542" s="73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T542" s="18" t="s">
        <v>170</v>
      </c>
      <c r="AU542" s="18" t="s">
        <v>90</v>
      </c>
    </row>
    <row r="543" spans="1:65" s="13" customFormat="1" ht="10.199999999999999">
      <c r="B543" s="207"/>
      <c r="C543" s="208"/>
      <c r="D543" s="202" t="s">
        <v>172</v>
      </c>
      <c r="E543" s="209" t="s">
        <v>1</v>
      </c>
      <c r="F543" s="210" t="s">
        <v>752</v>
      </c>
      <c r="G543" s="208"/>
      <c r="H543" s="211">
        <v>192.05600000000001</v>
      </c>
      <c r="I543" s="212"/>
      <c r="J543" s="208"/>
      <c r="K543" s="208"/>
      <c r="L543" s="213"/>
      <c r="M543" s="214"/>
      <c r="N543" s="215"/>
      <c r="O543" s="215"/>
      <c r="P543" s="215"/>
      <c r="Q543" s="215"/>
      <c r="R543" s="215"/>
      <c r="S543" s="215"/>
      <c r="T543" s="216"/>
      <c r="AT543" s="217" t="s">
        <v>172</v>
      </c>
      <c r="AU543" s="217" t="s">
        <v>90</v>
      </c>
      <c r="AV543" s="13" t="s">
        <v>90</v>
      </c>
      <c r="AW543" s="13" t="s">
        <v>35</v>
      </c>
      <c r="AX543" s="13" t="s">
        <v>88</v>
      </c>
      <c r="AY543" s="217" t="s">
        <v>161</v>
      </c>
    </row>
    <row r="544" spans="1:65" s="13" customFormat="1" ht="10.199999999999999">
      <c r="B544" s="207"/>
      <c r="C544" s="208"/>
      <c r="D544" s="202" t="s">
        <v>172</v>
      </c>
      <c r="E544" s="208"/>
      <c r="F544" s="210" t="s">
        <v>762</v>
      </c>
      <c r="G544" s="208"/>
      <c r="H544" s="211">
        <v>201.65899999999999</v>
      </c>
      <c r="I544" s="212"/>
      <c r="J544" s="208"/>
      <c r="K544" s="208"/>
      <c r="L544" s="213"/>
      <c r="M544" s="214"/>
      <c r="N544" s="215"/>
      <c r="O544" s="215"/>
      <c r="P544" s="215"/>
      <c r="Q544" s="215"/>
      <c r="R544" s="215"/>
      <c r="S544" s="215"/>
      <c r="T544" s="216"/>
      <c r="AT544" s="217" t="s">
        <v>172</v>
      </c>
      <c r="AU544" s="217" t="s">
        <v>90</v>
      </c>
      <c r="AV544" s="13" t="s">
        <v>90</v>
      </c>
      <c r="AW544" s="13" t="s">
        <v>4</v>
      </c>
      <c r="AX544" s="13" t="s">
        <v>88</v>
      </c>
      <c r="AY544" s="217" t="s">
        <v>161</v>
      </c>
    </row>
    <row r="545" spans="1:65" s="2" customFormat="1" ht="24.15" customHeight="1">
      <c r="A545" s="35"/>
      <c r="B545" s="36"/>
      <c r="C545" s="188" t="s">
        <v>763</v>
      </c>
      <c r="D545" s="188" t="s">
        <v>164</v>
      </c>
      <c r="E545" s="189" t="s">
        <v>764</v>
      </c>
      <c r="F545" s="190" t="s">
        <v>765</v>
      </c>
      <c r="G545" s="191" t="s">
        <v>176</v>
      </c>
      <c r="H545" s="192">
        <v>192.05600000000001</v>
      </c>
      <c r="I545" s="193"/>
      <c r="J545" s="194">
        <f>ROUND(I545*H545,2)</f>
        <v>0</v>
      </c>
      <c r="K545" s="195"/>
      <c r="L545" s="40"/>
      <c r="M545" s="196" t="s">
        <v>1</v>
      </c>
      <c r="N545" s="197" t="s">
        <v>45</v>
      </c>
      <c r="O545" s="72"/>
      <c r="P545" s="198">
        <f>O545*H545</f>
        <v>0</v>
      </c>
      <c r="Q545" s="198">
        <v>0</v>
      </c>
      <c r="R545" s="198">
        <f>Q545*H545</f>
        <v>0</v>
      </c>
      <c r="S545" s="198">
        <v>0</v>
      </c>
      <c r="T545" s="199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200" t="s">
        <v>260</v>
      </c>
      <c r="AT545" s="200" t="s">
        <v>164</v>
      </c>
      <c r="AU545" s="200" t="s">
        <v>90</v>
      </c>
      <c r="AY545" s="18" t="s">
        <v>161</v>
      </c>
      <c r="BE545" s="201">
        <f>IF(N545="základní",J545,0)</f>
        <v>0</v>
      </c>
      <c r="BF545" s="201">
        <f>IF(N545="snížená",J545,0)</f>
        <v>0</v>
      </c>
      <c r="BG545" s="201">
        <f>IF(N545="zákl. přenesená",J545,0)</f>
        <v>0</v>
      </c>
      <c r="BH545" s="201">
        <f>IF(N545="sníž. přenesená",J545,0)</f>
        <v>0</v>
      </c>
      <c r="BI545" s="201">
        <f>IF(N545="nulová",J545,0)</f>
        <v>0</v>
      </c>
      <c r="BJ545" s="18" t="s">
        <v>88</v>
      </c>
      <c r="BK545" s="201">
        <f>ROUND(I545*H545,2)</f>
        <v>0</v>
      </c>
      <c r="BL545" s="18" t="s">
        <v>260</v>
      </c>
      <c r="BM545" s="200" t="s">
        <v>766</v>
      </c>
    </row>
    <row r="546" spans="1:65" s="2" customFormat="1" ht="19.2">
      <c r="A546" s="35"/>
      <c r="B546" s="36"/>
      <c r="C546" s="37"/>
      <c r="D546" s="202" t="s">
        <v>170</v>
      </c>
      <c r="E546" s="37"/>
      <c r="F546" s="203" t="s">
        <v>767</v>
      </c>
      <c r="G546" s="37"/>
      <c r="H546" s="37"/>
      <c r="I546" s="204"/>
      <c r="J546" s="37"/>
      <c r="K546" s="37"/>
      <c r="L546" s="40"/>
      <c r="M546" s="205"/>
      <c r="N546" s="206"/>
      <c r="O546" s="72"/>
      <c r="P546" s="72"/>
      <c r="Q546" s="72"/>
      <c r="R546" s="72"/>
      <c r="S546" s="72"/>
      <c r="T546" s="73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T546" s="18" t="s">
        <v>170</v>
      </c>
      <c r="AU546" s="18" t="s">
        <v>90</v>
      </c>
    </row>
    <row r="547" spans="1:65" s="13" customFormat="1" ht="10.199999999999999">
      <c r="B547" s="207"/>
      <c r="C547" s="208"/>
      <c r="D547" s="202" t="s">
        <v>172</v>
      </c>
      <c r="E547" s="209" t="s">
        <v>1</v>
      </c>
      <c r="F547" s="210" t="s">
        <v>752</v>
      </c>
      <c r="G547" s="208"/>
      <c r="H547" s="211">
        <v>192.05600000000001</v>
      </c>
      <c r="I547" s="212"/>
      <c r="J547" s="208"/>
      <c r="K547" s="208"/>
      <c r="L547" s="213"/>
      <c r="M547" s="214"/>
      <c r="N547" s="215"/>
      <c r="O547" s="215"/>
      <c r="P547" s="215"/>
      <c r="Q547" s="215"/>
      <c r="R547" s="215"/>
      <c r="S547" s="215"/>
      <c r="T547" s="216"/>
      <c r="AT547" s="217" t="s">
        <v>172</v>
      </c>
      <c r="AU547" s="217" t="s">
        <v>90</v>
      </c>
      <c r="AV547" s="13" t="s">
        <v>90</v>
      </c>
      <c r="AW547" s="13" t="s">
        <v>35</v>
      </c>
      <c r="AX547" s="13" t="s">
        <v>88</v>
      </c>
      <c r="AY547" s="217" t="s">
        <v>161</v>
      </c>
    </row>
    <row r="548" spans="1:65" s="2" customFormat="1" ht="16.5" customHeight="1">
      <c r="A548" s="35"/>
      <c r="B548" s="36"/>
      <c r="C548" s="229" t="s">
        <v>768</v>
      </c>
      <c r="D548" s="229" t="s">
        <v>290</v>
      </c>
      <c r="E548" s="230" t="s">
        <v>769</v>
      </c>
      <c r="F548" s="231" t="s">
        <v>770</v>
      </c>
      <c r="G548" s="232" t="s">
        <v>167</v>
      </c>
      <c r="H548" s="233">
        <v>25.829000000000001</v>
      </c>
      <c r="I548" s="234"/>
      <c r="J548" s="235">
        <f>ROUND(I548*H548,2)</f>
        <v>0</v>
      </c>
      <c r="K548" s="236"/>
      <c r="L548" s="237"/>
      <c r="M548" s="238" t="s">
        <v>1</v>
      </c>
      <c r="N548" s="239" t="s">
        <v>45</v>
      </c>
      <c r="O548" s="72"/>
      <c r="P548" s="198">
        <f>O548*H548</f>
        <v>0</v>
      </c>
      <c r="Q548" s="198">
        <v>2.5000000000000001E-2</v>
      </c>
      <c r="R548" s="198">
        <f>Q548*H548</f>
        <v>0.6457250000000001</v>
      </c>
      <c r="S548" s="198">
        <v>0</v>
      </c>
      <c r="T548" s="199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200" t="s">
        <v>357</v>
      </c>
      <c r="AT548" s="200" t="s">
        <v>290</v>
      </c>
      <c r="AU548" s="200" t="s">
        <v>90</v>
      </c>
      <c r="AY548" s="18" t="s">
        <v>161</v>
      </c>
      <c r="BE548" s="201">
        <f>IF(N548="základní",J548,0)</f>
        <v>0</v>
      </c>
      <c r="BF548" s="201">
        <f>IF(N548="snížená",J548,0)</f>
        <v>0</v>
      </c>
      <c r="BG548" s="201">
        <f>IF(N548="zákl. přenesená",J548,0)</f>
        <v>0</v>
      </c>
      <c r="BH548" s="201">
        <f>IF(N548="sníž. přenesená",J548,0)</f>
        <v>0</v>
      </c>
      <c r="BI548" s="201">
        <f>IF(N548="nulová",J548,0)</f>
        <v>0</v>
      </c>
      <c r="BJ548" s="18" t="s">
        <v>88</v>
      </c>
      <c r="BK548" s="201">
        <f>ROUND(I548*H548,2)</f>
        <v>0</v>
      </c>
      <c r="BL548" s="18" t="s">
        <v>260</v>
      </c>
      <c r="BM548" s="200" t="s">
        <v>771</v>
      </c>
    </row>
    <row r="549" spans="1:65" s="2" customFormat="1" ht="10.199999999999999">
      <c r="A549" s="35"/>
      <c r="B549" s="36"/>
      <c r="C549" s="37"/>
      <c r="D549" s="202" t="s">
        <v>170</v>
      </c>
      <c r="E549" s="37"/>
      <c r="F549" s="203" t="s">
        <v>770</v>
      </c>
      <c r="G549" s="37"/>
      <c r="H549" s="37"/>
      <c r="I549" s="204"/>
      <c r="J549" s="37"/>
      <c r="K549" s="37"/>
      <c r="L549" s="40"/>
      <c r="M549" s="205"/>
      <c r="N549" s="206"/>
      <c r="O549" s="72"/>
      <c r="P549" s="72"/>
      <c r="Q549" s="72"/>
      <c r="R549" s="72"/>
      <c r="S549" s="72"/>
      <c r="T549" s="73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8" t="s">
        <v>170</v>
      </c>
      <c r="AU549" s="18" t="s">
        <v>90</v>
      </c>
    </row>
    <row r="550" spans="1:65" s="13" customFormat="1" ht="10.199999999999999">
      <c r="B550" s="207"/>
      <c r="C550" s="208"/>
      <c r="D550" s="202" t="s">
        <v>172</v>
      </c>
      <c r="E550" s="209" t="s">
        <v>1</v>
      </c>
      <c r="F550" s="210" t="s">
        <v>772</v>
      </c>
      <c r="G550" s="208"/>
      <c r="H550" s="211">
        <v>24.599</v>
      </c>
      <c r="I550" s="212"/>
      <c r="J550" s="208"/>
      <c r="K550" s="208"/>
      <c r="L550" s="213"/>
      <c r="M550" s="214"/>
      <c r="N550" s="215"/>
      <c r="O550" s="215"/>
      <c r="P550" s="215"/>
      <c r="Q550" s="215"/>
      <c r="R550" s="215"/>
      <c r="S550" s="215"/>
      <c r="T550" s="216"/>
      <c r="AT550" s="217" t="s">
        <v>172</v>
      </c>
      <c r="AU550" s="217" t="s">
        <v>90</v>
      </c>
      <c r="AV550" s="13" t="s">
        <v>90</v>
      </c>
      <c r="AW550" s="13" t="s">
        <v>35</v>
      </c>
      <c r="AX550" s="13" t="s">
        <v>88</v>
      </c>
      <c r="AY550" s="217" t="s">
        <v>161</v>
      </c>
    </row>
    <row r="551" spans="1:65" s="13" customFormat="1" ht="10.199999999999999">
      <c r="B551" s="207"/>
      <c r="C551" s="208"/>
      <c r="D551" s="202" t="s">
        <v>172</v>
      </c>
      <c r="E551" s="208"/>
      <c r="F551" s="210" t="s">
        <v>773</v>
      </c>
      <c r="G551" s="208"/>
      <c r="H551" s="211">
        <v>25.829000000000001</v>
      </c>
      <c r="I551" s="212"/>
      <c r="J551" s="208"/>
      <c r="K551" s="208"/>
      <c r="L551" s="213"/>
      <c r="M551" s="214"/>
      <c r="N551" s="215"/>
      <c r="O551" s="215"/>
      <c r="P551" s="215"/>
      <c r="Q551" s="215"/>
      <c r="R551" s="215"/>
      <c r="S551" s="215"/>
      <c r="T551" s="216"/>
      <c r="AT551" s="217" t="s">
        <v>172</v>
      </c>
      <c r="AU551" s="217" t="s">
        <v>90</v>
      </c>
      <c r="AV551" s="13" t="s">
        <v>90</v>
      </c>
      <c r="AW551" s="13" t="s">
        <v>4</v>
      </c>
      <c r="AX551" s="13" t="s">
        <v>88</v>
      </c>
      <c r="AY551" s="217" t="s">
        <v>161</v>
      </c>
    </row>
    <row r="552" spans="1:65" s="2" customFormat="1" ht="24.15" customHeight="1">
      <c r="A552" s="35"/>
      <c r="B552" s="36"/>
      <c r="C552" s="188" t="s">
        <v>774</v>
      </c>
      <c r="D552" s="188" t="s">
        <v>164</v>
      </c>
      <c r="E552" s="189" t="s">
        <v>775</v>
      </c>
      <c r="F552" s="190" t="s">
        <v>776</v>
      </c>
      <c r="G552" s="191" t="s">
        <v>655</v>
      </c>
      <c r="H552" s="261"/>
      <c r="I552" s="193"/>
      <c r="J552" s="194">
        <f>ROUND(I552*H552,2)</f>
        <v>0</v>
      </c>
      <c r="K552" s="195"/>
      <c r="L552" s="40"/>
      <c r="M552" s="196" t="s">
        <v>1</v>
      </c>
      <c r="N552" s="197" t="s">
        <v>45</v>
      </c>
      <c r="O552" s="72"/>
      <c r="P552" s="198">
        <f>O552*H552</f>
        <v>0</v>
      </c>
      <c r="Q552" s="198">
        <v>0</v>
      </c>
      <c r="R552" s="198">
        <f>Q552*H552</f>
        <v>0</v>
      </c>
      <c r="S552" s="198">
        <v>0</v>
      </c>
      <c r="T552" s="199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200" t="s">
        <v>260</v>
      </c>
      <c r="AT552" s="200" t="s">
        <v>164</v>
      </c>
      <c r="AU552" s="200" t="s">
        <v>90</v>
      </c>
      <c r="AY552" s="18" t="s">
        <v>161</v>
      </c>
      <c r="BE552" s="201">
        <f>IF(N552="základní",J552,0)</f>
        <v>0</v>
      </c>
      <c r="BF552" s="201">
        <f>IF(N552="snížená",J552,0)</f>
        <v>0</v>
      </c>
      <c r="BG552" s="201">
        <f>IF(N552="zákl. přenesená",J552,0)</f>
        <v>0</v>
      </c>
      <c r="BH552" s="201">
        <f>IF(N552="sníž. přenesená",J552,0)</f>
        <v>0</v>
      </c>
      <c r="BI552" s="201">
        <f>IF(N552="nulová",J552,0)</f>
        <v>0</v>
      </c>
      <c r="BJ552" s="18" t="s">
        <v>88</v>
      </c>
      <c r="BK552" s="201">
        <f>ROUND(I552*H552,2)</f>
        <v>0</v>
      </c>
      <c r="BL552" s="18" t="s">
        <v>260</v>
      </c>
      <c r="BM552" s="200" t="s">
        <v>777</v>
      </c>
    </row>
    <row r="553" spans="1:65" s="2" customFormat="1" ht="28.8">
      <c r="A553" s="35"/>
      <c r="B553" s="36"/>
      <c r="C553" s="37"/>
      <c r="D553" s="202" t="s">
        <v>170</v>
      </c>
      <c r="E553" s="37"/>
      <c r="F553" s="203" t="s">
        <v>778</v>
      </c>
      <c r="G553" s="37"/>
      <c r="H553" s="37"/>
      <c r="I553" s="204"/>
      <c r="J553" s="37"/>
      <c r="K553" s="37"/>
      <c r="L553" s="40"/>
      <c r="M553" s="205"/>
      <c r="N553" s="206"/>
      <c r="O553" s="72"/>
      <c r="P553" s="72"/>
      <c r="Q553" s="72"/>
      <c r="R553" s="72"/>
      <c r="S553" s="72"/>
      <c r="T553" s="73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170</v>
      </c>
      <c r="AU553" s="18" t="s">
        <v>90</v>
      </c>
    </row>
    <row r="554" spans="1:65" s="12" customFormat="1" ht="22.8" customHeight="1">
      <c r="B554" s="172"/>
      <c r="C554" s="173"/>
      <c r="D554" s="174" t="s">
        <v>79</v>
      </c>
      <c r="E554" s="186" t="s">
        <v>779</v>
      </c>
      <c r="F554" s="186" t="s">
        <v>780</v>
      </c>
      <c r="G554" s="173"/>
      <c r="H554" s="173"/>
      <c r="I554" s="176"/>
      <c r="J554" s="187">
        <f>BK554</f>
        <v>0</v>
      </c>
      <c r="K554" s="173"/>
      <c r="L554" s="178"/>
      <c r="M554" s="179"/>
      <c r="N554" s="180"/>
      <c r="O554" s="180"/>
      <c r="P554" s="181">
        <f>SUM(P555:P556)</f>
        <v>0</v>
      </c>
      <c r="Q554" s="180"/>
      <c r="R554" s="181">
        <f>SUM(R555:R556)</f>
        <v>6.8399999999999997E-3</v>
      </c>
      <c r="S554" s="180"/>
      <c r="T554" s="182">
        <f>SUM(T555:T556)</f>
        <v>0</v>
      </c>
      <c r="AR554" s="183" t="s">
        <v>90</v>
      </c>
      <c r="AT554" s="184" t="s">
        <v>79</v>
      </c>
      <c r="AU554" s="184" t="s">
        <v>88</v>
      </c>
      <c r="AY554" s="183" t="s">
        <v>161</v>
      </c>
      <c r="BK554" s="185">
        <f>SUM(BK555:BK556)</f>
        <v>0</v>
      </c>
    </row>
    <row r="555" spans="1:65" s="2" customFormat="1" ht="24.15" customHeight="1">
      <c r="A555" s="35"/>
      <c r="B555" s="36"/>
      <c r="C555" s="188" t="s">
        <v>781</v>
      </c>
      <c r="D555" s="188" t="s">
        <v>164</v>
      </c>
      <c r="E555" s="189" t="s">
        <v>782</v>
      </c>
      <c r="F555" s="190" t="s">
        <v>783</v>
      </c>
      <c r="G555" s="191" t="s">
        <v>233</v>
      </c>
      <c r="H555" s="192">
        <v>2</v>
      </c>
      <c r="I555" s="193"/>
      <c r="J555" s="194">
        <f>ROUND(I555*H555,2)</f>
        <v>0</v>
      </c>
      <c r="K555" s="195"/>
      <c r="L555" s="40"/>
      <c r="M555" s="196" t="s">
        <v>1</v>
      </c>
      <c r="N555" s="197" t="s">
        <v>45</v>
      </c>
      <c r="O555" s="72"/>
      <c r="P555" s="198">
        <f>O555*H555</f>
        <v>0</v>
      </c>
      <c r="Q555" s="198">
        <v>3.4199999999999999E-3</v>
      </c>
      <c r="R555" s="198">
        <f>Q555*H555</f>
        <v>6.8399999999999997E-3</v>
      </c>
      <c r="S555" s="198">
        <v>0</v>
      </c>
      <c r="T555" s="199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200" t="s">
        <v>260</v>
      </c>
      <c r="AT555" s="200" t="s">
        <v>164</v>
      </c>
      <c r="AU555" s="200" t="s">
        <v>90</v>
      </c>
      <c r="AY555" s="18" t="s">
        <v>161</v>
      </c>
      <c r="BE555" s="201">
        <f>IF(N555="základní",J555,0)</f>
        <v>0</v>
      </c>
      <c r="BF555" s="201">
        <f>IF(N555="snížená",J555,0)</f>
        <v>0</v>
      </c>
      <c r="BG555" s="201">
        <f>IF(N555="zákl. přenesená",J555,0)</f>
        <v>0</v>
      </c>
      <c r="BH555" s="201">
        <f>IF(N555="sníž. přenesená",J555,0)</f>
        <v>0</v>
      </c>
      <c r="BI555" s="201">
        <f>IF(N555="nulová",J555,0)</f>
        <v>0</v>
      </c>
      <c r="BJ555" s="18" t="s">
        <v>88</v>
      </c>
      <c r="BK555" s="201">
        <f>ROUND(I555*H555,2)</f>
        <v>0</v>
      </c>
      <c r="BL555" s="18" t="s">
        <v>260</v>
      </c>
      <c r="BM555" s="200" t="s">
        <v>784</v>
      </c>
    </row>
    <row r="556" spans="1:65" s="2" customFormat="1" ht="19.2">
      <c r="A556" s="35"/>
      <c r="B556" s="36"/>
      <c r="C556" s="37"/>
      <c r="D556" s="202" t="s">
        <v>170</v>
      </c>
      <c r="E556" s="37"/>
      <c r="F556" s="203" t="s">
        <v>785</v>
      </c>
      <c r="G556" s="37"/>
      <c r="H556" s="37"/>
      <c r="I556" s="204"/>
      <c r="J556" s="37"/>
      <c r="K556" s="37"/>
      <c r="L556" s="40"/>
      <c r="M556" s="205"/>
      <c r="N556" s="206"/>
      <c r="O556" s="72"/>
      <c r="P556" s="72"/>
      <c r="Q556" s="72"/>
      <c r="R556" s="72"/>
      <c r="S556" s="72"/>
      <c r="T556" s="73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T556" s="18" t="s">
        <v>170</v>
      </c>
      <c r="AU556" s="18" t="s">
        <v>90</v>
      </c>
    </row>
    <row r="557" spans="1:65" s="12" customFormat="1" ht="22.8" customHeight="1">
      <c r="B557" s="172"/>
      <c r="C557" s="173"/>
      <c r="D557" s="174" t="s">
        <v>79</v>
      </c>
      <c r="E557" s="186" t="s">
        <v>786</v>
      </c>
      <c r="F557" s="186" t="s">
        <v>787</v>
      </c>
      <c r="G557" s="173"/>
      <c r="H557" s="173"/>
      <c r="I557" s="176"/>
      <c r="J557" s="187">
        <f>BK557</f>
        <v>0</v>
      </c>
      <c r="K557" s="173"/>
      <c r="L557" s="178"/>
      <c r="M557" s="179"/>
      <c r="N557" s="180"/>
      <c r="O557" s="180"/>
      <c r="P557" s="181">
        <f>SUM(P558:P565)</f>
        <v>0</v>
      </c>
      <c r="Q557" s="180"/>
      <c r="R557" s="181">
        <f>SUM(R558:R565)</f>
        <v>6.9816000000000001E-3</v>
      </c>
      <c r="S557" s="180"/>
      <c r="T557" s="182">
        <f>SUM(T558:T565)</f>
        <v>0</v>
      </c>
      <c r="AR557" s="183" t="s">
        <v>90</v>
      </c>
      <c r="AT557" s="184" t="s">
        <v>79</v>
      </c>
      <c r="AU557" s="184" t="s">
        <v>88</v>
      </c>
      <c r="AY557" s="183" t="s">
        <v>161</v>
      </c>
      <c r="BK557" s="185">
        <f>SUM(BK558:BK565)</f>
        <v>0</v>
      </c>
    </row>
    <row r="558" spans="1:65" s="2" customFormat="1" ht="24.15" customHeight="1">
      <c r="A558" s="35"/>
      <c r="B558" s="36"/>
      <c r="C558" s="188" t="s">
        <v>788</v>
      </c>
      <c r="D558" s="188" t="s">
        <v>164</v>
      </c>
      <c r="E558" s="189" t="s">
        <v>789</v>
      </c>
      <c r="F558" s="190" t="s">
        <v>790</v>
      </c>
      <c r="G558" s="191" t="s">
        <v>211</v>
      </c>
      <c r="H558" s="192">
        <v>116.36</v>
      </c>
      <c r="I558" s="193"/>
      <c r="J558" s="194">
        <f>ROUND(I558*H558,2)</f>
        <v>0</v>
      </c>
      <c r="K558" s="195"/>
      <c r="L558" s="40"/>
      <c r="M558" s="196" t="s">
        <v>1</v>
      </c>
      <c r="N558" s="197" t="s">
        <v>45</v>
      </c>
      <c r="O558" s="72"/>
      <c r="P558" s="198">
        <f>O558*H558</f>
        <v>0</v>
      </c>
      <c r="Q558" s="198">
        <v>6.0000000000000002E-5</v>
      </c>
      <c r="R558" s="198">
        <f>Q558*H558</f>
        <v>6.9816000000000001E-3</v>
      </c>
      <c r="S558" s="198">
        <v>0</v>
      </c>
      <c r="T558" s="199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200" t="s">
        <v>260</v>
      </c>
      <c r="AT558" s="200" t="s">
        <v>164</v>
      </c>
      <c r="AU558" s="200" t="s">
        <v>90</v>
      </c>
      <c r="AY558" s="18" t="s">
        <v>161</v>
      </c>
      <c r="BE558" s="201">
        <f>IF(N558="základní",J558,0)</f>
        <v>0</v>
      </c>
      <c r="BF558" s="201">
        <f>IF(N558="snížená",J558,0)</f>
        <v>0</v>
      </c>
      <c r="BG558" s="201">
        <f>IF(N558="zákl. přenesená",J558,0)</f>
        <v>0</v>
      </c>
      <c r="BH558" s="201">
        <f>IF(N558="sníž. přenesená",J558,0)</f>
        <v>0</v>
      </c>
      <c r="BI558" s="201">
        <f>IF(N558="nulová",J558,0)</f>
        <v>0</v>
      </c>
      <c r="BJ558" s="18" t="s">
        <v>88</v>
      </c>
      <c r="BK558" s="201">
        <f>ROUND(I558*H558,2)</f>
        <v>0</v>
      </c>
      <c r="BL558" s="18" t="s">
        <v>260</v>
      </c>
      <c r="BM558" s="200" t="s">
        <v>791</v>
      </c>
    </row>
    <row r="559" spans="1:65" s="2" customFormat="1" ht="19.2">
      <c r="A559" s="35"/>
      <c r="B559" s="36"/>
      <c r="C559" s="37"/>
      <c r="D559" s="202" t="s">
        <v>170</v>
      </c>
      <c r="E559" s="37"/>
      <c r="F559" s="203" t="s">
        <v>792</v>
      </c>
      <c r="G559" s="37"/>
      <c r="H559" s="37"/>
      <c r="I559" s="204"/>
      <c r="J559" s="37"/>
      <c r="K559" s="37"/>
      <c r="L559" s="40"/>
      <c r="M559" s="205"/>
      <c r="N559" s="206"/>
      <c r="O559" s="72"/>
      <c r="P559" s="72"/>
      <c r="Q559" s="72"/>
      <c r="R559" s="72"/>
      <c r="S559" s="72"/>
      <c r="T559" s="73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T559" s="18" t="s">
        <v>170</v>
      </c>
      <c r="AU559" s="18" t="s">
        <v>90</v>
      </c>
    </row>
    <row r="560" spans="1:65" s="13" customFormat="1" ht="10.199999999999999">
      <c r="B560" s="207"/>
      <c r="C560" s="208"/>
      <c r="D560" s="202" t="s">
        <v>172</v>
      </c>
      <c r="E560" s="209" t="s">
        <v>1</v>
      </c>
      <c r="F560" s="210" t="s">
        <v>793</v>
      </c>
      <c r="G560" s="208"/>
      <c r="H560" s="211">
        <v>36.840000000000003</v>
      </c>
      <c r="I560" s="212"/>
      <c r="J560" s="208"/>
      <c r="K560" s="208"/>
      <c r="L560" s="213"/>
      <c r="M560" s="214"/>
      <c r="N560" s="215"/>
      <c r="O560" s="215"/>
      <c r="P560" s="215"/>
      <c r="Q560" s="215"/>
      <c r="R560" s="215"/>
      <c r="S560" s="215"/>
      <c r="T560" s="216"/>
      <c r="AT560" s="217" t="s">
        <v>172</v>
      </c>
      <c r="AU560" s="217" t="s">
        <v>90</v>
      </c>
      <c r="AV560" s="13" t="s">
        <v>90</v>
      </c>
      <c r="AW560" s="13" t="s">
        <v>35</v>
      </c>
      <c r="AX560" s="13" t="s">
        <v>80</v>
      </c>
      <c r="AY560" s="217" t="s">
        <v>161</v>
      </c>
    </row>
    <row r="561" spans="1:65" s="13" customFormat="1" ht="10.199999999999999">
      <c r="B561" s="207"/>
      <c r="C561" s="208"/>
      <c r="D561" s="202" t="s">
        <v>172</v>
      </c>
      <c r="E561" s="209" t="s">
        <v>1</v>
      </c>
      <c r="F561" s="210" t="s">
        <v>794</v>
      </c>
      <c r="G561" s="208"/>
      <c r="H561" s="211">
        <v>54.87</v>
      </c>
      <c r="I561" s="212"/>
      <c r="J561" s="208"/>
      <c r="K561" s="208"/>
      <c r="L561" s="213"/>
      <c r="M561" s="214"/>
      <c r="N561" s="215"/>
      <c r="O561" s="215"/>
      <c r="P561" s="215"/>
      <c r="Q561" s="215"/>
      <c r="R561" s="215"/>
      <c r="S561" s="215"/>
      <c r="T561" s="216"/>
      <c r="AT561" s="217" t="s">
        <v>172</v>
      </c>
      <c r="AU561" s="217" t="s">
        <v>90</v>
      </c>
      <c r="AV561" s="13" t="s">
        <v>90</v>
      </c>
      <c r="AW561" s="13" t="s">
        <v>35</v>
      </c>
      <c r="AX561" s="13" t="s">
        <v>80</v>
      </c>
      <c r="AY561" s="217" t="s">
        <v>161</v>
      </c>
    </row>
    <row r="562" spans="1:65" s="13" customFormat="1" ht="10.199999999999999">
      <c r="B562" s="207"/>
      <c r="C562" s="208"/>
      <c r="D562" s="202" t="s">
        <v>172</v>
      </c>
      <c r="E562" s="209" t="s">
        <v>1</v>
      </c>
      <c r="F562" s="210" t="s">
        <v>795</v>
      </c>
      <c r="G562" s="208"/>
      <c r="H562" s="211">
        <v>8.3000000000000007</v>
      </c>
      <c r="I562" s="212"/>
      <c r="J562" s="208"/>
      <c r="K562" s="208"/>
      <c r="L562" s="213"/>
      <c r="M562" s="214"/>
      <c r="N562" s="215"/>
      <c r="O562" s="215"/>
      <c r="P562" s="215"/>
      <c r="Q562" s="215"/>
      <c r="R562" s="215"/>
      <c r="S562" s="215"/>
      <c r="T562" s="216"/>
      <c r="AT562" s="217" t="s">
        <v>172</v>
      </c>
      <c r="AU562" s="217" t="s">
        <v>90</v>
      </c>
      <c r="AV562" s="13" t="s">
        <v>90</v>
      </c>
      <c r="AW562" s="13" t="s">
        <v>35</v>
      </c>
      <c r="AX562" s="13" t="s">
        <v>80</v>
      </c>
      <c r="AY562" s="217" t="s">
        <v>161</v>
      </c>
    </row>
    <row r="563" spans="1:65" s="13" customFormat="1" ht="10.199999999999999">
      <c r="B563" s="207"/>
      <c r="C563" s="208"/>
      <c r="D563" s="202" t="s">
        <v>172</v>
      </c>
      <c r="E563" s="209" t="s">
        <v>1</v>
      </c>
      <c r="F563" s="210" t="s">
        <v>796</v>
      </c>
      <c r="G563" s="208"/>
      <c r="H563" s="211">
        <v>7.125</v>
      </c>
      <c r="I563" s="212"/>
      <c r="J563" s="208"/>
      <c r="K563" s="208"/>
      <c r="L563" s="213"/>
      <c r="M563" s="214"/>
      <c r="N563" s="215"/>
      <c r="O563" s="215"/>
      <c r="P563" s="215"/>
      <c r="Q563" s="215"/>
      <c r="R563" s="215"/>
      <c r="S563" s="215"/>
      <c r="T563" s="216"/>
      <c r="AT563" s="217" t="s">
        <v>172</v>
      </c>
      <c r="AU563" s="217" t="s">
        <v>90</v>
      </c>
      <c r="AV563" s="13" t="s">
        <v>90</v>
      </c>
      <c r="AW563" s="13" t="s">
        <v>35</v>
      </c>
      <c r="AX563" s="13" t="s">
        <v>80</v>
      </c>
      <c r="AY563" s="217" t="s">
        <v>161</v>
      </c>
    </row>
    <row r="564" spans="1:65" s="13" customFormat="1" ht="10.199999999999999">
      <c r="B564" s="207"/>
      <c r="C564" s="208"/>
      <c r="D564" s="202" t="s">
        <v>172</v>
      </c>
      <c r="E564" s="209" t="s">
        <v>1</v>
      </c>
      <c r="F564" s="210" t="s">
        <v>797</v>
      </c>
      <c r="G564" s="208"/>
      <c r="H564" s="211">
        <v>9.2249999999999996</v>
      </c>
      <c r="I564" s="212"/>
      <c r="J564" s="208"/>
      <c r="K564" s="208"/>
      <c r="L564" s="213"/>
      <c r="M564" s="214"/>
      <c r="N564" s="215"/>
      <c r="O564" s="215"/>
      <c r="P564" s="215"/>
      <c r="Q564" s="215"/>
      <c r="R564" s="215"/>
      <c r="S564" s="215"/>
      <c r="T564" s="216"/>
      <c r="AT564" s="217" t="s">
        <v>172</v>
      </c>
      <c r="AU564" s="217" t="s">
        <v>90</v>
      </c>
      <c r="AV564" s="13" t="s">
        <v>90</v>
      </c>
      <c r="AW564" s="13" t="s">
        <v>35</v>
      </c>
      <c r="AX564" s="13" t="s">
        <v>80</v>
      </c>
      <c r="AY564" s="217" t="s">
        <v>161</v>
      </c>
    </row>
    <row r="565" spans="1:65" s="14" customFormat="1" ht="10.199999999999999">
      <c r="B565" s="218"/>
      <c r="C565" s="219"/>
      <c r="D565" s="202" t="s">
        <v>172</v>
      </c>
      <c r="E565" s="220" t="s">
        <v>1</v>
      </c>
      <c r="F565" s="221" t="s">
        <v>266</v>
      </c>
      <c r="G565" s="219"/>
      <c r="H565" s="222">
        <v>116.36</v>
      </c>
      <c r="I565" s="223"/>
      <c r="J565" s="219"/>
      <c r="K565" s="219"/>
      <c r="L565" s="224"/>
      <c r="M565" s="225"/>
      <c r="N565" s="226"/>
      <c r="O565" s="226"/>
      <c r="P565" s="226"/>
      <c r="Q565" s="226"/>
      <c r="R565" s="226"/>
      <c r="S565" s="226"/>
      <c r="T565" s="227"/>
      <c r="AT565" s="228" t="s">
        <v>172</v>
      </c>
      <c r="AU565" s="228" t="s">
        <v>90</v>
      </c>
      <c r="AV565" s="14" t="s">
        <v>168</v>
      </c>
      <c r="AW565" s="14" t="s">
        <v>35</v>
      </c>
      <c r="AX565" s="14" t="s">
        <v>88</v>
      </c>
      <c r="AY565" s="228" t="s">
        <v>161</v>
      </c>
    </row>
    <row r="566" spans="1:65" s="12" customFormat="1" ht="22.8" customHeight="1">
      <c r="B566" s="172"/>
      <c r="C566" s="173"/>
      <c r="D566" s="174" t="s">
        <v>79</v>
      </c>
      <c r="E566" s="186" t="s">
        <v>798</v>
      </c>
      <c r="F566" s="186" t="s">
        <v>799</v>
      </c>
      <c r="G566" s="173"/>
      <c r="H566" s="173"/>
      <c r="I566" s="176"/>
      <c r="J566" s="187">
        <f>BK566</f>
        <v>0</v>
      </c>
      <c r="K566" s="173"/>
      <c r="L566" s="178"/>
      <c r="M566" s="179"/>
      <c r="N566" s="180"/>
      <c r="O566" s="180"/>
      <c r="P566" s="181">
        <f>SUM(P567:P571)</f>
        <v>0</v>
      </c>
      <c r="Q566" s="180"/>
      <c r="R566" s="181">
        <f>SUM(R567:R571)</f>
        <v>0.3868316</v>
      </c>
      <c r="S566" s="180"/>
      <c r="T566" s="182">
        <f>SUM(T567:T571)</f>
        <v>0</v>
      </c>
      <c r="AR566" s="183" t="s">
        <v>90</v>
      </c>
      <c r="AT566" s="184" t="s">
        <v>79</v>
      </c>
      <c r="AU566" s="184" t="s">
        <v>88</v>
      </c>
      <c r="AY566" s="183" t="s">
        <v>161</v>
      </c>
      <c r="BK566" s="185">
        <f>SUM(BK567:BK571)</f>
        <v>0</v>
      </c>
    </row>
    <row r="567" spans="1:65" s="2" customFormat="1" ht="24.15" customHeight="1">
      <c r="A567" s="35"/>
      <c r="B567" s="36"/>
      <c r="C567" s="188" t="s">
        <v>800</v>
      </c>
      <c r="D567" s="188" t="s">
        <v>164</v>
      </c>
      <c r="E567" s="189" t="s">
        <v>801</v>
      </c>
      <c r="F567" s="190" t="s">
        <v>802</v>
      </c>
      <c r="G567" s="191" t="s">
        <v>176</v>
      </c>
      <c r="H567" s="192">
        <v>27.71</v>
      </c>
      <c r="I567" s="193"/>
      <c r="J567" s="194">
        <f>ROUND(I567*H567,2)</f>
        <v>0</v>
      </c>
      <c r="K567" s="195"/>
      <c r="L567" s="40"/>
      <c r="M567" s="196" t="s">
        <v>1</v>
      </c>
      <c r="N567" s="197" t="s">
        <v>45</v>
      </c>
      <c r="O567" s="72"/>
      <c r="P567" s="198">
        <f>O567*H567</f>
        <v>0</v>
      </c>
      <c r="Q567" s="198">
        <v>1.396E-2</v>
      </c>
      <c r="R567" s="198">
        <f>Q567*H567</f>
        <v>0.3868316</v>
      </c>
      <c r="S567" s="198">
        <v>0</v>
      </c>
      <c r="T567" s="199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200" t="s">
        <v>260</v>
      </c>
      <c r="AT567" s="200" t="s">
        <v>164</v>
      </c>
      <c r="AU567" s="200" t="s">
        <v>90</v>
      </c>
      <c r="AY567" s="18" t="s">
        <v>161</v>
      </c>
      <c r="BE567" s="201">
        <f>IF(N567="základní",J567,0)</f>
        <v>0</v>
      </c>
      <c r="BF567" s="201">
        <f>IF(N567="snížená",J567,0)</f>
        <v>0</v>
      </c>
      <c r="BG567" s="201">
        <f>IF(N567="zákl. přenesená",J567,0)</f>
        <v>0</v>
      </c>
      <c r="BH567" s="201">
        <f>IF(N567="sníž. přenesená",J567,0)</f>
        <v>0</v>
      </c>
      <c r="BI567" s="201">
        <f>IF(N567="nulová",J567,0)</f>
        <v>0</v>
      </c>
      <c r="BJ567" s="18" t="s">
        <v>88</v>
      </c>
      <c r="BK567" s="201">
        <f>ROUND(I567*H567,2)</f>
        <v>0</v>
      </c>
      <c r="BL567" s="18" t="s">
        <v>260</v>
      </c>
      <c r="BM567" s="200" t="s">
        <v>803</v>
      </c>
    </row>
    <row r="568" spans="1:65" s="2" customFormat="1" ht="28.8">
      <c r="A568" s="35"/>
      <c r="B568" s="36"/>
      <c r="C568" s="37"/>
      <c r="D568" s="202" t="s">
        <v>170</v>
      </c>
      <c r="E568" s="37"/>
      <c r="F568" s="203" t="s">
        <v>804</v>
      </c>
      <c r="G568" s="37"/>
      <c r="H568" s="37"/>
      <c r="I568" s="204"/>
      <c r="J568" s="37"/>
      <c r="K568" s="37"/>
      <c r="L568" s="40"/>
      <c r="M568" s="205"/>
      <c r="N568" s="206"/>
      <c r="O568" s="72"/>
      <c r="P568" s="72"/>
      <c r="Q568" s="72"/>
      <c r="R568" s="72"/>
      <c r="S568" s="72"/>
      <c r="T568" s="73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T568" s="18" t="s">
        <v>170</v>
      </c>
      <c r="AU568" s="18" t="s">
        <v>90</v>
      </c>
    </row>
    <row r="569" spans="1:65" s="13" customFormat="1" ht="10.199999999999999">
      <c r="B569" s="207"/>
      <c r="C569" s="208"/>
      <c r="D569" s="202" t="s">
        <v>172</v>
      </c>
      <c r="E569" s="209" t="s">
        <v>1</v>
      </c>
      <c r="F569" s="210" t="s">
        <v>734</v>
      </c>
      <c r="G569" s="208"/>
      <c r="H569" s="211">
        <v>27.71</v>
      </c>
      <c r="I569" s="212"/>
      <c r="J569" s="208"/>
      <c r="K569" s="208"/>
      <c r="L569" s="213"/>
      <c r="M569" s="214"/>
      <c r="N569" s="215"/>
      <c r="O569" s="215"/>
      <c r="P569" s="215"/>
      <c r="Q569" s="215"/>
      <c r="R569" s="215"/>
      <c r="S569" s="215"/>
      <c r="T569" s="216"/>
      <c r="AT569" s="217" t="s">
        <v>172</v>
      </c>
      <c r="AU569" s="217" t="s">
        <v>90</v>
      </c>
      <c r="AV569" s="13" t="s">
        <v>90</v>
      </c>
      <c r="AW569" s="13" t="s">
        <v>35</v>
      </c>
      <c r="AX569" s="13" t="s">
        <v>88</v>
      </c>
      <c r="AY569" s="217" t="s">
        <v>161</v>
      </c>
    </row>
    <row r="570" spans="1:65" s="2" customFormat="1" ht="24.15" customHeight="1">
      <c r="A570" s="35"/>
      <c r="B570" s="36"/>
      <c r="C570" s="188" t="s">
        <v>805</v>
      </c>
      <c r="D570" s="188" t="s">
        <v>164</v>
      </c>
      <c r="E570" s="189" t="s">
        <v>806</v>
      </c>
      <c r="F570" s="190" t="s">
        <v>807</v>
      </c>
      <c r="G570" s="191" t="s">
        <v>655</v>
      </c>
      <c r="H570" s="261"/>
      <c r="I570" s="193"/>
      <c r="J570" s="194">
        <f>ROUND(I570*H570,2)</f>
        <v>0</v>
      </c>
      <c r="K570" s="195"/>
      <c r="L570" s="40"/>
      <c r="M570" s="196" t="s">
        <v>1</v>
      </c>
      <c r="N570" s="197" t="s">
        <v>45</v>
      </c>
      <c r="O570" s="72"/>
      <c r="P570" s="198">
        <f>O570*H570</f>
        <v>0</v>
      </c>
      <c r="Q570" s="198">
        <v>0</v>
      </c>
      <c r="R570" s="198">
        <f>Q570*H570</f>
        <v>0</v>
      </c>
      <c r="S570" s="198">
        <v>0</v>
      </c>
      <c r="T570" s="199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200" t="s">
        <v>260</v>
      </c>
      <c r="AT570" s="200" t="s">
        <v>164</v>
      </c>
      <c r="AU570" s="200" t="s">
        <v>90</v>
      </c>
      <c r="AY570" s="18" t="s">
        <v>161</v>
      </c>
      <c r="BE570" s="201">
        <f>IF(N570="základní",J570,0)</f>
        <v>0</v>
      </c>
      <c r="BF570" s="201">
        <f>IF(N570="snížená",J570,0)</f>
        <v>0</v>
      </c>
      <c r="BG570" s="201">
        <f>IF(N570="zákl. přenesená",J570,0)</f>
        <v>0</v>
      </c>
      <c r="BH570" s="201">
        <f>IF(N570="sníž. přenesená",J570,0)</f>
        <v>0</v>
      </c>
      <c r="BI570" s="201">
        <f>IF(N570="nulová",J570,0)</f>
        <v>0</v>
      </c>
      <c r="BJ570" s="18" t="s">
        <v>88</v>
      </c>
      <c r="BK570" s="201">
        <f>ROUND(I570*H570,2)</f>
        <v>0</v>
      </c>
      <c r="BL570" s="18" t="s">
        <v>260</v>
      </c>
      <c r="BM570" s="200" t="s">
        <v>808</v>
      </c>
    </row>
    <row r="571" spans="1:65" s="2" customFormat="1" ht="28.8">
      <c r="A571" s="35"/>
      <c r="B571" s="36"/>
      <c r="C571" s="37"/>
      <c r="D571" s="202" t="s">
        <v>170</v>
      </c>
      <c r="E571" s="37"/>
      <c r="F571" s="203" t="s">
        <v>809</v>
      </c>
      <c r="G571" s="37"/>
      <c r="H571" s="37"/>
      <c r="I571" s="204"/>
      <c r="J571" s="37"/>
      <c r="K571" s="37"/>
      <c r="L571" s="40"/>
      <c r="M571" s="205"/>
      <c r="N571" s="206"/>
      <c r="O571" s="72"/>
      <c r="P571" s="72"/>
      <c r="Q571" s="72"/>
      <c r="R571" s="72"/>
      <c r="S571" s="72"/>
      <c r="T571" s="73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T571" s="18" t="s">
        <v>170</v>
      </c>
      <c r="AU571" s="18" t="s">
        <v>90</v>
      </c>
    </row>
    <row r="572" spans="1:65" s="12" customFormat="1" ht="22.8" customHeight="1">
      <c r="B572" s="172"/>
      <c r="C572" s="173"/>
      <c r="D572" s="174" t="s">
        <v>79</v>
      </c>
      <c r="E572" s="186" t="s">
        <v>810</v>
      </c>
      <c r="F572" s="186" t="s">
        <v>811</v>
      </c>
      <c r="G572" s="173"/>
      <c r="H572" s="173"/>
      <c r="I572" s="176"/>
      <c r="J572" s="187">
        <f>BK572</f>
        <v>0</v>
      </c>
      <c r="K572" s="173"/>
      <c r="L572" s="178"/>
      <c r="M572" s="179"/>
      <c r="N572" s="180"/>
      <c r="O572" s="180"/>
      <c r="P572" s="181">
        <f>SUM(P573:P597)</f>
        <v>0</v>
      </c>
      <c r="Q572" s="180"/>
      <c r="R572" s="181">
        <f>SUM(R573:R597)</f>
        <v>2.0911569999999999</v>
      </c>
      <c r="S572" s="180"/>
      <c r="T572" s="182">
        <f>SUM(T573:T597)</f>
        <v>0</v>
      </c>
      <c r="AR572" s="183" t="s">
        <v>90</v>
      </c>
      <c r="AT572" s="184" t="s">
        <v>79</v>
      </c>
      <c r="AU572" s="184" t="s">
        <v>88</v>
      </c>
      <c r="AY572" s="183" t="s">
        <v>161</v>
      </c>
      <c r="BK572" s="185">
        <f>SUM(BK573:BK597)</f>
        <v>0</v>
      </c>
    </row>
    <row r="573" spans="1:65" s="2" customFormat="1" ht="24.15" customHeight="1">
      <c r="A573" s="35"/>
      <c r="B573" s="36"/>
      <c r="C573" s="188" t="s">
        <v>812</v>
      </c>
      <c r="D573" s="188" t="s">
        <v>164</v>
      </c>
      <c r="E573" s="189" t="s">
        <v>813</v>
      </c>
      <c r="F573" s="190" t="s">
        <v>814</v>
      </c>
      <c r="G573" s="191" t="s">
        <v>176</v>
      </c>
      <c r="H573" s="192">
        <v>119.7</v>
      </c>
      <c r="I573" s="193"/>
      <c r="J573" s="194">
        <f>ROUND(I573*H573,2)</f>
        <v>0</v>
      </c>
      <c r="K573" s="195"/>
      <c r="L573" s="40"/>
      <c r="M573" s="196" t="s">
        <v>1</v>
      </c>
      <c r="N573" s="197" t="s">
        <v>45</v>
      </c>
      <c r="O573" s="72"/>
      <c r="P573" s="198">
        <f>O573*H573</f>
        <v>0</v>
      </c>
      <c r="Q573" s="198">
        <v>1.2200000000000001E-2</v>
      </c>
      <c r="R573" s="198">
        <f>Q573*H573</f>
        <v>1.4603400000000002</v>
      </c>
      <c r="S573" s="198">
        <v>0</v>
      </c>
      <c r="T573" s="199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200" t="s">
        <v>260</v>
      </c>
      <c r="AT573" s="200" t="s">
        <v>164</v>
      </c>
      <c r="AU573" s="200" t="s">
        <v>90</v>
      </c>
      <c r="AY573" s="18" t="s">
        <v>161</v>
      </c>
      <c r="BE573" s="201">
        <f>IF(N573="základní",J573,0)</f>
        <v>0</v>
      </c>
      <c r="BF573" s="201">
        <f>IF(N573="snížená",J573,0)</f>
        <v>0</v>
      </c>
      <c r="BG573" s="201">
        <f>IF(N573="zákl. přenesená",J573,0)</f>
        <v>0</v>
      </c>
      <c r="BH573" s="201">
        <f>IF(N573="sníž. přenesená",J573,0)</f>
        <v>0</v>
      </c>
      <c r="BI573" s="201">
        <f>IF(N573="nulová",J573,0)</f>
        <v>0</v>
      </c>
      <c r="BJ573" s="18" t="s">
        <v>88</v>
      </c>
      <c r="BK573" s="201">
        <f>ROUND(I573*H573,2)</f>
        <v>0</v>
      </c>
      <c r="BL573" s="18" t="s">
        <v>260</v>
      </c>
      <c r="BM573" s="200" t="s">
        <v>815</v>
      </c>
    </row>
    <row r="574" spans="1:65" s="2" customFormat="1" ht="28.8">
      <c r="A574" s="35"/>
      <c r="B574" s="36"/>
      <c r="C574" s="37"/>
      <c r="D574" s="202" t="s">
        <v>170</v>
      </c>
      <c r="E574" s="37"/>
      <c r="F574" s="203" t="s">
        <v>816</v>
      </c>
      <c r="G574" s="37"/>
      <c r="H574" s="37"/>
      <c r="I574" s="204"/>
      <c r="J574" s="37"/>
      <c r="K574" s="37"/>
      <c r="L574" s="40"/>
      <c r="M574" s="205"/>
      <c r="N574" s="206"/>
      <c r="O574" s="72"/>
      <c r="P574" s="72"/>
      <c r="Q574" s="72"/>
      <c r="R574" s="72"/>
      <c r="S574" s="72"/>
      <c r="T574" s="73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18" t="s">
        <v>170</v>
      </c>
      <c r="AU574" s="18" t="s">
        <v>90</v>
      </c>
    </row>
    <row r="575" spans="1:65" s="13" customFormat="1" ht="10.199999999999999">
      <c r="B575" s="207"/>
      <c r="C575" s="208"/>
      <c r="D575" s="202" t="s">
        <v>172</v>
      </c>
      <c r="E575" s="209" t="s">
        <v>1</v>
      </c>
      <c r="F575" s="210" t="s">
        <v>817</v>
      </c>
      <c r="G575" s="208"/>
      <c r="H575" s="211">
        <v>119.7</v>
      </c>
      <c r="I575" s="212"/>
      <c r="J575" s="208"/>
      <c r="K575" s="208"/>
      <c r="L575" s="213"/>
      <c r="M575" s="214"/>
      <c r="N575" s="215"/>
      <c r="O575" s="215"/>
      <c r="P575" s="215"/>
      <c r="Q575" s="215"/>
      <c r="R575" s="215"/>
      <c r="S575" s="215"/>
      <c r="T575" s="216"/>
      <c r="AT575" s="217" t="s">
        <v>172</v>
      </c>
      <c r="AU575" s="217" t="s">
        <v>90</v>
      </c>
      <c r="AV575" s="13" t="s">
        <v>90</v>
      </c>
      <c r="AW575" s="13" t="s">
        <v>35</v>
      </c>
      <c r="AX575" s="13" t="s">
        <v>88</v>
      </c>
      <c r="AY575" s="217" t="s">
        <v>161</v>
      </c>
    </row>
    <row r="576" spans="1:65" s="2" customFormat="1" ht="16.5" customHeight="1">
      <c r="A576" s="35"/>
      <c r="B576" s="36"/>
      <c r="C576" s="229" t="s">
        <v>818</v>
      </c>
      <c r="D576" s="229" t="s">
        <v>290</v>
      </c>
      <c r="E576" s="230" t="s">
        <v>819</v>
      </c>
      <c r="F576" s="231" t="s">
        <v>820</v>
      </c>
      <c r="G576" s="232" t="s">
        <v>176</v>
      </c>
      <c r="H576" s="233">
        <v>-125.685</v>
      </c>
      <c r="I576" s="234"/>
      <c r="J576" s="235">
        <f>ROUND(I576*H576,2)</f>
        <v>0</v>
      </c>
      <c r="K576" s="236"/>
      <c r="L576" s="237"/>
      <c r="M576" s="238" t="s">
        <v>1</v>
      </c>
      <c r="N576" s="239" t="s">
        <v>45</v>
      </c>
      <c r="O576" s="72"/>
      <c r="P576" s="198">
        <f>O576*H576</f>
        <v>0</v>
      </c>
      <c r="Q576" s="198">
        <v>8.9999999999999993E-3</v>
      </c>
      <c r="R576" s="198">
        <f>Q576*H576</f>
        <v>-1.131165</v>
      </c>
      <c r="S576" s="198">
        <v>0</v>
      </c>
      <c r="T576" s="199">
        <f>S576*H576</f>
        <v>0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200" t="s">
        <v>357</v>
      </c>
      <c r="AT576" s="200" t="s">
        <v>290</v>
      </c>
      <c r="AU576" s="200" t="s">
        <v>90</v>
      </c>
      <c r="AY576" s="18" t="s">
        <v>161</v>
      </c>
      <c r="BE576" s="201">
        <f>IF(N576="základní",J576,0)</f>
        <v>0</v>
      </c>
      <c r="BF576" s="201">
        <f>IF(N576="snížená",J576,0)</f>
        <v>0</v>
      </c>
      <c r="BG576" s="201">
        <f>IF(N576="zákl. přenesená",J576,0)</f>
        <v>0</v>
      </c>
      <c r="BH576" s="201">
        <f>IF(N576="sníž. přenesená",J576,0)</f>
        <v>0</v>
      </c>
      <c r="BI576" s="201">
        <f>IF(N576="nulová",J576,0)</f>
        <v>0</v>
      </c>
      <c r="BJ576" s="18" t="s">
        <v>88</v>
      </c>
      <c r="BK576" s="201">
        <f>ROUND(I576*H576,2)</f>
        <v>0</v>
      </c>
      <c r="BL576" s="18" t="s">
        <v>260</v>
      </c>
      <c r="BM576" s="200" t="s">
        <v>821</v>
      </c>
    </row>
    <row r="577" spans="1:65" s="2" customFormat="1" ht="10.199999999999999">
      <c r="A577" s="35"/>
      <c r="B577" s="36"/>
      <c r="C577" s="37"/>
      <c r="D577" s="202" t="s">
        <v>170</v>
      </c>
      <c r="E577" s="37"/>
      <c r="F577" s="203" t="s">
        <v>820</v>
      </c>
      <c r="G577" s="37"/>
      <c r="H577" s="37"/>
      <c r="I577" s="204"/>
      <c r="J577" s="37"/>
      <c r="K577" s="37"/>
      <c r="L577" s="40"/>
      <c r="M577" s="205"/>
      <c r="N577" s="206"/>
      <c r="O577" s="72"/>
      <c r="P577" s="72"/>
      <c r="Q577" s="72"/>
      <c r="R577" s="72"/>
      <c r="S577" s="72"/>
      <c r="T577" s="73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T577" s="18" t="s">
        <v>170</v>
      </c>
      <c r="AU577" s="18" t="s">
        <v>90</v>
      </c>
    </row>
    <row r="578" spans="1:65" s="13" customFormat="1" ht="10.199999999999999">
      <c r="B578" s="207"/>
      <c r="C578" s="208"/>
      <c r="D578" s="202" t="s">
        <v>172</v>
      </c>
      <c r="E578" s="209" t="s">
        <v>1</v>
      </c>
      <c r="F578" s="210" t="s">
        <v>822</v>
      </c>
      <c r="G578" s="208"/>
      <c r="H578" s="211">
        <v>-119.7</v>
      </c>
      <c r="I578" s="212"/>
      <c r="J578" s="208"/>
      <c r="K578" s="208"/>
      <c r="L578" s="213"/>
      <c r="M578" s="214"/>
      <c r="N578" s="215"/>
      <c r="O578" s="215"/>
      <c r="P578" s="215"/>
      <c r="Q578" s="215"/>
      <c r="R578" s="215"/>
      <c r="S578" s="215"/>
      <c r="T578" s="216"/>
      <c r="AT578" s="217" t="s">
        <v>172</v>
      </c>
      <c r="AU578" s="217" t="s">
        <v>90</v>
      </c>
      <c r="AV578" s="13" t="s">
        <v>90</v>
      </c>
      <c r="AW578" s="13" t="s">
        <v>35</v>
      </c>
      <c r="AX578" s="13" t="s">
        <v>88</v>
      </c>
      <c r="AY578" s="217" t="s">
        <v>161</v>
      </c>
    </row>
    <row r="579" spans="1:65" s="13" customFormat="1" ht="10.199999999999999">
      <c r="B579" s="207"/>
      <c r="C579" s="208"/>
      <c r="D579" s="202" t="s">
        <v>172</v>
      </c>
      <c r="E579" s="208"/>
      <c r="F579" s="210" t="s">
        <v>823</v>
      </c>
      <c r="G579" s="208"/>
      <c r="H579" s="211">
        <v>-125.685</v>
      </c>
      <c r="I579" s="212"/>
      <c r="J579" s="208"/>
      <c r="K579" s="208"/>
      <c r="L579" s="213"/>
      <c r="M579" s="214"/>
      <c r="N579" s="215"/>
      <c r="O579" s="215"/>
      <c r="P579" s="215"/>
      <c r="Q579" s="215"/>
      <c r="R579" s="215"/>
      <c r="S579" s="215"/>
      <c r="T579" s="216"/>
      <c r="AT579" s="217" t="s">
        <v>172</v>
      </c>
      <c r="AU579" s="217" t="s">
        <v>90</v>
      </c>
      <c r="AV579" s="13" t="s">
        <v>90</v>
      </c>
      <c r="AW579" s="13" t="s">
        <v>4</v>
      </c>
      <c r="AX579" s="13" t="s">
        <v>88</v>
      </c>
      <c r="AY579" s="217" t="s">
        <v>161</v>
      </c>
    </row>
    <row r="580" spans="1:65" s="2" customFormat="1" ht="16.5" customHeight="1">
      <c r="A580" s="35"/>
      <c r="B580" s="36"/>
      <c r="C580" s="229" t="s">
        <v>824</v>
      </c>
      <c r="D580" s="229" t="s">
        <v>290</v>
      </c>
      <c r="E580" s="230" t="s">
        <v>825</v>
      </c>
      <c r="F580" s="231" t="s">
        <v>826</v>
      </c>
      <c r="G580" s="232" t="s">
        <v>176</v>
      </c>
      <c r="H580" s="233">
        <v>125.685</v>
      </c>
      <c r="I580" s="234"/>
      <c r="J580" s="235">
        <f>ROUND(I580*H580,2)</f>
        <v>0</v>
      </c>
      <c r="K580" s="236"/>
      <c r="L580" s="237"/>
      <c r="M580" s="238" t="s">
        <v>1</v>
      </c>
      <c r="N580" s="239" t="s">
        <v>45</v>
      </c>
      <c r="O580" s="72"/>
      <c r="P580" s="198">
        <f>O580*H580</f>
        <v>0</v>
      </c>
      <c r="Q580" s="198">
        <v>8.0000000000000002E-3</v>
      </c>
      <c r="R580" s="198">
        <f>Q580*H580</f>
        <v>1.0054799999999999</v>
      </c>
      <c r="S580" s="198">
        <v>0</v>
      </c>
      <c r="T580" s="199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200" t="s">
        <v>357</v>
      </c>
      <c r="AT580" s="200" t="s">
        <v>290</v>
      </c>
      <c r="AU580" s="200" t="s">
        <v>90</v>
      </c>
      <c r="AY580" s="18" t="s">
        <v>161</v>
      </c>
      <c r="BE580" s="201">
        <f>IF(N580="základní",J580,0)</f>
        <v>0</v>
      </c>
      <c r="BF580" s="201">
        <f>IF(N580="snížená",J580,0)</f>
        <v>0</v>
      </c>
      <c r="BG580" s="201">
        <f>IF(N580="zákl. přenesená",J580,0)</f>
        <v>0</v>
      </c>
      <c r="BH580" s="201">
        <f>IF(N580="sníž. přenesená",J580,0)</f>
        <v>0</v>
      </c>
      <c r="BI580" s="201">
        <f>IF(N580="nulová",J580,0)</f>
        <v>0</v>
      </c>
      <c r="BJ580" s="18" t="s">
        <v>88</v>
      </c>
      <c r="BK580" s="201">
        <f>ROUND(I580*H580,2)</f>
        <v>0</v>
      </c>
      <c r="BL580" s="18" t="s">
        <v>260</v>
      </c>
      <c r="BM580" s="200" t="s">
        <v>827</v>
      </c>
    </row>
    <row r="581" spans="1:65" s="2" customFormat="1" ht="10.199999999999999">
      <c r="A581" s="35"/>
      <c r="B581" s="36"/>
      <c r="C581" s="37"/>
      <c r="D581" s="202" t="s">
        <v>170</v>
      </c>
      <c r="E581" s="37"/>
      <c r="F581" s="203" t="s">
        <v>826</v>
      </c>
      <c r="G581" s="37"/>
      <c r="H581" s="37"/>
      <c r="I581" s="204"/>
      <c r="J581" s="37"/>
      <c r="K581" s="37"/>
      <c r="L581" s="40"/>
      <c r="M581" s="205"/>
      <c r="N581" s="206"/>
      <c r="O581" s="72"/>
      <c r="P581" s="72"/>
      <c r="Q581" s="72"/>
      <c r="R581" s="72"/>
      <c r="S581" s="72"/>
      <c r="T581" s="73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T581" s="18" t="s">
        <v>170</v>
      </c>
      <c r="AU581" s="18" t="s">
        <v>90</v>
      </c>
    </row>
    <row r="582" spans="1:65" s="13" customFormat="1" ht="10.199999999999999">
      <c r="B582" s="207"/>
      <c r="C582" s="208"/>
      <c r="D582" s="202" t="s">
        <v>172</v>
      </c>
      <c r="E582" s="209" t="s">
        <v>1</v>
      </c>
      <c r="F582" s="210" t="s">
        <v>828</v>
      </c>
      <c r="G582" s="208"/>
      <c r="H582" s="211">
        <v>119.7</v>
      </c>
      <c r="I582" s="212"/>
      <c r="J582" s="208"/>
      <c r="K582" s="208"/>
      <c r="L582" s="213"/>
      <c r="M582" s="214"/>
      <c r="N582" s="215"/>
      <c r="O582" s="215"/>
      <c r="P582" s="215"/>
      <c r="Q582" s="215"/>
      <c r="R582" s="215"/>
      <c r="S582" s="215"/>
      <c r="T582" s="216"/>
      <c r="AT582" s="217" t="s">
        <v>172</v>
      </c>
      <c r="AU582" s="217" t="s">
        <v>90</v>
      </c>
      <c r="AV582" s="13" t="s">
        <v>90</v>
      </c>
      <c r="AW582" s="13" t="s">
        <v>35</v>
      </c>
      <c r="AX582" s="13" t="s">
        <v>88</v>
      </c>
      <c r="AY582" s="217" t="s">
        <v>161</v>
      </c>
    </row>
    <row r="583" spans="1:65" s="13" customFormat="1" ht="10.199999999999999">
      <c r="B583" s="207"/>
      <c r="C583" s="208"/>
      <c r="D583" s="202" t="s">
        <v>172</v>
      </c>
      <c r="E583" s="208"/>
      <c r="F583" s="210" t="s">
        <v>829</v>
      </c>
      <c r="G583" s="208"/>
      <c r="H583" s="211">
        <v>125.685</v>
      </c>
      <c r="I583" s="212"/>
      <c r="J583" s="208"/>
      <c r="K583" s="208"/>
      <c r="L583" s="213"/>
      <c r="M583" s="214"/>
      <c r="N583" s="215"/>
      <c r="O583" s="215"/>
      <c r="P583" s="215"/>
      <c r="Q583" s="215"/>
      <c r="R583" s="215"/>
      <c r="S583" s="215"/>
      <c r="T583" s="216"/>
      <c r="AT583" s="217" t="s">
        <v>172</v>
      </c>
      <c r="AU583" s="217" t="s">
        <v>90</v>
      </c>
      <c r="AV583" s="13" t="s">
        <v>90</v>
      </c>
      <c r="AW583" s="13" t="s">
        <v>4</v>
      </c>
      <c r="AX583" s="13" t="s">
        <v>88</v>
      </c>
      <c r="AY583" s="217" t="s">
        <v>161</v>
      </c>
    </row>
    <row r="584" spans="1:65" s="2" customFormat="1" ht="24.15" customHeight="1">
      <c r="A584" s="35"/>
      <c r="B584" s="36"/>
      <c r="C584" s="188" t="s">
        <v>830</v>
      </c>
      <c r="D584" s="188" t="s">
        <v>164</v>
      </c>
      <c r="E584" s="189" t="s">
        <v>813</v>
      </c>
      <c r="F584" s="190" t="s">
        <v>814</v>
      </c>
      <c r="G584" s="191" t="s">
        <v>176</v>
      </c>
      <c r="H584" s="192">
        <v>41.9</v>
      </c>
      <c r="I584" s="193"/>
      <c r="J584" s="194">
        <f>ROUND(I584*H584,2)</f>
        <v>0</v>
      </c>
      <c r="K584" s="195"/>
      <c r="L584" s="40"/>
      <c r="M584" s="196" t="s">
        <v>1</v>
      </c>
      <c r="N584" s="197" t="s">
        <v>45</v>
      </c>
      <c r="O584" s="72"/>
      <c r="P584" s="198">
        <f>O584*H584</f>
        <v>0</v>
      </c>
      <c r="Q584" s="198">
        <v>1.2200000000000001E-2</v>
      </c>
      <c r="R584" s="198">
        <f>Q584*H584</f>
        <v>0.51117999999999997</v>
      </c>
      <c r="S584" s="198">
        <v>0</v>
      </c>
      <c r="T584" s="199">
        <f>S584*H584</f>
        <v>0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200" t="s">
        <v>260</v>
      </c>
      <c r="AT584" s="200" t="s">
        <v>164</v>
      </c>
      <c r="AU584" s="200" t="s">
        <v>90</v>
      </c>
      <c r="AY584" s="18" t="s">
        <v>161</v>
      </c>
      <c r="BE584" s="201">
        <f>IF(N584="základní",J584,0)</f>
        <v>0</v>
      </c>
      <c r="BF584" s="201">
        <f>IF(N584="snížená",J584,0)</f>
        <v>0</v>
      </c>
      <c r="BG584" s="201">
        <f>IF(N584="zákl. přenesená",J584,0)</f>
        <v>0</v>
      </c>
      <c r="BH584" s="201">
        <f>IF(N584="sníž. přenesená",J584,0)</f>
        <v>0</v>
      </c>
      <c r="BI584" s="201">
        <f>IF(N584="nulová",J584,0)</f>
        <v>0</v>
      </c>
      <c r="BJ584" s="18" t="s">
        <v>88</v>
      </c>
      <c r="BK584" s="201">
        <f>ROUND(I584*H584,2)</f>
        <v>0</v>
      </c>
      <c r="BL584" s="18" t="s">
        <v>260</v>
      </c>
      <c r="BM584" s="200" t="s">
        <v>831</v>
      </c>
    </row>
    <row r="585" spans="1:65" s="2" customFormat="1" ht="28.8">
      <c r="A585" s="35"/>
      <c r="B585" s="36"/>
      <c r="C585" s="37"/>
      <c r="D585" s="202" t="s">
        <v>170</v>
      </c>
      <c r="E585" s="37"/>
      <c r="F585" s="203" t="s">
        <v>816</v>
      </c>
      <c r="G585" s="37"/>
      <c r="H585" s="37"/>
      <c r="I585" s="204"/>
      <c r="J585" s="37"/>
      <c r="K585" s="37"/>
      <c r="L585" s="40"/>
      <c r="M585" s="205"/>
      <c r="N585" s="206"/>
      <c r="O585" s="72"/>
      <c r="P585" s="72"/>
      <c r="Q585" s="72"/>
      <c r="R585" s="72"/>
      <c r="S585" s="72"/>
      <c r="T585" s="73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T585" s="18" t="s">
        <v>170</v>
      </c>
      <c r="AU585" s="18" t="s">
        <v>90</v>
      </c>
    </row>
    <row r="586" spans="1:65" s="13" customFormat="1" ht="10.199999999999999">
      <c r="B586" s="207"/>
      <c r="C586" s="208"/>
      <c r="D586" s="202" t="s">
        <v>172</v>
      </c>
      <c r="E586" s="209" t="s">
        <v>1</v>
      </c>
      <c r="F586" s="210" t="s">
        <v>832</v>
      </c>
      <c r="G586" s="208"/>
      <c r="H586" s="211">
        <v>32.4</v>
      </c>
      <c r="I586" s="212"/>
      <c r="J586" s="208"/>
      <c r="K586" s="208"/>
      <c r="L586" s="213"/>
      <c r="M586" s="214"/>
      <c r="N586" s="215"/>
      <c r="O586" s="215"/>
      <c r="P586" s="215"/>
      <c r="Q586" s="215"/>
      <c r="R586" s="215"/>
      <c r="S586" s="215"/>
      <c r="T586" s="216"/>
      <c r="AT586" s="217" t="s">
        <v>172</v>
      </c>
      <c r="AU586" s="217" t="s">
        <v>90</v>
      </c>
      <c r="AV586" s="13" t="s">
        <v>90</v>
      </c>
      <c r="AW586" s="13" t="s">
        <v>35</v>
      </c>
      <c r="AX586" s="13" t="s">
        <v>80</v>
      </c>
      <c r="AY586" s="217" t="s">
        <v>161</v>
      </c>
    </row>
    <row r="587" spans="1:65" s="13" customFormat="1" ht="10.199999999999999">
      <c r="B587" s="207"/>
      <c r="C587" s="208"/>
      <c r="D587" s="202" t="s">
        <v>172</v>
      </c>
      <c r="E587" s="209" t="s">
        <v>1</v>
      </c>
      <c r="F587" s="210" t="s">
        <v>833</v>
      </c>
      <c r="G587" s="208"/>
      <c r="H587" s="211">
        <v>4.2</v>
      </c>
      <c r="I587" s="212"/>
      <c r="J587" s="208"/>
      <c r="K587" s="208"/>
      <c r="L587" s="213"/>
      <c r="M587" s="214"/>
      <c r="N587" s="215"/>
      <c r="O587" s="215"/>
      <c r="P587" s="215"/>
      <c r="Q587" s="215"/>
      <c r="R587" s="215"/>
      <c r="S587" s="215"/>
      <c r="T587" s="216"/>
      <c r="AT587" s="217" t="s">
        <v>172</v>
      </c>
      <c r="AU587" s="217" t="s">
        <v>90</v>
      </c>
      <c r="AV587" s="13" t="s">
        <v>90</v>
      </c>
      <c r="AW587" s="13" t="s">
        <v>35</v>
      </c>
      <c r="AX587" s="13" t="s">
        <v>80</v>
      </c>
      <c r="AY587" s="217" t="s">
        <v>161</v>
      </c>
    </row>
    <row r="588" spans="1:65" s="13" customFormat="1" ht="10.199999999999999">
      <c r="B588" s="207"/>
      <c r="C588" s="208"/>
      <c r="D588" s="202" t="s">
        <v>172</v>
      </c>
      <c r="E588" s="209" t="s">
        <v>1</v>
      </c>
      <c r="F588" s="210" t="s">
        <v>834</v>
      </c>
      <c r="G588" s="208"/>
      <c r="H588" s="211">
        <v>5.3</v>
      </c>
      <c r="I588" s="212"/>
      <c r="J588" s="208"/>
      <c r="K588" s="208"/>
      <c r="L588" s="213"/>
      <c r="M588" s="214"/>
      <c r="N588" s="215"/>
      <c r="O588" s="215"/>
      <c r="P588" s="215"/>
      <c r="Q588" s="215"/>
      <c r="R588" s="215"/>
      <c r="S588" s="215"/>
      <c r="T588" s="216"/>
      <c r="AT588" s="217" t="s">
        <v>172</v>
      </c>
      <c r="AU588" s="217" t="s">
        <v>90</v>
      </c>
      <c r="AV588" s="13" t="s">
        <v>90</v>
      </c>
      <c r="AW588" s="13" t="s">
        <v>35</v>
      </c>
      <c r="AX588" s="13" t="s">
        <v>80</v>
      </c>
      <c r="AY588" s="217" t="s">
        <v>161</v>
      </c>
    </row>
    <row r="589" spans="1:65" s="14" customFormat="1" ht="10.199999999999999">
      <c r="B589" s="218"/>
      <c r="C589" s="219"/>
      <c r="D589" s="202" t="s">
        <v>172</v>
      </c>
      <c r="E589" s="220" t="s">
        <v>1</v>
      </c>
      <c r="F589" s="221" t="s">
        <v>266</v>
      </c>
      <c r="G589" s="219"/>
      <c r="H589" s="222">
        <v>41.9</v>
      </c>
      <c r="I589" s="223"/>
      <c r="J589" s="219"/>
      <c r="K589" s="219"/>
      <c r="L589" s="224"/>
      <c r="M589" s="225"/>
      <c r="N589" s="226"/>
      <c r="O589" s="226"/>
      <c r="P589" s="226"/>
      <c r="Q589" s="226"/>
      <c r="R589" s="226"/>
      <c r="S589" s="226"/>
      <c r="T589" s="227"/>
      <c r="AT589" s="228" t="s">
        <v>172</v>
      </c>
      <c r="AU589" s="228" t="s">
        <v>90</v>
      </c>
      <c r="AV589" s="14" t="s">
        <v>168</v>
      </c>
      <c r="AW589" s="14" t="s">
        <v>35</v>
      </c>
      <c r="AX589" s="14" t="s">
        <v>88</v>
      </c>
      <c r="AY589" s="228" t="s">
        <v>161</v>
      </c>
    </row>
    <row r="590" spans="1:65" s="2" customFormat="1" ht="24.15" customHeight="1">
      <c r="A590" s="35"/>
      <c r="B590" s="36"/>
      <c r="C590" s="188" t="s">
        <v>835</v>
      </c>
      <c r="D590" s="188" t="s">
        <v>164</v>
      </c>
      <c r="E590" s="189" t="s">
        <v>836</v>
      </c>
      <c r="F590" s="190" t="s">
        <v>837</v>
      </c>
      <c r="G590" s="191" t="s">
        <v>176</v>
      </c>
      <c r="H590" s="192">
        <v>17.7</v>
      </c>
      <c r="I590" s="193"/>
      <c r="J590" s="194">
        <f>ROUND(I590*H590,2)</f>
        <v>0</v>
      </c>
      <c r="K590" s="195"/>
      <c r="L590" s="40"/>
      <c r="M590" s="196" t="s">
        <v>1</v>
      </c>
      <c r="N590" s="197" t="s">
        <v>45</v>
      </c>
      <c r="O590" s="72"/>
      <c r="P590" s="198">
        <f>O590*H590</f>
        <v>0</v>
      </c>
      <c r="Q590" s="198">
        <v>1.3860000000000001E-2</v>
      </c>
      <c r="R590" s="198">
        <f>Q590*H590</f>
        <v>0.24532200000000001</v>
      </c>
      <c r="S590" s="198">
        <v>0</v>
      </c>
      <c r="T590" s="199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200" t="s">
        <v>260</v>
      </c>
      <c r="AT590" s="200" t="s">
        <v>164</v>
      </c>
      <c r="AU590" s="200" t="s">
        <v>90</v>
      </c>
      <c r="AY590" s="18" t="s">
        <v>161</v>
      </c>
      <c r="BE590" s="201">
        <f>IF(N590="základní",J590,0)</f>
        <v>0</v>
      </c>
      <c r="BF590" s="201">
        <f>IF(N590="snížená",J590,0)</f>
        <v>0</v>
      </c>
      <c r="BG590" s="201">
        <f>IF(N590="zákl. přenesená",J590,0)</f>
        <v>0</v>
      </c>
      <c r="BH590" s="201">
        <f>IF(N590="sníž. přenesená",J590,0)</f>
        <v>0</v>
      </c>
      <c r="BI590" s="201">
        <f>IF(N590="nulová",J590,0)</f>
        <v>0</v>
      </c>
      <c r="BJ590" s="18" t="s">
        <v>88</v>
      </c>
      <c r="BK590" s="201">
        <f>ROUND(I590*H590,2)</f>
        <v>0</v>
      </c>
      <c r="BL590" s="18" t="s">
        <v>260</v>
      </c>
      <c r="BM590" s="200" t="s">
        <v>838</v>
      </c>
    </row>
    <row r="591" spans="1:65" s="2" customFormat="1" ht="38.4">
      <c r="A591" s="35"/>
      <c r="B591" s="36"/>
      <c r="C591" s="37"/>
      <c r="D591" s="202" t="s">
        <v>170</v>
      </c>
      <c r="E591" s="37"/>
      <c r="F591" s="203" t="s">
        <v>839</v>
      </c>
      <c r="G591" s="37"/>
      <c r="H591" s="37"/>
      <c r="I591" s="204"/>
      <c r="J591" s="37"/>
      <c r="K591" s="37"/>
      <c r="L591" s="40"/>
      <c r="M591" s="205"/>
      <c r="N591" s="206"/>
      <c r="O591" s="72"/>
      <c r="P591" s="72"/>
      <c r="Q591" s="72"/>
      <c r="R591" s="72"/>
      <c r="S591" s="72"/>
      <c r="T591" s="73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T591" s="18" t="s">
        <v>170</v>
      </c>
      <c r="AU591" s="18" t="s">
        <v>90</v>
      </c>
    </row>
    <row r="592" spans="1:65" s="13" customFormat="1" ht="10.199999999999999">
      <c r="B592" s="207"/>
      <c r="C592" s="208"/>
      <c r="D592" s="202" t="s">
        <v>172</v>
      </c>
      <c r="E592" s="209" t="s">
        <v>1</v>
      </c>
      <c r="F592" s="210" t="s">
        <v>840</v>
      </c>
      <c r="G592" s="208"/>
      <c r="H592" s="211">
        <v>7.5</v>
      </c>
      <c r="I592" s="212"/>
      <c r="J592" s="208"/>
      <c r="K592" s="208"/>
      <c r="L592" s="213"/>
      <c r="M592" s="214"/>
      <c r="N592" s="215"/>
      <c r="O592" s="215"/>
      <c r="P592" s="215"/>
      <c r="Q592" s="215"/>
      <c r="R592" s="215"/>
      <c r="S592" s="215"/>
      <c r="T592" s="216"/>
      <c r="AT592" s="217" t="s">
        <v>172</v>
      </c>
      <c r="AU592" s="217" t="s">
        <v>90</v>
      </c>
      <c r="AV592" s="13" t="s">
        <v>90</v>
      </c>
      <c r="AW592" s="13" t="s">
        <v>35</v>
      </c>
      <c r="AX592" s="13" t="s">
        <v>80</v>
      </c>
      <c r="AY592" s="217" t="s">
        <v>161</v>
      </c>
    </row>
    <row r="593" spans="1:65" s="13" customFormat="1" ht="10.199999999999999">
      <c r="B593" s="207"/>
      <c r="C593" s="208"/>
      <c r="D593" s="202" t="s">
        <v>172</v>
      </c>
      <c r="E593" s="209" t="s">
        <v>1</v>
      </c>
      <c r="F593" s="210" t="s">
        <v>841</v>
      </c>
      <c r="G593" s="208"/>
      <c r="H593" s="211">
        <v>7.4</v>
      </c>
      <c r="I593" s="212"/>
      <c r="J593" s="208"/>
      <c r="K593" s="208"/>
      <c r="L593" s="213"/>
      <c r="M593" s="214"/>
      <c r="N593" s="215"/>
      <c r="O593" s="215"/>
      <c r="P593" s="215"/>
      <c r="Q593" s="215"/>
      <c r="R593" s="215"/>
      <c r="S593" s="215"/>
      <c r="T593" s="216"/>
      <c r="AT593" s="217" t="s">
        <v>172</v>
      </c>
      <c r="AU593" s="217" t="s">
        <v>90</v>
      </c>
      <c r="AV593" s="13" t="s">
        <v>90</v>
      </c>
      <c r="AW593" s="13" t="s">
        <v>35</v>
      </c>
      <c r="AX593" s="13" t="s">
        <v>80</v>
      </c>
      <c r="AY593" s="217" t="s">
        <v>161</v>
      </c>
    </row>
    <row r="594" spans="1:65" s="13" customFormat="1" ht="10.199999999999999">
      <c r="B594" s="207"/>
      <c r="C594" s="208"/>
      <c r="D594" s="202" t="s">
        <v>172</v>
      </c>
      <c r="E594" s="209" t="s">
        <v>1</v>
      </c>
      <c r="F594" s="210" t="s">
        <v>842</v>
      </c>
      <c r="G594" s="208"/>
      <c r="H594" s="211">
        <v>2.8</v>
      </c>
      <c r="I594" s="212"/>
      <c r="J594" s="208"/>
      <c r="K594" s="208"/>
      <c r="L594" s="213"/>
      <c r="M594" s="214"/>
      <c r="N594" s="215"/>
      <c r="O594" s="215"/>
      <c r="P594" s="215"/>
      <c r="Q594" s="215"/>
      <c r="R594" s="215"/>
      <c r="S594" s="215"/>
      <c r="T594" s="216"/>
      <c r="AT594" s="217" t="s">
        <v>172</v>
      </c>
      <c r="AU594" s="217" t="s">
        <v>90</v>
      </c>
      <c r="AV594" s="13" t="s">
        <v>90</v>
      </c>
      <c r="AW594" s="13" t="s">
        <v>35</v>
      </c>
      <c r="AX594" s="13" t="s">
        <v>80</v>
      </c>
      <c r="AY594" s="217" t="s">
        <v>161</v>
      </c>
    </row>
    <row r="595" spans="1:65" s="14" customFormat="1" ht="10.199999999999999">
      <c r="B595" s="218"/>
      <c r="C595" s="219"/>
      <c r="D595" s="202" t="s">
        <v>172</v>
      </c>
      <c r="E595" s="220" t="s">
        <v>1</v>
      </c>
      <c r="F595" s="221" t="s">
        <v>266</v>
      </c>
      <c r="G595" s="219"/>
      <c r="H595" s="222">
        <v>17.7</v>
      </c>
      <c r="I595" s="223"/>
      <c r="J595" s="219"/>
      <c r="K595" s="219"/>
      <c r="L595" s="224"/>
      <c r="M595" s="225"/>
      <c r="N595" s="226"/>
      <c r="O595" s="226"/>
      <c r="P595" s="226"/>
      <c r="Q595" s="226"/>
      <c r="R595" s="226"/>
      <c r="S595" s="226"/>
      <c r="T595" s="227"/>
      <c r="AT595" s="228" t="s">
        <v>172</v>
      </c>
      <c r="AU595" s="228" t="s">
        <v>90</v>
      </c>
      <c r="AV595" s="14" t="s">
        <v>168</v>
      </c>
      <c r="AW595" s="14" t="s">
        <v>35</v>
      </c>
      <c r="AX595" s="14" t="s">
        <v>88</v>
      </c>
      <c r="AY595" s="228" t="s">
        <v>161</v>
      </c>
    </row>
    <row r="596" spans="1:65" s="2" customFormat="1" ht="33" customHeight="1">
      <c r="A596" s="35"/>
      <c r="B596" s="36"/>
      <c r="C596" s="188" t="s">
        <v>843</v>
      </c>
      <c r="D596" s="188" t="s">
        <v>164</v>
      </c>
      <c r="E596" s="189" t="s">
        <v>844</v>
      </c>
      <c r="F596" s="190" t="s">
        <v>845</v>
      </c>
      <c r="G596" s="191" t="s">
        <v>655</v>
      </c>
      <c r="H596" s="261"/>
      <c r="I596" s="193"/>
      <c r="J596" s="194">
        <f>ROUND(I596*H596,2)</f>
        <v>0</v>
      </c>
      <c r="K596" s="195"/>
      <c r="L596" s="40"/>
      <c r="M596" s="196" t="s">
        <v>1</v>
      </c>
      <c r="N596" s="197" t="s">
        <v>45</v>
      </c>
      <c r="O596" s="72"/>
      <c r="P596" s="198">
        <f>O596*H596</f>
        <v>0</v>
      </c>
      <c r="Q596" s="198">
        <v>0</v>
      </c>
      <c r="R596" s="198">
        <f>Q596*H596</f>
        <v>0</v>
      </c>
      <c r="S596" s="198">
        <v>0</v>
      </c>
      <c r="T596" s="199">
        <f>S596*H596</f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200" t="s">
        <v>260</v>
      </c>
      <c r="AT596" s="200" t="s">
        <v>164</v>
      </c>
      <c r="AU596" s="200" t="s">
        <v>90</v>
      </c>
      <c r="AY596" s="18" t="s">
        <v>161</v>
      </c>
      <c r="BE596" s="201">
        <f>IF(N596="základní",J596,0)</f>
        <v>0</v>
      </c>
      <c r="BF596" s="201">
        <f>IF(N596="snížená",J596,0)</f>
        <v>0</v>
      </c>
      <c r="BG596" s="201">
        <f>IF(N596="zákl. přenesená",J596,0)</f>
        <v>0</v>
      </c>
      <c r="BH596" s="201">
        <f>IF(N596="sníž. přenesená",J596,0)</f>
        <v>0</v>
      </c>
      <c r="BI596" s="201">
        <f>IF(N596="nulová",J596,0)</f>
        <v>0</v>
      </c>
      <c r="BJ596" s="18" t="s">
        <v>88</v>
      </c>
      <c r="BK596" s="201">
        <f>ROUND(I596*H596,2)</f>
        <v>0</v>
      </c>
      <c r="BL596" s="18" t="s">
        <v>260</v>
      </c>
      <c r="BM596" s="200" t="s">
        <v>846</v>
      </c>
    </row>
    <row r="597" spans="1:65" s="2" customFormat="1" ht="48">
      <c r="A597" s="35"/>
      <c r="B597" s="36"/>
      <c r="C597" s="37"/>
      <c r="D597" s="202" t="s">
        <v>170</v>
      </c>
      <c r="E597" s="37"/>
      <c r="F597" s="203" t="s">
        <v>847</v>
      </c>
      <c r="G597" s="37"/>
      <c r="H597" s="37"/>
      <c r="I597" s="204"/>
      <c r="J597" s="37"/>
      <c r="K597" s="37"/>
      <c r="L597" s="40"/>
      <c r="M597" s="205"/>
      <c r="N597" s="206"/>
      <c r="O597" s="72"/>
      <c r="P597" s="72"/>
      <c r="Q597" s="72"/>
      <c r="R597" s="72"/>
      <c r="S597" s="72"/>
      <c r="T597" s="73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T597" s="18" t="s">
        <v>170</v>
      </c>
      <c r="AU597" s="18" t="s">
        <v>90</v>
      </c>
    </row>
    <row r="598" spans="1:65" s="12" customFormat="1" ht="22.8" customHeight="1">
      <c r="B598" s="172"/>
      <c r="C598" s="173"/>
      <c r="D598" s="174" t="s">
        <v>79</v>
      </c>
      <c r="E598" s="186" t="s">
        <v>848</v>
      </c>
      <c r="F598" s="186" t="s">
        <v>849</v>
      </c>
      <c r="G598" s="173"/>
      <c r="H598" s="173"/>
      <c r="I598" s="176"/>
      <c r="J598" s="187">
        <f>BK598</f>
        <v>0</v>
      </c>
      <c r="K598" s="173"/>
      <c r="L598" s="178"/>
      <c r="M598" s="179"/>
      <c r="N598" s="180"/>
      <c r="O598" s="180"/>
      <c r="P598" s="181">
        <f>SUM(P599:P606)</f>
        <v>0</v>
      </c>
      <c r="Q598" s="180"/>
      <c r="R598" s="181">
        <f>SUM(R599:R606)</f>
        <v>0.14208380000000001</v>
      </c>
      <c r="S598" s="180"/>
      <c r="T598" s="182">
        <f>SUM(T599:T606)</f>
        <v>0</v>
      </c>
      <c r="AR598" s="183" t="s">
        <v>90</v>
      </c>
      <c r="AT598" s="184" t="s">
        <v>79</v>
      </c>
      <c r="AU598" s="184" t="s">
        <v>88</v>
      </c>
      <c r="AY598" s="183" t="s">
        <v>161</v>
      </c>
      <c r="BK598" s="185">
        <f>SUM(BK599:BK606)</f>
        <v>0</v>
      </c>
    </row>
    <row r="599" spans="1:65" s="2" customFormat="1" ht="33" customHeight="1">
      <c r="A599" s="35"/>
      <c r="B599" s="36"/>
      <c r="C599" s="188" t="s">
        <v>850</v>
      </c>
      <c r="D599" s="188" t="s">
        <v>164</v>
      </c>
      <c r="E599" s="189" t="s">
        <v>851</v>
      </c>
      <c r="F599" s="190" t="s">
        <v>852</v>
      </c>
      <c r="G599" s="191" t="s">
        <v>211</v>
      </c>
      <c r="H599" s="192">
        <v>42.63</v>
      </c>
      <c r="I599" s="193"/>
      <c r="J599" s="194">
        <f>ROUND(I599*H599,2)</f>
        <v>0</v>
      </c>
      <c r="K599" s="195"/>
      <c r="L599" s="40"/>
      <c r="M599" s="196" t="s">
        <v>1</v>
      </c>
      <c r="N599" s="197" t="s">
        <v>45</v>
      </c>
      <c r="O599" s="72"/>
      <c r="P599" s="198">
        <f>O599*H599</f>
        <v>0</v>
      </c>
      <c r="Q599" s="198">
        <v>2.66E-3</v>
      </c>
      <c r="R599" s="198">
        <f>Q599*H599</f>
        <v>0.1133958</v>
      </c>
      <c r="S599" s="198">
        <v>0</v>
      </c>
      <c r="T599" s="199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200" t="s">
        <v>260</v>
      </c>
      <c r="AT599" s="200" t="s">
        <v>164</v>
      </c>
      <c r="AU599" s="200" t="s">
        <v>90</v>
      </c>
      <c r="AY599" s="18" t="s">
        <v>161</v>
      </c>
      <c r="BE599" s="201">
        <f>IF(N599="základní",J599,0)</f>
        <v>0</v>
      </c>
      <c r="BF599" s="201">
        <f>IF(N599="snížená",J599,0)</f>
        <v>0</v>
      </c>
      <c r="BG599" s="201">
        <f>IF(N599="zákl. přenesená",J599,0)</f>
        <v>0</v>
      </c>
      <c r="BH599" s="201">
        <f>IF(N599="sníž. přenesená",J599,0)</f>
        <v>0</v>
      </c>
      <c r="BI599" s="201">
        <f>IF(N599="nulová",J599,0)</f>
        <v>0</v>
      </c>
      <c r="BJ599" s="18" t="s">
        <v>88</v>
      </c>
      <c r="BK599" s="201">
        <f>ROUND(I599*H599,2)</f>
        <v>0</v>
      </c>
      <c r="BL599" s="18" t="s">
        <v>260</v>
      </c>
      <c r="BM599" s="200" t="s">
        <v>853</v>
      </c>
    </row>
    <row r="600" spans="1:65" s="2" customFormat="1" ht="28.8">
      <c r="A600" s="35"/>
      <c r="B600" s="36"/>
      <c r="C600" s="37"/>
      <c r="D600" s="202" t="s">
        <v>170</v>
      </c>
      <c r="E600" s="37"/>
      <c r="F600" s="203" t="s">
        <v>854</v>
      </c>
      <c r="G600" s="37"/>
      <c r="H600" s="37"/>
      <c r="I600" s="204"/>
      <c r="J600" s="37"/>
      <c r="K600" s="37"/>
      <c r="L600" s="40"/>
      <c r="M600" s="205"/>
      <c r="N600" s="206"/>
      <c r="O600" s="72"/>
      <c r="P600" s="72"/>
      <c r="Q600" s="72"/>
      <c r="R600" s="72"/>
      <c r="S600" s="72"/>
      <c r="T600" s="73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T600" s="18" t="s">
        <v>170</v>
      </c>
      <c r="AU600" s="18" t="s">
        <v>90</v>
      </c>
    </row>
    <row r="601" spans="1:65" s="13" customFormat="1" ht="10.199999999999999">
      <c r="B601" s="207"/>
      <c r="C601" s="208"/>
      <c r="D601" s="202" t="s">
        <v>172</v>
      </c>
      <c r="E601" s="209" t="s">
        <v>1</v>
      </c>
      <c r="F601" s="210" t="s">
        <v>855</v>
      </c>
      <c r="G601" s="208"/>
      <c r="H601" s="211">
        <v>42.63</v>
      </c>
      <c r="I601" s="212"/>
      <c r="J601" s="208"/>
      <c r="K601" s="208"/>
      <c r="L601" s="213"/>
      <c r="M601" s="214"/>
      <c r="N601" s="215"/>
      <c r="O601" s="215"/>
      <c r="P601" s="215"/>
      <c r="Q601" s="215"/>
      <c r="R601" s="215"/>
      <c r="S601" s="215"/>
      <c r="T601" s="216"/>
      <c r="AT601" s="217" t="s">
        <v>172</v>
      </c>
      <c r="AU601" s="217" t="s">
        <v>90</v>
      </c>
      <c r="AV601" s="13" t="s">
        <v>90</v>
      </c>
      <c r="AW601" s="13" t="s">
        <v>35</v>
      </c>
      <c r="AX601" s="13" t="s">
        <v>88</v>
      </c>
      <c r="AY601" s="217" t="s">
        <v>161</v>
      </c>
    </row>
    <row r="602" spans="1:65" s="2" customFormat="1" ht="24.15" customHeight="1">
      <c r="A602" s="35"/>
      <c r="B602" s="36"/>
      <c r="C602" s="188" t="s">
        <v>856</v>
      </c>
      <c r="D602" s="188" t="s">
        <v>164</v>
      </c>
      <c r="E602" s="189" t="s">
        <v>857</v>
      </c>
      <c r="F602" s="190" t="s">
        <v>858</v>
      </c>
      <c r="G602" s="191" t="s">
        <v>211</v>
      </c>
      <c r="H602" s="192">
        <v>17.600000000000001</v>
      </c>
      <c r="I602" s="193"/>
      <c r="J602" s="194">
        <f>ROUND(I602*H602,2)</f>
        <v>0</v>
      </c>
      <c r="K602" s="195"/>
      <c r="L602" s="40"/>
      <c r="M602" s="196" t="s">
        <v>1</v>
      </c>
      <c r="N602" s="197" t="s">
        <v>45</v>
      </c>
      <c r="O602" s="72"/>
      <c r="P602" s="198">
        <f>O602*H602</f>
        <v>0</v>
      </c>
      <c r="Q602" s="198">
        <v>1.6299999999999999E-3</v>
      </c>
      <c r="R602" s="198">
        <f>Q602*H602</f>
        <v>2.8688000000000002E-2</v>
      </c>
      <c r="S602" s="198">
        <v>0</v>
      </c>
      <c r="T602" s="199">
        <f>S602*H602</f>
        <v>0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200" t="s">
        <v>260</v>
      </c>
      <c r="AT602" s="200" t="s">
        <v>164</v>
      </c>
      <c r="AU602" s="200" t="s">
        <v>90</v>
      </c>
      <c r="AY602" s="18" t="s">
        <v>161</v>
      </c>
      <c r="BE602" s="201">
        <f>IF(N602="základní",J602,0)</f>
        <v>0</v>
      </c>
      <c r="BF602" s="201">
        <f>IF(N602="snížená",J602,0)</f>
        <v>0</v>
      </c>
      <c r="BG602" s="201">
        <f>IF(N602="zákl. přenesená",J602,0)</f>
        <v>0</v>
      </c>
      <c r="BH602" s="201">
        <f>IF(N602="sníž. přenesená",J602,0)</f>
        <v>0</v>
      </c>
      <c r="BI602" s="201">
        <f>IF(N602="nulová",J602,0)</f>
        <v>0</v>
      </c>
      <c r="BJ602" s="18" t="s">
        <v>88</v>
      </c>
      <c r="BK602" s="201">
        <f>ROUND(I602*H602,2)</f>
        <v>0</v>
      </c>
      <c r="BL602" s="18" t="s">
        <v>260</v>
      </c>
      <c r="BM602" s="200" t="s">
        <v>859</v>
      </c>
    </row>
    <row r="603" spans="1:65" s="2" customFormat="1" ht="19.2">
      <c r="A603" s="35"/>
      <c r="B603" s="36"/>
      <c r="C603" s="37"/>
      <c r="D603" s="202" t="s">
        <v>170</v>
      </c>
      <c r="E603" s="37"/>
      <c r="F603" s="203" t="s">
        <v>860</v>
      </c>
      <c r="G603" s="37"/>
      <c r="H603" s="37"/>
      <c r="I603" s="204"/>
      <c r="J603" s="37"/>
      <c r="K603" s="37"/>
      <c r="L603" s="40"/>
      <c r="M603" s="205"/>
      <c r="N603" s="206"/>
      <c r="O603" s="72"/>
      <c r="P603" s="72"/>
      <c r="Q603" s="72"/>
      <c r="R603" s="72"/>
      <c r="S603" s="72"/>
      <c r="T603" s="73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T603" s="18" t="s">
        <v>170</v>
      </c>
      <c r="AU603" s="18" t="s">
        <v>90</v>
      </c>
    </row>
    <row r="604" spans="1:65" s="13" customFormat="1" ht="10.199999999999999">
      <c r="B604" s="207"/>
      <c r="C604" s="208"/>
      <c r="D604" s="202" t="s">
        <v>172</v>
      </c>
      <c r="E604" s="209" t="s">
        <v>1</v>
      </c>
      <c r="F604" s="210" t="s">
        <v>861</v>
      </c>
      <c r="G604" s="208"/>
      <c r="H604" s="211">
        <v>17.600000000000001</v>
      </c>
      <c r="I604" s="212"/>
      <c r="J604" s="208"/>
      <c r="K604" s="208"/>
      <c r="L604" s="213"/>
      <c r="M604" s="214"/>
      <c r="N604" s="215"/>
      <c r="O604" s="215"/>
      <c r="P604" s="215"/>
      <c r="Q604" s="215"/>
      <c r="R604" s="215"/>
      <c r="S604" s="215"/>
      <c r="T604" s="216"/>
      <c r="AT604" s="217" t="s">
        <v>172</v>
      </c>
      <c r="AU604" s="217" t="s">
        <v>90</v>
      </c>
      <c r="AV604" s="13" t="s">
        <v>90</v>
      </c>
      <c r="AW604" s="13" t="s">
        <v>35</v>
      </c>
      <c r="AX604" s="13" t="s">
        <v>88</v>
      </c>
      <c r="AY604" s="217" t="s">
        <v>161</v>
      </c>
    </row>
    <row r="605" spans="1:65" s="2" customFormat="1" ht="24.15" customHeight="1">
      <c r="A605" s="35"/>
      <c r="B605" s="36"/>
      <c r="C605" s="188" t="s">
        <v>862</v>
      </c>
      <c r="D605" s="188" t="s">
        <v>164</v>
      </c>
      <c r="E605" s="189" t="s">
        <v>863</v>
      </c>
      <c r="F605" s="190" t="s">
        <v>864</v>
      </c>
      <c r="G605" s="191" t="s">
        <v>655</v>
      </c>
      <c r="H605" s="261"/>
      <c r="I605" s="193"/>
      <c r="J605" s="194">
        <f>ROUND(I605*H605,2)</f>
        <v>0</v>
      </c>
      <c r="K605" s="195"/>
      <c r="L605" s="40"/>
      <c r="M605" s="196" t="s">
        <v>1</v>
      </c>
      <c r="N605" s="197" t="s">
        <v>45</v>
      </c>
      <c r="O605" s="72"/>
      <c r="P605" s="198">
        <f>O605*H605</f>
        <v>0</v>
      </c>
      <c r="Q605" s="198">
        <v>0</v>
      </c>
      <c r="R605" s="198">
        <f>Q605*H605</f>
        <v>0</v>
      </c>
      <c r="S605" s="198">
        <v>0</v>
      </c>
      <c r="T605" s="199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200" t="s">
        <v>260</v>
      </c>
      <c r="AT605" s="200" t="s">
        <v>164</v>
      </c>
      <c r="AU605" s="200" t="s">
        <v>90</v>
      </c>
      <c r="AY605" s="18" t="s">
        <v>161</v>
      </c>
      <c r="BE605" s="201">
        <f>IF(N605="základní",J605,0)</f>
        <v>0</v>
      </c>
      <c r="BF605" s="201">
        <f>IF(N605="snížená",J605,0)</f>
        <v>0</v>
      </c>
      <c r="BG605" s="201">
        <f>IF(N605="zákl. přenesená",J605,0)</f>
        <v>0</v>
      </c>
      <c r="BH605" s="201">
        <f>IF(N605="sníž. přenesená",J605,0)</f>
        <v>0</v>
      </c>
      <c r="BI605" s="201">
        <f>IF(N605="nulová",J605,0)</f>
        <v>0</v>
      </c>
      <c r="BJ605" s="18" t="s">
        <v>88</v>
      </c>
      <c r="BK605" s="201">
        <f>ROUND(I605*H605,2)</f>
        <v>0</v>
      </c>
      <c r="BL605" s="18" t="s">
        <v>260</v>
      </c>
      <c r="BM605" s="200" t="s">
        <v>865</v>
      </c>
    </row>
    <row r="606" spans="1:65" s="2" customFormat="1" ht="28.8">
      <c r="A606" s="35"/>
      <c r="B606" s="36"/>
      <c r="C606" s="37"/>
      <c r="D606" s="202" t="s">
        <v>170</v>
      </c>
      <c r="E606" s="37"/>
      <c r="F606" s="203" t="s">
        <v>866</v>
      </c>
      <c r="G606" s="37"/>
      <c r="H606" s="37"/>
      <c r="I606" s="204"/>
      <c r="J606" s="37"/>
      <c r="K606" s="37"/>
      <c r="L606" s="40"/>
      <c r="M606" s="205"/>
      <c r="N606" s="206"/>
      <c r="O606" s="72"/>
      <c r="P606" s="72"/>
      <c r="Q606" s="72"/>
      <c r="R606" s="72"/>
      <c r="S606" s="72"/>
      <c r="T606" s="73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T606" s="18" t="s">
        <v>170</v>
      </c>
      <c r="AU606" s="18" t="s">
        <v>90</v>
      </c>
    </row>
    <row r="607" spans="1:65" s="12" customFormat="1" ht="22.8" customHeight="1">
      <c r="B607" s="172"/>
      <c r="C607" s="173"/>
      <c r="D607" s="174" t="s">
        <v>79</v>
      </c>
      <c r="E607" s="186" t="s">
        <v>867</v>
      </c>
      <c r="F607" s="186" t="s">
        <v>868</v>
      </c>
      <c r="G607" s="173"/>
      <c r="H607" s="173"/>
      <c r="I607" s="176"/>
      <c r="J607" s="187">
        <f>BK607</f>
        <v>0</v>
      </c>
      <c r="K607" s="173"/>
      <c r="L607" s="178"/>
      <c r="M607" s="179"/>
      <c r="N607" s="180"/>
      <c r="O607" s="180"/>
      <c r="P607" s="181">
        <f>SUM(P608:P624)</f>
        <v>0</v>
      </c>
      <c r="Q607" s="180"/>
      <c r="R607" s="181">
        <f>SUM(R608:R624)</f>
        <v>0</v>
      </c>
      <c r="S607" s="180"/>
      <c r="T607" s="182">
        <f>SUM(T608:T624)</f>
        <v>0</v>
      </c>
      <c r="AR607" s="183" t="s">
        <v>90</v>
      </c>
      <c r="AT607" s="184" t="s">
        <v>79</v>
      </c>
      <c r="AU607" s="184" t="s">
        <v>88</v>
      </c>
      <c r="AY607" s="183" t="s">
        <v>161</v>
      </c>
      <c r="BK607" s="185">
        <f>SUM(BK608:BK624)</f>
        <v>0</v>
      </c>
    </row>
    <row r="608" spans="1:65" s="2" customFormat="1" ht="24.15" customHeight="1">
      <c r="A608" s="35"/>
      <c r="B608" s="36"/>
      <c r="C608" s="188" t="s">
        <v>869</v>
      </c>
      <c r="D608" s="188" t="s">
        <v>164</v>
      </c>
      <c r="E608" s="189" t="s">
        <v>870</v>
      </c>
      <c r="F608" s="190" t="s">
        <v>871</v>
      </c>
      <c r="G608" s="191" t="s">
        <v>293</v>
      </c>
      <c r="H608" s="192">
        <v>1</v>
      </c>
      <c r="I608" s="193"/>
      <c r="J608" s="194">
        <f>ROUND(I608*H608,2)</f>
        <v>0</v>
      </c>
      <c r="K608" s="195"/>
      <c r="L608" s="40"/>
      <c r="M608" s="196" t="s">
        <v>1</v>
      </c>
      <c r="N608" s="197" t="s">
        <v>45</v>
      </c>
      <c r="O608" s="72"/>
      <c r="P608" s="198">
        <f>O608*H608</f>
        <v>0</v>
      </c>
      <c r="Q608" s="198">
        <v>0</v>
      </c>
      <c r="R608" s="198">
        <f>Q608*H608</f>
        <v>0</v>
      </c>
      <c r="S608" s="198">
        <v>0</v>
      </c>
      <c r="T608" s="199">
        <f>S608*H608</f>
        <v>0</v>
      </c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R608" s="200" t="s">
        <v>260</v>
      </c>
      <c r="AT608" s="200" t="s">
        <v>164</v>
      </c>
      <c r="AU608" s="200" t="s">
        <v>90</v>
      </c>
      <c r="AY608" s="18" t="s">
        <v>161</v>
      </c>
      <c r="BE608" s="201">
        <f>IF(N608="základní",J608,0)</f>
        <v>0</v>
      </c>
      <c r="BF608" s="201">
        <f>IF(N608="snížená",J608,0)</f>
        <v>0</v>
      </c>
      <c r="BG608" s="201">
        <f>IF(N608="zákl. přenesená",J608,0)</f>
        <v>0</v>
      </c>
      <c r="BH608" s="201">
        <f>IF(N608="sníž. přenesená",J608,0)</f>
        <v>0</v>
      </c>
      <c r="BI608" s="201">
        <f>IF(N608="nulová",J608,0)</f>
        <v>0</v>
      </c>
      <c r="BJ608" s="18" t="s">
        <v>88</v>
      </c>
      <c r="BK608" s="201">
        <f>ROUND(I608*H608,2)</f>
        <v>0</v>
      </c>
      <c r="BL608" s="18" t="s">
        <v>260</v>
      </c>
      <c r="BM608" s="200" t="s">
        <v>872</v>
      </c>
    </row>
    <row r="609" spans="1:65" s="2" customFormat="1" ht="10.199999999999999">
      <c r="A609" s="35"/>
      <c r="B609" s="36"/>
      <c r="C609" s="37"/>
      <c r="D609" s="202" t="s">
        <v>170</v>
      </c>
      <c r="E609" s="37"/>
      <c r="F609" s="203" t="s">
        <v>871</v>
      </c>
      <c r="G609" s="37"/>
      <c r="H609" s="37"/>
      <c r="I609" s="204"/>
      <c r="J609" s="37"/>
      <c r="K609" s="37"/>
      <c r="L609" s="40"/>
      <c r="M609" s="205"/>
      <c r="N609" s="206"/>
      <c r="O609" s="72"/>
      <c r="P609" s="72"/>
      <c r="Q609" s="72"/>
      <c r="R609" s="72"/>
      <c r="S609" s="72"/>
      <c r="T609" s="73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T609" s="18" t="s">
        <v>170</v>
      </c>
      <c r="AU609" s="18" t="s">
        <v>90</v>
      </c>
    </row>
    <row r="610" spans="1:65" s="2" customFormat="1" ht="38.4">
      <c r="A610" s="35"/>
      <c r="B610" s="36"/>
      <c r="C610" s="37"/>
      <c r="D610" s="202" t="s">
        <v>873</v>
      </c>
      <c r="E610" s="37"/>
      <c r="F610" s="262" t="s">
        <v>874</v>
      </c>
      <c r="G610" s="37"/>
      <c r="H610" s="37"/>
      <c r="I610" s="204"/>
      <c r="J610" s="37"/>
      <c r="K610" s="37"/>
      <c r="L610" s="40"/>
      <c r="M610" s="205"/>
      <c r="N610" s="206"/>
      <c r="O610" s="72"/>
      <c r="P610" s="72"/>
      <c r="Q610" s="72"/>
      <c r="R610" s="72"/>
      <c r="S610" s="72"/>
      <c r="T610" s="73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T610" s="18" t="s">
        <v>873</v>
      </c>
      <c r="AU610" s="18" t="s">
        <v>90</v>
      </c>
    </row>
    <row r="611" spans="1:65" s="2" customFormat="1" ht="24.15" customHeight="1">
      <c r="A611" s="35"/>
      <c r="B611" s="36"/>
      <c r="C611" s="188" t="s">
        <v>875</v>
      </c>
      <c r="D611" s="188" t="s">
        <v>164</v>
      </c>
      <c r="E611" s="189" t="s">
        <v>876</v>
      </c>
      <c r="F611" s="190" t="s">
        <v>877</v>
      </c>
      <c r="G611" s="191" t="s">
        <v>293</v>
      </c>
      <c r="H611" s="192">
        <v>1</v>
      </c>
      <c r="I611" s="193"/>
      <c r="J611" s="194">
        <f>ROUND(I611*H611,2)</f>
        <v>0</v>
      </c>
      <c r="K611" s="195"/>
      <c r="L611" s="40"/>
      <c r="M611" s="196" t="s">
        <v>1</v>
      </c>
      <c r="N611" s="197" t="s">
        <v>45</v>
      </c>
      <c r="O611" s="72"/>
      <c r="P611" s="198">
        <f>O611*H611</f>
        <v>0</v>
      </c>
      <c r="Q611" s="198">
        <v>0</v>
      </c>
      <c r="R611" s="198">
        <f>Q611*H611</f>
        <v>0</v>
      </c>
      <c r="S611" s="198">
        <v>0</v>
      </c>
      <c r="T611" s="199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200" t="s">
        <v>260</v>
      </c>
      <c r="AT611" s="200" t="s">
        <v>164</v>
      </c>
      <c r="AU611" s="200" t="s">
        <v>90</v>
      </c>
      <c r="AY611" s="18" t="s">
        <v>161</v>
      </c>
      <c r="BE611" s="201">
        <f>IF(N611="základní",J611,0)</f>
        <v>0</v>
      </c>
      <c r="BF611" s="201">
        <f>IF(N611="snížená",J611,0)</f>
        <v>0</v>
      </c>
      <c r="BG611" s="201">
        <f>IF(N611="zákl. přenesená",J611,0)</f>
        <v>0</v>
      </c>
      <c r="BH611" s="201">
        <f>IF(N611="sníž. přenesená",J611,0)</f>
        <v>0</v>
      </c>
      <c r="BI611" s="201">
        <f>IF(N611="nulová",J611,0)</f>
        <v>0</v>
      </c>
      <c r="BJ611" s="18" t="s">
        <v>88</v>
      </c>
      <c r="BK611" s="201">
        <f>ROUND(I611*H611,2)</f>
        <v>0</v>
      </c>
      <c r="BL611" s="18" t="s">
        <v>260</v>
      </c>
      <c r="BM611" s="200" t="s">
        <v>878</v>
      </c>
    </row>
    <row r="612" spans="1:65" s="2" customFormat="1" ht="19.2">
      <c r="A612" s="35"/>
      <c r="B612" s="36"/>
      <c r="C612" s="37"/>
      <c r="D612" s="202" t="s">
        <v>170</v>
      </c>
      <c r="E612" s="37"/>
      <c r="F612" s="203" t="s">
        <v>877</v>
      </c>
      <c r="G612" s="37"/>
      <c r="H612" s="37"/>
      <c r="I612" s="204"/>
      <c r="J612" s="37"/>
      <c r="K612" s="37"/>
      <c r="L612" s="40"/>
      <c r="M612" s="205"/>
      <c r="N612" s="206"/>
      <c r="O612" s="72"/>
      <c r="P612" s="72"/>
      <c r="Q612" s="72"/>
      <c r="R612" s="72"/>
      <c r="S612" s="72"/>
      <c r="T612" s="73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T612" s="18" t="s">
        <v>170</v>
      </c>
      <c r="AU612" s="18" t="s">
        <v>90</v>
      </c>
    </row>
    <row r="613" spans="1:65" s="2" customFormat="1" ht="24.15" customHeight="1">
      <c r="A613" s="35"/>
      <c r="B613" s="36"/>
      <c r="C613" s="188" t="s">
        <v>879</v>
      </c>
      <c r="D613" s="188" t="s">
        <v>164</v>
      </c>
      <c r="E613" s="189" t="s">
        <v>880</v>
      </c>
      <c r="F613" s="190" t="s">
        <v>881</v>
      </c>
      <c r="G613" s="191" t="s">
        <v>293</v>
      </c>
      <c r="H613" s="192">
        <v>2</v>
      </c>
      <c r="I613" s="193"/>
      <c r="J613" s="194">
        <f>ROUND(I613*H613,2)</f>
        <v>0</v>
      </c>
      <c r="K613" s="195"/>
      <c r="L613" s="40"/>
      <c r="M613" s="196" t="s">
        <v>1</v>
      </c>
      <c r="N613" s="197" t="s">
        <v>45</v>
      </c>
      <c r="O613" s="72"/>
      <c r="P613" s="198">
        <f>O613*H613</f>
        <v>0</v>
      </c>
      <c r="Q613" s="198">
        <v>0</v>
      </c>
      <c r="R613" s="198">
        <f>Q613*H613</f>
        <v>0</v>
      </c>
      <c r="S613" s="198">
        <v>0</v>
      </c>
      <c r="T613" s="199">
        <f>S613*H613</f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200" t="s">
        <v>260</v>
      </c>
      <c r="AT613" s="200" t="s">
        <v>164</v>
      </c>
      <c r="AU613" s="200" t="s">
        <v>90</v>
      </c>
      <c r="AY613" s="18" t="s">
        <v>161</v>
      </c>
      <c r="BE613" s="201">
        <f>IF(N613="základní",J613,0)</f>
        <v>0</v>
      </c>
      <c r="BF613" s="201">
        <f>IF(N613="snížená",J613,0)</f>
        <v>0</v>
      </c>
      <c r="BG613" s="201">
        <f>IF(N613="zákl. přenesená",J613,0)</f>
        <v>0</v>
      </c>
      <c r="BH613" s="201">
        <f>IF(N613="sníž. přenesená",J613,0)</f>
        <v>0</v>
      </c>
      <c r="BI613" s="201">
        <f>IF(N613="nulová",J613,0)</f>
        <v>0</v>
      </c>
      <c r="BJ613" s="18" t="s">
        <v>88</v>
      </c>
      <c r="BK613" s="201">
        <f>ROUND(I613*H613,2)</f>
        <v>0</v>
      </c>
      <c r="BL613" s="18" t="s">
        <v>260</v>
      </c>
      <c r="BM613" s="200" t="s">
        <v>882</v>
      </c>
    </row>
    <row r="614" spans="1:65" s="2" customFormat="1" ht="19.2">
      <c r="A614" s="35"/>
      <c r="B614" s="36"/>
      <c r="C614" s="37"/>
      <c r="D614" s="202" t="s">
        <v>170</v>
      </c>
      <c r="E614" s="37"/>
      <c r="F614" s="203" t="s">
        <v>881</v>
      </c>
      <c r="G614" s="37"/>
      <c r="H614" s="37"/>
      <c r="I614" s="204"/>
      <c r="J614" s="37"/>
      <c r="K614" s="37"/>
      <c r="L614" s="40"/>
      <c r="M614" s="205"/>
      <c r="N614" s="206"/>
      <c r="O614" s="72"/>
      <c r="P614" s="72"/>
      <c r="Q614" s="72"/>
      <c r="R614" s="72"/>
      <c r="S614" s="72"/>
      <c r="T614" s="73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T614" s="18" t="s">
        <v>170</v>
      </c>
      <c r="AU614" s="18" t="s">
        <v>90</v>
      </c>
    </row>
    <row r="615" spans="1:65" s="2" customFormat="1" ht="24.15" customHeight="1">
      <c r="A615" s="35"/>
      <c r="B615" s="36"/>
      <c r="C615" s="188" t="s">
        <v>883</v>
      </c>
      <c r="D615" s="188" t="s">
        <v>164</v>
      </c>
      <c r="E615" s="189" t="s">
        <v>884</v>
      </c>
      <c r="F615" s="190" t="s">
        <v>885</v>
      </c>
      <c r="G615" s="191" t="s">
        <v>293</v>
      </c>
      <c r="H615" s="192">
        <v>1</v>
      </c>
      <c r="I615" s="193"/>
      <c r="J615" s="194">
        <f>ROUND(I615*H615,2)</f>
        <v>0</v>
      </c>
      <c r="K615" s="195"/>
      <c r="L615" s="40"/>
      <c r="M615" s="196" t="s">
        <v>1</v>
      </c>
      <c r="N615" s="197" t="s">
        <v>45</v>
      </c>
      <c r="O615" s="72"/>
      <c r="P615" s="198">
        <f>O615*H615</f>
        <v>0</v>
      </c>
      <c r="Q615" s="198">
        <v>0</v>
      </c>
      <c r="R615" s="198">
        <f>Q615*H615</f>
        <v>0</v>
      </c>
      <c r="S615" s="198">
        <v>0</v>
      </c>
      <c r="T615" s="199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200" t="s">
        <v>260</v>
      </c>
      <c r="AT615" s="200" t="s">
        <v>164</v>
      </c>
      <c r="AU615" s="200" t="s">
        <v>90</v>
      </c>
      <c r="AY615" s="18" t="s">
        <v>161</v>
      </c>
      <c r="BE615" s="201">
        <f>IF(N615="základní",J615,0)</f>
        <v>0</v>
      </c>
      <c r="BF615" s="201">
        <f>IF(N615="snížená",J615,0)</f>
        <v>0</v>
      </c>
      <c r="BG615" s="201">
        <f>IF(N615="zákl. přenesená",J615,0)</f>
        <v>0</v>
      </c>
      <c r="BH615" s="201">
        <f>IF(N615="sníž. přenesená",J615,0)</f>
        <v>0</v>
      </c>
      <c r="BI615" s="201">
        <f>IF(N615="nulová",J615,0)</f>
        <v>0</v>
      </c>
      <c r="BJ615" s="18" t="s">
        <v>88</v>
      </c>
      <c r="BK615" s="201">
        <f>ROUND(I615*H615,2)</f>
        <v>0</v>
      </c>
      <c r="BL615" s="18" t="s">
        <v>260</v>
      </c>
      <c r="BM615" s="200" t="s">
        <v>886</v>
      </c>
    </row>
    <row r="616" spans="1:65" s="2" customFormat="1" ht="19.2">
      <c r="A616" s="35"/>
      <c r="B616" s="36"/>
      <c r="C616" s="37"/>
      <c r="D616" s="202" t="s">
        <v>170</v>
      </c>
      <c r="E616" s="37"/>
      <c r="F616" s="203" t="s">
        <v>885</v>
      </c>
      <c r="G616" s="37"/>
      <c r="H616" s="37"/>
      <c r="I616" s="204"/>
      <c r="J616" s="37"/>
      <c r="K616" s="37"/>
      <c r="L616" s="40"/>
      <c r="M616" s="205"/>
      <c r="N616" s="206"/>
      <c r="O616" s="72"/>
      <c r="P616" s="72"/>
      <c r="Q616" s="72"/>
      <c r="R616" s="72"/>
      <c r="S616" s="72"/>
      <c r="T616" s="73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T616" s="18" t="s">
        <v>170</v>
      </c>
      <c r="AU616" s="18" t="s">
        <v>90</v>
      </c>
    </row>
    <row r="617" spans="1:65" s="2" customFormat="1" ht="24.15" customHeight="1">
      <c r="A617" s="35"/>
      <c r="B617" s="36"/>
      <c r="C617" s="188" t="s">
        <v>887</v>
      </c>
      <c r="D617" s="188" t="s">
        <v>164</v>
      </c>
      <c r="E617" s="189" t="s">
        <v>888</v>
      </c>
      <c r="F617" s="190" t="s">
        <v>889</v>
      </c>
      <c r="G617" s="191" t="s">
        <v>293</v>
      </c>
      <c r="H617" s="192">
        <v>1</v>
      </c>
      <c r="I617" s="193"/>
      <c r="J617" s="194">
        <f>ROUND(I617*H617,2)</f>
        <v>0</v>
      </c>
      <c r="K617" s="195"/>
      <c r="L617" s="40"/>
      <c r="M617" s="196" t="s">
        <v>1</v>
      </c>
      <c r="N617" s="197" t="s">
        <v>45</v>
      </c>
      <c r="O617" s="72"/>
      <c r="P617" s="198">
        <f>O617*H617</f>
        <v>0</v>
      </c>
      <c r="Q617" s="198">
        <v>0</v>
      </c>
      <c r="R617" s="198">
        <f>Q617*H617</f>
        <v>0</v>
      </c>
      <c r="S617" s="198">
        <v>0</v>
      </c>
      <c r="T617" s="199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200" t="s">
        <v>260</v>
      </c>
      <c r="AT617" s="200" t="s">
        <v>164</v>
      </c>
      <c r="AU617" s="200" t="s">
        <v>90</v>
      </c>
      <c r="AY617" s="18" t="s">
        <v>161</v>
      </c>
      <c r="BE617" s="201">
        <f>IF(N617="základní",J617,0)</f>
        <v>0</v>
      </c>
      <c r="BF617" s="201">
        <f>IF(N617="snížená",J617,0)</f>
        <v>0</v>
      </c>
      <c r="BG617" s="201">
        <f>IF(N617="zákl. přenesená",J617,0)</f>
        <v>0</v>
      </c>
      <c r="BH617" s="201">
        <f>IF(N617="sníž. přenesená",J617,0)</f>
        <v>0</v>
      </c>
      <c r="BI617" s="201">
        <f>IF(N617="nulová",J617,0)</f>
        <v>0</v>
      </c>
      <c r="BJ617" s="18" t="s">
        <v>88</v>
      </c>
      <c r="BK617" s="201">
        <f>ROUND(I617*H617,2)</f>
        <v>0</v>
      </c>
      <c r="BL617" s="18" t="s">
        <v>260</v>
      </c>
      <c r="BM617" s="200" t="s">
        <v>890</v>
      </c>
    </row>
    <row r="618" spans="1:65" s="2" customFormat="1" ht="19.2">
      <c r="A618" s="35"/>
      <c r="B618" s="36"/>
      <c r="C618" s="37"/>
      <c r="D618" s="202" t="s">
        <v>170</v>
      </c>
      <c r="E618" s="37"/>
      <c r="F618" s="203" t="s">
        <v>889</v>
      </c>
      <c r="G618" s="37"/>
      <c r="H618" s="37"/>
      <c r="I618" s="204"/>
      <c r="J618" s="37"/>
      <c r="K618" s="37"/>
      <c r="L618" s="40"/>
      <c r="M618" s="205"/>
      <c r="N618" s="206"/>
      <c r="O618" s="72"/>
      <c r="P618" s="72"/>
      <c r="Q618" s="72"/>
      <c r="R618" s="72"/>
      <c r="S618" s="72"/>
      <c r="T618" s="73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T618" s="18" t="s">
        <v>170</v>
      </c>
      <c r="AU618" s="18" t="s">
        <v>90</v>
      </c>
    </row>
    <row r="619" spans="1:65" s="2" customFormat="1" ht="21.75" customHeight="1">
      <c r="A619" s="35"/>
      <c r="B619" s="36"/>
      <c r="C619" s="188" t="s">
        <v>891</v>
      </c>
      <c r="D619" s="188" t="s">
        <v>164</v>
      </c>
      <c r="E619" s="189" t="s">
        <v>892</v>
      </c>
      <c r="F619" s="190" t="s">
        <v>893</v>
      </c>
      <c r="G619" s="191" t="s">
        <v>293</v>
      </c>
      <c r="H619" s="192">
        <v>1</v>
      </c>
      <c r="I619" s="193"/>
      <c r="J619" s="194">
        <f>ROUND(I619*H619,2)</f>
        <v>0</v>
      </c>
      <c r="K619" s="195"/>
      <c r="L619" s="40"/>
      <c r="M619" s="196" t="s">
        <v>1</v>
      </c>
      <c r="N619" s="197" t="s">
        <v>45</v>
      </c>
      <c r="O619" s="72"/>
      <c r="P619" s="198">
        <f>O619*H619</f>
        <v>0</v>
      </c>
      <c r="Q619" s="198">
        <v>0</v>
      </c>
      <c r="R619" s="198">
        <f>Q619*H619</f>
        <v>0</v>
      </c>
      <c r="S619" s="198">
        <v>0</v>
      </c>
      <c r="T619" s="199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200" t="s">
        <v>260</v>
      </c>
      <c r="AT619" s="200" t="s">
        <v>164</v>
      </c>
      <c r="AU619" s="200" t="s">
        <v>90</v>
      </c>
      <c r="AY619" s="18" t="s">
        <v>161</v>
      </c>
      <c r="BE619" s="201">
        <f>IF(N619="základní",J619,0)</f>
        <v>0</v>
      </c>
      <c r="BF619" s="201">
        <f>IF(N619="snížená",J619,0)</f>
        <v>0</v>
      </c>
      <c r="BG619" s="201">
        <f>IF(N619="zákl. přenesená",J619,0)</f>
        <v>0</v>
      </c>
      <c r="BH619" s="201">
        <f>IF(N619="sníž. přenesená",J619,0)</f>
        <v>0</v>
      </c>
      <c r="BI619" s="201">
        <f>IF(N619="nulová",J619,0)</f>
        <v>0</v>
      </c>
      <c r="BJ619" s="18" t="s">
        <v>88</v>
      </c>
      <c r="BK619" s="201">
        <f>ROUND(I619*H619,2)</f>
        <v>0</v>
      </c>
      <c r="BL619" s="18" t="s">
        <v>260</v>
      </c>
      <c r="BM619" s="200" t="s">
        <v>894</v>
      </c>
    </row>
    <row r="620" spans="1:65" s="2" customFormat="1" ht="10.199999999999999">
      <c r="A620" s="35"/>
      <c r="B620" s="36"/>
      <c r="C620" s="37"/>
      <c r="D620" s="202" t="s">
        <v>170</v>
      </c>
      <c r="E620" s="37"/>
      <c r="F620" s="203" t="s">
        <v>893</v>
      </c>
      <c r="G620" s="37"/>
      <c r="H620" s="37"/>
      <c r="I620" s="204"/>
      <c r="J620" s="37"/>
      <c r="K620" s="37"/>
      <c r="L620" s="40"/>
      <c r="M620" s="205"/>
      <c r="N620" s="206"/>
      <c r="O620" s="72"/>
      <c r="P620" s="72"/>
      <c r="Q620" s="72"/>
      <c r="R620" s="72"/>
      <c r="S620" s="72"/>
      <c r="T620" s="73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T620" s="18" t="s">
        <v>170</v>
      </c>
      <c r="AU620" s="18" t="s">
        <v>90</v>
      </c>
    </row>
    <row r="621" spans="1:65" s="2" customFormat="1" ht="21.75" customHeight="1">
      <c r="A621" s="35"/>
      <c r="B621" s="36"/>
      <c r="C621" s="188" t="s">
        <v>895</v>
      </c>
      <c r="D621" s="188" t="s">
        <v>164</v>
      </c>
      <c r="E621" s="189" t="s">
        <v>896</v>
      </c>
      <c r="F621" s="190" t="s">
        <v>897</v>
      </c>
      <c r="G621" s="191" t="s">
        <v>293</v>
      </c>
      <c r="H621" s="192">
        <v>2</v>
      </c>
      <c r="I621" s="193"/>
      <c r="J621" s="194">
        <f>ROUND(I621*H621,2)</f>
        <v>0</v>
      </c>
      <c r="K621" s="195"/>
      <c r="L621" s="40"/>
      <c r="M621" s="196" t="s">
        <v>1</v>
      </c>
      <c r="N621" s="197" t="s">
        <v>45</v>
      </c>
      <c r="O621" s="72"/>
      <c r="P621" s="198">
        <f>O621*H621</f>
        <v>0</v>
      </c>
      <c r="Q621" s="198">
        <v>0</v>
      </c>
      <c r="R621" s="198">
        <f>Q621*H621</f>
        <v>0</v>
      </c>
      <c r="S621" s="198">
        <v>0</v>
      </c>
      <c r="T621" s="199">
        <f>S621*H621</f>
        <v>0</v>
      </c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R621" s="200" t="s">
        <v>260</v>
      </c>
      <c r="AT621" s="200" t="s">
        <v>164</v>
      </c>
      <c r="AU621" s="200" t="s">
        <v>90</v>
      </c>
      <c r="AY621" s="18" t="s">
        <v>161</v>
      </c>
      <c r="BE621" s="201">
        <f>IF(N621="základní",J621,0)</f>
        <v>0</v>
      </c>
      <c r="BF621" s="201">
        <f>IF(N621="snížená",J621,0)</f>
        <v>0</v>
      </c>
      <c r="BG621" s="201">
        <f>IF(N621="zákl. přenesená",J621,0)</f>
        <v>0</v>
      </c>
      <c r="BH621" s="201">
        <f>IF(N621="sníž. přenesená",J621,0)</f>
        <v>0</v>
      </c>
      <c r="BI621" s="201">
        <f>IF(N621="nulová",J621,0)</f>
        <v>0</v>
      </c>
      <c r="BJ621" s="18" t="s">
        <v>88</v>
      </c>
      <c r="BK621" s="201">
        <f>ROUND(I621*H621,2)</f>
        <v>0</v>
      </c>
      <c r="BL621" s="18" t="s">
        <v>260</v>
      </c>
      <c r="BM621" s="200" t="s">
        <v>898</v>
      </c>
    </row>
    <row r="622" spans="1:65" s="2" customFormat="1" ht="10.199999999999999">
      <c r="A622" s="35"/>
      <c r="B622" s="36"/>
      <c r="C622" s="37"/>
      <c r="D622" s="202" t="s">
        <v>170</v>
      </c>
      <c r="E622" s="37"/>
      <c r="F622" s="203" t="s">
        <v>897</v>
      </c>
      <c r="G622" s="37"/>
      <c r="H622" s="37"/>
      <c r="I622" s="204"/>
      <c r="J622" s="37"/>
      <c r="K622" s="37"/>
      <c r="L622" s="40"/>
      <c r="M622" s="205"/>
      <c r="N622" s="206"/>
      <c r="O622" s="72"/>
      <c r="P622" s="72"/>
      <c r="Q622" s="72"/>
      <c r="R622" s="72"/>
      <c r="S622" s="72"/>
      <c r="T622" s="73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T622" s="18" t="s">
        <v>170</v>
      </c>
      <c r="AU622" s="18" t="s">
        <v>90</v>
      </c>
    </row>
    <row r="623" spans="1:65" s="2" customFormat="1" ht="24.15" customHeight="1">
      <c r="A623" s="35"/>
      <c r="B623" s="36"/>
      <c r="C623" s="188" t="s">
        <v>899</v>
      </c>
      <c r="D623" s="188" t="s">
        <v>164</v>
      </c>
      <c r="E623" s="189" t="s">
        <v>900</v>
      </c>
      <c r="F623" s="190" t="s">
        <v>901</v>
      </c>
      <c r="G623" s="191" t="s">
        <v>655</v>
      </c>
      <c r="H623" s="261"/>
      <c r="I623" s="193"/>
      <c r="J623" s="194">
        <f>ROUND(I623*H623,2)</f>
        <v>0</v>
      </c>
      <c r="K623" s="195"/>
      <c r="L623" s="40"/>
      <c r="M623" s="196" t="s">
        <v>1</v>
      </c>
      <c r="N623" s="197" t="s">
        <v>45</v>
      </c>
      <c r="O623" s="72"/>
      <c r="P623" s="198">
        <f>O623*H623</f>
        <v>0</v>
      </c>
      <c r="Q623" s="198">
        <v>0</v>
      </c>
      <c r="R623" s="198">
        <f>Q623*H623</f>
        <v>0</v>
      </c>
      <c r="S623" s="198">
        <v>0</v>
      </c>
      <c r="T623" s="199">
        <f>S623*H623</f>
        <v>0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200" t="s">
        <v>260</v>
      </c>
      <c r="AT623" s="200" t="s">
        <v>164</v>
      </c>
      <c r="AU623" s="200" t="s">
        <v>90</v>
      </c>
      <c r="AY623" s="18" t="s">
        <v>161</v>
      </c>
      <c r="BE623" s="201">
        <f>IF(N623="základní",J623,0)</f>
        <v>0</v>
      </c>
      <c r="BF623" s="201">
        <f>IF(N623="snížená",J623,0)</f>
        <v>0</v>
      </c>
      <c r="BG623" s="201">
        <f>IF(N623="zákl. přenesená",J623,0)</f>
        <v>0</v>
      </c>
      <c r="BH623" s="201">
        <f>IF(N623="sníž. přenesená",J623,0)</f>
        <v>0</v>
      </c>
      <c r="BI623" s="201">
        <f>IF(N623="nulová",J623,0)</f>
        <v>0</v>
      </c>
      <c r="BJ623" s="18" t="s">
        <v>88</v>
      </c>
      <c r="BK623" s="201">
        <f>ROUND(I623*H623,2)</f>
        <v>0</v>
      </c>
      <c r="BL623" s="18" t="s">
        <v>260</v>
      </c>
      <c r="BM623" s="200" t="s">
        <v>902</v>
      </c>
    </row>
    <row r="624" spans="1:65" s="2" customFormat="1" ht="28.8">
      <c r="A624" s="35"/>
      <c r="B624" s="36"/>
      <c r="C624" s="37"/>
      <c r="D624" s="202" t="s">
        <v>170</v>
      </c>
      <c r="E624" s="37"/>
      <c r="F624" s="203" t="s">
        <v>903</v>
      </c>
      <c r="G624" s="37"/>
      <c r="H624" s="37"/>
      <c r="I624" s="204"/>
      <c r="J624" s="37"/>
      <c r="K624" s="37"/>
      <c r="L624" s="40"/>
      <c r="M624" s="205"/>
      <c r="N624" s="206"/>
      <c r="O624" s="72"/>
      <c r="P624" s="72"/>
      <c r="Q624" s="72"/>
      <c r="R624" s="72"/>
      <c r="S624" s="72"/>
      <c r="T624" s="73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T624" s="18" t="s">
        <v>170</v>
      </c>
      <c r="AU624" s="18" t="s">
        <v>90</v>
      </c>
    </row>
    <row r="625" spans="1:65" s="12" customFormat="1" ht="22.8" customHeight="1">
      <c r="B625" s="172"/>
      <c r="C625" s="173"/>
      <c r="D625" s="174" t="s">
        <v>79</v>
      </c>
      <c r="E625" s="186" t="s">
        <v>904</v>
      </c>
      <c r="F625" s="186" t="s">
        <v>905</v>
      </c>
      <c r="G625" s="173"/>
      <c r="H625" s="173"/>
      <c r="I625" s="176"/>
      <c r="J625" s="187">
        <f>BK625</f>
        <v>0</v>
      </c>
      <c r="K625" s="173"/>
      <c r="L625" s="178"/>
      <c r="M625" s="179"/>
      <c r="N625" s="180"/>
      <c r="O625" s="180"/>
      <c r="P625" s="181">
        <f>SUM(P626:P657)</f>
        <v>0</v>
      </c>
      <c r="Q625" s="180"/>
      <c r="R625" s="181">
        <f>SUM(R626:R657)</f>
        <v>0.58855689999999994</v>
      </c>
      <c r="S625" s="180"/>
      <c r="T625" s="182">
        <f>SUM(T626:T657)</f>
        <v>0</v>
      </c>
      <c r="AR625" s="183" t="s">
        <v>90</v>
      </c>
      <c r="AT625" s="184" t="s">
        <v>79</v>
      </c>
      <c r="AU625" s="184" t="s">
        <v>88</v>
      </c>
      <c r="AY625" s="183" t="s">
        <v>161</v>
      </c>
      <c r="BK625" s="185">
        <f>SUM(BK626:BK657)</f>
        <v>0</v>
      </c>
    </row>
    <row r="626" spans="1:65" s="2" customFormat="1" ht="16.5" customHeight="1">
      <c r="A626" s="35"/>
      <c r="B626" s="36"/>
      <c r="C626" s="188" t="s">
        <v>906</v>
      </c>
      <c r="D626" s="188" t="s">
        <v>164</v>
      </c>
      <c r="E626" s="189" t="s">
        <v>907</v>
      </c>
      <c r="F626" s="190" t="s">
        <v>908</v>
      </c>
      <c r="G626" s="191" t="s">
        <v>176</v>
      </c>
      <c r="H626" s="192">
        <v>16.899999999999999</v>
      </c>
      <c r="I626" s="193"/>
      <c r="J626" s="194">
        <f>ROUND(I626*H626,2)</f>
        <v>0</v>
      </c>
      <c r="K626" s="195"/>
      <c r="L626" s="40"/>
      <c r="M626" s="196" t="s">
        <v>1</v>
      </c>
      <c r="N626" s="197" t="s">
        <v>45</v>
      </c>
      <c r="O626" s="72"/>
      <c r="P626" s="198">
        <f>O626*H626</f>
        <v>0</v>
      </c>
      <c r="Q626" s="198">
        <v>0</v>
      </c>
      <c r="R626" s="198">
        <f>Q626*H626</f>
        <v>0</v>
      </c>
      <c r="S626" s="198">
        <v>0</v>
      </c>
      <c r="T626" s="199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200" t="s">
        <v>260</v>
      </c>
      <c r="AT626" s="200" t="s">
        <v>164</v>
      </c>
      <c r="AU626" s="200" t="s">
        <v>90</v>
      </c>
      <c r="AY626" s="18" t="s">
        <v>161</v>
      </c>
      <c r="BE626" s="201">
        <f>IF(N626="základní",J626,0)</f>
        <v>0</v>
      </c>
      <c r="BF626" s="201">
        <f>IF(N626="snížená",J626,0)</f>
        <v>0</v>
      </c>
      <c r="BG626" s="201">
        <f>IF(N626="zákl. přenesená",J626,0)</f>
        <v>0</v>
      </c>
      <c r="BH626" s="201">
        <f>IF(N626="sníž. přenesená",J626,0)</f>
        <v>0</v>
      </c>
      <c r="BI626" s="201">
        <f>IF(N626="nulová",J626,0)</f>
        <v>0</v>
      </c>
      <c r="BJ626" s="18" t="s">
        <v>88</v>
      </c>
      <c r="BK626" s="201">
        <f>ROUND(I626*H626,2)</f>
        <v>0</v>
      </c>
      <c r="BL626" s="18" t="s">
        <v>260</v>
      </c>
      <c r="BM626" s="200" t="s">
        <v>909</v>
      </c>
    </row>
    <row r="627" spans="1:65" s="2" customFormat="1" ht="10.199999999999999">
      <c r="A627" s="35"/>
      <c r="B627" s="36"/>
      <c r="C627" s="37"/>
      <c r="D627" s="202" t="s">
        <v>170</v>
      </c>
      <c r="E627" s="37"/>
      <c r="F627" s="203" t="s">
        <v>910</v>
      </c>
      <c r="G627" s="37"/>
      <c r="H627" s="37"/>
      <c r="I627" s="204"/>
      <c r="J627" s="37"/>
      <c r="K627" s="37"/>
      <c r="L627" s="40"/>
      <c r="M627" s="205"/>
      <c r="N627" s="206"/>
      <c r="O627" s="72"/>
      <c r="P627" s="72"/>
      <c r="Q627" s="72"/>
      <c r="R627" s="72"/>
      <c r="S627" s="72"/>
      <c r="T627" s="73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T627" s="18" t="s">
        <v>170</v>
      </c>
      <c r="AU627" s="18" t="s">
        <v>90</v>
      </c>
    </row>
    <row r="628" spans="1:65" s="13" customFormat="1" ht="10.199999999999999">
      <c r="B628" s="207"/>
      <c r="C628" s="208"/>
      <c r="D628" s="202" t="s">
        <v>172</v>
      </c>
      <c r="E628" s="209" t="s">
        <v>1</v>
      </c>
      <c r="F628" s="210" t="s">
        <v>911</v>
      </c>
      <c r="G628" s="208"/>
      <c r="H628" s="211">
        <v>7.2</v>
      </c>
      <c r="I628" s="212"/>
      <c r="J628" s="208"/>
      <c r="K628" s="208"/>
      <c r="L628" s="213"/>
      <c r="M628" s="214"/>
      <c r="N628" s="215"/>
      <c r="O628" s="215"/>
      <c r="P628" s="215"/>
      <c r="Q628" s="215"/>
      <c r="R628" s="215"/>
      <c r="S628" s="215"/>
      <c r="T628" s="216"/>
      <c r="AT628" s="217" t="s">
        <v>172</v>
      </c>
      <c r="AU628" s="217" t="s">
        <v>90</v>
      </c>
      <c r="AV628" s="13" t="s">
        <v>90</v>
      </c>
      <c r="AW628" s="13" t="s">
        <v>35</v>
      </c>
      <c r="AX628" s="13" t="s">
        <v>80</v>
      </c>
      <c r="AY628" s="217" t="s">
        <v>161</v>
      </c>
    </row>
    <row r="629" spans="1:65" s="13" customFormat="1" ht="10.199999999999999">
      <c r="B629" s="207"/>
      <c r="C629" s="208"/>
      <c r="D629" s="202" t="s">
        <v>172</v>
      </c>
      <c r="E629" s="209" t="s">
        <v>1</v>
      </c>
      <c r="F629" s="210" t="s">
        <v>912</v>
      </c>
      <c r="G629" s="208"/>
      <c r="H629" s="211">
        <v>6.2</v>
      </c>
      <c r="I629" s="212"/>
      <c r="J629" s="208"/>
      <c r="K629" s="208"/>
      <c r="L629" s="213"/>
      <c r="M629" s="214"/>
      <c r="N629" s="215"/>
      <c r="O629" s="215"/>
      <c r="P629" s="215"/>
      <c r="Q629" s="215"/>
      <c r="R629" s="215"/>
      <c r="S629" s="215"/>
      <c r="T629" s="216"/>
      <c r="AT629" s="217" t="s">
        <v>172</v>
      </c>
      <c r="AU629" s="217" t="s">
        <v>90</v>
      </c>
      <c r="AV629" s="13" t="s">
        <v>90</v>
      </c>
      <c r="AW629" s="13" t="s">
        <v>35</v>
      </c>
      <c r="AX629" s="13" t="s">
        <v>80</v>
      </c>
      <c r="AY629" s="217" t="s">
        <v>161</v>
      </c>
    </row>
    <row r="630" spans="1:65" s="13" customFormat="1" ht="10.199999999999999">
      <c r="B630" s="207"/>
      <c r="C630" s="208"/>
      <c r="D630" s="202" t="s">
        <v>172</v>
      </c>
      <c r="E630" s="209" t="s">
        <v>1</v>
      </c>
      <c r="F630" s="210" t="s">
        <v>913</v>
      </c>
      <c r="G630" s="208"/>
      <c r="H630" s="211">
        <v>3.5</v>
      </c>
      <c r="I630" s="212"/>
      <c r="J630" s="208"/>
      <c r="K630" s="208"/>
      <c r="L630" s="213"/>
      <c r="M630" s="214"/>
      <c r="N630" s="215"/>
      <c r="O630" s="215"/>
      <c r="P630" s="215"/>
      <c r="Q630" s="215"/>
      <c r="R630" s="215"/>
      <c r="S630" s="215"/>
      <c r="T630" s="216"/>
      <c r="AT630" s="217" t="s">
        <v>172</v>
      </c>
      <c r="AU630" s="217" t="s">
        <v>90</v>
      </c>
      <c r="AV630" s="13" t="s">
        <v>90</v>
      </c>
      <c r="AW630" s="13" t="s">
        <v>35</v>
      </c>
      <c r="AX630" s="13" t="s">
        <v>80</v>
      </c>
      <c r="AY630" s="217" t="s">
        <v>161</v>
      </c>
    </row>
    <row r="631" spans="1:65" s="14" customFormat="1" ht="10.199999999999999">
      <c r="B631" s="218"/>
      <c r="C631" s="219"/>
      <c r="D631" s="202" t="s">
        <v>172</v>
      </c>
      <c r="E631" s="220" t="s">
        <v>1</v>
      </c>
      <c r="F631" s="221" t="s">
        <v>266</v>
      </c>
      <c r="G631" s="219"/>
      <c r="H631" s="222">
        <v>16.899999999999999</v>
      </c>
      <c r="I631" s="223"/>
      <c r="J631" s="219"/>
      <c r="K631" s="219"/>
      <c r="L631" s="224"/>
      <c r="M631" s="225"/>
      <c r="N631" s="226"/>
      <c r="O631" s="226"/>
      <c r="P631" s="226"/>
      <c r="Q631" s="226"/>
      <c r="R631" s="226"/>
      <c r="S631" s="226"/>
      <c r="T631" s="227"/>
      <c r="AT631" s="228" t="s">
        <v>172</v>
      </c>
      <c r="AU631" s="228" t="s">
        <v>90</v>
      </c>
      <c r="AV631" s="14" t="s">
        <v>168</v>
      </c>
      <c r="AW631" s="14" t="s">
        <v>35</v>
      </c>
      <c r="AX631" s="14" t="s">
        <v>88</v>
      </c>
      <c r="AY631" s="228" t="s">
        <v>161</v>
      </c>
    </row>
    <row r="632" spans="1:65" s="2" customFormat="1" ht="16.5" customHeight="1">
      <c r="A632" s="35"/>
      <c r="B632" s="36"/>
      <c r="C632" s="188" t="s">
        <v>914</v>
      </c>
      <c r="D632" s="188" t="s">
        <v>164</v>
      </c>
      <c r="E632" s="189" t="s">
        <v>915</v>
      </c>
      <c r="F632" s="190" t="s">
        <v>916</v>
      </c>
      <c r="G632" s="191" t="s">
        <v>176</v>
      </c>
      <c r="H632" s="192">
        <v>16.899999999999999</v>
      </c>
      <c r="I632" s="193"/>
      <c r="J632" s="194">
        <f>ROUND(I632*H632,2)</f>
        <v>0</v>
      </c>
      <c r="K632" s="195"/>
      <c r="L632" s="40"/>
      <c r="M632" s="196" t="s">
        <v>1</v>
      </c>
      <c r="N632" s="197" t="s">
        <v>45</v>
      </c>
      <c r="O632" s="72"/>
      <c r="P632" s="198">
        <f>O632*H632</f>
        <v>0</v>
      </c>
      <c r="Q632" s="198">
        <v>2.9999999999999997E-4</v>
      </c>
      <c r="R632" s="198">
        <f>Q632*H632</f>
        <v>5.069999999999999E-3</v>
      </c>
      <c r="S632" s="198">
        <v>0</v>
      </c>
      <c r="T632" s="199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200" t="s">
        <v>260</v>
      </c>
      <c r="AT632" s="200" t="s">
        <v>164</v>
      </c>
      <c r="AU632" s="200" t="s">
        <v>90</v>
      </c>
      <c r="AY632" s="18" t="s">
        <v>161</v>
      </c>
      <c r="BE632" s="201">
        <f>IF(N632="základní",J632,0)</f>
        <v>0</v>
      </c>
      <c r="BF632" s="201">
        <f>IF(N632="snížená",J632,0)</f>
        <v>0</v>
      </c>
      <c r="BG632" s="201">
        <f>IF(N632="zákl. přenesená",J632,0)</f>
        <v>0</v>
      </c>
      <c r="BH632" s="201">
        <f>IF(N632="sníž. přenesená",J632,0)</f>
        <v>0</v>
      </c>
      <c r="BI632" s="201">
        <f>IF(N632="nulová",J632,0)</f>
        <v>0</v>
      </c>
      <c r="BJ632" s="18" t="s">
        <v>88</v>
      </c>
      <c r="BK632" s="201">
        <f>ROUND(I632*H632,2)</f>
        <v>0</v>
      </c>
      <c r="BL632" s="18" t="s">
        <v>260</v>
      </c>
      <c r="BM632" s="200" t="s">
        <v>917</v>
      </c>
    </row>
    <row r="633" spans="1:65" s="2" customFormat="1" ht="19.2">
      <c r="A633" s="35"/>
      <c r="B633" s="36"/>
      <c r="C633" s="37"/>
      <c r="D633" s="202" t="s">
        <v>170</v>
      </c>
      <c r="E633" s="37"/>
      <c r="F633" s="203" t="s">
        <v>918</v>
      </c>
      <c r="G633" s="37"/>
      <c r="H633" s="37"/>
      <c r="I633" s="204"/>
      <c r="J633" s="37"/>
      <c r="K633" s="37"/>
      <c r="L633" s="40"/>
      <c r="M633" s="205"/>
      <c r="N633" s="206"/>
      <c r="O633" s="72"/>
      <c r="P633" s="72"/>
      <c r="Q633" s="72"/>
      <c r="R633" s="72"/>
      <c r="S633" s="72"/>
      <c r="T633" s="73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T633" s="18" t="s">
        <v>170</v>
      </c>
      <c r="AU633" s="18" t="s">
        <v>90</v>
      </c>
    </row>
    <row r="634" spans="1:65" s="13" customFormat="1" ht="10.199999999999999">
      <c r="B634" s="207"/>
      <c r="C634" s="208"/>
      <c r="D634" s="202" t="s">
        <v>172</v>
      </c>
      <c r="E634" s="209" t="s">
        <v>1</v>
      </c>
      <c r="F634" s="210" t="s">
        <v>911</v>
      </c>
      <c r="G634" s="208"/>
      <c r="H634" s="211">
        <v>7.2</v>
      </c>
      <c r="I634" s="212"/>
      <c r="J634" s="208"/>
      <c r="K634" s="208"/>
      <c r="L634" s="213"/>
      <c r="M634" s="214"/>
      <c r="N634" s="215"/>
      <c r="O634" s="215"/>
      <c r="P634" s="215"/>
      <c r="Q634" s="215"/>
      <c r="R634" s="215"/>
      <c r="S634" s="215"/>
      <c r="T634" s="216"/>
      <c r="AT634" s="217" t="s">
        <v>172</v>
      </c>
      <c r="AU634" s="217" t="s">
        <v>90</v>
      </c>
      <c r="AV634" s="13" t="s">
        <v>90</v>
      </c>
      <c r="AW634" s="13" t="s">
        <v>35</v>
      </c>
      <c r="AX634" s="13" t="s">
        <v>80</v>
      </c>
      <c r="AY634" s="217" t="s">
        <v>161</v>
      </c>
    </row>
    <row r="635" spans="1:65" s="13" customFormat="1" ht="10.199999999999999">
      <c r="B635" s="207"/>
      <c r="C635" s="208"/>
      <c r="D635" s="202" t="s">
        <v>172</v>
      </c>
      <c r="E635" s="209" t="s">
        <v>1</v>
      </c>
      <c r="F635" s="210" t="s">
        <v>912</v>
      </c>
      <c r="G635" s="208"/>
      <c r="H635" s="211">
        <v>6.2</v>
      </c>
      <c r="I635" s="212"/>
      <c r="J635" s="208"/>
      <c r="K635" s="208"/>
      <c r="L635" s="213"/>
      <c r="M635" s="214"/>
      <c r="N635" s="215"/>
      <c r="O635" s="215"/>
      <c r="P635" s="215"/>
      <c r="Q635" s="215"/>
      <c r="R635" s="215"/>
      <c r="S635" s="215"/>
      <c r="T635" s="216"/>
      <c r="AT635" s="217" t="s">
        <v>172</v>
      </c>
      <c r="AU635" s="217" t="s">
        <v>90</v>
      </c>
      <c r="AV635" s="13" t="s">
        <v>90</v>
      </c>
      <c r="AW635" s="13" t="s">
        <v>35</v>
      </c>
      <c r="AX635" s="13" t="s">
        <v>80</v>
      </c>
      <c r="AY635" s="217" t="s">
        <v>161</v>
      </c>
    </row>
    <row r="636" spans="1:65" s="13" customFormat="1" ht="10.199999999999999">
      <c r="B636" s="207"/>
      <c r="C636" s="208"/>
      <c r="D636" s="202" t="s">
        <v>172</v>
      </c>
      <c r="E636" s="209" t="s">
        <v>1</v>
      </c>
      <c r="F636" s="210" t="s">
        <v>913</v>
      </c>
      <c r="G636" s="208"/>
      <c r="H636" s="211">
        <v>3.5</v>
      </c>
      <c r="I636" s="212"/>
      <c r="J636" s="208"/>
      <c r="K636" s="208"/>
      <c r="L636" s="213"/>
      <c r="M636" s="214"/>
      <c r="N636" s="215"/>
      <c r="O636" s="215"/>
      <c r="P636" s="215"/>
      <c r="Q636" s="215"/>
      <c r="R636" s="215"/>
      <c r="S636" s="215"/>
      <c r="T636" s="216"/>
      <c r="AT636" s="217" t="s">
        <v>172</v>
      </c>
      <c r="AU636" s="217" t="s">
        <v>90</v>
      </c>
      <c r="AV636" s="13" t="s">
        <v>90</v>
      </c>
      <c r="AW636" s="13" t="s">
        <v>35</v>
      </c>
      <c r="AX636" s="13" t="s">
        <v>80</v>
      </c>
      <c r="AY636" s="217" t="s">
        <v>161</v>
      </c>
    </row>
    <row r="637" spans="1:65" s="14" customFormat="1" ht="10.199999999999999">
      <c r="B637" s="218"/>
      <c r="C637" s="219"/>
      <c r="D637" s="202" t="s">
        <v>172</v>
      </c>
      <c r="E637" s="220" t="s">
        <v>1</v>
      </c>
      <c r="F637" s="221" t="s">
        <v>266</v>
      </c>
      <c r="G637" s="219"/>
      <c r="H637" s="222">
        <v>16.899999999999999</v>
      </c>
      <c r="I637" s="223"/>
      <c r="J637" s="219"/>
      <c r="K637" s="219"/>
      <c r="L637" s="224"/>
      <c r="M637" s="225"/>
      <c r="N637" s="226"/>
      <c r="O637" s="226"/>
      <c r="P637" s="226"/>
      <c r="Q637" s="226"/>
      <c r="R637" s="226"/>
      <c r="S637" s="226"/>
      <c r="T637" s="227"/>
      <c r="AT637" s="228" t="s">
        <v>172</v>
      </c>
      <c r="AU637" s="228" t="s">
        <v>90</v>
      </c>
      <c r="AV637" s="14" t="s">
        <v>168</v>
      </c>
      <c r="AW637" s="14" t="s">
        <v>35</v>
      </c>
      <c r="AX637" s="14" t="s">
        <v>88</v>
      </c>
      <c r="AY637" s="228" t="s">
        <v>161</v>
      </c>
    </row>
    <row r="638" spans="1:65" s="2" customFormat="1" ht="37.799999999999997" customHeight="1">
      <c r="A638" s="35"/>
      <c r="B638" s="36"/>
      <c r="C638" s="188" t="s">
        <v>919</v>
      </c>
      <c r="D638" s="188" t="s">
        <v>164</v>
      </c>
      <c r="E638" s="189" t="s">
        <v>920</v>
      </c>
      <c r="F638" s="190" t="s">
        <v>921</v>
      </c>
      <c r="G638" s="191" t="s">
        <v>176</v>
      </c>
      <c r="H638" s="192">
        <v>16.899999999999999</v>
      </c>
      <c r="I638" s="193"/>
      <c r="J638" s="194">
        <f>ROUND(I638*H638,2)</f>
        <v>0</v>
      </c>
      <c r="K638" s="195"/>
      <c r="L638" s="40"/>
      <c r="M638" s="196" t="s">
        <v>1</v>
      </c>
      <c r="N638" s="197" t="s">
        <v>45</v>
      </c>
      <c r="O638" s="72"/>
      <c r="P638" s="198">
        <f>O638*H638</f>
        <v>0</v>
      </c>
      <c r="Q638" s="198">
        <v>9.0900000000000009E-3</v>
      </c>
      <c r="R638" s="198">
        <f>Q638*H638</f>
        <v>0.15362100000000001</v>
      </c>
      <c r="S638" s="198">
        <v>0</v>
      </c>
      <c r="T638" s="199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200" t="s">
        <v>260</v>
      </c>
      <c r="AT638" s="200" t="s">
        <v>164</v>
      </c>
      <c r="AU638" s="200" t="s">
        <v>90</v>
      </c>
      <c r="AY638" s="18" t="s">
        <v>161</v>
      </c>
      <c r="BE638" s="201">
        <f>IF(N638="základní",J638,0)</f>
        <v>0</v>
      </c>
      <c r="BF638" s="201">
        <f>IF(N638="snížená",J638,0)</f>
        <v>0</v>
      </c>
      <c r="BG638" s="201">
        <f>IF(N638="zákl. přenesená",J638,0)</f>
        <v>0</v>
      </c>
      <c r="BH638" s="201">
        <f>IF(N638="sníž. přenesená",J638,0)</f>
        <v>0</v>
      </c>
      <c r="BI638" s="201">
        <f>IF(N638="nulová",J638,0)</f>
        <v>0</v>
      </c>
      <c r="BJ638" s="18" t="s">
        <v>88</v>
      </c>
      <c r="BK638" s="201">
        <f>ROUND(I638*H638,2)</f>
        <v>0</v>
      </c>
      <c r="BL638" s="18" t="s">
        <v>260</v>
      </c>
      <c r="BM638" s="200" t="s">
        <v>922</v>
      </c>
    </row>
    <row r="639" spans="1:65" s="2" customFormat="1" ht="28.8">
      <c r="A639" s="35"/>
      <c r="B639" s="36"/>
      <c r="C639" s="37"/>
      <c r="D639" s="202" t="s">
        <v>170</v>
      </c>
      <c r="E639" s="37"/>
      <c r="F639" s="203" t="s">
        <v>923</v>
      </c>
      <c r="G639" s="37"/>
      <c r="H639" s="37"/>
      <c r="I639" s="204"/>
      <c r="J639" s="37"/>
      <c r="K639" s="37"/>
      <c r="L639" s="40"/>
      <c r="M639" s="205"/>
      <c r="N639" s="206"/>
      <c r="O639" s="72"/>
      <c r="P639" s="72"/>
      <c r="Q639" s="72"/>
      <c r="R639" s="72"/>
      <c r="S639" s="72"/>
      <c r="T639" s="73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T639" s="18" t="s">
        <v>170</v>
      </c>
      <c r="AU639" s="18" t="s">
        <v>90</v>
      </c>
    </row>
    <row r="640" spans="1:65" s="13" customFormat="1" ht="10.199999999999999">
      <c r="B640" s="207"/>
      <c r="C640" s="208"/>
      <c r="D640" s="202" t="s">
        <v>172</v>
      </c>
      <c r="E640" s="209" t="s">
        <v>1</v>
      </c>
      <c r="F640" s="210" t="s">
        <v>911</v>
      </c>
      <c r="G640" s="208"/>
      <c r="H640" s="211">
        <v>7.2</v>
      </c>
      <c r="I640" s="212"/>
      <c r="J640" s="208"/>
      <c r="K640" s="208"/>
      <c r="L640" s="213"/>
      <c r="M640" s="214"/>
      <c r="N640" s="215"/>
      <c r="O640" s="215"/>
      <c r="P640" s="215"/>
      <c r="Q640" s="215"/>
      <c r="R640" s="215"/>
      <c r="S640" s="215"/>
      <c r="T640" s="216"/>
      <c r="AT640" s="217" t="s">
        <v>172</v>
      </c>
      <c r="AU640" s="217" t="s">
        <v>90</v>
      </c>
      <c r="AV640" s="13" t="s">
        <v>90</v>
      </c>
      <c r="AW640" s="13" t="s">
        <v>35</v>
      </c>
      <c r="AX640" s="13" t="s">
        <v>80</v>
      </c>
      <c r="AY640" s="217" t="s">
        <v>161</v>
      </c>
    </row>
    <row r="641" spans="1:65" s="13" customFormat="1" ht="10.199999999999999">
      <c r="B641" s="207"/>
      <c r="C641" s="208"/>
      <c r="D641" s="202" t="s">
        <v>172</v>
      </c>
      <c r="E641" s="209" t="s">
        <v>1</v>
      </c>
      <c r="F641" s="210" t="s">
        <v>912</v>
      </c>
      <c r="G641" s="208"/>
      <c r="H641" s="211">
        <v>6.2</v>
      </c>
      <c r="I641" s="212"/>
      <c r="J641" s="208"/>
      <c r="K641" s="208"/>
      <c r="L641" s="213"/>
      <c r="M641" s="214"/>
      <c r="N641" s="215"/>
      <c r="O641" s="215"/>
      <c r="P641" s="215"/>
      <c r="Q641" s="215"/>
      <c r="R641" s="215"/>
      <c r="S641" s="215"/>
      <c r="T641" s="216"/>
      <c r="AT641" s="217" t="s">
        <v>172</v>
      </c>
      <c r="AU641" s="217" t="s">
        <v>90</v>
      </c>
      <c r="AV641" s="13" t="s">
        <v>90</v>
      </c>
      <c r="AW641" s="13" t="s">
        <v>35</v>
      </c>
      <c r="AX641" s="13" t="s">
        <v>80</v>
      </c>
      <c r="AY641" s="217" t="s">
        <v>161</v>
      </c>
    </row>
    <row r="642" spans="1:65" s="13" customFormat="1" ht="10.199999999999999">
      <c r="B642" s="207"/>
      <c r="C642" s="208"/>
      <c r="D642" s="202" t="s">
        <v>172</v>
      </c>
      <c r="E642" s="209" t="s">
        <v>1</v>
      </c>
      <c r="F642" s="210" t="s">
        <v>913</v>
      </c>
      <c r="G642" s="208"/>
      <c r="H642" s="211">
        <v>3.5</v>
      </c>
      <c r="I642" s="212"/>
      <c r="J642" s="208"/>
      <c r="K642" s="208"/>
      <c r="L642" s="213"/>
      <c r="M642" s="214"/>
      <c r="N642" s="215"/>
      <c r="O642" s="215"/>
      <c r="P642" s="215"/>
      <c r="Q642" s="215"/>
      <c r="R642" s="215"/>
      <c r="S642" s="215"/>
      <c r="T642" s="216"/>
      <c r="AT642" s="217" t="s">
        <v>172</v>
      </c>
      <c r="AU642" s="217" t="s">
        <v>90</v>
      </c>
      <c r="AV642" s="13" t="s">
        <v>90</v>
      </c>
      <c r="AW642" s="13" t="s">
        <v>35</v>
      </c>
      <c r="AX642" s="13" t="s">
        <v>80</v>
      </c>
      <c r="AY642" s="217" t="s">
        <v>161</v>
      </c>
    </row>
    <row r="643" spans="1:65" s="14" customFormat="1" ht="10.199999999999999">
      <c r="B643" s="218"/>
      <c r="C643" s="219"/>
      <c r="D643" s="202" t="s">
        <v>172</v>
      </c>
      <c r="E643" s="220" t="s">
        <v>1</v>
      </c>
      <c r="F643" s="221" t="s">
        <v>266</v>
      </c>
      <c r="G643" s="219"/>
      <c r="H643" s="222">
        <v>16.899999999999999</v>
      </c>
      <c r="I643" s="223"/>
      <c r="J643" s="219"/>
      <c r="K643" s="219"/>
      <c r="L643" s="224"/>
      <c r="M643" s="225"/>
      <c r="N643" s="226"/>
      <c r="O643" s="226"/>
      <c r="P643" s="226"/>
      <c r="Q643" s="226"/>
      <c r="R643" s="226"/>
      <c r="S643" s="226"/>
      <c r="T643" s="227"/>
      <c r="AT643" s="228" t="s">
        <v>172</v>
      </c>
      <c r="AU643" s="228" t="s">
        <v>90</v>
      </c>
      <c r="AV643" s="14" t="s">
        <v>168</v>
      </c>
      <c r="AW643" s="14" t="s">
        <v>35</v>
      </c>
      <c r="AX643" s="14" t="s">
        <v>88</v>
      </c>
      <c r="AY643" s="228" t="s">
        <v>161</v>
      </c>
    </row>
    <row r="644" spans="1:65" s="2" customFormat="1" ht="33" customHeight="1">
      <c r="A644" s="35"/>
      <c r="B644" s="36"/>
      <c r="C644" s="229" t="s">
        <v>924</v>
      </c>
      <c r="D644" s="229" t="s">
        <v>290</v>
      </c>
      <c r="E644" s="230" t="s">
        <v>925</v>
      </c>
      <c r="F644" s="231" t="s">
        <v>926</v>
      </c>
      <c r="G644" s="232" t="s">
        <v>176</v>
      </c>
      <c r="H644" s="233">
        <v>19.434999999999999</v>
      </c>
      <c r="I644" s="234"/>
      <c r="J644" s="235">
        <f>ROUND(I644*H644,2)</f>
        <v>0</v>
      </c>
      <c r="K644" s="236"/>
      <c r="L644" s="237"/>
      <c r="M644" s="238" t="s">
        <v>1</v>
      </c>
      <c r="N644" s="239" t="s">
        <v>45</v>
      </c>
      <c r="O644" s="72"/>
      <c r="P644" s="198">
        <f>O644*H644</f>
        <v>0</v>
      </c>
      <c r="Q644" s="198">
        <v>2.1999999999999999E-2</v>
      </c>
      <c r="R644" s="198">
        <f>Q644*H644</f>
        <v>0.42756999999999995</v>
      </c>
      <c r="S644" s="198">
        <v>0</v>
      </c>
      <c r="T644" s="199">
        <f>S644*H644</f>
        <v>0</v>
      </c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R644" s="200" t="s">
        <v>357</v>
      </c>
      <c r="AT644" s="200" t="s">
        <v>290</v>
      </c>
      <c r="AU644" s="200" t="s">
        <v>90</v>
      </c>
      <c r="AY644" s="18" t="s">
        <v>161</v>
      </c>
      <c r="BE644" s="201">
        <f>IF(N644="základní",J644,0)</f>
        <v>0</v>
      </c>
      <c r="BF644" s="201">
        <f>IF(N644="snížená",J644,0)</f>
        <v>0</v>
      </c>
      <c r="BG644" s="201">
        <f>IF(N644="zákl. přenesená",J644,0)</f>
        <v>0</v>
      </c>
      <c r="BH644" s="201">
        <f>IF(N644="sníž. přenesená",J644,0)</f>
        <v>0</v>
      </c>
      <c r="BI644" s="201">
        <f>IF(N644="nulová",J644,0)</f>
        <v>0</v>
      </c>
      <c r="BJ644" s="18" t="s">
        <v>88</v>
      </c>
      <c r="BK644" s="201">
        <f>ROUND(I644*H644,2)</f>
        <v>0</v>
      </c>
      <c r="BL644" s="18" t="s">
        <v>260</v>
      </c>
      <c r="BM644" s="200" t="s">
        <v>927</v>
      </c>
    </row>
    <row r="645" spans="1:65" s="2" customFormat="1" ht="19.2">
      <c r="A645" s="35"/>
      <c r="B645" s="36"/>
      <c r="C645" s="37"/>
      <c r="D645" s="202" t="s">
        <v>170</v>
      </c>
      <c r="E645" s="37"/>
      <c r="F645" s="203" t="s">
        <v>926</v>
      </c>
      <c r="G645" s="37"/>
      <c r="H645" s="37"/>
      <c r="I645" s="204"/>
      <c r="J645" s="37"/>
      <c r="K645" s="37"/>
      <c r="L645" s="40"/>
      <c r="M645" s="205"/>
      <c r="N645" s="206"/>
      <c r="O645" s="72"/>
      <c r="P645" s="72"/>
      <c r="Q645" s="72"/>
      <c r="R645" s="72"/>
      <c r="S645" s="72"/>
      <c r="T645" s="73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T645" s="18" t="s">
        <v>170</v>
      </c>
      <c r="AU645" s="18" t="s">
        <v>90</v>
      </c>
    </row>
    <row r="646" spans="1:65" s="13" customFormat="1" ht="10.199999999999999">
      <c r="B646" s="207"/>
      <c r="C646" s="208"/>
      <c r="D646" s="202" t="s">
        <v>172</v>
      </c>
      <c r="E646" s="208"/>
      <c r="F646" s="210" t="s">
        <v>928</v>
      </c>
      <c r="G646" s="208"/>
      <c r="H646" s="211">
        <v>19.434999999999999</v>
      </c>
      <c r="I646" s="212"/>
      <c r="J646" s="208"/>
      <c r="K646" s="208"/>
      <c r="L646" s="213"/>
      <c r="M646" s="214"/>
      <c r="N646" s="215"/>
      <c r="O646" s="215"/>
      <c r="P646" s="215"/>
      <c r="Q646" s="215"/>
      <c r="R646" s="215"/>
      <c r="S646" s="215"/>
      <c r="T646" s="216"/>
      <c r="AT646" s="217" t="s">
        <v>172</v>
      </c>
      <c r="AU646" s="217" t="s">
        <v>90</v>
      </c>
      <c r="AV646" s="13" t="s">
        <v>90</v>
      </c>
      <c r="AW646" s="13" t="s">
        <v>4</v>
      </c>
      <c r="AX646" s="13" t="s">
        <v>88</v>
      </c>
      <c r="AY646" s="217" t="s">
        <v>161</v>
      </c>
    </row>
    <row r="647" spans="1:65" s="2" customFormat="1" ht="33" customHeight="1">
      <c r="A647" s="35"/>
      <c r="B647" s="36"/>
      <c r="C647" s="188" t="s">
        <v>929</v>
      </c>
      <c r="D647" s="188" t="s">
        <v>164</v>
      </c>
      <c r="E647" s="189" t="s">
        <v>930</v>
      </c>
      <c r="F647" s="190" t="s">
        <v>931</v>
      </c>
      <c r="G647" s="191" t="s">
        <v>176</v>
      </c>
      <c r="H647" s="192">
        <v>3.5</v>
      </c>
      <c r="I647" s="193"/>
      <c r="J647" s="194">
        <f>ROUND(I647*H647,2)</f>
        <v>0</v>
      </c>
      <c r="K647" s="195"/>
      <c r="L647" s="40"/>
      <c r="M647" s="196" t="s">
        <v>1</v>
      </c>
      <c r="N647" s="197" t="s">
        <v>45</v>
      </c>
      <c r="O647" s="72"/>
      <c r="P647" s="198">
        <f>O647*H647</f>
        <v>0</v>
      </c>
      <c r="Q647" s="198">
        <v>0</v>
      </c>
      <c r="R647" s="198">
        <f>Q647*H647</f>
        <v>0</v>
      </c>
      <c r="S647" s="198">
        <v>0</v>
      </c>
      <c r="T647" s="199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200" t="s">
        <v>260</v>
      </c>
      <c r="AT647" s="200" t="s">
        <v>164</v>
      </c>
      <c r="AU647" s="200" t="s">
        <v>90</v>
      </c>
      <c r="AY647" s="18" t="s">
        <v>161</v>
      </c>
      <c r="BE647" s="201">
        <f>IF(N647="základní",J647,0)</f>
        <v>0</v>
      </c>
      <c r="BF647" s="201">
        <f>IF(N647="snížená",J647,0)</f>
        <v>0</v>
      </c>
      <c r="BG647" s="201">
        <f>IF(N647="zákl. přenesená",J647,0)</f>
        <v>0</v>
      </c>
      <c r="BH647" s="201">
        <f>IF(N647="sníž. přenesená",J647,0)</f>
        <v>0</v>
      </c>
      <c r="BI647" s="201">
        <f>IF(N647="nulová",J647,0)</f>
        <v>0</v>
      </c>
      <c r="BJ647" s="18" t="s">
        <v>88</v>
      </c>
      <c r="BK647" s="201">
        <f>ROUND(I647*H647,2)</f>
        <v>0</v>
      </c>
      <c r="BL647" s="18" t="s">
        <v>260</v>
      </c>
      <c r="BM647" s="200" t="s">
        <v>932</v>
      </c>
    </row>
    <row r="648" spans="1:65" s="2" customFormat="1" ht="28.8">
      <c r="A648" s="35"/>
      <c r="B648" s="36"/>
      <c r="C648" s="37"/>
      <c r="D648" s="202" t="s">
        <v>170</v>
      </c>
      <c r="E648" s="37"/>
      <c r="F648" s="203" t="s">
        <v>933</v>
      </c>
      <c r="G648" s="37"/>
      <c r="H648" s="37"/>
      <c r="I648" s="204"/>
      <c r="J648" s="37"/>
      <c r="K648" s="37"/>
      <c r="L648" s="40"/>
      <c r="M648" s="205"/>
      <c r="N648" s="206"/>
      <c r="O648" s="72"/>
      <c r="P648" s="72"/>
      <c r="Q648" s="72"/>
      <c r="R648" s="72"/>
      <c r="S648" s="72"/>
      <c r="T648" s="73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T648" s="18" t="s">
        <v>170</v>
      </c>
      <c r="AU648" s="18" t="s">
        <v>90</v>
      </c>
    </row>
    <row r="649" spans="1:65" s="13" customFormat="1" ht="10.199999999999999">
      <c r="B649" s="207"/>
      <c r="C649" s="208"/>
      <c r="D649" s="202" t="s">
        <v>172</v>
      </c>
      <c r="E649" s="209" t="s">
        <v>1</v>
      </c>
      <c r="F649" s="210" t="s">
        <v>913</v>
      </c>
      <c r="G649" s="208"/>
      <c r="H649" s="211">
        <v>3.5</v>
      </c>
      <c r="I649" s="212"/>
      <c r="J649" s="208"/>
      <c r="K649" s="208"/>
      <c r="L649" s="213"/>
      <c r="M649" s="214"/>
      <c r="N649" s="215"/>
      <c r="O649" s="215"/>
      <c r="P649" s="215"/>
      <c r="Q649" s="215"/>
      <c r="R649" s="215"/>
      <c r="S649" s="215"/>
      <c r="T649" s="216"/>
      <c r="AT649" s="217" t="s">
        <v>172</v>
      </c>
      <c r="AU649" s="217" t="s">
        <v>90</v>
      </c>
      <c r="AV649" s="13" t="s">
        <v>90</v>
      </c>
      <c r="AW649" s="13" t="s">
        <v>35</v>
      </c>
      <c r="AX649" s="13" t="s">
        <v>88</v>
      </c>
      <c r="AY649" s="217" t="s">
        <v>161</v>
      </c>
    </row>
    <row r="650" spans="1:65" s="2" customFormat="1" ht="16.5" customHeight="1">
      <c r="A650" s="35"/>
      <c r="B650" s="36"/>
      <c r="C650" s="188" t="s">
        <v>934</v>
      </c>
      <c r="D650" s="188" t="s">
        <v>164</v>
      </c>
      <c r="E650" s="189" t="s">
        <v>935</v>
      </c>
      <c r="F650" s="190" t="s">
        <v>936</v>
      </c>
      <c r="G650" s="191" t="s">
        <v>211</v>
      </c>
      <c r="H650" s="192">
        <v>76.53</v>
      </c>
      <c r="I650" s="193"/>
      <c r="J650" s="194">
        <f>ROUND(I650*H650,2)</f>
        <v>0</v>
      </c>
      <c r="K650" s="195"/>
      <c r="L650" s="40"/>
      <c r="M650" s="196" t="s">
        <v>1</v>
      </c>
      <c r="N650" s="197" t="s">
        <v>45</v>
      </c>
      <c r="O650" s="72"/>
      <c r="P650" s="198">
        <f>O650*H650</f>
        <v>0</v>
      </c>
      <c r="Q650" s="198">
        <v>3.0000000000000001E-5</v>
      </c>
      <c r="R650" s="198">
        <f>Q650*H650</f>
        <v>2.2959E-3</v>
      </c>
      <c r="S650" s="198">
        <v>0</v>
      </c>
      <c r="T650" s="199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200" t="s">
        <v>260</v>
      </c>
      <c r="AT650" s="200" t="s">
        <v>164</v>
      </c>
      <c r="AU650" s="200" t="s">
        <v>90</v>
      </c>
      <c r="AY650" s="18" t="s">
        <v>161</v>
      </c>
      <c r="BE650" s="201">
        <f>IF(N650="základní",J650,0)</f>
        <v>0</v>
      </c>
      <c r="BF650" s="201">
        <f>IF(N650="snížená",J650,0)</f>
        <v>0</v>
      </c>
      <c r="BG650" s="201">
        <f>IF(N650="zákl. přenesená",J650,0)</f>
        <v>0</v>
      </c>
      <c r="BH650" s="201">
        <f>IF(N650="sníž. přenesená",J650,0)</f>
        <v>0</v>
      </c>
      <c r="BI650" s="201">
        <f>IF(N650="nulová",J650,0)</f>
        <v>0</v>
      </c>
      <c r="BJ650" s="18" t="s">
        <v>88</v>
      </c>
      <c r="BK650" s="201">
        <f>ROUND(I650*H650,2)</f>
        <v>0</v>
      </c>
      <c r="BL650" s="18" t="s">
        <v>260</v>
      </c>
      <c r="BM650" s="200" t="s">
        <v>937</v>
      </c>
    </row>
    <row r="651" spans="1:65" s="2" customFormat="1" ht="10.199999999999999">
      <c r="A651" s="35"/>
      <c r="B651" s="36"/>
      <c r="C651" s="37"/>
      <c r="D651" s="202" t="s">
        <v>170</v>
      </c>
      <c r="E651" s="37"/>
      <c r="F651" s="203" t="s">
        <v>938</v>
      </c>
      <c r="G651" s="37"/>
      <c r="H651" s="37"/>
      <c r="I651" s="204"/>
      <c r="J651" s="37"/>
      <c r="K651" s="37"/>
      <c r="L651" s="40"/>
      <c r="M651" s="205"/>
      <c r="N651" s="206"/>
      <c r="O651" s="72"/>
      <c r="P651" s="72"/>
      <c r="Q651" s="72"/>
      <c r="R651" s="72"/>
      <c r="S651" s="72"/>
      <c r="T651" s="73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T651" s="18" t="s">
        <v>170</v>
      </c>
      <c r="AU651" s="18" t="s">
        <v>90</v>
      </c>
    </row>
    <row r="652" spans="1:65" s="13" customFormat="1" ht="10.199999999999999">
      <c r="B652" s="207"/>
      <c r="C652" s="208"/>
      <c r="D652" s="202" t="s">
        <v>172</v>
      </c>
      <c r="E652" s="209" t="s">
        <v>1</v>
      </c>
      <c r="F652" s="210" t="s">
        <v>939</v>
      </c>
      <c r="G652" s="208"/>
      <c r="H652" s="211">
        <v>23.27</v>
      </c>
      <c r="I652" s="212"/>
      <c r="J652" s="208"/>
      <c r="K652" s="208"/>
      <c r="L652" s="213"/>
      <c r="M652" s="214"/>
      <c r="N652" s="215"/>
      <c r="O652" s="215"/>
      <c r="P652" s="215"/>
      <c r="Q652" s="215"/>
      <c r="R652" s="215"/>
      <c r="S652" s="215"/>
      <c r="T652" s="216"/>
      <c r="AT652" s="217" t="s">
        <v>172</v>
      </c>
      <c r="AU652" s="217" t="s">
        <v>90</v>
      </c>
      <c r="AV652" s="13" t="s">
        <v>90</v>
      </c>
      <c r="AW652" s="13" t="s">
        <v>35</v>
      </c>
      <c r="AX652" s="13" t="s">
        <v>80</v>
      </c>
      <c r="AY652" s="217" t="s">
        <v>161</v>
      </c>
    </row>
    <row r="653" spans="1:65" s="13" customFormat="1" ht="10.199999999999999">
      <c r="B653" s="207"/>
      <c r="C653" s="208"/>
      <c r="D653" s="202" t="s">
        <v>172</v>
      </c>
      <c r="E653" s="209" t="s">
        <v>1</v>
      </c>
      <c r="F653" s="210" t="s">
        <v>940</v>
      </c>
      <c r="G653" s="208"/>
      <c r="H653" s="211">
        <v>30.02</v>
      </c>
      <c r="I653" s="212"/>
      <c r="J653" s="208"/>
      <c r="K653" s="208"/>
      <c r="L653" s="213"/>
      <c r="M653" s="214"/>
      <c r="N653" s="215"/>
      <c r="O653" s="215"/>
      <c r="P653" s="215"/>
      <c r="Q653" s="215"/>
      <c r="R653" s="215"/>
      <c r="S653" s="215"/>
      <c r="T653" s="216"/>
      <c r="AT653" s="217" t="s">
        <v>172</v>
      </c>
      <c r="AU653" s="217" t="s">
        <v>90</v>
      </c>
      <c r="AV653" s="13" t="s">
        <v>90</v>
      </c>
      <c r="AW653" s="13" t="s">
        <v>35</v>
      </c>
      <c r="AX653" s="13" t="s">
        <v>80</v>
      </c>
      <c r="AY653" s="217" t="s">
        <v>161</v>
      </c>
    </row>
    <row r="654" spans="1:65" s="13" customFormat="1" ht="10.199999999999999">
      <c r="B654" s="207"/>
      <c r="C654" s="208"/>
      <c r="D654" s="202" t="s">
        <v>172</v>
      </c>
      <c r="E654" s="209" t="s">
        <v>1</v>
      </c>
      <c r="F654" s="210" t="s">
        <v>941</v>
      </c>
      <c r="G654" s="208"/>
      <c r="H654" s="211">
        <v>23.24</v>
      </c>
      <c r="I654" s="212"/>
      <c r="J654" s="208"/>
      <c r="K654" s="208"/>
      <c r="L654" s="213"/>
      <c r="M654" s="214"/>
      <c r="N654" s="215"/>
      <c r="O654" s="215"/>
      <c r="P654" s="215"/>
      <c r="Q654" s="215"/>
      <c r="R654" s="215"/>
      <c r="S654" s="215"/>
      <c r="T654" s="216"/>
      <c r="AT654" s="217" t="s">
        <v>172</v>
      </c>
      <c r="AU654" s="217" t="s">
        <v>90</v>
      </c>
      <c r="AV654" s="13" t="s">
        <v>90</v>
      </c>
      <c r="AW654" s="13" t="s">
        <v>35</v>
      </c>
      <c r="AX654" s="13" t="s">
        <v>80</v>
      </c>
      <c r="AY654" s="217" t="s">
        <v>161</v>
      </c>
    </row>
    <row r="655" spans="1:65" s="14" customFormat="1" ht="10.199999999999999">
      <c r="B655" s="218"/>
      <c r="C655" s="219"/>
      <c r="D655" s="202" t="s">
        <v>172</v>
      </c>
      <c r="E655" s="220" t="s">
        <v>1</v>
      </c>
      <c r="F655" s="221" t="s">
        <v>266</v>
      </c>
      <c r="G655" s="219"/>
      <c r="H655" s="222">
        <v>76.53</v>
      </c>
      <c r="I655" s="223"/>
      <c r="J655" s="219"/>
      <c r="K655" s="219"/>
      <c r="L655" s="224"/>
      <c r="M655" s="225"/>
      <c r="N655" s="226"/>
      <c r="O655" s="226"/>
      <c r="P655" s="226"/>
      <c r="Q655" s="226"/>
      <c r="R655" s="226"/>
      <c r="S655" s="226"/>
      <c r="T655" s="227"/>
      <c r="AT655" s="228" t="s">
        <v>172</v>
      </c>
      <c r="AU655" s="228" t="s">
        <v>90</v>
      </c>
      <c r="AV655" s="14" t="s">
        <v>168</v>
      </c>
      <c r="AW655" s="14" t="s">
        <v>35</v>
      </c>
      <c r="AX655" s="14" t="s">
        <v>88</v>
      </c>
      <c r="AY655" s="228" t="s">
        <v>161</v>
      </c>
    </row>
    <row r="656" spans="1:65" s="2" customFormat="1" ht="24.15" customHeight="1">
      <c r="A656" s="35"/>
      <c r="B656" s="36"/>
      <c r="C656" s="188" t="s">
        <v>942</v>
      </c>
      <c r="D656" s="188" t="s">
        <v>164</v>
      </c>
      <c r="E656" s="189" t="s">
        <v>943</v>
      </c>
      <c r="F656" s="190" t="s">
        <v>944</v>
      </c>
      <c r="G656" s="191" t="s">
        <v>655</v>
      </c>
      <c r="H656" s="261"/>
      <c r="I656" s="193"/>
      <c r="J656" s="194">
        <f>ROUND(I656*H656,2)</f>
        <v>0</v>
      </c>
      <c r="K656" s="195"/>
      <c r="L656" s="40"/>
      <c r="M656" s="196" t="s">
        <v>1</v>
      </c>
      <c r="N656" s="197" t="s">
        <v>45</v>
      </c>
      <c r="O656" s="72"/>
      <c r="P656" s="198">
        <f>O656*H656</f>
        <v>0</v>
      </c>
      <c r="Q656" s="198">
        <v>0</v>
      </c>
      <c r="R656" s="198">
        <f>Q656*H656</f>
        <v>0</v>
      </c>
      <c r="S656" s="198">
        <v>0</v>
      </c>
      <c r="T656" s="199">
        <f>S656*H656</f>
        <v>0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200" t="s">
        <v>260</v>
      </c>
      <c r="AT656" s="200" t="s">
        <v>164</v>
      </c>
      <c r="AU656" s="200" t="s">
        <v>90</v>
      </c>
      <c r="AY656" s="18" t="s">
        <v>161</v>
      </c>
      <c r="BE656" s="201">
        <f>IF(N656="základní",J656,0)</f>
        <v>0</v>
      </c>
      <c r="BF656" s="201">
        <f>IF(N656="snížená",J656,0)</f>
        <v>0</v>
      </c>
      <c r="BG656" s="201">
        <f>IF(N656="zákl. přenesená",J656,0)</f>
        <v>0</v>
      </c>
      <c r="BH656" s="201">
        <f>IF(N656="sníž. přenesená",J656,0)</f>
        <v>0</v>
      </c>
      <c r="BI656" s="201">
        <f>IF(N656="nulová",J656,0)</f>
        <v>0</v>
      </c>
      <c r="BJ656" s="18" t="s">
        <v>88</v>
      </c>
      <c r="BK656" s="201">
        <f>ROUND(I656*H656,2)</f>
        <v>0</v>
      </c>
      <c r="BL656" s="18" t="s">
        <v>260</v>
      </c>
      <c r="BM656" s="200" t="s">
        <v>945</v>
      </c>
    </row>
    <row r="657" spans="1:65" s="2" customFormat="1" ht="28.8">
      <c r="A657" s="35"/>
      <c r="B657" s="36"/>
      <c r="C657" s="37"/>
      <c r="D657" s="202" t="s">
        <v>170</v>
      </c>
      <c r="E657" s="37"/>
      <c r="F657" s="203" t="s">
        <v>946</v>
      </c>
      <c r="G657" s="37"/>
      <c r="H657" s="37"/>
      <c r="I657" s="204"/>
      <c r="J657" s="37"/>
      <c r="K657" s="37"/>
      <c r="L657" s="40"/>
      <c r="M657" s="205"/>
      <c r="N657" s="206"/>
      <c r="O657" s="72"/>
      <c r="P657" s="72"/>
      <c r="Q657" s="72"/>
      <c r="R657" s="72"/>
      <c r="S657" s="72"/>
      <c r="T657" s="73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T657" s="18" t="s">
        <v>170</v>
      </c>
      <c r="AU657" s="18" t="s">
        <v>90</v>
      </c>
    </row>
    <row r="658" spans="1:65" s="12" customFormat="1" ht="22.8" customHeight="1">
      <c r="B658" s="172"/>
      <c r="C658" s="173"/>
      <c r="D658" s="174" t="s">
        <v>79</v>
      </c>
      <c r="E658" s="186" t="s">
        <v>947</v>
      </c>
      <c r="F658" s="186" t="s">
        <v>948</v>
      </c>
      <c r="G658" s="173"/>
      <c r="H658" s="173"/>
      <c r="I658" s="176"/>
      <c r="J658" s="187">
        <f>BK658</f>
        <v>0</v>
      </c>
      <c r="K658" s="173"/>
      <c r="L658" s="178"/>
      <c r="M658" s="179"/>
      <c r="N658" s="180"/>
      <c r="O658" s="180"/>
      <c r="P658" s="181">
        <f>SUM(P659:P687)</f>
        <v>0</v>
      </c>
      <c r="Q658" s="180"/>
      <c r="R658" s="181">
        <f>SUM(R659:R687)</f>
        <v>2.1009488999999997</v>
      </c>
      <c r="S658" s="180"/>
      <c r="T658" s="182">
        <f>SUM(T659:T687)</f>
        <v>0</v>
      </c>
      <c r="AR658" s="183" t="s">
        <v>90</v>
      </c>
      <c r="AT658" s="184" t="s">
        <v>79</v>
      </c>
      <c r="AU658" s="184" t="s">
        <v>88</v>
      </c>
      <c r="AY658" s="183" t="s">
        <v>161</v>
      </c>
      <c r="BK658" s="185">
        <f>SUM(BK659:BK687)</f>
        <v>0</v>
      </c>
    </row>
    <row r="659" spans="1:65" s="2" customFormat="1" ht="16.5" customHeight="1">
      <c r="A659" s="35"/>
      <c r="B659" s="36"/>
      <c r="C659" s="188" t="s">
        <v>949</v>
      </c>
      <c r="D659" s="188" t="s">
        <v>164</v>
      </c>
      <c r="E659" s="189" t="s">
        <v>950</v>
      </c>
      <c r="F659" s="190" t="s">
        <v>951</v>
      </c>
      <c r="G659" s="191" t="s">
        <v>176</v>
      </c>
      <c r="H659" s="192">
        <v>197.2</v>
      </c>
      <c r="I659" s="193"/>
      <c r="J659" s="194">
        <f>ROUND(I659*H659,2)</f>
        <v>0</v>
      </c>
      <c r="K659" s="195"/>
      <c r="L659" s="40"/>
      <c r="M659" s="196" t="s">
        <v>1</v>
      </c>
      <c r="N659" s="197" t="s">
        <v>45</v>
      </c>
      <c r="O659" s="72"/>
      <c r="P659" s="198">
        <f>O659*H659</f>
        <v>0</v>
      </c>
      <c r="Q659" s="198">
        <v>0</v>
      </c>
      <c r="R659" s="198">
        <f>Q659*H659</f>
        <v>0</v>
      </c>
      <c r="S659" s="198">
        <v>0</v>
      </c>
      <c r="T659" s="199">
        <f>S659*H659</f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200" t="s">
        <v>260</v>
      </c>
      <c r="AT659" s="200" t="s">
        <v>164</v>
      </c>
      <c r="AU659" s="200" t="s">
        <v>90</v>
      </c>
      <c r="AY659" s="18" t="s">
        <v>161</v>
      </c>
      <c r="BE659" s="201">
        <f>IF(N659="základní",J659,0)</f>
        <v>0</v>
      </c>
      <c r="BF659" s="201">
        <f>IF(N659="snížená",J659,0)</f>
        <v>0</v>
      </c>
      <c r="BG659" s="201">
        <f>IF(N659="zákl. přenesená",J659,0)</f>
        <v>0</v>
      </c>
      <c r="BH659" s="201">
        <f>IF(N659="sníž. přenesená",J659,0)</f>
        <v>0</v>
      </c>
      <c r="BI659" s="201">
        <f>IF(N659="nulová",J659,0)</f>
        <v>0</v>
      </c>
      <c r="BJ659" s="18" t="s">
        <v>88</v>
      </c>
      <c r="BK659" s="201">
        <f>ROUND(I659*H659,2)</f>
        <v>0</v>
      </c>
      <c r="BL659" s="18" t="s">
        <v>260</v>
      </c>
      <c r="BM659" s="200" t="s">
        <v>952</v>
      </c>
    </row>
    <row r="660" spans="1:65" s="2" customFormat="1" ht="10.199999999999999">
      <c r="A660" s="35"/>
      <c r="B660" s="36"/>
      <c r="C660" s="37"/>
      <c r="D660" s="202" t="s">
        <v>170</v>
      </c>
      <c r="E660" s="37"/>
      <c r="F660" s="203" t="s">
        <v>953</v>
      </c>
      <c r="G660" s="37"/>
      <c r="H660" s="37"/>
      <c r="I660" s="204"/>
      <c r="J660" s="37"/>
      <c r="K660" s="37"/>
      <c r="L660" s="40"/>
      <c r="M660" s="205"/>
      <c r="N660" s="206"/>
      <c r="O660" s="72"/>
      <c r="P660" s="72"/>
      <c r="Q660" s="72"/>
      <c r="R660" s="72"/>
      <c r="S660" s="72"/>
      <c r="T660" s="73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T660" s="18" t="s">
        <v>170</v>
      </c>
      <c r="AU660" s="18" t="s">
        <v>90</v>
      </c>
    </row>
    <row r="661" spans="1:65" s="13" customFormat="1" ht="10.199999999999999">
      <c r="B661" s="207"/>
      <c r="C661" s="208"/>
      <c r="D661" s="202" t="s">
        <v>172</v>
      </c>
      <c r="E661" s="209" t="s">
        <v>1</v>
      </c>
      <c r="F661" s="210" t="s">
        <v>954</v>
      </c>
      <c r="G661" s="208"/>
      <c r="H661" s="211">
        <v>197.2</v>
      </c>
      <c r="I661" s="212"/>
      <c r="J661" s="208"/>
      <c r="K661" s="208"/>
      <c r="L661" s="213"/>
      <c r="M661" s="214"/>
      <c r="N661" s="215"/>
      <c r="O661" s="215"/>
      <c r="P661" s="215"/>
      <c r="Q661" s="215"/>
      <c r="R661" s="215"/>
      <c r="S661" s="215"/>
      <c r="T661" s="216"/>
      <c r="AT661" s="217" t="s">
        <v>172</v>
      </c>
      <c r="AU661" s="217" t="s">
        <v>90</v>
      </c>
      <c r="AV661" s="13" t="s">
        <v>90</v>
      </c>
      <c r="AW661" s="13" t="s">
        <v>35</v>
      </c>
      <c r="AX661" s="13" t="s">
        <v>88</v>
      </c>
      <c r="AY661" s="217" t="s">
        <v>161</v>
      </c>
    </row>
    <row r="662" spans="1:65" s="2" customFormat="1" ht="24.15" customHeight="1">
      <c r="A662" s="35"/>
      <c r="B662" s="36"/>
      <c r="C662" s="188" t="s">
        <v>955</v>
      </c>
      <c r="D662" s="188" t="s">
        <v>164</v>
      </c>
      <c r="E662" s="189" t="s">
        <v>956</v>
      </c>
      <c r="F662" s="190" t="s">
        <v>957</v>
      </c>
      <c r="G662" s="191" t="s">
        <v>176</v>
      </c>
      <c r="H662" s="192">
        <v>394.4</v>
      </c>
      <c r="I662" s="193"/>
      <c r="J662" s="194">
        <f>ROUND(I662*H662,2)</f>
        <v>0</v>
      </c>
      <c r="K662" s="195"/>
      <c r="L662" s="40"/>
      <c r="M662" s="196" t="s">
        <v>1</v>
      </c>
      <c r="N662" s="197" t="s">
        <v>45</v>
      </c>
      <c r="O662" s="72"/>
      <c r="P662" s="198">
        <f>O662*H662</f>
        <v>0</v>
      </c>
      <c r="Q662" s="198">
        <v>3.0000000000000001E-5</v>
      </c>
      <c r="R662" s="198">
        <f>Q662*H662</f>
        <v>1.1831999999999999E-2</v>
      </c>
      <c r="S662" s="198">
        <v>0</v>
      </c>
      <c r="T662" s="199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200" t="s">
        <v>260</v>
      </c>
      <c r="AT662" s="200" t="s">
        <v>164</v>
      </c>
      <c r="AU662" s="200" t="s">
        <v>90</v>
      </c>
      <c r="AY662" s="18" t="s">
        <v>161</v>
      </c>
      <c r="BE662" s="201">
        <f>IF(N662="základní",J662,0)</f>
        <v>0</v>
      </c>
      <c r="BF662" s="201">
        <f>IF(N662="snížená",J662,0)</f>
        <v>0</v>
      </c>
      <c r="BG662" s="201">
        <f>IF(N662="zákl. přenesená",J662,0)</f>
        <v>0</v>
      </c>
      <c r="BH662" s="201">
        <f>IF(N662="sníž. přenesená",J662,0)</f>
        <v>0</v>
      </c>
      <c r="BI662" s="201">
        <f>IF(N662="nulová",J662,0)</f>
        <v>0</v>
      </c>
      <c r="BJ662" s="18" t="s">
        <v>88</v>
      </c>
      <c r="BK662" s="201">
        <f>ROUND(I662*H662,2)</f>
        <v>0</v>
      </c>
      <c r="BL662" s="18" t="s">
        <v>260</v>
      </c>
      <c r="BM662" s="200" t="s">
        <v>958</v>
      </c>
    </row>
    <row r="663" spans="1:65" s="2" customFormat="1" ht="19.2">
      <c r="A663" s="35"/>
      <c r="B663" s="36"/>
      <c r="C663" s="37"/>
      <c r="D663" s="202" t="s">
        <v>170</v>
      </c>
      <c r="E663" s="37"/>
      <c r="F663" s="203" t="s">
        <v>959</v>
      </c>
      <c r="G663" s="37"/>
      <c r="H663" s="37"/>
      <c r="I663" s="204"/>
      <c r="J663" s="37"/>
      <c r="K663" s="37"/>
      <c r="L663" s="40"/>
      <c r="M663" s="205"/>
      <c r="N663" s="206"/>
      <c r="O663" s="72"/>
      <c r="P663" s="72"/>
      <c r="Q663" s="72"/>
      <c r="R663" s="72"/>
      <c r="S663" s="72"/>
      <c r="T663" s="73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T663" s="18" t="s">
        <v>170</v>
      </c>
      <c r="AU663" s="18" t="s">
        <v>90</v>
      </c>
    </row>
    <row r="664" spans="1:65" s="13" customFormat="1" ht="10.199999999999999">
      <c r="B664" s="207"/>
      <c r="C664" s="208"/>
      <c r="D664" s="202" t="s">
        <v>172</v>
      </c>
      <c r="E664" s="209" t="s">
        <v>1</v>
      </c>
      <c r="F664" s="210" t="s">
        <v>954</v>
      </c>
      <c r="G664" s="208"/>
      <c r="H664" s="211">
        <v>197.2</v>
      </c>
      <c r="I664" s="212"/>
      <c r="J664" s="208"/>
      <c r="K664" s="208"/>
      <c r="L664" s="213"/>
      <c r="M664" s="214"/>
      <c r="N664" s="215"/>
      <c r="O664" s="215"/>
      <c r="P664" s="215"/>
      <c r="Q664" s="215"/>
      <c r="R664" s="215"/>
      <c r="S664" s="215"/>
      <c r="T664" s="216"/>
      <c r="AT664" s="217" t="s">
        <v>172</v>
      </c>
      <c r="AU664" s="217" t="s">
        <v>90</v>
      </c>
      <c r="AV664" s="13" t="s">
        <v>90</v>
      </c>
      <c r="AW664" s="13" t="s">
        <v>35</v>
      </c>
      <c r="AX664" s="13" t="s">
        <v>88</v>
      </c>
      <c r="AY664" s="217" t="s">
        <v>161</v>
      </c>
    </row>
    <row r="665" spans="1:65" s="13" customFormat="1" ht="10.199999999999999">
      <c r="B665" s="207"/>
      <c r="C665" s="208"/>
      <c r="D665" s="202" t="s">
        <v>172</v>
      </c>
      <c r="E665" s="208"/>
      <c r="F665" s="210" t="s">
        <v>712</v>
      </c>
      <c r="G665" s="208"/>
      <c r="H665" s="211">
        <v>394.4</v>
      </c>
      <c r="I665" s="212"/>
      <c r="J665" s="208"/>
      <c r="K665" s="208"/>
      <c r="L665" s="213"/>
      <c r="M665" s="214"/>
      <c r="N665" s="215"/>
      <c r="O665" s="215"/>
      <c r="P665" s="215"/>
      <c r="Q665" s="215"/>
      <c r="R665" s="215"/>
      <c r="S665" s="215"/>
      <c r="T665" s="216"/>
      <c r="AT665" s="217" t="s">
        <v>172</v>
      </c>
      <c r="AU665" s="217" t="s">
        <v>90</v>
      </c>
      <c r="AV665" s="13" t="s">
        <v>90</v>
      </c>
      <c r="AW665" s="13" t="s">
        <v>4</v>
      </c>
      <c r="AX665" s="13" t="s">
        <v>88</v>
      </c>
      <c r="AY665" s="217" t="s">
        <v>161</v>
      </c>
    </row>
    <row r="666" spans="1:65" s="2" customFormat="1" ht="33" customHeight="1">
      <c r="A666" s="35"/>
      <c r="B666" s="36"/>
      <c r="C666" s="188" t="s">
        <v>960</v>
      </c>
      <c r="D666" s="188" t="s">
        <v>164</v>
      </c>
      <c r="E666" s="189" t="s">
        <v>961</v>
      </c>
      <c r="F666" s="190" t="s">
        <v>962</v>
      </c>
      <c r="G666" s="191" t="s">
        <v>176</v>
      </c>
      <c r="H666" s="192">
        <v>197.2</v>
      </c>
      <c r="I666" s="193"/>
      <c r="J666" s="194">
        <f>ROUND(I666*H666,2)</f>
        <v>0</v>
      </c>
      <c r="K666" s="195"/>
      <c r="L666" s="40"/>
      <c r="M666" s="196" t="s">
        <v>1</v>
      </c>
      <c r="N666" s="197" t="s">
        <v>45</v>
      </c>
      <c r="O666" s="72"/>
      <c r="P666" s="198">
        <f>O666*H666</f>
        <v>0</v>
      </c>
      <c r="Q666" s="198">
        <v>4.5500000000000002E-3</v>
      </c>
      <c r="R666" s="198">
        <f>Q666*H666</f>
        <v>0.89725999999999995</v>
      </c>
      <c r="S666" s="198">
        <v>0</v>
      </c>
      <c r="T666" s="199">
        <f>S666*H666</f>
        <v>0</v>
      </c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R666" s="200" t="s">
        <v>260</v>
      </c>
      <c r="AT666" s="200" t="s">
        <v>164</v>
      </c>
      <c r="AU666" s="200" t="s">
        <v>90</v>
      </c>
      <c r="AY666" s="18" t="s">
        <v>161</v>
      </c>
      <c r="BE666" s="201">
        <f>IF(N666="základní",J666,0)</f>
        <v>0</v>
      </c>
      <c r="BF666" s="201">
        <f>IF(N666="snížená",J666,0)</f>
        <v>0</v>
      </c>
      <c r="BG666" s="201">
        <f>IF(N666="zákl. přenesená",J666,0)</f>
        <v>0</v>
      </c>
      <c r="BH666" s="201">
        <f>IF(N666="sníž. přenesená",J666,0)</f>
        <v>0</v>
      </c>
      <c r="BI666" s="201">
        <f>IF(N666="nulová",J666,0)</f>
        <v>0</v>
      </c>
      <c r="BJ666" s="18" t="s">
        <v>88</v>
      </c>
      <c r="BK666" s="201">
        <f>ROUND(I666*H666,2)</f>
        <v>0</v>
      </c>
      <c r="BL666" s="18" t="s">
        <v>260</v>
      </c>
      <c r="BM666" s="200" t="s">
        <v>963</v>
      </c>
    </row>
    <row r="667" spans="1:65" s="2" customFormat="1" ht="28.8">
      <c r="A667" s="35"/>
      <c r="B667" s="36"/>
      <c r="C667" s="37"/>
      <c r="D667" s="202" t="s">
        <v>170</v>
      </c>
      <c r="E667" s="37"/>
      <c r="F667" s="203" t="s">
        <v>964</v>
      </c>
      <c r="G667" s="37"/>
      <c r="H667" s="37"/>
      <c r="I667" s="204"/>
      <c r="J667" s="37"/>
      <c r="K667" s="37"/>
      <c r="L667" s="40"/>
      <c r="M667" s="205"/>
      <c r="N667" s="206"/>
      <c r="O667" s="72"/>
      <c r="P667" s="72"/>
      <c r="Q667" s="72"/>
      <c r="R667" s="72"/>
      <c r="S667" s="72"/>
      <c r="T667" s="73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T667" s="18" t="s">
        <v>170</v>
      </c>
      <c r="AU667" s="18" t="s">
        <v>90</v>
      </c>
    </row>
    <row r="668" spans="1:65" s="13" customFormat="1" ht="10.199999999999999">
      <c r="B668" s="207"/>
      <c r="C668" s="208"/>
      <c r="D668" s="202" t="s">
        <v>172</v>
      </c>
      <c r="E668" s="209" t="s">
        <v>1</v>
      </c>
      <c r="F668" s="210" t="s">
        <v>954</v>
      </c>
      <c r="G668" s="208"/>
      <c r="H668" s="211">
        <v>197.2</v>
      </c>
      <c r="I668" s="212"/>
      <c r="J668" s="208"/>
      <c r="K668" s="208"/>
      <c r="L668" s="213"/>
      <c r="M668" s="214"/>
      <c r="N668" s="215"/>
      <c r="O668" s="215"/>
      <c r="P668" s="215"/>
      <c r="Q668" s="215"/>
      <c r="R668" s="215"/>
      <c r="S668" s="215"/>
      <c r="T668" s="216"/>
      <c r="AT668" s="217" t="s">
        <v>172</v>
      </c>
      <c r="AU668" s="217" t="s">
        <v>90</v>
      </c>
      <c r="AV668" s="13" t="s">
        <v>90</v>
      </c>
      <c r="AW668" s="13" t="s">
        <v>35</v>
      </c>
      <c r="AX668" s="13" t="s">
        <v>88</v>
      </c>
      <c r="AY668" s="217" t="s">
        <v>161</v>
      </c>
    </row>
    <row r="669" spans="1:65" s="2" customFormat="1" ht="21.75" customHeight="1">
      <c r="A669" s="35"/>
      <c r="B669" s="36"/>
      <c r="C669" s="188" t="s">
        <v>965</v>
      </c>
      <c r="D669" s="188" t="s">
        <v>164</v>
      </c>
      <c r="E669" s="189" t="s">
        <v>966</v>
      </c>
      <c r="F669" s="190" t="s">
        <v>967</v>
      </c>
      <c r="G669" s="191" t="s">
        <v>176</v>
      </c>
      <c r="H669" s="192">
        <v>197.2</v>
      </c>
      <c r="I669" s="193"/>
      <c r="J669" s="194">
        <f>ROUND(I669*H669,2)</f>
        <v>0</v>
      </c>
      <c r="K669" s="195"/>
      <c r="L669" s="40"/>
      <c r="M669" s="196" t="s">
        <v>1</v>
      </c>
      <c r="N669" s="197" t="s">
        <v>45</v>
      </c>
      <c r="O669" s="72"/>
      <c r="P669" s="198">
        <f>O669*H669</f>
        <v>0</v>
      </c>
      <c r="Q669" s="198">
        <v>2.9999999999999997E-4</v>
      </c>
      <c r="R669" s="198">
        <f>Q669*H669</f>
        <v>5.915999999999999E-2</v>
      </c>
      <c r="S669" s="198">
        <v>0</v>
      </c>
      <c r="T669" s="199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200" t="s">
        <v>260</v>
      </c>
      <c r="AT669" s="200" t="s">
        <v>164</v>
      </c>
      <c r="AU669" s="200" t="s">
        <v>90</v>
      </c>
      <c r="AY669" s="18" t="s">
        <v>161</v>
      </c>
      <c r="BE669" s="201">
        <f>IF(N669="základní",J669,0)</f>
        <v>0</v>
      </c>
      <c r="BF669" s="201">
        <f>IF(N669="snížená",J669,0)</f>
        <v>0</v>
      </c>
      <c r="BG669" s="201">
        <f>IF(N669="zákl. přenesená",J669,0)</f>
        <v>0</v>
      </c>
      <c r="BH669" s="201">
        <f>IF(N669="sníž. přenesená",J669,0)</f>
        <v>0</v>
      </c>
      <c r="BI669" s="201">
        <f>IF(N669="nulová",J669,0)</f>
        <v>0</v>
      </c>
      <c r="BJ669" s="18" t="s">
        <v>88</v>
      </c>
      <c r="BK669" s="201">
        <f>ROUND(I669*H669,2)</f>
        <v>0</v>
      </c>
      <c r="BL669" s="18" t="s">
        <v>260</v>
      </c>
      <c r="BM669" s="200" t="s">
        <v>968</v>
      </c>
    </row>
    <row r="670" spans="1:65" s="2" customFormat="1" ht="19.2">
      <c r="A670" s="35"/>
      <c r="B670" s="36"/>
      <c r="C670" s="37"/>
      <c r="D670" s="202" t="s">
        <v>170</v>
      </c>
      <c r="E670" s="37"/>
      <c r="F670" s="203" t="s">
        <v>969</v>
      </c>
      <c r="G670" s="37"/>
      <c r="H670" s="37"/>
      <c r="I670" s="204"/>
      <c r="J670" s="37"/>
      <c r="K670" s="37"/>
      <c r="L670" s="40"/>
      <c r="M670" s="205"/>
      <c r="N670" s="206"/>
      <c r="O670" s="72"/>
      <c r="P670" s="72"/>
      <c r="Q670" s="72"/>
      <c r="R670" s="72"/>
      <c r="S670" s="72"/>
      <c r="T670" s="73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T670" s="18" t="s">
        <v>170</v>
      </c>
      <c r="AU670" s="18" t="s">
        <v>90</v>
      </c>
    </row>
    <row r="671" spans="1:65" s="13" customFormat="1" ht="10.199999999999999">
      <c r="B671" s="207"/>
      <c r="C671" s="208"/>
      <c r="D671" s="202" t="s">
        <v>172</v>
      </c>
      <c r="E671" s="209" t="s">
        <v>1</v>
      </c>
      <c r="F671" s="210" t="s">
        <v>954</v>
      </c>
      <c r="G671" s="208"/>
      <c r="H671" s="211">
        <v>197.2</v>
      </c>
      <c r="I671" s="212"/>
      <c r="J671" s="208"/>
      <c r="K671" s="208"/>
      <c r="L671" s="213"/>
      <c r="M671" s="214"/>
      <c r="N671" s="215"/>
      <c r="O671" s="215"/>
      <c r="P671" s="215"/>
      <c r="Q671" s="215"/>
      <c r="R671" s="215"/>
      <c r="S671" s="215"/>
      <c r="T671" s="216"/>
      <c r="AT671" s="217" t="s">
        <v>172</v>
      </c>
      <c r="AU671" s="217" t="s">
        <v>90</v>
      </c>
      <c r="AV671" s="13" t="s">
        <v>90</v>
      </c>
      <c r="AW671" s="13" t="s">
        <v>35</v>
      </c>
      <c r="AX671" s="13" t="s">
        <v>88</v>
      </c>
      <c r="AY671" s="217" t="s">
        <v>161</v>
      </c>
    </row>
    <row r="672" spans="1:65" s="2" customFormat="1" ht="44.25" customHeight="1">
      <c r="A672" s="35"/>
      <c r="B672" s="36"/>
      <c r="C672" s="229" t="s">
        <v>970</v>
      </c>
      <c r="D672" s="229" t="s">
        <v>290</v>
      </c>
      <c r="E672" s="230" t="s">
        <v>971</v>
      </c>
      <c r="F672" s="231" t="s">
        <v>972</v>
      </c>
      <c r="G672" s="232" t="s">
        <v>176</v>
      </c>
      <c r="H672" s="233">
        <v>216.92</v>
      </c>
      <c r="I672" s="234"/>
      <c r="J672" s="235">
        <f>ROUND(I672*H672,2)</f>
        <v>0</v>
      </c>
      <c r="K672" s="236"/>
      <c r="L672" s="237"/>
      <c r="M672" s="238" t="s">
        <v>1</v>
      </c>
      <c r="N672" s="239" t="s">
        <v>45</v>
      </c>
      <c r="O672" s="72"/>
      <c r="P672" s="198">
        <f>O672*H672</f>
        <v>0</v>
      </c>
      <c r="Q672" s="198">
        <v>5.1000000000000004E-3</v>
      </c>
      <c r="R672" s="198">
        <f>Q672*H672</f>
        <v>1.1062920000000001</v>
      </c>
      <c r="S672" s="198">
        <v>0</v>
      </c>
      <c r="T672" s="199">
        <f>S672*H672</f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200" t="s">
        <v>357</v>
      </c>
      <c r="AT672" s="200" t="s">
        <v>290</v>
      </c>
      <c r="AU672" s="200" t="s">
        <v>90</v>
      </c>
      <c r="AY672" s="18" t="s">
        <v>161</v>
      </c>
      <c r="BE672" s="201">
        <f>IF(N672="základní",J672,0)</f>
        <v>0</v>
      </c>
      <c r="BF672" s="201">
        <f>IF(N672="snížená",J672,0)</f>
        <v>0</v>
      </c>
      <c r="BG672" s="201">
        <f>IF(N672="zákl. přenesená",J672,0)</f>
        <v>0</v>
      </c>
      <c r="BH672" s="201">
        <f>IF(N672="sníž. přenesená",J672,0)</f>
        <v>0</v>
      </c>
      <c r="BI672" s="201">
        <f>IF(N672="nulová",J672,0)</f>
        <v>0</v>
      </c>
      <c r="BJ672" s="18" t="s">
        <v>88</v>
      </c>
      <c r="BK672" s="201">
        <f>ROUND(I672*H672,2)</f>
        <v>0</v>
      </c>
      <c r="BL672" s="18" t="s">
        <v>260</v>
      </c>
      <c r="BM672" s="200" t="s">
        <v>973</v>
      </c>
    </row>
    <row r="673" spans="1:65" s="2" customFormat="1" ht="28.8">
      <c r="A673" s="35"/>
      <c r="B673" s="36"/>
      <c r="C673" s="37"/>
      <c r="D673" s="202" t="s">
        <v>170</v>
      </c>
      <c r="E673" s="37"/>
      <c r="F673" s="203" t="s">
        <v>972</v>
      </c>
      <c r="G673" s="37"/>
      <c r="H673" s="37"/>
      <c r="I673" s="204"/>
      <c r="J673" s="37"/>
      <c r="K673" s="37"/>
      <c r="L673" s="40"/>
      <c r="M673" s="205"/>
      <c r="N673" s="206"/>
      <c r="O673" s="72"/>
      <c r="P673" s="72"/>
      <c r="Q673" s="72"/>
      <c r="R673" s="72"/>
      <c r="S673" s="72"/>
      <c r="T673" s="73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T673" s="18" t="s">
        <v>170</v>
      </c>
      <c r="AU673" s="18" t="s">
        <v>90</v>
      </c>
    </row>
    <row r="674" spans="1:65" s="13" customFormat="1" ht="10.199999999999999">
      <c r="B674" s="207"/>
      <c r="C674" s="208"/>
      <c r="D674" s="202" t="s">
        <v>172</v>
      </c>
      <c r="E674" s="208"/>
      <c r="F674" s="210" t="s">
        <v>974</v>
      </c>
      <c r="G674" s="208"/>
      <c r="H674" s="211">
        <v>216.92</v>
      </c>
      <c r="I674" s="212"/>
      <c r="J674" s="208"/>
      <c r="K674" s="208"/>
      <c r="L674" s="213"/>
      <c r="M674" s="214"/>
      <c r="N674" s="215"/>
      <c r="O674" s="215"/>
      <c r="P674" s="215"/>
      <c r="Q674" s="215"/>
      <c r="R674" s="215"/>
      <c r="S674" s="215"/>
      <c r="T674" s="216"/>
      <c r="AT674" s="217" t="s">
        <v>172</v>
      </c>
      <c r="AU674" s="217" t="s">
        <v>90</v>
      </c>
      <c r="AV674" s="13" t="s">
        <v>90</v>
      </c>
      <c r="AW674" s="13" t="s">
        <v>4</v>
      </c>
      <c r="AX674" s="13" t="s">
        <v>88</v>
      </c>
      <c r="AY674" s="217" t="s">
        <v>161</v>
      </c>
    </row>
    <row r="675" spans="1:65" s="2" customFormat="1" ht="16.5" customHeight="1">
      <c r="A675" s="35"/>
      <c r="B675" s="36"/>
      <c r="C675" s="188" t="s">
        <v>975</v>
      </c>
      <c r="D675" s="188" t="s">
        <v>164</v>
      </c>
      <c r="E675" s="189" t="s">
        <v>976</v>
      </c>
      <c r="F675" s="190" t="s">
        <v>977</v>
      </c>
      <c r="G675" s="191" t="s">
        <v>211</v>
      </c>
      <c r="H675" s="192">
        <v>83.56</v>
      </c>
      <c r="I675" s="193"/>
      <c r="J675" s="194">
        <f>ROUND(I675*H675,2)</f>
        <v>0</v>
      </c>
      <c r="K675" s="195"/>
      <c r="L675" s="40"/>
      <c r="M675" s="196" t="s">
        <v>1</v>
      </c>
      <c r="N675" s="197" t="s">
        <v>45</v>
      </c>
      <c r="O675" s="72"/>
      <c r="P675" s="198">
        <f>O675*H675</f>
        <v>0</v>
      </c>
      <c r="Q675" s="198">
        <v>1.0000000000000001E-5</v>
      </c>
      <c r="R675" s="198">
        <f>Q675*H675</f>
        <v>8.3560000000000014E-4</v>
      </c>
      <c r="S675" s="198">
        <v>0</v>
      </c>
      <c r="T675" s="199">
        <f>S675*H675</f>
        <v>0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200" t="s">
        <v>260</v>
      </c>
      <c r="AT675" s="200" t="s">
        <v>164</v>
      </c>
      <c r="AU675" s="200" t="s">
        <v>90</v>
      </c>
      <c r="AY675" s="18" t="s">
        <v>161</v>
      </c>
      <c r="BE675" s="201">
        <f>IF(N675="základní",J675,0)</f>
        <v>0</v>
      </c>
      <c r="BF675" s="201">
        <f>IF(N675="snížená",J675,0)</f>
        <v>0</v>
      </c>
      <c r="BG675" s="201">
        <f>IF(N675="zákl. přenesená",J675,0)</f>
        <v>0</v>
      </c>
      <c r="BH675" s="201">
        <f>IF(N675="sníž. přenesená",J675,0)</f>
        <v>0</v>
      </c>
      <c r="BI675" s="201">
        <f>IF(N675="nulová",J675,0)</f>
        <v>0</v>
      </c>
      <c r="BJ675" s="18" t="s">
        <v>88</v>
      </c>
      <c r="BK675" s="201">
        <f>ROUND(I675*H675,2)</f>
        <v>0</v>
      </c>
      <c r="BL675" s="18" t="s">
        <v>260</v>
      </c>
      <c r="BM675" s="200" t="s">
        <v>978</v>
      </c>
    </row>
    <row r="676" spans="1:65" s="2" customFormat="1" ht="10.199999999999999">
      <c r="A676" s="35"/>
      <c r="B676" s="36"/>
      <c r="C676" s="37"/>
      <c r="D676" s="202" t="s">
        <v>170</v>
      </c>
      <c r="E676" s="37"/>
      <c r="F676" s="203" t="s">
        <v>979</v>
      </c>
      <c r="G676" s="37"/>
      <c r="H676" s="37"/>
      <c r="I676" s="204"/>
      <c r="J676" s="37"/>
      <c r="K676" s="37"/>
      <c r="L676" s="40"/>
      <c r="M676" s="205"/>
      <c r="N676" s="206"/>
      <c r="O676" s="72"/>
      <c r="P676" s="72"/>
      <c r="Q676" s="72"/>
      <c r="R676" s="72"/>
      <c r="S676" s="72"/>
      <c r="T676" s="73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T676" s="18" t="s">
        <v>170</v>
      </c>
      <c r="AU676" s="18" t="s">
        <v>90</v>
      </c>
    </row>
    <row r="677" spans="1:65" s="13" customFormat="1" ht="10.199999999999999">
      <c r="B677" s="207"/>
      <c r="C677" s="208"/>
      <c r="D677" s="202" t="s">
        <v>172</v>
      </c>
      <c r="E677" s="209" t="s">
        <v>1</v>
      </c>
      <c r="F677" s="210" t="s">
        <v>980</v>
      </c>
      <c r="G677" s="208"/>
      <c r="H677" s="211">
        <v>27.64</v>
      </c>
      <c r="I677" s="212"/>
      <c r="J677" s="208"/>
      <c r="K677" s="208"/>
      <c r="L677" s="213"/>
      <c r="M677" s="214"/>
      <c r="N677" s="215"/>
      <c r="O677" s="215"/>
      <c r="P677" s="215"/>
      <c r="Q677" s="215"/>
      <c r="R677" s="215"/>
      <c r="S677" s="215"/>
      <c r="T677" s="216"/>
      <c r="AT677" s="217" t="s">
        <v>172</v>
      </c>
      <c r="AU677" s="217" t="s">
        <v>90</v>
      </c>
      <c r="AV677" s="13" t="s">
        <v>90</v>
      </c>
      <c r="AW677" s="13" t="s">
        <v>35</v>
      </c>
      <c r="AX677" s="13" t="s">
        <v>80</v>
      </c>
      <c r="AY677" s="217" t="s">
        <v>161</v>
      </c>
    </row>
    <row r="678" spans="1:65" s="13" customFormat="1" ht="10.199999999999999">
      <c r="B678" s="207"/>
      <c r="C678" s="208"/>
      <c r="D678" s="202" t="s">
        <v>172</v>
      </c>
      <c r="E678" s="209" t="s">
        <v>1</v>
      </c>
      <c r="F678" s="210" t="s">
        <v>981</v>
      </c>
      <c r="G678" s="208"/>
      <c r="H678" s="211">
        <v>33.869999999999997</v>
      </c>
      <c r="I678" s="212"/>
      <c r="J678" s="208"/>
      <c r="K678" s="208"/>
      <c r="L678" s="213"/>
      <c r="M678" s="214"/>
      <c r="N678" s="215"/>
      <c r="O678" s="215"/>
      <c r="P678" s="215"/>
      <c r="Q678" s="215"/>
      <c r="R678" s="215"/>
      <c r="S678" s="215"/>
      <c r="T678" s="216"/>
      <c r="AT678" s="217" t="s">
        <v>172</v>
      </c>
      <c r="AU678" s="217" t="s">
        <v>90</v>
      </c>
      <c r="AV678" s="13" t="s">
        <v>90</v>
      </c>
      <c r="AW678" s="13" t="s">
        <v>35</v>
      </c>
      <c r="AX678" s="13" t="s">
        <v>80</v>
      </c>
      <c r="AY678" s="217" t="s">
        <v>161</v>
      </c>
    </row>
    <row r="679" spans="1:65" s="13" customFormat="1" ht="10.199999999999999">
      <c r="B679" s="207"/>
      <c r="C679" s="208"/>
      <c r="D679" s="202" t="s">
        <v>172</v>
      </c>
      <c r="E679" s="209" t="s">
        <v>1</v>
      </c>
      <c r="F679" s="210" t="s">
        <v>982</v>
      </c>
      <c r="G679" s="208"/>
      <c r="H679" s="211">
        <v>7.4</v>
      </c>
      <c r="I679" s="212"/>
      <c r="J679" s="208"/>
      <c r="K679" s="208"/>
      <c r="L679" s="213"/>
      <c r="M679" s="214"/>
      <c r="N679" s="215"/>
      <c r="O679" s="215"/>
      <c r="P679" s="215"/>
      <c r="Q679" s="215"/>
      <c r="R679" s="215"/>
      <c r="S679" s="215"/>
      <c r="T679" s="216"/>
      <c r="AT679" s="217" t="s">
        <v>172</v>
      </c>
      <c r="AU679" s="217" t="s">
        <v>90</v>
      </c>
      <c r="AV679" s="13" t="s">
        <v>90</v>
      </c>
      <c r="AW679" s="13" t="s">
        <v>35</v>
      </c>
      <c r="AX679" s="13" t="s">
        <v>80</v>
      </c>
      <c r="AY679" s="217" t="s">
        <v>161</v>
      </c>
    </row>
    <row r="680" spans="1:65" s="13" customFormat="1" ht="10.199999999999999">
      <c r="B680" s="207"/>
      <c r="C680" s="208"/>
      <c r="D680" s="202" t="s">
        <v>172</v>
      </c>
      <c r="E680" s="209" t="s">
        <v>1</v>
      </c>
      <c r="F680" s="210" t="s">
        <v>983</v>
      </c>
      <c r="G680" s="208"/>
      <c r="H680" s="211">
        <v>6.2249999999999996</v>
      </c>
      <c r="I680" s="212"/>
      <c r="J680" s="208"/>
      <c r="K680" s="208"/>
      <c r="L680" s="213"/>
      <c r="M680" s="214"/>
      <c r="N680" s="215"/>
      <c r="O680" s="215"/>
      <c r="P680" s="215"/>
      <c r="Q680" s="215"/>
      <c r="R680" s="215"/>
      <c r="S680" s="215"/>
      <c r="T680" s="216"/>
      <c r="AT680" s="217" t="s">
        <v>172</v>
      </c>
      <c r="AU680" s="217" t="s">
        <v>90</v>
      </c>
      <c r="AV680" s="13" t="s">
        <v>90</v>
      </c>
      <c r="AW680" s="13" t="s">
        <v>35</v>
      </c>
      <c r="AX680" s="13" t="s">
        <v>80</v>
      </c>
      <c r="AY680" s="217" t="s">
        <v>161</v>
      </c>
    </row>
    <row r="681" spans="1:65" s="13" customFormat="1" ht="10.199999999999999">
      <c r="B681" s="207"/>
      <c r="C681" s="208"/>
      <c r="D681" s="202" t="s">
        <v>172</v>
      </c>
      <c r="E681" s="209" t="s">
        <v>1</v>
      </c>
      <c r="F681" s="210" t="s">
        <v>984</v>
      </c>
      <c r="G681" s="208"/>
      <c r="H681" s="211">
        <v>8.4250000000000007</v>
      </c>
      <c r="I681" s="212"/>
      <c r="J681" s="208"/>
      <c r="K681" s="208"/>
      <c r="L681" s="213"/>
      <c r="M681" s="214"/>
      <c r="N681" s="215"/>
      <c r="O681" s="215"/>
      <c r="P681" s="215"/>
      <c r="Q681" s="215"/>
      <c r="R681" s="215"/>
      <c r="S681" s="215"/>
      <c r="T681" s="216"/>
      <c r="AT681" s="217" t="s">
        <v>172</v>
      </c>
      <c r="AU681" s="217" t="s">
        <v>90</v>
      </c>
      <c r="AV681" s="13" t="s">
        <v>90</v>
      </c>
      <c r="AW681" s="13" t="s">
        <v>35</v>
      </c>
      <c r="AX681" s="13" t="s">
        <v>80</v>
      </c>
      <c r="AY681" s="217" t="s">
        <v>161</v>
      </c>
    </row>
    <row r="682" spans="1:65" s="14" customFormat="1" ht="10.199999999999999">
      <c r="B682" s="218"/>
      <c r="C682" s="219"/>
      <c r="D682" s="202" t="s">
        <v>172</v>
      </c>
      <c r="E682" s="220" t="s">
        <v>1</v>
      </c>
      <c r="F682" s="221" t="s">
        <v>266</v>
      </c>
      <c r="G682" s="219"/>
      <c r="H682" s="222">
        <v>83.56</v>
      </c>
      <c r="I682" s="223"/>
      <c r="J682" s="219"/>
      <c r="K682" s="219"/>
      <c r="L682" s="224"/>
      <c r="M682" s="225"/>
      <c r="N682" s="226"/>
      <c r="O682" s="226"/>
      <c r="P682" s="226"/>
      <c r="Q682" s="226"/>
      <c r="R682" s="226"/>
      <c r="S682" s="226"/>
      <c r="T682" s="227"/>
      <c r="AT682" s="228" t="s">
        <v>172</v>
      </c>
      <c r="AU682" s="228" t="s">
        <v>90</v>
      </c>
      <c r="AV682" s="14" t="s">
        <v>168</v>
      </c>
      <c r="AW682" s="14" t="s">
        <v>35</v>
      </c>
      <c r="AX682" s="14" t="s">
        <v>88</v>
      </c>
      <c r="AY682" s="228" t="s">
        <v>161</v>
      </c>
    </row>
    <row r="683" spans="1:65" s="2" customFormat="1" ht="16.5" customHeight="1">
      <c r="A683" s="35"/>
      <c r="B683" s="36"/>
      <c r="C683" s="229" t="s">
        <v>985</v>
      </c>
      <c r="D683" s="229" t="s">
        <v>290</v>
      </c>
      <c r="E683" s="230" t="s">
        <v>986</v>
      </c>
      <c r="F683" s="231" t="s">
        <v>987</v>
      </c>
      <c r="G683" s="232" t="s">
        <v>211</v>
      </c>
      <c r="H683" s="233">
        <v>85.230999999999995</v>
      </c>
      <c r="I683" s="234"/>
      <c r="J683" s="235">
        <f>ROUND(I683*H683,2)</f>
        <v>0</v>
      </c>
      <c r="K683" s="236"/>
      <c r="L683" s="237"/>
      <c r="M683" s="238" t="s">
        <v>1</v>
      </c>
      <c r="N683" s="239" t="s">
        <v>45</v>
      </c>
      <c r="O683" s="72"/>
      <c r="P683" s="198">
        <f>O683*H683</f>
        <v>0</v>
      </c>
      <c r="Q683" s="198">
        <v>2.9999999999999997E-4</v>
      </c>
      <c r="R683" s="198">
        <f>Q683*H683</f>
        <v>2.5569299999999996E-2</v>
      </c>
      <c r="S683" s="198">
        <v>0</v>
      </c>
      <c r="T683" s="199">
        <f>S683*H683</f>
        <v>0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200" t="s">
        <v>357</v>
      </c>
      <c r="AT683" s="200" t="s">
        <v>290</v>
      </c>
      <c r="AU683" s="200" t="s">
        <v>90</v>
      </c>
      <c r="AY683" s="18" t="s">
        <v>161</v>
      </c>
      <c r="BE683" s="201">
        <f>IF(N683="základní",J683,0)</f>
        <v>0</v>
      </c>
      <c r="BF683" s="201">
        <f>IF(N683="snížená",J683,0)</f>
        <v>0</v>
      </c>
      <c r="BG683" s="201">
        <f>IF(N683="zákl. přenesená",J683,0)</f>
        <v>0</v>
      </c>
      <c r="BH683" s="201">
        <f>IF(N683="sníž. přenesená",J683,0)</f>
        <v>0</v>
      </c>
      <c r="BI683" s="201">
        <f>IF(N683="nulová",J683,0)</f>
        <v>0</v>
      </c>
      <c r="BJ683" s="18" t="s">
        <v>88</v>
      </c>
      <c r="BK683" s="201">
        <f>ROUND(I683*H683,2)</f>
        <v>0</v>
      </c>
      <c r="BL683" s="18" t="s">
        <v>260</v>
      </c>
      <c r="BM683" s="200" t="s">
        <v>988</v>
      </c>
    </row>
    <row r="684" spans="1:65" s="2" customFormat="1" ht="10.199999999999999">
      <c r="A684" s="35"/>
      <c r="B684" s="36"/>
      <c r="C684" s="37"/>
      <c r="D684" s="202" t="s">
        <v>170</v>
      </c>
      <c r="E684" s="37"/>
      <c r="F684" s="203" t="s">
        <v>987</v>
      </c>
      <c r="G684" s="37"/>
      <c r="H684" s="37"/>
      <c r="I684" s="204"/>
      <c r="J684" s="37"/>
      <c r="K684" s="37"/>
      <c r="L684" s="40"/>
      <c r="M684" s="205"/>
      <c r="N684" s="206"/>
      <c r="O684" s="72"/>
      <c r="P684" s="72"/>
      <c r="Q684" s="72"/>
      <c r="R684" s="72"/>
      <c r="S684" s="72"/>
      <c r="T684" s="73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T684" s="18" t="s">
        <v>170</v>
      </c>
      <c r="AU684" s="18" t="s">
        <v>90</v>
      </c>
    </row>
    <row r="685" spans="1:65" s="13" customFormat="1" ht="10.199999999999999">
      <c r="B685" s="207"/>
      <c r="C685" s="208"/>
      <c r="D685" s="202" t="s">
        <v>172</v>
      </c>
      <c r="E685" s="208"/>
      <c r="F685" s="210" t="s">
        <v>989</v>
      </c>
      <c r="G685" s="208"/>
      <c r="H685" s="211">
        <v>85.230999999999995</v>
      </c>
      <c r="I685" s="212"/>
      <c r="J685" s="208"/>
      <c r="K685" s="208"/>
      <c r="L685" s="213"/>
      <c r="M685" s="214"/>
      <c r="N685" s="215"/>
      <c r="O685" s="215"/>
      <c r="P685" s="215"/>
      <c r="Q685" s="215"/>
      <c r="R685" s="215"/>
      <c r="S685" s="215"/>
      <c r="T685" s="216"/>
      <c r="AT685" s="217" t="s">
        <v>172</v>
      </c>
      <c r="AU685" s="217" t="s">
        <v>90</v>
      </c>
      <c r="AV685" s="13" t="s">
        <v>90</v>
      </c>
      <c r="AW685" s="13" t="s">
        <v>4</v>
      </c>
      <c r="AX685" s="13" t="s">
        <v>88</v>
      </c>
      <c r="AY685" s="217" t="s">
        <v>161</v>
      </c>
    </row>
    <row r="686" spans="1:65" s="2" customFormat="1" ht="24.15" customHeight="1">
      <c r="A686" s="35"/>
      <c r="B686" s="36"/>
      <c r="C686" s="188" t="s">
        <v>990</v>
      </c>
      <c r="D686" s="188" t="s">
        <v>164</v>
      </c>
      <c r="E686" s="189" t="s">
        <v>991</v>
      </c>
      <c r="F686" s="190" t="s">
        <v>992</v>
      </c>
      <c r="G686" s="191" t="s">
        <v>655</v>
      </c>
      <c r="H686" s="261"/>
      <c r="I686" s="193"/>
      <c r="J686" s="194">
        <f>ROUND(I686*H686,2)</f>
        <v>0</v>
      </c>
      <c r="K686" s="195"/>
      <c r="L686" s="40"/>
      <c r="M686" s="196" t="s">
        <v>1</v>
      </c>
      <c r="N686" s="197" t="s">
        <v>45</v>
      </c>
      <c r="O686" s="72"/>
      <c r="P686" s="198">
        <f>O686*H686</f>
        <v>0</v>
      </c>
      <c r="Q686" s="198">
        <v>0</v>
      </c>
      <c r="R686" s="198">
        <f>Q686*H686</f>
        <v>0</v>
      </c>
      <c r="S686" s="198">
        <v>0</v>
      </c>
      <c r="T686" s="199">
        <f>S686*H686</f>
        <v>0</v>
      </c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R686" s="200" t="s">
        <v>260</v>
      </c>
      <c r="AT686" s="200" t="s">
        <v>164</v>
      </c>
      <c r="AU686" s="200" t="s">
        <v>90</v>
      </c>
      <c r="AY686" s="18" t="s">
        <v>161</v>
      </c>
      <c r="BE686" s="201">
        <f>IF(N686="základní",J686,0)</f>
        <v>0</v>
      </c>
      <c r="BF686" s="201">
        <f>IF(N686="snížená",J686,0)</f>
        <v>0</v>
      </c>
      <c r="BG686" s="201">
        <f>IF(N686="zákl. přenesená",J686,0)</f>
        <v>0</v>
      </c>
      <c r="BH686" s="201">
        <f>IF(N686="sníž. přenesená",J686,0)</f>
        <v>0</v>
      </c>
      <c r="BI686" s="201">
        <f>IF(N686="nulová",J686,0)</f>
        <v>0</v>
      </c>
      <c r="BJ686" s="18" t="s">
        <v>88</v>
      </c>
      <c r="BK686" s="201">
        <f>ROUND(I686*H686,2)</f>
        <v>0</v>
      </c>
      <c r="BL686" s="18" t="s">
        <v>260</v>
      </c>
      <c r="BM686" s="200" t="s">
        <v>993</v>
      </c>
    </row>
    <row r="687" spans="1:65" s="2" customFormat="1" ht="28.8">
      <c r="A687" s="35"/>
      <c r="B687" s="36"/>
      <c r="C687" s="37"/>
      <c r="D687" s="202" t="s">
        <v>170</v>
      </c>
      <c r="E687" s="37"/>
      <c r="F687" s="203" t="s">
        <v>994</v>
      </c>
      <c r="G687" s="37"/>
      <c r="H687" s="37"/>
      <c r="I687" s="204"/>
      <c r="J687" s="37"/>
      <c r="K687" s="37"/>
      <c r="L687" s="40"/>
      <c r="M687" s="205"/>
      <c r="N687" s="206"/>
      <c r="O687" s="72"/>
      <c r="P687" s="72"/>
      <c r="Q687" s="72"/>
      <c r="R687" s="72"/>
      <c r="S687" s="72"/>
      <c r="T687" s="73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T687" s="18" t="s">
        <v>170</v>
      </c>
      <c r="AU687" s="18" t="s">
        <v>90</v>
      </c>
    </row>
    <row r="688" spans="1:65" s="12" customFormat="1" ht="22.8" customHeight="1">
      <c r="B688" s="172"/>
      <c r="C688" s="173"/>
      <c r="D688" s="174" t="s">
        <v>79</v>
      </c>
      <c r="E688" s="186" t="s">
        <v>995</v>
      </c>
      <c r="F688" s="186" t="s">
        <v>996</v>
      </c>
      <c r="G688" s="173"/>
      <c r="H688" s="173"/>
      <c r="I688" s="176"/>
      <c r="J688" s="187">
        <f>BK688</f>
        <v>0</v>
      </c>
      <c r="K688" s="173"/>
      <c r="L688" s="178"/>
      <c r="M688" s="179"/>
      <c r="N688" s="180"/>
      <c r="O688" s="180"/>
      <c r="P688" s="181">
        <f>SUM(P689:P736)</f>
        <v>0</v>
      </c>
      <c r="Q688" s="180"/>
      <c r="R688" s="181">
        <f>SUM(R689:R736)</f>
        <v>3.3576891899999999</v>
      </c>
      <c r="S688" s="180"/>
      <c r="T688" s="182">
        <f>SUM(T689:T736)</f>
        <v>0</v>
      </c>
      <c r="AR688" s="183" t="s">
        <v>90</v>
      </c>
      <c r="AT688" s="184" t="s">
        <v>79</v>
      </c>
      <c r="AU688" s="184" t="s">
        <v>88</v>
      </c>
      <c r="AY688" s="183" t="s">
        <v>161</v>
      </c>
      <c r="BK688" s="185">
        <f>SUM(BK689:BK736)</f>
        <v>0</v>
      </c>
    </row>
    <row r="689" spans="1:65" s="2" customFormat="1" ht="16.5" customHeight="1">
      <c r="A689" s="35"/>
      <c r="B689" s="36"/>
      <c r="C689" s="188" t="s">
        <v>997</v>
      </c>
      <c r="D689" s="188" t="s">
        <v>164</v>
      </c>
      <c r="E689" s="189" t="s">
        <v>998</v>
      </c>
      <c r="F689" s="190" t="s">
        <v>999</v>
      </c>
      <c r="G689" s="191" t="s">
        <v>176</v>
      </c>
      <c r="H689" s="192">
        <v>125.67100000000001</v>
      </c>
      <c r="I689" s="193"/>
      <c r="J689" s="194">
        <f>ROUND(I689*H689,2)</f>
        <v>0</v>
      </c>
      <c r="K689" s="195"/>
      <c r="L689" s="40"/>
      <c r="M689" s="196" t="s">
        <v>1</v>
      </c>
      <c r="N689" s="197" t="s">
        <v>45</v>
      </c>
      <c r="O689" s="72"/>
      <c r="P689" s="198">
        <f>O689*H689</f>
        <v>0</v>
      </c>
      <c r="Q689" s="198">
        <v>0</v>
      </c>
      <c r="R689" s="198">
        <f>Q689*H689</f>
        <v>0</v>
      </c>
      <c r="S689" s="198">
        <v>0</v>
      </c>
      <c r="T689" s="199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200" t="s">
        <v>260</v>
      </c>
      <c r="AT689" s="200" t="s">
        <v>164</v>
      </c>
      <c r="AU689" s="200" t="s">
        <v>90</v>
      </c>
      <c r="AY689" s="18" t="s">
        <v>161</v>
      </c>
      <c r="BE689" s="201">
        <f>IF(N689="základní",J689,0)</f>
        <v>0</v>
      </c>
      <c r="BF689" s="201">
        <f>IF(N689="snížená",J689,0)</f>
        <v>0</v>
      </c>
      <c r="BG689" s="201">
        <f>IF(N689="zákl. přenesená",J689,0)</f>
        <v>0</v>
      </c>
      <c r="BH689" s="201">
        <f>IF(N689="sníž. přenesená",J689,0)</f>
        <v>0</v>
      </c>
      <c r="BI689" s="201">
        <f>IF(N689="nulová",J689,0)</f>
        <v>0</v>
      </c>
      <c r="BJ689" s="18" t="s">
        <v>88</v>
      </c>
      <c r="BK689" s="201">
        <f>ROUND(I689*H689,2)</f>
        <v>0</v>
      </c>
      <c r="BL689" s="18" t="s">
        <v>260</v>
      </c>
      <c r="BM689" s="200" t="s">
        <v>1000</v>
      </c>
    </row>
    <row r="690" spans="1:65" s="2" customFormat="1" ht="19.2">
      <c r="A690" s="35"/>
      <c r="B690" s="36"/>
      <c r="C690" s="37"/>
      <c r="D690" s="202" t="s">
        <v>170</v>
      </c>
      <c r="E690" s="37"/>
      <c r="F690" s="203" t="s">
        <v>1001</v>
      </c>
      <c r="G690" s="37"/>
      <c r="H690" s="37"/>
      <c r="I690" s="204"/>
      <c r="J690" s="37"/>
      <c r="K690" s="37"/>
      <c r="L690" s="40"/>
      <c r="M690" s="205"/>
      <c r="N690" s="206"/>
      <c r="O690" s="72"/>
      <c r="P690" s="72"/>
      <c r="Q690" s="72"/>
      <c r="R690" s="72"/>
      <c r="S690" s="72"/>
      <c r="T690" s="73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T690" s="18" t="s">
        <v>170</v>
      </c>
      <c r="AU690" s="18" t="s">
        <v>90</v>
      </c>
    </row>
    <row r="691" spans="1:65" s="13" customFormat="1" ht="10.199999999999999">
      <c r="B691" s="207"/>
      <c r="C691" s="208"/>
      <c r="D691" s="202" t="s">
        <v>172</v>
      </c>
      <c r="E691" s="209" t="s">
        <v>1</v>
      </c>
      <c r="F691" s="210" t="s">
        <v>1002</v>
      </c>
      <c r="G691" s="208"/>
      <c r="H691" s="211">
        <v>12.428000000000001</v>
      </c>
      <c r="I691" s="212"/>
      <c r="J691" s="208"/>
      <c r="K691" s="208"/>
      <c r="L691" s="213"/>
      <c r="M691" s="214"/>
      <c r="N691" s="215"/>
      <c r="O691" s="215"/>
      <c r="P691" s="215"/>
      <c r="Q691" s="215"/>
      <c r="R691" s="215"/>
      <c r="S691" s="215"/>
      <c r="T691" s="216"/>
      <c r="AT691" s="217" t="s">
        <v>172</v>
      </c>
      <c r="AU691" s="217" t="s">
        <v>90</v>
      </c>
      <c r="AV691" s="13" t="s">
        <v>90</v>
      </c>
      <c r="AW691" s="13" t="s">
        <v>35</v>
      </c>
      <c r="AX691" s="13" t="s">
        <v>80</v>
      </c>
      <c r="AY691" s="217" t="s">
        <v>161</v>
      </c>
    </row>
    <row r="692" spans="1:65" s="13" customFormat="1" ht="10.199999999999999">
      <c r="B692" s="207"/>
      <c r="C692" s="208"/>
      <c r="D692" s="202" t="s">
        <v>172</v>
      </c>
      <c r="E692" s="209" t="s">
        <v>1</v>
      </c>
      <c r="F692" s="210" t="s">
        <v>1003</v>
      </c>
      <c r="G692" s="208"/>
      <c r="H692" s="211">
        <v>19.690000000000001</v>
      </c>
      <c r="I692" s="212"/>
      <c r="J692" s="208"/>
      <c r="K692" s="208"/>
      <c r="L692" s="213"/>
      <c r="M692" s="214"/>
      <c r="N692" s="215"/>
      <c r="O692" s="215"/>
      <c r="P692" s="215"/>
      <c r="Q692" s="215"/>
      <c r="R692" s="215"/>
      <c r="S692" s="215"/>
      <c r="T692" s="216"/>
      <c r="AT692" s="217" t="s">
        <v>172</v>
      </c>
      <c r="AU692" s="217" t="s">
        <v>90</v>
      </c>
      <c r="AV692" s="13" t="s">
        <v>90</v>
      </c>
      <c r="AW692" s="13" t="s">
        <v>35</v>
      </c>
      <c r="AX692" s="13" t="s">
        <v>80</v>
      </c>
      <c r="AY692" s="217" t="s">
        <v>161</v>
      </c>
    </row>
    <row r="693" spans="1:65" s="13" customFormat="1" ht="10.199999999999999">
      <c r="B693" s="207"/>
      <c r="C693" s="208"/>
      <c r="D693" s="202" t="s">
        <v>172</v>
      </c>
      <c r="E693" s="209" t="s">
        <v>1</v>
      </c>
      <c r="F693" s="210" t="s">
        <v>1004</v>
      </c>
      <c r="G693" s="208"/>
      <c r="H693" s="211">
        <v>16.635000000000002</v>
      </c>
      <c r="I693" s="212"/>
      <c r="J693" s="208"/>
      <c r="K693" s="208"/>
      <c r="L693" s="213"/>
      <c r="M693" s="214"/>
      <c r="N693" s="215"/>
      <c r="O693" s="215"/>
      <c r="P693" s="215"/>
      <c r="Q693" s="215"/>
      <c r="R693" s="215"/>
      <c r="S693" s="215"/>
      <c r="T693" s="216"/>
      <c r="AT693" s="217" t="s">
        <v>172</v>
      </c>
      <c r="AU693" s="217" t="s">
        <v>90</v>
      </c>
      <c r="AV693" s="13" t="s">
        <v>90</v>
      </c>
      <c r="AW693" s="13" t="s">
        <v>35</v>
      </c>
      <c r="AX693" s="13" t="s">
        <v>80</v>
      </c>
      <c r="AY693" s="217" t="s">
        <v>161</v>
      </c>
    </row>
    <row r="694" spans="1:65" s="13" customFormat="1" ht="10.199999999999999">
      <c r="B694" s="207"/>
      <c r="C694" s="208"/>
      <c r="D694" s="202" t="s">
        <v>172</v>
      </c>
      <c r="E694" s="209" t="s">
        <v>1</v>
      </c>
      <c r="F694" s="210" t="s">
        <v>1005</v>
      </c>
      <c r="G694" s="208"/>
      <c r="H694" s="211">
        <v>24.977</v>
      </c>
      <c r="I694" s="212"/>
      <c r="J694" s="208"/>
      <c r="K694" s="208"/>
      <c r="L694" s="213"/>
      <c r="M694" s="214"/>
      <c r="N694" s="215"/>
      <c r="O694" s="215"/>
      <c r="P694" s="215"/>
      <c r="Q694" s="215"/>
      <c r="R694" s="215"/>
      <c r="S694" s="215"/>
      <c r="T694" s="216"/>
      <c r="AT694" s="217" t="s">
        <v>172</v>
      </c>
      <c r="AU694" s="217" t="s">
        <v>90</v>
      </c>
      <c r="AV694" s="13" t="s">
        <v>90</v>
      </c>
      <c r="AW694" s="13" t="s">
        <v>35</v>
      </c>
      <c r="AX694" s="13" t="s">
        <v>80</v>
      </c>
      <c r="AY694" s="217" t="s">
        <v>161</v>
      </c>
    </row>
    <row r="695" spans="1:65" s="13" customFormat="1" ht="10.199999999999999">
      <c r="B695" s="207"/>
      <c r="C695" s="208"/>
      <c r="D695" s="202" t="s">
        <v>172</v>
      </c>
      <c r="E695" s="209" t="s">
        <v>1</v>
      </c>
      <c r="F695" s="210" t="s">
        <v>1006</v>
      </c>
      <c r="G695" s="208"/>
      <c r="H695" s="211">
        <v>25.922000000000001</v>
      </c>
      <c r="I695" s="212"/>
      <c r="J695" s="208"/>
      <c r="K695" s="208"/>
      <c r="L695" s="213"/>
      <c r="M695" s="214"/>
      <c r="N695" s="215"/>
      <c r="O695" s="215"/>
      <c r="P695" s="215"/>
      <c r="Q695" s="215"/>
      <c r="R695" s="215"/>
      <c r="S695" s="215"/>
      <c r="T695" s="216"/>
      <c r="AT695" s="217" t="s">
        <v>172</v>
      </c>
      <c r="AU695" s="217" t="s">
        <v>90</v>
      </c>
      <c r="AV695" s="13" t="s">
        <v>90</v>
      </c>
      <c r="AW695" s="13" t="s">
        <v>35</v>
      </c>
      <c r="AX695" s="13" t="s">
        <v>80</v>
      </c>
      <c r="AY695" s="217" t="s">
        <v>161</v>
      </c>
    </row>
    <row r="696" spans="1:65" s="13" customFormat="1" ht="10.199999999999999">
      <c r="B696" s="207"/>
      <c r="C696" s="208"/>
      <c r="D696" s="202" t="s">
        <v>172</v>
      </c>
      <c r="E696" s="209" t="s">
        <v>1</v>
      </c>
      <c r="F696" s="210" t="s">
        <v>1007</v>
      </c>
      <c r="G696" s="208"/>
      <c r="H696" s="211">
        <v>16.254000000000001</v>
      </c>
      <c r="I696" s="212"/>
      <c r="J696" s="208"/>
      <c r="K696" s="208"/>
      <c r="L696" s="213"/>
      <c r="M696" s="214"/>
      <c r="N696" s="215"/>
      <c r="O696" s="215"/>
      <c r="P696" s="215"/>
      <c r="Q696" s="215"/>
      <c r="R696" s="215"/>
      <c r="S696" s="215"/>
      <c r="T696" s="216"/>
      <c r="AT696" s="217" t="s">
        <v>172</v>
      </c>
      <c r="AU696" s="217" t="s">
        <v>90</v>
      </c>
      <c r="AV696" s="13" t="s">
        <v>90</v>
      </c>
      <c r="AW696" s="13" t="s">
        <v>35</v>
      </c>
      <c r="AX696" s="13" t="s">
        <v>80</v>
      </c>
      <c r="AY696" s="217" t="s">
        <v>161</v>
      </c>
    </row>
    <row r="697" spans="1:65" s="13" customFormat="1" ht="10.199999999999999">
      <c r="B697" s="207"/>
      <c r="C697" s="208"/>
      <c r="D697" s="202" t="s">
        <v>172</v>
      </c>
      <c r="E697" s="209" t="s">
        <v>1</v>
      </c>
      <c r="F697" s="210" t="s">
        <v>1008</v>
      </c>
      <c r="G697" s="208"/>
      <c r="H697" s="211">
        <v>9.7650000000000006</v>
      </c>
      <c r="I697" s="212"/>
      <c r="J697" s="208"/>
      <c r="K697" s="208"/>
      <c r="L697" s="213"/>
      <c r="M697" s="214"/>
      <c r="N697" s="215"/>
      <c r="O697" s="215"/>
      <c r="P697" s="215"/>
      <c r="Q697" s="215"/>
      <c r="R697" s="215"/>
      <c r="S697" s="215"/>
      <c r="T697" s="216"/>
      <c r="AT697" s="217" t="s">
        <v>172</v>
      </c>
      <c r="AU697" s="217" t="s">
        <v>90</v>
      </c>
      <c r="AV697" s="13" t="s">
        <v>90</v>
      </c>
      <c r="AW697" s="13" t="s">
        <v>35</v>
      </c>
      <c r="AX697" s="13" t="s">
        <v>80</v>
      </c>
      <c r="AY697" s="217" t="s">
        <v>161</v>
      </c>
    </row>
    <row r="698" spans="1:65" s="14" customFormat="1" ht="10.199999999999999">
      <c r="B698" s="218"/>
      <c r="C698" s="219"/>
      <c r="D698" s="202" t="s">
        <v>172</v>
      </c>
      <c r="E698" s="220" t="s">
        <v>1</v>
      </c>
      <c r="F698" s="221" t="s">
        <v>266</v>
      </c>
      <c r="G698" s="219"/>
      <c r="H698" s="222">
        <v>125.67100000000001</v>
      </c>
      <c r="I698" s="223"/>
      <c r="J698" s="219"/>
      <c r="K698" s="219"/>
      <c r="L698" s="224"/>
      <c r="M698" s="225"/>
      <c r="N698" s="226"/>
      <c r="O698" s="226"/>
      <c r="P698" s="226"/>
      <c r="Q698" s="226"/>
      <c r="R698" s="226"/>
      <c r="S698" s="226"/>
      <c r="T698" s="227"/>
      <c r="AT698" s="228" t="s">
        <v>172</v>
      </c>
      <c r="AU698" s="228" t="s">
        <v>90</v>
      </c>
      <c r="AV698" s="14" t="s">
        <v>168</v>
      </c>
      <c r="AW698" s="14" t="s">
        <v>35</v>
      </c>
      <c r="AX698" s="14" t="s">
        <v>88</v>
      </c>
      <c r="AY698" s="228" t="s">
        <v>161</v>
      </c>
    </row>
    <row r="699" spans="1:65" s="2" customFormat="1" ht="16.5" customHeight="1">
      <c r="A699" s="35"/>
      <c r="B699" s="36"/>
      <c r="C699" s="188" t="s">
        <v>1009</v>
      </c>
      <c r="D699" s="188" t="s">
        <v>164</v>
      </c>
      <c r="E699" s="189" t="s">
        <v>1010</v>
      </c>
      <c r="F699" s="190" t="s">
        <v>1011</v>
      </c>
      <c r="G699" s="191" t="s">
        <v>176</v>
      </c>
      <c r="H699" s="192">
        <v>125.67100000000001</v>
      </c>
      <c r="I699" s="193"/>
      <c r="J699" s="194">
        <f>ROUND(I699*H699,2)</f>
        <v>0</v>
      </c>
      <c r="K699" s="195"/>
      <c r="L699" s="40"/>
      <c r="M699" s="196" t="s">
        <v>1</v>
      </c>
      <c r="N699" s="197" t="s">
        <v>45</v>
      </c>
      <c r="O699" s="72"/>
      <c r="P699" s="198">
        <f>O699*H699</f>
        <v>0</v>
      </c>
      <c r="Q699" s="198">
        <v>2.9999999999999997E-4</v>
      </c>
      <c r="R699" s="198">
        <f>Q699*H699</f>
        <v>3.77013E-2</v>
      </c>
      <c r="S699" s="198">
        <v>0</v>
      </c>
      <c r="T699" s="199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200" t="s">
        <v>260</v>
      </c>
      <c r="AT699" s="200" t="s">
        <v>164</v>
      </c>
      <c r="AU699" s="200" t="s">
        <v>90</v>
      </c>
      <c r="AY699" s="18" t="s">
        <v>161</v>
      </c>
      <c r="BE699" s="201">
        <f>IF(N699="základní",J699,0)</f>
        <v>0</v>
      </c>
      <c r="BF699" s="201">
        <f>IF(N699="snížená",J699,0)</f>
        <v>0</v>
      </c>
      <c r="BG699" s="201">
        <f>IF(N699="zákl. přenesená",J699,0)</f>
        <v>0</v>
      </c>
      <c r="BH699" s="201">
        <f>IF(N699="sníž. přenesená",J699,0)</f>
        <v>0</v>
      </c>
      <c r="BI699" s="201">
        <f>IF(N699="nulová",J699,0)</f>
        <v>0</v>
      </c>
      <c r="BJ699" s="18" t="s">
        <v>88</v>
      </c>
      <c r="BK699" s="201">
        <f>ROUND(I699*H699,2)</f>
        <v>0</v>
      </c>
      <c r="BL699" s="18" t="s">
        <v>260</v>
      </c>
      <c r="BM699" s="200" t="s">
        <v>1012</v>
      </c>
    </row>
    <row r="700" spans="1:65" s="2" customFormat="1" ht="19.2">
      <c r="A700" s="35"/>
      <c r="B700" s="36"/>
      <c r="C700" s="37"/>
      <c r="D700" s="202" t="s">
        <v>170</v>
      </c>
      <c r="E700" s="37"/>
      <c r="F700" s="203" t="s">
        <v>1013</v>
      </c>
      <c r="G700" s="37"/>
      <c r="H700" s="37"/>
      <c r="I700" s="204"/>
      <c r="J700" s="37"/>
      <c r="K700" s="37"/>
      <c r="L700" s="40"/>
      <c r="M700" s="205"/>
      <c r="N700" s="206"/>
      <c r="O700" s="72"/>
      <c r="P700" s="72"/>
      <c r="Q700" s="72"/>
      <c r="R700" s="72"/>
      <c r="S700" s="72"/>
      <c r="T700" s="73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T700" s="18" t="s">
        <v>170</v>
      </c>
      <c r="AU700" s="18" t="s">
        <v>90</v>
      </c>
    </row>
    <row r="701" spans="1:65" s="13" customFormat="1" ht="10.199999999999999">
      <c r="B701" s="207"/>
      <c r="C701" s="208"/>
      <c r="D701" s="202" t="s">
        <v>172</v>
      </c>
      <c r="E701" s="209" t="s">
        <v>1</v>
      </c>
      <c r="F701" s="210" t="s">
        <v>1002</v>
      </c>
      <c r="G701" s="208"/>
      <c r="H701" s="211">
        <v>12.428000000000001</v>
      </c>
      <c r="I701" s="212"/>
      <c r="J701" s="208"/>
      <c r="K701" s="208"/>
      <c r="L701" s="213"/>
      <c r="M701" s="214"/>
      <c r="N701" s="215"/>
      <c r="O701" s="215"/>
      <c r="P701" s="215"/>
      <c r="Q701" s="215"/>
      <c r="R701" s="215"/>
      <c r="S701" s="215"/>
      <c r="T701" s="216"/>
      <c r="AT701" s="217" t="s">
        <v>172</v>
      </c>
      <c r="AU701" s="217" t="s">
        <v>90</v>
      </c>
      <c r="AV701" s="13" t="s">
        <v>90</v>
      </c>
      <c r="AW701" s="13" t="s">
        <v>35</v>
      </c>
      <c r="AX701" s="13" t="s">
        <v>80</v>
      </c>
      <c r="AY701" s="217" t="s">
        <v>161</v>
      </c>
    </row>
    <row r="702" spans="1:65" s="13" customFormat="1" ht="10.199999999999999">
      <c r="B702" s="207"/>
      <c r="C702" s="208"/>
      <c r="D702" s="202" t="s">
        <v>172</v>
      </c>
      <c r="E702" s="209" t="s">
        <v>1</v>
      </c>
      <c r="F702" s="210" t="s">
        <v>1003</v>
      </c>
      <c r="G702" s="208"/>
      <c r="H702" s="211">
        <v>19.690000000000001</v>
      </c>
      <c r="I702" s="212"/>
      <c r="J702" s="208"/>
      <c r="K702" s="208"/>
      <c r="L702" s="213"/>
      <c r="M702" s="214"/>
      <c r="N702" s="215"/>
      <c r="O702" s="215"/>
      <c r="P702" s="215"/>
      <c r="Q702" s="215"/>
      <c r="R702" s="215"/>
      <c r="S702" s="215"/>
      <c r="T702" s="216"/>
      <c r="AT702" s="217" t="s">
        <v>172</v>
      </c>
      <c r="AU702" s="217" t="s">
        <v>90</v>
      </c>
      <c r="AV702" s="13" t="s">
        <v>90</v>
      </c>
      <c r="AW702" s="13" t="s">
        <v>35</v>
      </c>
      <c r="AX702" s="13" t="s">
        <v>80</v>
      </c>
      <c r="AY702" s="217" t="s">
        <v>161</v>
      </c>
    </row>
    <row r="703" spans="1:65" s="13" customFormat="1" ht="10.199999999999999">
      <c r="B703" s="207"/>
      <c r="C703" s="208"/>
      <c r="D703" s="202" t="s">
        <v>172</v>
      </c>
      <c r="E703" s="209" t="s">
        <v>1</v>
      </c>
      <c r="F703" s="210" t="s">
        <v>1004</v>
      </c>
      <c r="G703" s="208"/>
      <c r="H703" s="211">
        <v>16.635000000000002</v>
      </c>
      <c r="I703" s="212"/>
      <c r="J703" s="208"/>
      <c r="K703" s="208"/>
      <c r="L703" s="213"/>
      <c r="M703" s="214"/>
      <c r="N703" s="215"/>
      <c r="O703" s="215"/>
      <c r="P703" s="215"/>
      <c r="Q703" s="215"/>
      <c r="R703" s="215"/>
      <c r="S703" s="215"/>
      <c r="T703" s="216"/>
      <c r="AT703" s="217" t="s">
        <v>172</v>
      </c>
      <c r="AU703" s="217" t="s">
        <v>90</v>
      </c>
      <c r="AV703" s="13" t="s">
        <v>90</v>
      </c>
      <c r="AW703" s="13" t="s">
        <v>35</v>
      </c>
      <c r="AX703" s="13" t="s">
        <v>80</v>
      </c>
      <c r="AY703" s="217" t="s">
        <v>161</v>
      </c>
    </row>
    <row r="704" spans="1:65" s="13" customFormat="1" ht="10.199999999999999">
      <c r="B704" s="207"/>
      <c r="C704" s="208"/>
      <c r="D704" s="202" t="s">
        <v>172</v>
      </c>
      <c r="E704" s="209" t="s">
        <v>1</v>
      </c>
      <c r="F704" s="210" t="s">
        <v>1005</v>
      </c>
      <c r="G704" s="208"/>
      <c r="H704" s="211">
        <v>24.977</v>
      </c>
      <c r="I704" s="212"/>
      <c r="J704" s="208"/>
      <c r="K704" s="208"/>
      <c r="L704" s="213"/>
      <c r="M704" s="214"/>
      <c r="N704" s="215"/>
      <c r="O704" s="215"/>
      <c r="P704" s="215"/>
      <c r="Q704" s="215"/>
      <c r="R704" s="215"/>
      <c r="S704" s="215"/>
      <c r="T704" s="216"/>
      <c r="AT704" s="217" t="s">
        <v>172</v>
      </c>
      <c r="AU704" s="217" t="s">
        <v>90</v>
      </c>
      <c r="AV704" s="13" t="s">
        <v>90</v>
      </c>
      <c r="AW704" s="13" t="s">
        <v>35</v>
      </c>
      <c r="AX704" s="13" t="s">
        <v>80</v>
      </c>
      <c r="AY704" s="217" t="s">
        <v>161</v>
      </c>
    </row>
    <row r="705" spans="1:65" s="13" customFormat="1" ht="10.199999999999999">
      <c r="B705" s="207"/>
      <c r="C705" s="208"/>
      <c r="D705" s="202" t="s">
        <v>172</v>
      </c>
      <c r="E705" s="209" t="s">
        <v>1</v>
      </c>
      <c r="F705" s="210" t="s">
        <v>1006</v>
      </c>
      <c r="G705" s="208"/>
      <c r="H705" s="211">
        <v>25.922000000000001</v>
      </c>
      <c r="I705" s="212"/>
      <c r="J705" s="208"/>
      <c r="K705" s="208"/>
      <c r="L705" s="213"/>
      <c r="M705" s="214"/>
      <c r="N705" s="215"/>
      <c r="O705" s="215"/>
      <c r="P705" s="215"/>
      <c r="Q705" s="215"/>
      <c r="R705" s="215"/>
      <c r="S705" s="215"/>
      <c r="T705" s="216"/>
      <c r="AT705" s="217" t="s">
        <v>172</v>
      </c>
      <c r="AU705" s="217" t="s">
        <v>90</v>
      </c>
      <c r="AV705" s="13" t="s">
        <v>90</v>
      </c>
      <c r="AW705" s="13" t="s">
        <v>35</v>
      </c>
      <c r="AX705" s="13" t="s">
        <v>80</v>
      </c>
      <c r="AY705" s="217" t="s">
        <v>161</v>
      </c>
    </row>
    <row r="706" spans="1:65" s="13" customFormat="1" ht="10.199999999999999">
      <c r="B706" s="207"/>
      <c r="C706" s="208"/>
      <c r="D706" s="202" t="s">
        <v>172</v>
      </c>
      <c r="E706" s="209" t="s">
        <v>1</v>
      </c>
      <c r="F706" s="210" t="s">
        <v>1007</v>
      </c>
      <c r="G706" s="208"/>
      <c r="H706" s="211">
        <v>16.254000000000001</v>
      </c>
      <c r="I706" s="212"/>
      <c r="J706" s="208"/>
      <c r="K706" s="208"/>
      <c r="L706" s="213"/>
      <c r="M706" s="214"/>
      <c r="N706" s="215"/>
      <c r="O706" s="215"/>
      <c r="P706" s="215"/>
      <c r="Q706" s="215"/>
      <c r="R706" s="215"/>
      <c r="S706" s="215"/>
      <c r="T706" s="216"/>
      <c r="AT706" s="217" t="s">
        <v>172</v>
      </c>
      <c r="AU706" s="217" t="s">
        <v>90</v>
      </c>
      <c r="AV706" s="13" t="s">
        <v>90</v>
      </c>
      <c r="AW706" s="13" t="s">
        <v>35</v>
      </c>
      <c r="AX706" s="13" t="s">
        <v>80</v>
      </c>
      <c r="AY706" s="217" t="s">
        <v>161</v>
      </c>
    </row>
    <row r="707" spans="1:65" s="13" customFormat="1" ht="10.199999999999999">
      <c r="B707" s="207"/>
      <c r="C707" s="208"/>
      <c r="D707" s="202" t="s">
        <v>172</v>
      </c>
      <c r="E707" s="209" t="s">
        <v>1</v>
      </c>
      <c r="F707" s="210" t="s">
        <v>1008</v>
      </c>
      <c r="G707" s="208"/>
      <c r="H707" s="211">
        <v>9.7650000000000006</v>
      </c>
      <c r="I707" s="212"/>
      <c r="J707" s="208"/>
      <c r="K707" s="208"/>
      <c r="L707" s="213"/>
      <c r="M707" s="214"/>
      <c r="N707" s="215"/>
      <c r="O707" s="215"/>
      <c r="P707" s="215"/>
      <c r="Q707" s="215"/>
      <c r="R707" s="215"/>
      <c r="S707" s="215"/>
      <c r="T707" s="216"/>
      <c r="AT707" s="217" t="s">
        <v>172</v>
      </c>
      <c r="AU707" s="217" t="s">
        <v>90</v>
      </c>
      <c r="AV707" s="13" t="s">
        <v>90</v>
      </c>
      <c r="AW707" s="13" t="s">
        <v>35</v>
      </c>
      <c r="AX707" s="13" t="s">
        <v>80</v>
      </c>
      <c r="AY707" s="217" t="s">
        <v>161</v>
      </c>
    </row>
    <row r="708" spans="1:65" s="14" customFormat="1" ht="10.199999999999999">
      <c r="B708" s="218"/>
      <c r="C708" s="219"/>
      <c r="D708" s="202" t="s">
        <v>172</v>
      </c>
      <c r="E708" s="220" t="s">
        <v>1</v>
      </c>
      <c r="F708" s="221" t="s">
        <v>266</v>
      </c>
      <c r="G708" s="219"/>
      <c r="H708" s="222">
        <v>125.67100000000001</v>
      </c>
      <c r="I708" s="223"/>
      <c r="J708" s="219"/>
      <c r="K708" s="219"/>
      <c r="L708" s="224"/>
      <c r="M708" s="225"/>
      <c r="N708" s="226"/>
      <c r="O708" s="226"/>
      <c r="P708" s="226"/>
      <c r="Q708" s="226"/>
      <c r="R708" s="226"/>
      <c r="S708" s="226"/>
      <c r="T708" s="227"/>
      <c r="AT708" s="228" t="s">
        <v>172</v>
      </c>
      <c r="AU708" s="228" t="s">
        <v>90</v>
      </c>
      <c r="AV708" s="14" t="s">
        <v>168</v>
      </c>
      <c r="AW708" s="14" t="s">
        <v>35</v>
      </c>
      <c r="AX708" s="14" t="s">
        <v>88</v>
      </c>
      <c r="AY708" s="228" t="s">
        <v>161</v>
      </c>
    </row>
    <row r="709" spans="1:65" s="2" customFormat="1" ht="21.75" customHeight="1">
      <c r="A709" s="35"/>
      <c r="B709" s="36"/>
      <c r="C709" s="188" t="s">
        <v>1014</v>
      </c>
      <c r="D709" s="188" t="s">
        <v>164</v>
      </c>
      <c r="E709" s="189" t="s">
        <v>1015</v>
      </c>
      <c r="F709" s="190" t="s">
        <v>1016</v>
      </c>
      <c r="G709" s="191" t="s">
        <v>211</v>
      </c>
      <c r="H709" s="192">
        <v>98.284999999999997</v>
      </c>
      <c r="I709" s="193"/>
      <c r="J709" s="194">
        <f>ROUND(I709*H709,2)</f>
        <v>0</v>
      </c>
      <c r="K709" s="195"/>
      <c r="L709" s="40"/>
      <c r="M709" s="196" t="s">
        <v>1</v>
      </c>
      <c r="N709" s="197" t="s">
        <v>45</v>
      </c>
      <c r="O709" s="72"/>
      <c r="P709" s="198">
        <f>O709*H709</f>
        <v>0</v>
      </c>
      <c r="Q709" s="198">
        <v>2.0000000000000001E-4</v>
      </c>
      <c r="R709" s="198">
        <f>Q709*H709</f>
        <v>1.9657000000000001E-2</v>
      </c>
      <c r="S709" s="198">
        <v>0</v>
      </c>
      <c r="T709" s="199">
        <f>S709*H709</f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200" t="s">
        <v>260</v>
      </c>
      <c r="AT709" s="200" t="s">
        <v>164</v>
      </c>
      <c r="AU709" s="200" t="s">
        <v>90</v>
      </c>
      <c r="AY709" s="18" t="s">
        <v>161</v>
      </c>
      <c r="BE709" s="201">
        <f>IF(N709="základní",J709,0)</f>
        <v>0</v>
      </c>
      <c r="BF709" s="201">
        <f>IF(N709="snížená",J709,0)</f>
        <v>0</v>
      </c>
      <c r="BG709" s="201">
        <f>IF(N709="zákl. přenesená",J709,0)</f>
        <v>0</v>
      </c>
      <c r="BH709" s="201">
        <f>IF(N709="sníž. přenesená",J709,0)</f>
        <v>0</v>
      </c>
      <c r="BI709" s="201">
        <f>IF(N709="nulová",J709,0)</f>
        <v>0</v>
      </c>
      <c r="BJ709" s="18" t="s">
        <v>88</v>
      </c>
      <c r="BK709" s="201">
        <f>ROUND(I709*H709,2)</f>
        <v>0</v>
      </c>
      <c r="BL709" s="18" t="s">
        <v>260</v>
      </c>
      <c r="BM709" s="200" t="s">
        <v>1017</v>
      </c>
    </row>
    <row r="710" spans="1:65" s="2" customFormat="1" ht="19.2">
      <c r="A710" s="35"/>
      <c r="B710" s="36"/>
      <c r="C710" s="37"/>
      <c r="D710" s="202" t="s">
        <v>170</v>
      </c>
      <c r="E710" s="37"/>
      <c r="F710" s="203" t="s">
        <v>1018</v>
      </c>
      <c r="G710" s="37"/>
      <c r="H710" s="37"/>
      <c r="I710" s="204"/>
      <c r="J710" s="37"/>
      <c r="K710" s="37"/>
      <c r="L710" s="40"/>
      <c r="M710" s="205"/>
      <c r="N710" s="206"/>
      <c r="O710" s="72"/>
      <c r="P710" s="72"/>
      <c r="Q710" s="72"/>
      <c r="R710" s="72"/>
      <c r="S710" s="72"/>
      <c r="T710" s="73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T710" s="18" t="s">
        <v>170</v>
      </c>
      <c r="AU710" s="18" t="s">
        <v>90</v>
      </c>
    </row>
    <row r="711" spans="1:65" s="13" customFormat="1" ht="20.399999999999999">
      <c r="B711" s="207"/>
      <c r="C711" s="208"/>
      <c r="D711" s="202" t="s">
        <v>172</v>
      </c>
      <c r="E711" s="209" t="s">
        <v>1</v>
      </c>
      <c r="F711" s="210" t="s">
        <v>1019</v>
      </c>
      <c r="G711" s="208"/>
      <c r="H711" s="211">
        <v>17.48</v>
      </c>
      <c r="I711" s="212"/>
      <c r="J711" s="208"/>
      <c r="K711" s="208"/>
      <c r="L711" s="213"/>
      <c r="M711" s="214"/>
      <c r="N711" s="215"/>
      <c r="O711" s="215"/>
      <c r="P711" s="215"/>
      <c r="Q711" s="215"/>
      <c r="R711" s="215"/>
      <c r="S711" s="215"/>
      <c r="T711" s="216"/>
      <c r="AT711" s="217" t="s">
        <v>172</v>
      </c>
      <c r="AU711" s="217" t="s">
        <v>90</v>
      </c>
      <c r="AV711" s="13" t="s">
        <v>90</v>
      </c>
      <c r="AW711" s="13" t="s">
        <v>35</v>
      </c>
      <c r="AX711" s="13" t="s">
        <v>80</v>
      </c>
      <c r="AY711" s="217" t="s">
        <v>161</v>
      </c>
    </row>
    <row r="712" spans="1:65" s="13" customFormat="1" ht="10.199999999999999">
      <c r="B712" s="207"/>
      <c r="C712" s="208"/>
      <c r="D712" s="202" t="s">
        <v>172</v>
      </c>
      <c r="E712" s="209" t="s">
        <v>1</v>
      </c>
      <c r="F712" s="210" t="s">
        <v>1020</v>
      </c>
      <c r="G712" s="208"/>
      <c r="H712" s="211">
        <v>13.4</v>
      </c>
      <c r="I712" s="212"/>
      <c r="J712" s="208"/>
      <c r="K712" s="208"/>
      <c r="L712" s="213"/>
      <c r="M712" s="214"/>
      <c r="N712" s="215"/>
      <c r="O712" s="215"/>
      <c r="P712" s="215"/>
      <c r="Q712" s="215"/>
      <c r="R712" s="215"/>
      <c r="S712" s="215"/>
      <c r="T712" s="216"/>
      <c r="AT712" s="217" t="s">
        <v>172</v>
      </c>
      <c r="AU712" s="217" t="s">
        <v>90</v>
      </c>
      <c r="AV712" s="13" t="s">
        <v>90</v>
      </c>
      <c r="AW712" s="13" t="s">
        <v>35</v>
      </c>
      <c r="AX712" s="13" t="s">
        <v>80</v>
      </c>
      <c r="AY712" s="217" t="s">
        <v>161</v>
      </c>
    </row>
    <row r="713" spans="1:65" s="13" customFormat="1" ht="10.199999999999999">
      <c r="B713" s="207"/>
      <c r="C713" s="208"/>
      <c r="D713" s="202" t="s">
        <v>172</v>
      </c>
      <c r="E713" s="209" t="s">
        <v>1</v>
      </c>
      <c r="F713" s="210" t="s">
        <v>1021</v>
      </c>
      <c r="G713" s="208"/>
      <c r="H713" s="211">
        <v>12.225</v>
      </c>
      <c r="I713" s="212"/>
      <c r="J713" s="208"/>
      <c r="K713" s="208"/>
      <c r="L713" s="213"/>
      <c r="M713" s="214"/>
      <c r="N713" s="215"/>
      <c r="O713" s="215"/>
      <c r="P713" s="215"/>
      <c r="Q713" s="215"/>
      <c r="R713" s="215"/>
      <c r="S713" s="215"/>
      <c r="T713" s="216"/>
      <c r="AT713" s="217" t="s">
        <v>172</v>
      </c>
      <c r="AU713" s="217" t="s">
        <v>90</v>
      </c>
      <c r="AV713" s="13" t="s">
        <v>90</v>
      </c>
      <c r="AW713" s="13" t="s">
        <v>35</v>
      </c>
      <c r="AX713" s="13" t="s">
        <v>80</v>
      </c>
      <c r="AY713" s="217" t="s">
        <v>161</v>
      </c>
    </row>
    <row r="714" spans="1:65" s="13" customFormat="1" ht="10.199999999999999">
      <c r="B714" s="207"/>
      <c r="C714" s="208"/>
      <c r="D714" s="202" t="s">
        <v>172</v>
      </c>
      <c r="E714" s="209" t="s">
        <v>1</v>
      </c>
      <c r="F714" s="210" t="s">
        <v>1022</v>
      </c>
      <c r="G714" s="208"/>
      <c r="H714" s="211">
        <v>14.07</v>
      </c>
      <c r="I714" s="212"/>
      <c r="J714" s="208"/>
      <c r="K714" s="208"/>
      <c r="L714" s="213"/>
      <c r="M714" s="214"/>
      <c r="N714" s="215"/>
      <c r="O714" s="215"/>
      <c r="P714" s="215"/>
      <c r="Q714" s="215"/>
      <c r="R714" s="215"/>
      <c r="S714" s="215"/>
      <c r="T714" s="216"/>
      <c r="AT714" s="217" t="s">
        <v>172</v>
      </c>
      <c r="AU714" s="217" t="s">
        <v>90</v>
      </c>
      <c r="AV714" s="13" t="s">
        <v>90</v>
      </c>
      <c r="AW714" s="13" t="s">
        <v>35</v>
      </c>
      <c r="AX714" s="13" t="s">
        <v>80</v>
      </c>
      <c r="AY714" s="217" t="s">
        <v>161</v>
      </c>
    </row>
    <row r="715" spans="1:65" s="13" customFormat="1" ht="10.199999999999999">
      <c r="B715" s="207"/>
      <c r="C715" s="208"/>
      <c r="D715" s="202" t="s">
        <v>172</v>
      </c>
      <c r="E715" s="209" t="s">
        <v>1</v>
      </c>
      <c r="F715" s="210" t="s">
        <v>1023</v>
      </c>
      <c r="G715" s="208"/>
      <c r="H715" s="211">
        <v>20.82</v>
      </c>
      <c r="I715" s="212"/>
      <c r="J715" s="208"/>
      <c r="K715" s="208"/>
      <c r="L715" s="213"/>
      <c r="M715" s="214"/>
      <c r="N715" s="215"/>
      <c r="O715" s="215"/>
      <c r="P715" s="215"/>
      <c r="Q715" s="215"/>
      <c r="R715" s="215"/>
      <c r="S715" s="215"/>
      <c r="T715" s="216"/>
      <c r="AT715" s="217" t="s">
        <v>172</v>
      </c>
      <c r="AU715" s="217" t="s">
        <v>90</v>
      </c>
      <c r="AV715" s="13" t="s">
        <v>90</v>
      </c>
      <c r="AW715" s="13" t="s">
        <v>35</v>
      </c>
      <c r="AX715" s="13" t="s">
        <v>80</v>
      </c>
      <c r="AY715" s="217" t="s">
        <v>161</v>
      </c>
    </row>
    <row r="716" spans="1:65" s="13" customFormat="1" ht="10.199999999999999">
      <c r="B716" s="207"/>
      <c r="C716" s="208"/>
      <c r="D716" s="202" t="s">
        <v>172</v>
      </c>
      <c r="E716" s="209" t="s">
        <v>1</v>
      </c>
      <c r="F716" s="210" t="s">
        <v>1024</v>
      </c>
      <c r="G716" s="208"/>
      <c r="H716" s="211">
        <v>14.84</v>
      </c>
      <c r="I716" s="212"/>
      <c r="J716" s="208"/>
      <c r="K716" s="208"/>
      <c r="L716" s="213"/>
      <c r="M716" s="214"/>
      <c r="N716" s="215"/>
      <c r="O716" s="215"/>
      <c r="P716" s="215"/>
      <c r="Q716" s="215"/>
      <c r="R716" s="215"/>
      <c r="S716" s="215"/>
      <c r="T716" s="216"/>
      <c r="AT716" s="217" t="s">
        <v>172</v>
      </c>
      <c r="AU716" s="217" t="s">
        <v>90</v>
      </c>
      <c r="AV716" s="13" t="s">
        <v>90</v>
      </c>
      <c r="AW716" s="13" t="s">
        <v>35</v>
      </c>
      <c r="AX716" s="13" t="s">
        <v>80</v>
      </c>
      <c r="AY716" s="217" t="s">
        <v>161</v>
      </c>
    </row>
    <row r="717" spans="1:65" s="13" customFormat="1" ht="10.199999999999999">
      <c r="B717" s="207"/>
      <c r="C717" s="208"/>
      <c r="D717" s="202" t="s">
        <v>172</v>
      </c>
      <c r="E717" s="209" t="s">
        <v>1</v>
      </c>
      <c r="F717" s="210" t="s">
        <v>1025</v>
      </c>
      <c r="G717" s="208"/>
      <c r="H717" s="211">
        <v>5.45</v>
      </c>
      <c r="I717" s="212"/>
      <c r="J717" s="208"/>
      <c r="K717" s="208"/>
      <c r="L717" s="213"/>
      <c r="M717" s="214"/>
      <c r="N717" s="215"/>
      <c r="O717" s="215"/>
      <c r="P717" s="215"/>
      <c r="Q717" s="215"/>
      <c r="R717" s="215"/>
      <c r="S717" s="215"/>
      <c r="T717" s="216"/>
      <c r="AT717" s="217" t="s">
        <v>172</v>
      </c>
      <c r="AU717" s="217" t="s">
        <v>90</v>
      </c>
      <c r="AV717" s="13" t="s">
        <v>90</v>
      </c>
      <c r="AW717" s="13" t="s">
        <v>35</v>
      </c>
      <c r="AX717" s="13" t="s">
        <v>80</v>
      </c>
      <c r="AY717" s="217" t="s">
        <v>161</v>
      </c>
    </row>
    <row r="718" spans="1:65" s="14" customFormat="1" ht="10.199999999999999">
      <c r="B718" s="218"/>
      <c r="C718" s="219"/>
      <c r="D718" s="202" t="s">
        <v>172</v>
      </c>
      <c r="E718" s="220" t="s">
        <v>1</v>
      </c>
      <c r="F718" s="221" t="s">
        <v>266</v>
      </c>
      <c r="G718" s="219"/>
      <c r="H718" s="222">
        <v>98.284999999999997</v>
      </c>
      <c r="I718" s="223"/>
      <c r="J718" s="219"/>
      <c r="K718" s="219"/>
      <c r="L718" s="224"/>
      <c r="M718" s="225"/>
      <c r="N718" s="226"/>
      <c r="O718" s="226"/>
      <c r="P718" s="226"/>
      <c r="Q718" s="226"/>
      <c r="R718" s="226"/>
      <c r="S718" s="226"/>
      <c r="T718" s="227"/>
      <c r="AT718" s="228" t="s">
        <v>172</v>
      </c>
      <c r="AU718" s="228" t="s">
        <v>90</v>
      </c>
      <c r="AV718" s="14" t="s">
        <v>168</v>
      </c>
      <c r="AW718" s="14" t="s">
        <v>35</v>
      </c>
      <c r="AX718" s="14" t="s">
        <v>88</v>
      </c>
      <c r="AY718" s="228" t="s">
        <v>161</v>
      </c>
    </row>
    <row r="719" spans="1:65" s="2" customFormat="1" ht="16.5" customHeight="1">
      <c r="A719" s="35"/>
      <c r="B719" s="36"/>
      <c r="C719" s="229" t="s">
        <v>1026</v>
      </c>
      <c r="D719" s="229" t="s">
        <v>290</v>
      </c>
      <c r="E719" s="230" t="s">
        <v>1027</v>
      </c>
      <c r="F719" s="231" t="s">
        <v>1028</v>
      </c>
      <c r="G719" s="232" t="s">
        <v>211</v>
      </c>
      <c r="H719" s="233">
        <v>108.114</v>
      </c>
      <c r="I719" s="234"/>
      <c r="J719" s="235">
        <f>ROUND(I719*H719,2)</f>
        <v>0</v>
      </c>
      <c r="K719" s="236"/>
      <c r="L719" s="237"/>
      <c r="M719" s="238" t="s">
        <v>1</v>
      </c>
      <c r="N719" s="239" t="s">
        <v>45</v>
      </c>
      <c r="O719" s="72"/>
      <c r="P719" s="198">
        <f>O719*H719</f>
        <v>0</v>
      </c>
      <c r="Q719" s="198">
        <v>2.9999999999999997E-4</v>
      </c>
      <c r="R719" s="198">
        <f>Q719*H719</f>
        <v>3.2434199999999996E-2</v>
      </c>
      <c r="S719" s="198">
        <v>0</v>
      </c>
      <c r="T719" s="199">
        <f>S719*H719</f>
        <v>0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200" t="s">
        <v>357</v>
      </c>
      <c r="AT719" s="200" t="s">
        <v>290</v>
      </c>
      <c r="AU719" s="200" t="s">
        <v>90</v>
      </c>
      <c r="AY719" s="18" t="s">
        <v>161</v>
      </c>
      <c r="BE719" s="201">
        <f>IF(N719="základní",J719,0)</f>
        <v>0</v>
      </c>
      <c r="BF719" s="201">
        <f>IF(N719="snížená",J719,0)</f>
        <v>0</v>
      </c>
      <c r="BG719" s="201">
        <f>IF(N719="zákl. přenesená",J719,0)</f>
        <v>0</v>
      </c>
      <c r="BH719" s="201">
        <f>IF(N719="sníž. přenesená",J719,0)</f>
        <v>0</v>
      </c>
      <c r="BI719" s="201">
        <f>IF(N719="nulová",J719,0)</f>
        <v>0</v>
      </c>
      <c r="BJ719" s="18" t="s">
        <v>88</v>
      </c>
      <c r="BK719" s="201">
        <f>ROUND(I719*H719,2)</f>
        <v>0</v>
      </c>
      <c r="BL719" s="18" t="s">
        <v>260</v>
      </c>
      <c r="BM719" s="200" t="s">
        <v>1029</v>
      </c>
    </row>
    <row r="720" spans="1:65" s="2" customFormat="1" ht="10.199999999999999">
      <c r="A720" s="35"/>
      <c r="B720" s="36"/>
      <c r="C720" s="37"/>
      <c r="D720" s="202" t="s">
        <v>170</v>
      </c>
      <c r="E720" s="37"/>
      <c r="F720" s="203" t="s">
        <v>1028</v>
      </c>
      <c r="G720" s="37"/>
      <c r="H720" s="37"/>
      <c r="I720" s="204"/>
      <c r="J720" s="37"/>
      <c r="K720" s="37"/>
      <c r="L720" s="40"/>
      <c r="M720" s="205"/>
      <c r="N720" s="206"/>
      <c r="O720" s="72"/>
      <c r="P720" s="72"/>
      <c r="Q720" s="72"/>
      <c r="R720" s="72"/>
      <c r="S720" s="72"/>
      <c r="T720" s="73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T720" s="18" t="s">
        <v>170</v>
      </c>
      <c r="AU720" s="18" t="s">
        <v>90</v>
      </c>
    </row>
    <row r="721" spans="1:65" s="13" customFormat="1" ht="10.199999999999999">
      <c r="B721" s="207"/>
      <c r="C721" s="208"/>
      <c r="D721" s="202" t="s">
        <v>172</v>
      </c>
      <c r="E721" s="208"/>
      <c r="F721" s="210" t="s">
        <v>1030</v>
      </c>
      <c r="G721" s="208"/>
      <c r="H721" s="211">
        <v>108.114</v>
      </c>
      <c r="I721" s="212"/>
      <c r="J721" s="208"/>
      <c r="K721" s="208"/>
      <c r="L721" s="213"/>
      <c r="M721" s="214"/>
      <c r="N721" s="215"/>
      <c r="O721" s="215"/>
      <c r="P721" s="215"/>
      <c r="Q721" s="215"/>
      <c r="R721" s="215"/>
      <c r="S721" s="215"/>
      <c r="T721" s="216"/>
      <c r="AT721" s="217" t="s">
        <v>172</v>
      </c>
      <c r="AU721" s="217" t="s">
        <v>90</v>
      </c>
      <c r="AV721" s="13" t="s">
        <v>90</v>
      </c>
      <c r="AW721" s="13" t="s">
        <v>4</v>
      </c>
      <c r="AX721" s="13" t="s">
        <v>88</v>
      </c>
      <c r="AY721" s="217" t="s">
        <v>161</v>
      </c>
    </row>
    <row r="722" spans="1:65" s="2" customFormat="1" ht="33" customHeight="1">
      <c r="A722" s="35"/>
      <c r="B722" s="36"/>
      <c r="C722" s="188" t="s">
        <v>1031</v>
      </c>
      <c r="D722" s="188" t="s">
        <v>164</v>
      </c>
      <c r="E722" s="189" t="s">
        <v>1032</v>
      </c>
      <c r="F722" s="190" t="s">
        <v>1033</v>
      </c>
      <c r="G722" s="191" t="s">
        <v>176</v>
      </c>
      <c r="H722" s="192">
        <v>125.991</v>
      </c>
      <c r="I722" s="193"/>
      <c r="J722" s="194">
        <f>ROUND(I722*H722,2)</f>
        <v>0</v>
      </c>
      <c r="K722" s="195"/>
      <c r="L722" s="40"/>
      <c r="M722" s="196" t="s">
        <v>1</v>
      </c>
      <c r="N722" s="197" t="s">
        <v>45</v>
      </c>
      <c r="O722" s="72"/>
      <c r="P722" s="198">
        <f>O722*H722</f>
        <v>0</v>
      </c>
      <c r="Q722" s="198">
        <v>9.0900000000000009E-3</v>
      </c>
      <c r="R722" s="198">
        <f>Q722*H722</f>
        <v>1.1452581900000001</v>
      </c>
      <c r="S722" s="198">
        <v>0</v>
      </c>
      <c r="T722" s="199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200" t="s">
        <v>260</v>
      </c>
      <c r="AT722" s="200" t="s">
        <v>164</v>
      </c>
      <c r="AU722" s="200" t="s">
        <v>90</v>
      </c>
      <c r="AY722" s="18" t="s">
        <v>161</v>
      </c>
      <c r="BE722" s="201">
        <f>IF(N722="základní",J722,0)</f>
        <v>0</v>
      </c>
      <c r="BF722" s="201">
        <f>IF(N722="snížená",J722,0)</f>
        <v>0</v>
      </c>
      <c r="BG722" s="201">
        <f>IF(N722="zákl. přenesená",J722,0)</f>
        <v>0</v>
      </c>
      <c r="BH722" s="201">
        <f>IF(N722="sníž. přenesená",J722,0)</f>
        <v>0</v>
      </c>
      <c r="BI722" s="201">
        <f>IF(N722="nulová",J722,0)</f>
        <v>0</v>
      </c>
      <c r="BJ722" s="18" t="s">
        <v>88</v>
      </c>
      <c r="BK722" s="201">
        <f>ROUND(I722*H722,2)</f>
        <v>0</v>
      </c>
      <c r="BL722" s="18" t="s">
        <v>260</v>
      </c>
      <c r="BM722" s="200" t="s">
        <v>1034</v>
      </c>
    </row>
    <row r="723" spans="1:65" s="2" customFormat="1" ht="19.2">
      <c r="A723" s="35"/>
      <c r="B723" s="36"/>
      <c r="C723" s="37"/>
      <c r="D723" s="202" t="s">
        <v>170</v>
      </c>
      <c r="E723" s="37"/>
      <c r="F723" s="203" t="s">
        <v>1035</v>
      </c>
      <c r="G723" s="37"/>
      <c r="H723" s="37"/>
      <c r="I723" s="204"/>
      <c r="J723" s="37"/>
      <c r="K723" s="37"/>
      <c r="L723" s="40"/>
      <c r="M723" s="205"/>
      <c r="N723" s="206"/>
      <c r="O723" s="72"/>
      <c r="P723" s="72"/>
      <c r="Q723" s="72"/>
      <c r="R723" s="72"/>
      <c r="S723" s="72"/>
      <c r="T723" s="73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T723" s="18" t="s">
        <v>170</v>
      </c>
      <c r="AU723" s="18" t="s">
        <v>90</v>
      </c>
    </row>
    <row r="724" spans="1:65" s="13" customFormat="1" ht="10.199999999999999">
      <c r="B724" s="207"/>
      <c r="C724" s="208"/>
      <c r="D724" s="202" t="s">
        <v>172</v>
      </c>
      <c r="E724" s="209" t="s">
        <v>1</v>
      </c>
      <c r="F724" s="210" t="s">
        <v>1002</v>
      </c>
      <c r="G724" s="208"/>
      <c r="H724" s="211">
        <v>12.428000000000001</v>
      </c>
      <c r="I724" s="212"/>
      <c r="J724" s="208"/>
      <c r="K724" s="208"/>
      <c r="L724" s="213"/>
      <c r="M724" s="214"/>
      <c r="N724" s="215"/>
      <c r="O724" s="215"/>
      <c r="P724" s="215"/>
      <c r="Q724" s="215"/>
      <c r="R724" s="215"/>
      <c r="S724" s="215"/>
      <c r="T724" s="216"/>
      <c r="AT724" s="217" t="s">
        <v>172</v>
      </c>
      <c r="AU724" s="217" t="s">
        <v>90</v>
      </c>
      <c r="AV724" s="13" t="s">
        <v>90</v>
      </c>
      <c r="AW724" s="13" t="s">
        <v>35</v>
      </c>
      <c r="AX724" s="13" t="s">
        <v>80</v>
      </c>
      <c r="AY724" s="217" t="s">
        <v>161</v>
      </c>
    </row>
    <row r="725" spans="1:65" s="13" customFormat="1" ht="10.199999999999999">
      <c r="B725" s="207"/>
      <c r="C725" s="208"/>
      <c r="D725" s="202" t="s">
        <v>172</v>
      </c>
      <c r="E725" s="209" t="s">
        <v>1</v>
      </c>
      <c r="F725" s="210" t="s">
        <v>1003</v>
      </c>
      <c r="G725" s="208"/>
      <c r="H725" s="211">
        <v>19.690000000000001</v>
      </c>
      <c r="I725" s="212"/>
      <c r="J725" s="208"/>
      <c r="K725" s="208"/>
      <c r="L725" s="213"/>
      <c r="M725" s="214"/>
      <c r="N725" s="215"/>
      <c r="O725" s="215"/>
      <c r="P725" s="215"/>
      <c r="Q725" s="215"/>
      <c r="R725" s="215"/>
      <c r="S725" s="215"/>
      <c r="T725" s="216"/>
      <c r="AT725" s="217" t="s">
        <v>172</v>
      </c>
      <c r="AU725" s="217" t="s">
        <v>90</v>
      </c>
      <c r="AV725" s="13" t="s">
        <v>90</v>
      </c>
      <c r="AW725" s="13" t="s">
        <v>35</v>
      </c>
      <c r="AX725" s="13" t="s">
        <v>80</v>
      </c>
      <c r="AY725" s="217" t="s">
        <v>161</v>
      </c>
    </row>
    <row r="726" spans="1:65" s="13" customFormat="1" ht="10.199999999999999">
      <c r="B726" s="207"/>
      <c r="C726" s="208"/>
      <c r="D726" s="202" t="s">
        <v>172</v>
      </c>
      <c r="E726" s="209" t="s">
        <v>1</v>
      </c>
      <c r="F726" s="210" t="s">
        <v>1004</v>
      </c>
      <c r="G726" s="208"/>
      <c r="H726" s="211">
        <v>16.635000000000002</v>
      </c>
      <c r="I726" s="212"/>
      <c r="J726" s="208"/>
      <c r="K726" s="208"/>
      <c r="L726" s="213"/>
      <c r="M726" s="214"/>
      <c r="N726" s="215"/>
      <c r="O726" s="215"/>
      <c r="P726" s="215"/>
      <c r="Q726" s="215"/>
      <c r="R726" s="215"/>
      <c r="S726" s="215"/>
      <c r="T726" s="216"/>
      <c r="AT726" s="217" t="s">
        <v>172</v>
      </c>
      <c r="AU726" s="217" t="s">
        <v>90</v>
      </c>
      <c r="AV726" s="13" t="s">
        <v>90</v>
      </c>
      <c r="AW726" s="13" t="s">
        <v>35</v>
      </c>
      <c r="AX726" s="13" t="s">
        <v>80</v>
      </c>
      <c r="AY726" s="217" t="s">
        <v>161</v>
      </c>
    </row>
    <row r="727" spans="1:65" s="13" customFormat="1" ht="10.199999999999999">
      <c r="B727" s="207"/>
      <c r="C727" s="208"/>
      <c r="D727" s="202" t="s">
        <v>172</v>
      </c>
      <c r="E727" s="209" t="s">
        <v>1</v>
      </c>
      <c r="F727" s="210" t="s">
        <v>1036</v>
      </c>
      <c r="G727" s="208"/>
      <c r="H727" s="211">
        <v>25.137</v>
      </c>
      <c r="I727" s="212"/>
      <c r="J727" s="208"/>
      <c r="K727" s="208"/>
      <c r="L727" s="213"/>
      <c r="M727" s="214"/>
      <c r="N727" s="215"/>
      <c r="O727" s="215"/>
      <c r="P727" s="215"/>
      <c r="Q727" s="215"/>
      <c r="R727" s="215"/>
      <c r="S727" s="215"/>
      <c r="T727" s="216"/>
      <c r="AT727" s="217" t="s">
        <v>172</v>
      </c>
      <c r="AU727" s="217" t="s">
        <v>90</v>
      </c>
      <c r="AV727" s="13" t="s">
        <v>90</v>
      </c>
      <c r="AW727" s="13" t="s">
        <v>35</v>
      </c>
      <c r="AX727" s="13" t="s">
        <v>80</v>
      </c>
      <c r="AY727" s="217" t="s">
        <v>161</v>
      </c>
    </row>
    <row r="728" spans="1:65" s="13" customFormat="1" ht="10.199999999999999">
      <c r="B728" s="207"/>
      <c r="C728" s="208"/>
      <c r="D728" s="202" t="s">
        <v>172</v>
      </c>
      <c r="E728" s="209" t="s">
        <v>1</v>
      </c>
      <c r="F728" s="210" t="s">
        <v>1037</v>
      </c>
      <c r="G728" s="208"/>
      <c r="H728" s="211">
        <v>26.082000000000001</v>
      </c>
      <c r="I728" s="212"/>
      <c r="J728" s="208"/>
      <c r="K728" s="208"/>
      <c r="L728" s="213"/>
      <c r="M728" s="214"/>
      <c r="N728" s="215"/>
      <c r="O728" s="215"/>
      <c r="P728" s="215"/>
      <c r="Q728" s="215"/>
      <c r="R728" s="215"/>
      <c r="S728" s="215"/>
      <c r="T728" s="216"/>
      <c r="AT728" s="217" t="s">
        <v>172</v>
      </c>
      <c r="AU728" s="217" t="s">
        <v>90</v>
      </c>
      <c r="AV728" s="13" t="s">
        <v>90</v>
      </c>
      <c r="AW728" s="13" t="s">
        <v>35</v>
      </c>
      <c r="AX728" s="13" t="s">
        <v>80</v>
      </c>
      <c r="AY728" s="217" t="s">
        <v>161</v>
      </c>
    </row>
    <row r="729" spans="1:65" s="13" customFormat="1" ht="10.199999999999999">
      <c r="B729" s="207"/>
      <c r="C729" s="208"/>
      <c r="D729" s="202" t="s">
        <v>172</v>
      </c>
      <c r="E729" s="209" t="s">
        <v>1</v>
      </c>
      <c r="F729" s="210" t="s">
        <v>1007</v>
      </c>
      <c r="G729" s="208"/>
      <c r="H729" s="211">
        <v>16.254000000000001</v>
      </c>
      <c r="I729" s="212"/>
      <c r="J729" s="208"/>
      <c r="K729" s="208"/>
      <c r="L729" s="213"/>
      <c r="M729" s="214"/>
      <c r="N729" s="215"/>
      <c r="O729" s="215"/>
      <c r="P729" s="215"/>
      <c r="Q729" s="215"/>
      <c r="R729" s="215"/>
      <c r="S729" s="215"/>
      <c r="T729" s="216"/>
      <c r="AT729" s="217" t="s">
        <v>172</v>
      </c>
      <c r="AU729" s="217" t="s">
        <v>90</v>
      </c>
      <c r="AV729" s="13" t="s">
        <v>90</v>
      </c>
      <c r="AW729" s="13" t="s">
        <v>35</v>
      </c>
      <c r="AX729" s="13" t="s">
        <v>80</v>
      </c>
      <c r="AY729" s="217" t="s">
        <v>161</v>
      </c>
    </row>
    <row r="730" spans="1:65" s="13" customFormat="1" ht="10.199999999999999">
      <c r="B730" s="207"/>
      <c r="C730" s="208"/>
      <c r="D730" s="202" t="s">
        <v>172</v>
      </c>
      <c r="E730" s="209" t="s">
        <v>1</v>
      </c>
      <c r="F730" s="210" t="s">
        <v>1008</v>
      </c>
      <c r="G730" s="208"/>
      <c r="H730" s="211">
        <v>9.7650000000000006</v>
      </c>
      <c r="I730" s="212"/>
      <c r="J730" s="208"/>
      <c r="K730" s="208"/>
      <c r="L730" s="213"/>
      <c r="M730" s="214"/>
      <c r="N730" s="215"/>
      <c r="O730" s="215"/>
      <c r="P730" s="215"/>
      <c r="Q730" s="215"/>
      <c r="R730" s="215"/>
      <c r="S730" s="215"/>
      <c r="T730" s="216"/>
      <c r="AT730" s="217" t="s">
        <v>172</v>
      </c>
      <c r="AU730" s="217" t="s">
        <v>90</v>
      </c>
      <c r="AV730" s="13" t="s">
        <v>90</v>
      </c>
      <c r="AW730" s="13" t="s">
        <v>35</v>
      </c>
      <c r="AX730" s="13" t="s">
        <v>80</v>
      </c>
      <c r="AY730" s="217" t="s">
        <v>161</v>
      </c>
    </row>
    <row r="731" spans="1:65" s="14" customFormat="1" ht="10.199999999999999">
      <c r="B731" s="218"/>
      <c r="C731" s="219"/>
      <c r="D731" s="202" t="s">
        <v>172</v>
      </c>
      <c r="E731" s="220" t="s">
        <v>1</v>
      </c>
      <c r="F731" s="221" t="s">
        <v>266</v>
      </c>
      <c r="G731" s="219"/>
      <c r="H731" s="222">
        <v>125.991</v>
      </c>
      <c r="I731" s="223"/>
      <c r="J731" s="219"/>
      <c r="K731" s="219"/>
      <c r="L731" s="224"/>
      <c r="M731" s="225"/>
      <c r="N731" s="226"/>
      <c r="O731" s="226"/>
      <c r="P731" s="226"/>
      <c r="Q731" s="226"/>
      <c r="R731" s="226"/>
      <c r="S731" s="226"/>
      <c r="T731" s="227"/>
      <c r="AT731" s="228" t="s">
        <v>172</v>
      </c>
      <c r="AU731" s="228" t="s">
        <v>90</v>
      </c>
      <c r="AV731" s="14" t="s">
        <v>168</v>
      </c>
      <c r="AW731" s="14" t="s">
        <v>35</v>
      </c>
      <c r="AX731" s="14" t="s">
        <v>88</v>
      </c>
      <c r="AY731" s="228" t="s">
        <v>161</v>
      </c>
    </row>
    <row r="732" spans="1:65" s="2" customFormat="1" ht="24.15" customHeight="1">
      <c r="A732" s="35"/>
      <c r="B732" s="36"/>
      <c r="C732" s="229" t="s">
        <v>1038</v>
      </c>
      <c r="D732" s="229" t="s">
        <v>290</v>
      </c>
      <c r="E732" s="230" t="s">
        <v>1039</v>
      </c>
      <c r="F732" s="231" t="s">
        <v>1040</v>
      </c>
      <c r="G732" s="232" t="s">
        <v>176</v>
      </c>
      <c r="H732" s="233">
        <v>144.88999999999999</v>
      </c>
      <c r="I732" s="234"/>
      <c r="J732" s="235">
        <f>ROUND(I732*H732,2)</f>
        <v>0</v>
      </c>
      <c r="K732" s="236"/>
      <c r="L732" s="237"/>
      <c r="M732" s="238" t="s">
        <v>1</v>
      </c>
      <c r="N732" s="239" t="s">
        <v>45</v>
      </c>
      <c r="O732" s="72"/>
      <c r="P732" s="198">
        <f>O732*H732</f>
        <v>0</v>
      </c>
      <c r="Q732" s="198">
        <v>1.465E-2</v>
      </c>
      <c r="R732" s="198">
        <f>Q732*H732</f>
        <v>2.1226384999999999</v>
      </c>
      <c r="S732" s="198">
        <v>0</v>
      </c>
      <c r="T732" s="199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200" t="s">
        <v>357</v>
      </c>
      <c r="AT732" s="200" t="s">
        <v>290</v>
      </c>
      <c r="AU732" s="200" t="s">
        <v>90</v>
      </c>
      <c r="AY732" s="18" t="s">
        <v>161</v>
      </c>
      <c r="BE732" s="201">
        <f>IF(N732="základní",J732,0)</f>
        <v>0</v>
      </c>
      <c r="BF732" s="201">
        <f>IF(N732="snížená",J732,0)</f>
        <v>0</v>
      </c>
      <c r="BG732" s="201">
        <f>IF(N732="zákl. přenesená",J732,0)</f>
        <v>0</v>
      </c>
      <c r="BH732" s="201">
        <f>IF(N732="sníž. přenesená",J732,0)</f>
        <v>0</v>
      </c>
      <c r="BI732" s="201">
        <f>IF(N732="nulová",J732,0)</f>
        <v>0</v>
      </c>
      <c r="BJ732" s="18" t="s">
        <v>88</v>
      </c>
      <c r="BK732" s="201">
        <f>ROUND(I732*H732,2)</f>
        <v>0</v>
      </c>
      <c r="BL732" s="18" t="s">
        <v>260</v>
      </c>
      <c r="BM732" s="200" t="s">
        <v>1041</v>
      </c>
    </row>
    <row r="733" spans="1:65" s="2" customFormat="1" ht="19.2">
      <c r="A733" s="35"/>
      <c r="B733" s="36"/>
      <c r="C733" s="37"/>
      <c r="D733" s="202" t="s">
        <v>170</v>
      </c>
      <c r="E733" s="37"/>
      <c r="F733" s="203" t="s">
        <v>1040</v>
      </c>
      <c r="G733" s="37"/>
      <c r="H733" s="37"/>
      <c r="I733" s="204"/>
      <c r="J733" s="37"/>
      <c r="K733" s="37"/>
      <c r="L733" s="40"/>
      <c r="M733" s="205"/>
      <c r="N733" s="206"/>
      <c r="O733" s="72"/>
      <c r="P733" s="72"/>
      <c r="Q733" s="72"/>
      <c r="R733" s="72"/>
      <c r="S733" s="72"/>
      <c r="T733" s="73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T733" s="18" t="s">
        <v>170</v>
      </c>
      <c r="AU733" s="18" t="s">
        <v>90</v>
      </c>
    </row>
    <row r="734" spans="1:65" s="13" customFormat="1" ht="10.199999999999999">
      <c r="B734" s="207"/>
      <c r="C734" s="208"/>
      <c r="D734" s="202" t="s">
        <v>172</v>
      </c>
      <c r="E734" s="208"/>
      <c r="F734" s="210" t="s">
        <v>1042</v>
      </c>
      <c r="G734" s="208"/>
      <c r="H734" s="211">
        <v>144.88999999999999</v>
      </c>
      <c r="I734" s="212"/>
      <c r="J734" s="208"/>
      <c r="K734" s="208"/>
      <c r="L734" s="213"/>
      <c r="M734" s="214"/>
      <c r="N734" s="215"/>
      <c r="O734" s="215"/>
      <c r="P734" s="215"/>
      <c r="Q734" s="215"/>
      <c r="R734" s="215"/>
      <c r="S734" s="215"/>
      <c r="T734" s="216"/>
      <c r="AT734" s="217" t="s">
        <v>172</v>
      </c>
      <c r="AU734" s="217" t="s">
        <v>90</v>
      </c>
      <c r="AV734" s="13" t="s">
        <v>90</v>
      </c>
      <c r="AW734" s="13" t="s">
        <v>4</v>
      </c>
      <c r="AX734" s="13" t="s">
        <v>88</v>
      </c>
      <c r="AY734" s="217" t="s">
        <v>161</v>
      </c>
    </row>
    <row r="735" spans="1:65" s="2" customFormat="1" ht="24.15" customHeight="1">
      <c r="A735" s="35"/>
      <c r="B735" s="36"/>
      <c r="C735" s="188" t="s">
        <v>1043</v>
      </c>
      <c r="D735" s="188" t="s">
        <v>164</v>
      </c>
      <c r="E735" s="189" t="s">
        <v>1044</v>
      </c>
      <c r="F735" s="190" t="s">
        <v>1045</v>
      </c>
      <c r="G735" s="191" t="s">
        <v>655</v>
      </c>
      <c r="H735" s="261"/>
      <c r="I735" s="193"/>
      <c r="J735" s="194">
        <f>ROUND(I735*H735,2)</f>
        <v>0</v>
      </c>
      <c r="K735" s="195"/>
      <c r="L735" s="40"/>
      <c r="M735" s="196" t="s">
        <v>1</v>
      </c>
      <c r="N735" s="197" t="s">
        <v>45</v>
      </c>
      <c r="O735" s="72"/>
      <c r="P735" s="198">
        <f>O735*H735</f>
        <v>0</v>
      </c>
      <c r="Q735" s="198">
        <v>0</v>
      </c>
      <c r="R735" s="198">
        <f>Q735*H735</f>
        <v>0</v>
      </c>
      <c r="S735" s="198">
        <v>0</v>
      </c>
      <c r="T735" s="199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200" t="s">
        <v>260</v>
      </c>
      <c r="AT735" s="200" t="s">
        <v>164</v>
      </c>
      <c r="AU735" s="200" t="s">
        <v>90</v>
      </c>
      <c r="AY735" s="18" t="s">
        <v>161</v>
      </c>
      <c r="BE735" s="201">
        <f>IF(N735="základní",J735,0)</f>
        <v>0</v>
      </c>
      <c r="BF735" s="201">
        <f>IF(N735="snížená",J735,0)</f>
        <v>0</v>
      </c>
      <c r="BG735" s="201">
        <f>IF(N735="zákl. přenesená",J735,0)</f>
        <v>0</v>
      </c>
      <c r="BH735" s="201">
        <f>IF(N735="sníž. přenesená",J735,0)</f>
        <v>0</v>
      </c>
      <c r="BI735" s="201">
        <f>IF(N735="nulová",J735,0)</f>
        <v>0</v>
      </c>
      <c r="BJ735" s="18" t="s">
        <v>88</v>
      </c>
      <c r="BK735" s="201">
        <f>ROUND(I735*H735,2)</f>
        <v>0</v>
      </c>
      <c r="BL735" s="18" t="s">
        <v>260</v>
      </c>
      <c r="BM735" s="200" t="s">
        <v>1046</v>
      </c>
    </row>
    <row r="736" spans="1:65" s="2" customFormat="1" ht="28.8">
      <c r="A736" s="35"/>
      <c r="B736" s="36"/>
      <c r="C736" s="37"/>
      <c r="D736" s="202" t="s">
        <v>170</v>
      </c>
      <c r="E736" s="37"/>
      <c r="F736" s="203" t="s">
        <v>1047</v>
      </c>
      <c r="G736" s="37"/>
      <c r="H736" s="37"/>
      <c r="I736" s="204"/>
      <c r="J736" s="37"/>
      <c r="K736" s="37"/>
      <c r="L736" s="40"/>
      <c r="M736" s="205"/>
      <c r="N736" s="206"/>
      <c r="O736" s="72"/>
      <c r="P736" s="72"/>
      <c r="Q736" s="72"/>
      <c r="R736" s="72"/>
      <c r="S736" s="72"/>
      <c r="T736" s="73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T736" s="18" t="s">
        <v>170</v>
      </c>
      <c r="AU736" s="18" t="s">
        <v>90</v>
      </c>
    </row>
    <row r="737" spans="1:65" s="12" customFormat="1" ht="22.8" customHeight="1">
      <c r="B737" s="172"/>
      <c r="C737" s="173"/>
      <c r="D737" s="174" t="s">
        <v>79</v>
      </c>
      <c r="E737" s="186" t="s">
        <v>1048</v>
      </c>
      <c r="F737" s="186" t="s">
        <v>1049</v>
      </c>
      <c r="G737" s="173"/>
      <c r="H737" s="173"/>
      <c r="I737" s="176"/>
      <c r="J737" s="187">
        <f>BK737</f>
        <v>0</v>
      </c>
      <c r="K737" s="173"/>
      <c r="L737" s="178"/>
      <c r="M737" s="179"/>
      <c r="N737" s="180"/>
      <c r="O737" s="180"/>
      <c r="P737" s="181">
        <f>SUM(P738:P759)</f>
        <v>0</v>
      </c>
      <c r="Q737" s="180"/>
      <c r="R737" s="181">
        <f>SUM(R738:R759)</f>
        <v>0.1626649</v>
      </c>
      <c r="S737" s="180"/>
      <c r="T737" s="182">
        <f>SUM(T738:T759)</f>
        <v>0</v>
      </c>
      <c r="AR737" s="183" t="s">
        <v>90</v>
      </c>
      <c r="AT737" s="184" t="s">
        <v>79</v>
      </c>
      <c r="AU737" s="184" t="s">
        <v>88</v>
      </c>
      <c r="AY737" s="183" t="s">
        <v>161</v>
      </c>
      <c r="BK737" s="185">
        <f>SUM(BK738:BK759)</f>
        <v>0</v>
      </c>
    </row>
    <row r="738" spans="1:65" s="2" customFormat="1" ht="24.15" customHeight="1">
      <c r="A738" s="35"/>
      <c r="B738" s="36"/>
      <c r="C738" s="188" t="s">
        <v>1050</v>
      </c>
      <c r="D738" s="188" t="s">
        <v>164</v>
      </c>
      <c r="E738" s="189" t="s">
        <v>1051</v>
      </c>
      <c r="F738" s="190" t="s">
        <v>1052</v>
      </c>
      <c r="G738" s="191" t="s">
        <v>176</v>
      </c>
      <c r="H738" s="192">
        <v>347.065</v>
      </c>
      <c r="I738" s="193"/>
      <c r="J738" s="194">
        <f>ROUND(I738*H738,2)</f>
        <v>0</v>
      </c>
      <c r="K738" s="195"/>
      <c r="L738" s="40"/>
      <c r="M738" s="196" t="s">
        <v>1</v>
      </c>
      <c r="N738" s="197" t="s">
        <v>45</v>
      </c>
      <c r="O738" s="72"/>
      <c r="P738" s="198">
        <f>O738*H738</f>
        <v>0</v>
      </c>
      <c r="Q738" s="198">
        <v>2.0000000000000001E-4</v>
      </c>
      <c r="R738" s="198">
        <f>Q738*H738</f>
        <v>6.9413000000000002E-2</v>
      </c>
      <c r="S738" s="198">
        <v>0</v>
      </c>
      <c r="T738" s="199">
        <f>S738*H738</f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200" t="s">
        <v>260</v>
      </c>
      <c r="AT738" s="200" t="s">
        <v>164</v>
      </c>
      <c r="AU738" s="200" t="s">
        <v>90</v>
      </c>
      <c r="AY738" s="18" t="s">
        <v>161</v>
      </c>
      <c r="BE738" s="201">
        <f>IF(N738="základní",J738,0)</f>
        <v>0</v>
      </c>
      <c r="BF738" s="201">
        <f>IF(N738="snížená",J738,0)</f>
        <v>0</v>
      </c>
      <c r="BG738" s="201">
        <f>IF(N738="zákl. přenesená",J738,0)</f>
        <v>0</v>
      </c>
      <c r="BH738" s="201">
        <f>IF(N738="sníž. přenesená",J738,0)</f>
        <v>0</v>
      </c>
      <c r="BI738" s="201">
        <f>IF(N738="nulová",J738,0)</f>
        <v>0</v>
      </c>
      <c r="BJ738" s="18" t="s">
        <v>88</v>
      </c>
      <c r="BK738" s="201">
        <f>ROUND(I738*H738,2)</f>
        <v>0</v>
      </c>
      <c r="BL738" s="18" t="s">
        <v>260</v>
      </c>
      <c r="BM738" s="200" t="s">
        <v>1053</v>
      </c>
    </row>
    <row r="739" spans="1:65" s="2" customFormat="1" ht="19.2">
      <c r="A739" s="35"/>
      <c r="B739" s="36"/>
      <c r="C739" s="37"/>
      <c r="D739" s="202" t="s">
        <v>170</v>
      </c>
      <c r="E739" s="37"/>
      <c r="F739" s="203" t="s">
        <v>1054</v>
      </c>
      <c r="G739" s="37"/>
      <c r="H739" s="37"/>
      <c r="I739" s="204"/>
      <c r="J739" s="37"/>
      <c r="K739" s="37"/>
      <c r="L739" s="40"/>
      <c r="M739" s="205"/>
      <c r="N739" s="206"/>
      <c r="O739" s="72"/>
      <c r="P739" s="72"/>
      <c r="Q739" s="72"/>
      <c r="R739" s="72"/>
      <c r="S739" s="72"/>
      <c r="T739" s="73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T739" s="18" t="s">
        <v>170</v>
      </c>
      <c r="AU739" s="18" t="s">
        <v>90</v>
      </c>
    </row>
    <row r="740" spans="1:65" s="13" customFormat="1" ht="10.199999999999999">
      <c r="B740" s="207"/>
      <c r="C740" s="208"/>
      <c r="D740" s="202" t="s">
        <v>172</v>
      </c>
      <c r="E740" s="209" t="s">
        <v>1</v>
      </c>
      <c r="F740" s="210" t="s">
        <v>1055</v>
      </c>
      <c r="G740" s="208"/>
      <c r="H740" s="211">
        <v>288.26499999999999</v>
      </c>
      <c r="I740" s="212"/>
      <c r="J740" s="208"/>
      <c r="K740" s="208"/>
      <c r="L740" s="213"/>
      <c r="M740" s="214"/>
      <c r="N740" s="215"/>
      <c r="O740" s="215"/>
      <c r="P740" s="215"/>
      <c r="Q740" s="215"/>
      <c r="R740" s="215"/>
      <c r="S740" s="215"/>
      <c r="T740" s="216"/>
      <c r="AT740" s="217" t="s">
        <v>172</v>
      </c>
      <c r="AU740" s="217" t="s">
        <v>90</v>
      </c>
      <c r="AV740" s="13" t="s">
        <v>90</v>
      </c>
      <c r="AW740" s="13" t="s">
        <v>35</v>
      </c>
      <c r="AX740" s="13" t="s">
        <v>80</v>
      </c>
      <c r="AY740" s="217" t="s">
        <v>161</v>
      </c>
    </row>
    <row r="741" spans="1:65" s="13" customFormat="1" ht="10.199999999999999">
      <c r="B741" s="207"/>
      <c r="C741" s="208"/>
      <c r="D741" s="202" t="s">
        <v>172</v>
      </c>
      <c r="E741" s="209" t="s">
        <v>1</v>
      </c>
      <c r="F741" s="210" t="s">
        <v>1056</v>
      </c>
      <c r="G741" s="208"/>
      <c r="H741" s="211">
        <v>41.9</v>
      </c>
      <c r="I741" s="212"/>
      <c r="J741" s="208"/>
      <c r="K741" s="208"/>
      <c r="L741" s="213"/>
      <c r="M741" s="214"/>
      <c r="N741" s="215"/>
      <c r="O741" s="215"/>
      <c r="P741" s="215"/>
      <c r="Q741" s="215"/>
      <c r="R741" s="215"/>
      <c r="S741" s="215"/>
      <c r="T741" s="216"/>
      <c r="AT741" s="217" t="s">
        <v>172</v>
      </c>
      <c r="AU741" s="217" t="s">
        <v>90</v>
      </c>
      <c r="AV741" s="13" t="s">
        <v>90</v>
      </c>
      <c r="AW741" s="13" t="s">
        <v>35</v>
      </c>
      <c r="AX741" s="13" t="s">
        <v>80</v>
      </c>
      <c r="AY741" s="217" t="s">
        <v>161</v>
      </c>
    </row>
    <row r="742" spans="1:65" s="13" customFormat="1" ht="10.199999999999999">
      <c r="B742" s="207"/>
      <c r="C742" s="208"/>
      <c r="D742" s="202" t="s">
        <v>172</v>
      </c>
      <c r="E742" s="209" t="s">
        <v>1</v>
      </c>
      <c r="F742" s="210" t="s">
        <v>553</v>
      </c>
      <c r="G742" s="208"/>
      <c r="H742" s="211">
        <v>16.899999999999999</v>
      </c>
      <c r="I742" s="212"/>
      <c r="J742" s="208"/>
      <c r="K742" s="208"/>
      <c r="L742" s="213"/>
      <c r="M742" s="214"/>
      <c r="N742" s="215"/>
      <c r="O742" s="215"/>
      <c r="P742" s="215"/>
      <c r="Q742" s="215"/>
      <c r="R742" s="215"/>
      <c r="S742" s="215"/>
      <c r="T742" s="216"/>
      <c r="AT742" s="217" t="s">
        <v>172</v>
      </c>
      <c r="AU742" s="217" t="s">
        <v>90</v>
      </c>
      <c r="AV742" s="13" t="s">
        <v>90</v>
      </c>
      <c r="AW742" s="13" t="s">
        <v>35</v>
      </c>
      <c r="AX742" s="13" t="s">
        <v>80</v>
      </c>
      <c r="AY742" s="217" t="s">
        <v>161</v>
      </c>
    </row>
    <row r="743" spans="1:65" s="14" customFormat="1" ht="10.199999999999999">
      <c r="B743" s="218"/>
      <c r="C743" s="219"/>
      <c r="D743" s="202" t="s">
        <v>172</v>
      </c>
      <c r="E743" s="220" t="s">
        <v>1</v>
      </c>
      <c r="F743" s="221" t="s">
        <v>266</v>
      </c>
      <c r="G743" s="219"/>
      <c r="H743" s="222">
        <v>347.06499999999994</v>
      </c>
      <c r="I743" s="223"/>
      <c r="J743" s="219"/>
      <c r="K743" s="219"/>
      <c r="L743" s="224"/>
      <c r="M743" s="225"/>
      <c r="N743" s="226"/>
      <c r="O743" s="226"/>
      <c r="P743" s="226"/>
      <c r="Q743" s="226"/>
      <c r="R743" s="226"/>
      <c r="S743" s="226"/>
      <c r="T743" s="227"/>
      <c r="AT743" s="228" t="s">
        <v>172</v>
      </c>
      <c r="AU743" s="228" t="s">
        <v>90</v>
      </c>
      <c r="AV743" s="14" t="s">
        <v>168</v>
      </c>
      <c r="AW743" s="14" t="s">
        <v>35</v>
      </c>
      <c r="AX743" s="14" t="s">
        <v>88</v>
      </c>
      <c r="AY743" s="228" t="s">
        <v>161</v>
      </c>
    </row>
    <row r="744" spans="1:65" s="2" customFormat="1" ht="33" customHeight="1">
      <c r="A744" s="35"/>
      <c r="B744" s="36"/>
      <c r="C744" s="188" t="s">
        <v>1057</v>
      </c>
      <c r="D744" s="188" t="s">
        <v>164</v>
      </c>
      <c r="E744" s="189" t="s">
        <v>1058</v>
      </c>
      <c r="F744" s="190" t="s">
        <v>1059</v>
      </c>
      <c r="G744" s="191" t="s">
        <v>176</v>
      </c>
      <c r="H744" s="192">
        <v>49.47</v>
      </c>
      <c r="I744" s="193"/>
      <c r="J744" s="194">
        <f>ROUND(I744*H744,2)</f>
        <v>0</v>
      </c>
      <c r="K744" s="195"/>
      <c r="L744" s="40"/>
      <c r="M744" s="196" t="s">
        <v>1</v>
      </c>
      <c r="N744" s="197" t="s">
        <v>45</v>
      </c>
      <c r="O744" s="72"/>
      <c r="P744" s="198">
        <f>O744*H744</f>
        <v>0</v>
      </c>
      <c r="Q744" s="198">
        <v>1.0000000000000001E-5</v>
      </c>
      <c r="R744" s="198">
        <f>Q744*H744</f>
        <v>4.9470000000000004E-4</v>
      </c>
      <c r="S744" s="198">
        <v>0</v>
      </c>
      <c r="T744" s="199">
        <f>S744*H744</f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200" t="s">
        <v>260</v>
      </c>
      <c r="AT744" s="200" t="s">
        <v>164</v>
      </c>
      <c r="AU744" s="200" t="s">
        <v>90</v>
      </c>
      <c r="AY744" s="18" t="s">
        <v>161</v>
      </c>
      <c r="BE744" s="201">
        <f>IF(N744="základní",J744,0)</f>
        <v>0</v>
      </c>
      <c r="BF744" s="201">
        <f>IF(N744="snížená",J744,0)</f>
        <v>0</v>
      </c>
      <c r="BG744" s="201">
        <f>IF(N744="zákl. přenesená",J744,0)</f>
        <v>0</v>
      </c>
      <c r="BH744" s="201">
        <f>IF(N744="sníž. přenesená",J744,0)</f>
        <v>0</v>
      </c>
      <c r="BI744" s="201">
        <f>IF(N744="nulová",J744,0)</f>
        <v>0</v>
      </c>
      <c r="BJ744" s="18" t="s">
        <v>88</v>
      </c>
      <c r="BK744" s="201">
        <f>ROUND(I744*H744,2)</f>
        <v>0</v>
      </c>
      <c r="BL744" s="18" t="s">
        <v>260</v>
      </c>
      <c r="BM744" s="200" t="s">
        <v>1060</v>
      </c>
    </row>
    <row r="745" spans="1:65" s="2" customFormat="1" ht="19.2">
      <c r="A745" s="35"/>
      <c r="B745" s="36"/>
      <c r="C745" s="37"/>
      <c r="D745" s="202" t="s">
        <v>170</v>
      </c>
      <c r="E745" s="37"/>
      <c r="F745" s="203" t="s">
        <v>1061</v>
      </c>
      <c r="G745" s="37"/>
      <c r="H745" s="37"/>
      <c r="I745" s="204"/>
      <c r="J745" s="37"/>
      <c r="K745" s="37"/>
      <c r="L745" s="40"/>
      <c r="M745" s="205"/>
      <c r="N745" s="206"/>
      <c r="O745" s="72"/>
      <c r="P745" s="72"/>
      <c r="Q745" s="72"/>
      <c r="R745" s="72"/>
      <c r="S745" s="72"/>
      <c r="T745" s="73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T745" s="18" t="s">
        <v>170</v>
      </c>
      <c r="AU745" s="18" t="s">
        <v>90</v>
      </c>
    </row>
    <row r="746" spans="1:65" s="13" customFormat="1" ht="10.199999999999999">
      <c r="B746" s="207"/>
      <c r="C746" s="208"/>
      <c r="D746" s="202" t="s">
        <v>172</v>
      </c>
      <c r="E746" s="209" t="s">
        <v>1</v>
      </c>
      <c r="F746" s="210" t="s">
        <v>1062</v>
      </c>
      <c r="G746" s="208"/>
      <c r="H746" s="211">
        <v>49.47</v>
      </c>
      <c r="I746" s="212"/>
      <c r="J746" s="208"/>
      <c r="K746" s="208"/>
      <c r="L746" s="213"/>
      <c r="M746" s="214"/>
      <c r="N746" s="215"/>
      <c r="O746" s="215"/>
      <c r="P746" s="215"/>
      <c r="Q746" s="215"/>
      <c r="R746" s="215"/>
      <c r="S746" s="215"/>
      <c r="T746" s="216"/>
      <c r="AT746" s="217" t="s">
        <v>172</v>
      </c>
      <c r="AU746" s="217" t="s">
        <v>90</v>
      </c>
      <c r="AV746" s="13" t="s">
        <v>90</v>
      </c>
      <c r="AW746" s="13" t="s">
        <v>35</v>
      </c>
      <c r="AX746" s="13" t="s">
        <v>88</v>
      </c>
      <c r="AY746" s="217" t="s">
        <v>161</v>
      </c>
    </row>
    <row r="747" spans="1:65" s="2" customFormat="1" ht="24.15" customHeight="1">
      <c r="A747" s="35"/>
      <c r="B747" s="36"/>
      <c r="C747" s="188" t="s">
        <v>1063</v>
      </c>
      <c r="D747" s="188" t="s">
        <v>164</v>
      </c>
      <c r="E747" s="189" t="s">
        <v>1064</v>
      </c>
      <c r="F747" s="190" t="s">
        <v>1065</v>
      </c>
      <c r="G747" s="191" t="s">
        <v>176</v>
      </c>
      <c r="H747" s="192">
        <v>54.83</v>
      </c>
      <c r="I747" s="193"/>
      <c r="J747" s="194">
        <f>ROUND(I747*H747,2)</f>
        <v>0</v>
      </c>
      <c r="K747" s="195"/>
      <c r="L747" s="40"/>
      <c r="M747" s="196" t="s">
        <v>1</v>
      </c>
      <c r="N747" s="197" t="s">
        <v>45</v>
      </c>
      <c r="O747" s="72"/>
      <c r="P747" s="198">
        <f>O747*H747</f>
        <v>0</v>
      </c>
      <c r="Q747" s="198">
        <v>1.0000000000000001E-5</v>
      </c>
      <c r="R747" s="198">
        <f>Q747*H747</f>
        <v>5.4830000000000005E-4</v>
      </c>
      <c r="S747" s="198">
        <v>0</v>
      </c>
      <c r="T747" s="199">
        <f>S747*H747</f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200" t="s">
        <v>260</v>
      </c>
      <c r="AT747" s="200" t="s">
        <v>164</v>
      </c>
      <c r="AU747" s="200" t="s">
        <v>90</v>
      </c>
      <c r="AY747" s="18" t="s">
        <v>161</v>
      </c>
      <c r="BE747" s="201">
        <f>IF(N747="základní",J747,0)</f>
        <v>0</v>
      </c>
      <c r="BF747" s="201">
        <f>IF(N747="snížená",J747,0)</f>
        <v>0</v>
      </c>
      <c r="BG747" s="201">
        <f>IF(N747="zákl. přenesená",J747,0)</f>
        <v>0</v>
      </c>
      <c r="BH747" s="201">
        <f>IF(N747="sníž. přenesená",J747,0)</f>
        <v>0</v>
      </c>
      <c r="BI747" s="201">
        <f>IF(N747="nulová",J747,0)</f>
        <v>0</v>
      </c>
      <c r="BJ747" s="18" t="s">
        <v>88</v>
      </c>
      <c r="BK747" s="201">
        <f>ROUND(I747*H747,2)</f>
        <v>0</v>
      </c>
      <c r="BL747" s="18" t="s">
        <v>260</v>
      </c>
      <c r="BM747" s="200" t="s">
        <v>1066</v>
      </c>
    </row>
    <row r="748" spans="1:65" s="2" customFormat="1" ht="19.2">
      <c r="A748" s="35"/>
      <c r="B748" s="36"/>
      <c r="C748" s="37"/>
      <c r="D748" s="202" t="s">
        <v>170</v>
      </c>
      <c r="E748" s="37"/>
      <c r="F748" s="203" t="s">
        <v>1067</v>
      </c>
      <c r="G748" s="37"/>
      <c r="H748" s="37"/>
      <c r="I748" s="204"/>
      <c r="J748" s="37"/>
      <c r="K748" s="37"/>
      <c r="L748" s="40"/>
      <c r="M748" s="205"/>
      <c r="N748" s="206"/>
      <c r="O748" s="72"/>
      <c r="P748" s="72"/>
      <c r="Q748" s="72"/>
      <c r="R748" s="72"/>
      <c r="S748" s="72"/>
      <c r="T748" s="73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T748" s="18" t="s">
        <v>170</v>
      </c>
      <c r="AU748" s="18" t="s">
        <v>90</v>
      </c>
    </row>
    <row r="749" spans="1:65" s="13" customFormat="1" ht="10.199999999999999">
      <c r="B749" s="207"/>
      <c r="C749" s="208"/>
      <c r="D749" s="202" t="s">
        <v>172</v>
      </c>
      <c r="E749" s="209" t="s">
        <v>1</v>
      </c>
      <c r="F749" s="210" t="s">
        <v>1068</v>
      </c>
      <c r="G749" s="208"/>
      <c r="H749" s="211">
        <v>46.56</v>
      </c>
      <c r="I749" s="212"/>
      <c r="J749" s="208"/>
      <c r="K749" s="208"/>
      <c r="L749" s="213"/>
      <c r="M749" s="214"/>
      <c r="N749" s="215"/>
      <c r="O749" s="215"/>
      <c r="P749" s="215"/>
      <c r="Q749" s="215"/>
      <c r="R749" s="215"/>
      <c r="S749" s="215"/>
      <c r="T749" s="216"/>
      <c r="AT749" s="217" t="s">
        <v>172</v>
      </c>
      <c r="AU749" s="217" t="s">
        <v>90</v>
      </c>
      <c r="AV749" s="13" t="s">
        <v>90</v>
      </c>
      <c r="AW749" s="13" t="s">
        <v>35</v>
      </c>
      <c r="AX749" s="13" t="s">
        <v>80</v>
      </c>
      <c r="AY749" s="217" t="s">
        <v>161</v>
      </c>
    </row>
    <row r="750" spans="1:65" s="13" customFormat="1" ht="10.199999999999999">
      <c r="B750" s="207"/>
      <c r="C750" s="208"/>
      <c r="D750" s="202" t="s">
        <v>172</v>
      </c>
      <c r="E750" s="209" t="s">
        <v>1</v>
      </c>
      <c r="F750" s="210" t="s">
        <v>1069</v>
      </c>
      <c r="G750" s="208"/>
      <c r="H750" s="211">
        <v>8.27</v>
      </c>
      <c r="I750" s="212"/>
      <c r="J750" s="208"/>
      <c r="K750" s="208"/>
      <c r="L750" s="213"/>
      <c r="M750" s="214"/>
      <c r="N750" s="215"/>
      <c r="O750" s="215"/>
      <c r="P750" s="215"/>
      <c r="Q750" s="215"/>
      <c r="R750" s="215"/>
      <c r="S750" s="215"/>
      <c r="T750" s="216"/>
      <c r="AT750" s="217" t="s">
        <v>172</v>
      </c>
      <c r="AU750" s="217" t="s">
        <v>90</v>
      </c>
      <c r="AV750" s="13" t="s">
        <v>90</v>
      </c>
      <c r="AW750" s="13" t="s">
        <v>35</v>
      </c>
      <c r="AX750" s="13" t="s">
        <v>80</v>
      </c>
      <c r="AY750" s="217" t="s">
        <v>161</v>
      </c>
    </row>
    <row r="751" spans="1:65" s="14" customFormat="1" ht="10.199999999999999">
      <c r="B751" s="218"/>
      <c r="C751" s="219"/>
      <c r="D751" s="202" t="s">
        <v>172</v>
      </c>
      <c r="E751" s="220" t="s">
        <v>1</v>
      </c>
      <c r="F751" s="221" t="s">
        <v>266</v>
      </c>
      <c r="G751" s="219"/>
      <c r="H751" s="222">
        <v>54.83</v>
      </c>
      <c r="I751" s="223"/>
      <c r="J751" s="219"/>
      <c r="K751" s="219"/>
      <c r="L751" s="224"/>
      <c r="M751" s="225"/>
      <c r="N751" s="226"/>
      <c r="O751" s="226"/>
      <c r="P751" s="226"/>
      <c r="Q751" s="226"/>
      <c r="R751" s="226"/>
      <c r="S751" s="226"/>
      <c r="T751" s="227"/>
      <c r="AT751" s="228" t="s">
        <v>172</v>
      </c>
      <c r="AU751" s="228" t="s">
        <v>90</v>
      </c>
      <c r="AV751" s="14" t="s">
        <v>168</v>
      </c>
      <c r="AW751" s="14" t="s">
        <v>35</v>
      </c>
      <c r="AX751" s="14" t="s">
        <v>88</v>
      </c>
      <c r="AY751" s="228" t="s">
        <v>161</v>
      </c>
    </row>
    <row r="752" spans="1:65" s="2" customFormat="1" ht="24.15" customHeight="1">
      <c r="A752" s="35"/>
      <c r="B752" s="36"/>
      <c r="C752" s="188" t="s">
        <v>1070</v>
      </c>
      <c r="D752" s="188" t="s">
        <v>164</v>
      </c>
      <c r="E752" s="189" t="s">
        <v>1071</v>
      </c>
      <c r="F752" s="190" t="s">
        <v>1072</v>
      </c>
      <c r="G752" s="191" t="s">
        <v>176</v>
      </c>
      <c r="H752" s="192">
        <v>197.2</v>
      </c>
      <c r="I752" s="193"/>
      <c r="J752" s="194">
        <f>ROUND(I752*H752,2)</f>
        <v>0</v>
      </c>
      <c r="K752" s="195"/>
      <c r="L752" s="40"/>
      <c r="M752" s="196" t="s">
        <v>1</v>
      </c>
      <c r="N752" s="197" t="s">
        <v>45</v>
      </c>
      <c r="O752" s="72"/>
      <c r="P752" s="198">
        <f>O752*H752</f>
        <v>0</v>
      </c>
      <c r="Q752" s="198">
        <v>1.0000000000000001E-5</v>
      </c>
      <c r="R752" s="198">
        <f>Q752*H752</f>
        <v>1.9720000000000002E-3</v>
      </c>
      <c r="S752" s="198">
        <v>0</v>
      </c>
      <c r="T752" s="199">
        <f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200" t="s">
        <v>260</v>
      </c>
      <c r="AT752" s="200" t="s">
        <v>164</v>
      </c>
      <c r="AU752" s="200" t="s">
        <v>90</v>
      </c>
      <c r="AY752" s="18" t="s">
        <v>161</v>
      </c>
      <c r="BE752" s="201">
        <f>IF(N752="základní",J752,0)</f>
        <v>0</v>
      </c>
      <c r="BF752" s="201">
        <f>IF(N752="snížená",J752,0)</f>
        <v>0</v>
      </c>
      <c r="BG752" s="201">
        <f>IF(N752="zákl. přenesená",J752,0)</f>
        <v>0</v>
      </c>
      <c r="BH752" s="201">
        <f>IF(N752="sníž. přenesená",J752,0)</f>
        <v>0</v>
      </c>
      <c r="BI752" s="201">
        <f>IF(N752="nulová",J752,0)</f>
        <v>0</v>
      </c>
      <c r="BJ752" s="18" t="s">
        <v>88</v>
      </c>
      <c r="BK752" s="201">
        <f>ROUND(I752*H752,2)</f>
        <v>0</v>
      </c>
      <c r="BL752" s="18" t="s">
        <v>260</v>
      </c>
      <c r="BM752" s="200" t="s">
        <v>1073</v>
      </c>
    </row>
    <row r="753" spans="1:65" s="2" customFormat="1" ht="19.2">
      <c r="A753" s="35"/>
      <c r="B753" s="36"/>
      <c r="C753" s="37"/>
      <c r="D753" s="202" t="s">
        <v>170</v>
      </c>
      <c r="E753" s="37"/>
      <c r="F753" s="203" t="s">
        <v>1074</v>
      </c>
      <c r="G753" s="37"/>
      <c r="H753" s="37"/>
      <c r="I753" s="204"/>
      <c r="J753" s="37"/>
      <c r="K753" s="37"/>
      <c r="L753" s="40"/>
      <c r="M753" s="205"/>
      <c r="N753" s="206"/>
      <c r="O753" s="72"/>
      <c r="P753" s="72"/>
      <c r="Q753" s="72"/>
      <c r="R753" s="72"/>
      <c r="S753" s="72"/>
      <c r="T753" s="73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T753" s="18" t="s">
        <v>170</v>
      </c>
      <c r="AU753" s="18" t="s">
        <v>90</v>
      </c>
    </row>
    <row r="754" spans="1:65" s="2" customFormat="1" ht="33" customHeight="1">
      <c r="A754" s="35"/>
      <c r="B754" s="36"/>
      <c r="C754" s="188" t="s">
        <v>1075</v>
      </c>
      <c r="D754" s="188" t="s">
        <v>164</v>
      </c>
      <c r="E754" s="189" t="s">
        <v>1076</v>
      </c>
      <c r="F754" s="190" t="s">
        <v>1077</v>
      </c>
      <c r="G754" s="191" t="s">
        <v>176</v>
      </c>
      <c r="H754" s="192">
        <v>347.065</v>
      </c>
      <c r="I754" s="193"/>
      <c r="J754" s="194">
        <f>ROUND(I754*H754,2)</f>
        <v>0</v>
      </c>
      <c r="K754" s="195"/>
      <c r="L754" s="40"/>
      <c r="M754" s="196" t="s">
        <v>1</v>
      </c>
      <c r="N754" s="197" t="s">
        <v>45</v>
      </c>
      <c r="O754" s="72"/>
      <c r="P754" s="198">
        <f>O754*H754</f>
        <v>0</v>
      </c>
      <c r="Q754" s="198">
        <v>2.5999999999999998E-4</v>
      </c>
      <c r="R754" s="198">
        <f>Q754*H754</f>
        <v>9.0236899999999995E-2</v>
      </c>
      <c r="S754" s="198">
        <v>0</v>
      </c>
      <c r="T754" s="199">
        <f>S754*H754</f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200" t="s">
        <v>260</v>
      </c>
      <c r="AT754" s="200" t="s">
        <v>164</v>
      </c>
      <c r="AU754" s="200" t="s">
        <v>90</v>
      </c>
      <c r="AY754" s="18" t="s">
        <v>161</v>
      </c>
      <c r="BE754" s="201">
        <f>IF(N754="základní",J754,0)</f>
        <v>0</v>
      </c>
      <c r="BF754" s="201">
        <f>IF(N754="snížená",J754,0)</f>
        <v>0</v>
      </c>
      <c r="BG754" s="201">
        <f>IF(N754="zákl. přenesená",J754,0)</f>
        <v>0</v>
      </c>
      <c r="BH754" s="201">
        <f>IF(N754="sníž. přenesená",J754,0)</f>
        <v>0</v>
      </c>
      <c r="BI754" s="201">
        <f>IF(N754="nulová",J754,0)</f>
        <v>0</v>
      </c>
      <c r="BJ754" s="18" t="s">
        <v>88</v>
      </c>
      <c r="BK754" s="201">
        <f>ROUND(I754*H754,2)</f>
        <v>0</v>
      </c>
      <c r="BL754" s="18" t="s">
        <v>260</v>
      </c>
      <c r="BM754" s="200" t="s">
        <v>1078</v>
      </c>
    </row>
    <row r="755" spans="1:65" s="2" customFormat="1" ht="28.8">
      <c r="A755" s="35"/>
      <c r="B755" s="36"/>
      <c r="C755" s="37"/>
      <c r="D755" s="202" t="s">
        <v>170</v>
      </c>
      <c r="E755" s="37"/>
      <c r="F755" s="203" t="s">
        <v>1079</v>
      </c>
      <c r="G755" s="37"/>
      <c r="H755" s="37"/>
      <c r="I755" s="204"/>
      <c r="J755" s="37"/>
      <c r="K755" s="37"/>
      <c r="L755" s="40"/>
      <c r="M755" s="205"/>
      <c r="N755" s="206"/>
      <c r="O755" s="72"/>
      <c r="P755" s="72"/>
      <c r="Q755" s="72"/>
      <c r="R755" s="72"/>
      <c r="S755" s="72"/>
      <c r="T755" s="73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T755" s="18" t="s">
        <v>170</v>
      </c>
      <c r="AU755" s="18" t="s">
        <v>90</v>
      </c>
    </row>
    <row r="756" spans="1:65" s="13" customFormat="1" ht="10.199999999999999">
      <c r="B756" s="207"/>
      <c r="C756" s="208"/>
      <c r="D756" s="202" t="s">
        <v>172</v>
      </c>
      <c r="E756" s="209" t="s">
        <v>1</v>
      </c>
      <c r="F756" s="210" t="s">
        <v>1055</v>
      </c>
      <c r="G756" s="208"/>
      <c r="H756" s="211">
        <v>288.26499999999999</v>
      </c>
      <c r="I756" s="212"/>
      <c r="J756" s="208"/>
      <c r="K756" s="208"/>
      <c r="L756" s="213"/>
      <c r="M756" s="214"/>
      <c r="N756" s="215"/>
      <c r="O756" s="215"/>
      <c r="P756" s="215"/>
      <c r="Q756" s="215"/>
      <c r="R756" s="215"/>
      <c r="S756" s="215"/>
      <c r="T756" s="216"/>
      <c r="AT756" s="217" t="s">
        <v>172</v>
      </c>
      <c r="AU756" s="217" t="s">
        <v>90</v>
      </c>
      <c r="AV756" s="13" t="s">
        <v>90</v>
      </c>
      <c r="AW756" s="13" t="s">
        <v>35</v>
      </c>
      <c r="AX756" s="13" t="s">
        <v>80</v>
      </c>
      <c r="AY756" s="217" t="s">
        <v>161</v>
      </c>
    </row>
    <row r="757" spans="1:65" s="13" customFormat="1" ht="10.199999999999999">
      <c r="B757" s="207"/>
      <c r="C757" s="208"/>
      <c r="D757" s="202" t="s">
        <v>172</v>
      </c>
      <c r="E757" s="209" t="s">
        <v>1</v>
      </c>
      <c r="F757" s="210" t="s">
        <v>1056</v>
      </c>
      <c r="G757" s="208"/>
      <c r="H757" s="211">
        <v>41.9</v>
      </c>
      <c r="I757" s="212"/>
      <c r="J757" s="208"/>
      <c r="K757" s="208"/>
      <c r="L757" s="213"/>
      <c r="M757" s="214"/>
      <c r="N757" s="215"/>
      <c r="O757" s="215"/>
      <c r="P757" s="215"/>
      <c r="Q757" s="215"/>
      <c r="R757" s="215"/>
      <c r="S757" s="215"/>
      <c r="T757" s="216"/>
      <c r="AT757" s="217" t="s">
        <v>172</v>
      </c>
      <c r="AU757" s="217" t="s">
        <v>90</v>
      </c>
      <c r="AV757" s="13" t="s">
        <v>90</v>
      </c>
      <c r="AW757" s="13" t="s">
        <v>35</v>
      </c>
      <c r="AX757" s="13" t="s">
        <v>80</v>
      </c>
      <c r="AY757" s="217" t="s">
        <v>161</v>
      </c>
    </row>
    <row r="758" spans="1:65" s="13" customFormat="1" ht="10.199999999999999">
      <c r="B758" s="207"/>
      <c r="C758" s="208"/>
      <c r="D758" s="202" t="s">
        <v>172</v>
      </c>
      <c r="E758" s="209" t="s">
        <v>1</v>
      </c>
      <c r="F758" s="210" t="s">
        <v>553</v>
      </c>
      <c r="G758" s="208"/>
      <c r="H758" s="211">
        <v>16.899999999999999</v>
      </c>
      <c r="I758" s="212"/>
      <c r="J758" s="208"/>
      <c r="K758" s="208"/>
      <c r="L758" s="213"/>
      <c r="M758" s="214"/>
      <c r="N758" s="215"/>
      <c r="O758" s="215"/>
      <c r="P758" s="215"/>
      <c r="Q758" s="215"/>
      <c r="R758" s="215"/>
      <c r="S758" s="215"/>
      <c r="T758" s="216"/>
      <c r="AT758" s="217" t="s">
        <v>172</v>
      </c>
      <c r="AU758" s="217" t="s">
        <v>90</v>
      </c>
      <c r="AV758" s="13" t="s">
        <v>90</v>
      </c>
      <c r="AW758" s="13" t="s">
        <v>35</v>
      </c>
      <c r="AX758" s="13" t="s">
        <v>80</v>
      </c>
      <c r="AY758" s="217" t="s">
        <v>161</v>
      </c>
    </row>
    <row r="759" spans="1:65" s="14" customFormat="1" ht="10.199999999999999">
      <c r="B759" s="218"/>
      <c r="C759" s="219"/>
      <c r="D759" s="202" t="s">
        <v>172</v>
      </c>
      <c r="E759" s="220" t="s">
        <v>1</v>
      </c>
      <c r="F759" s="221" t="s">
        <v>266</v>
      </c>
      <c r="G759" s="219"/>
      <c r="H759" s="222">
        <v>347.06499999999994</v>
      </c>
      <c r="I759" s="223"/>
      <c r="J759" s="219"/>
      <c r="K759" s="219"/>
      <c r="L759" s="224"/>
      <c r="M759" s="263"/>
      <c r="N759" s="264"/>
      <c r="O759" s="264"/>
      <c r="P759" s="264"/>
      <c r="Q759" s="264"/>
      <c r="R759" s="264"/>
      <c r="S759" s="264"/>
      <c r="T759" s="265"/>
      <c r="AT759" s="228" t="s">
        <v>172</v>
      </c>
      <c r="AU759" s="228" t="s">
        <v>90</v>
      </c>
      <c r="AV759" s="14" t="s">
        <v>168</v>
      </c>
      <c r="AW759" s="14" t="s">
        <v>35</v>
      </c>
      <c r="AX759" s="14" t="s">
        <v>88</v>
      </c>
      <c r="AY759" s="228" t="s">
        <v>161</v>
      </c>
    </row>
    <row r="760" spans="1:65" s="2" customFormat="1" ht="6.9" customHeight="1">
      <c r="A760" s="35"/>
      <c r="B760" s="55"/>
      <c r="C760" s="56"/>
      <c r="D760" s="56"/>
      <c r="E760" s="56"/>
      <c r="F760" s="56"/>
      <c r="G760" s="56"/>
      <c r="H760" s="56"/>
      <c r="I760" s="56"/>
      <c r="J760" s="56"/>
      <c r="K760" s="56"/>
      <c r="L760" s="40"/>
      <c r="M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</row>
  </sheetData>
  <sheetProtection algorithmName="SHA-512" hashValue="RrYntFCMquNA1zgGNc6SDC5kbYzo+f8K4exLtV7BiAW0n5QvqhU1aJaTfrQmY7xy8nWqtVpDlH1wP+2ewYWNZw==" saltValue="o62E3o2oItutwNG1jZ8SA8zpHng29SKOHK+hVJ86KjOznm1TUQvruXH703vBXhHmWmnHd2FNWh09mb91mYF2HA==" spinCount="100000" sheet="1" objects="1" scenarios="1" formatColumns="0" formatRows="0" autoFilter="0"/>
  <autoFilter ref="C138:K759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93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1080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ROUND((SUM(BE120:BE184)),  2)</f>
        <v>0</v>
      </c>
      <c r="G33" s="35"/>
      <c r="H33" s="35"/>
      <c r="I33" s="125">
        <v>0.21</v>
      </c>
      <c r="J33" s="124">
        <f>ROUND(((SUM(BE120:BE184))*I33),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ROUND((SUM(BF120:BF184)),  2)</f>
        <v>0</v>
      </c>
      <c r="G34" s="35"/>
      <c r="H34" s="35"/>
      <c r="I34" s="125">
        <v>0.12</v>
      </c>
      <c r="J34" s="124">
        <f>ROUND(((SUM(BF120:BF184))*I34),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ROUND((SUM(BG120:BG184)),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ROUND((SUM(BH120:BH184)),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ROUND((SUM(BI120:BI184)),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SO-03 - Vzduchotechnika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132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95" customHeight="1">
      <c r="B98" s="154"/>
      <c r="C98" s="155"/>
      <c r="D98" s="156" t="s">
        <v>1081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4.85" customHeight="1">
      <c r="B99" s="154"/>
      <c r="C99" s="155"/>
      <c r="D99" s="156" t="s">
        <v>1082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31" s="10" customFormat="1" ht="14.85" customHeight="1">
      <c r="B100" s="154"/>
      <c r="C100" s="155"/>
      <c r="D100" s="156" t="s">
        <v>1083</v>
      </c>
      <c r="E100" s="157"/>
      <c r="F100" s="157"/>
      <c r="G100" s="157"/>
      <c r="H100" s="157"/>
      <c r="I100" s="157"/>
      <c r="J100" s="158">
        <f>J160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146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18" t="str">
        <f>E7</f>
        <v>Fara Velká Bíteš, přístavba farního sálu</v>
      </c>
      <c r="F110" s="319"/>
      <c r="G110" s="319"/>
      <c r="H110" s="319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270" t="str">
        <f>E9</f>
        <v>SO-03 - Vzduchotechnika</v>
      </c>
      <c r="F112" s="320"/>
      <c r="G112" s="320"/>
      <c r="H112" s="320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>Kostelní 71, Velká Bíteš, č.p. 102, 103</v>
      </c>
      <c r="G114" s="37"/>
      <c r="H114" s="37"/>
      <c r="I114" s="30" t="s">
        <v>22</v>
      </c>
      <c r="J114" s="67" t="str">
        <f>IF(J12="","",J12)</f>
        <v>4. 2. 2025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25.65" customHeight="1">
      <c r="A116" s="35"/>
      <c r="B116" s="36"/>
      <c r="C116" s="30" t="s">
        <v>24</v>
      </c>
      <c r="D116" s="37"/>
      <c r="E116" s="37"/>
      <c r="F116" s="28" t="str">
        <f>E15</f>
        <v>Římskokatolická farnost Velká Bíteš</v>
      </c>
      <c r="G116" s="37"/>
      <c r="H116" s="37"/>
      <c r="I116" s="30" t="s">
        <v>31</v>
      </c>
      <c r="J116" s="33" t="str">
        <f>E21</f>
        <v>A77 architektonický ateliér Brno,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29</v>
      </c>
      <c r="D117" s="37"/>
      <c r="E117" s="37"/>
      <c r="F117" s="28" t="str">
        <f>IF(E18="","",E18)</f>
        <v>Vyplň údaj</v>
      </c>
      <c r="G117" s="37"/>
      <c r="H117" s="37"/>
      <c r="I117" s="30" t="s">
        <v>36</v>
      </c>
      <c r="J117" s="33" t="str">
        <f>E24</f>
        <v>Ing. Ladislav Kopecký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147</v>
      </c>
      <c r="D119" s="163" t="s">
        <v>65</v>
      </c>
      <c r="E119" s="163" t="s">
        <v>61</v>
      </c>
      <c r="F119" s="163" t="s">
        <v>62</v>
      </c>
      <c r="G119" s="163" t="s">
        <v>148</v>
      </c>
      <c r="H119" s="163" t="s">
        <v>149</v>
      </c>
      <c r="I119" s="163" t="s">
        <v>150</v>
      </c>
      <c r="J119" s="164" t="s">
        <v>120</v>
      </c>
      <c r="K119" s="165" t="s">
        <v>151</v>
      </c>
      <c r="L119" s="166"/>
      <c r="M119" s="76" t="s">
        <v>1</v>
      </c>
      <c r="N119" s="77" t="s">
        <v>44</v>
      </c>
      <c r="O119" s="77" t="s">
        <v>152</v>
      </c>
      <c r="P119" s="77" t="s">
        <v>153</v>
      </c>
      <c r="Q119" s="77" t="s">
        <v>154</v>
      </c>
      <c r="R119" s="77" t="s">
        <v>155</v>
      </c>
      <c r="S119" s="77" t="s">
        <v>156</v>
      </c>
      <c r="T119" s="78" t="s">
        <v>157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8" customHeight="1">
      <c r="A120" s="35"/>
      <c r="B120" s="36"/>
      <c r="C120" s="83" t="s">
        <v>158</v>
      </c>
      <c r="D120" s="37"/>
      <c r="E120" s="37"/>
      <c r="F120" s="37"/>
      <c r="G120" s="37"/>
      <c r="H120" s="37"/>
      <c r="I120" s="37"/>
      <c r="J120" s="167">
        <f>BK120</f>
        <v>0</v>
      </c>
      <c r="K120" s="37"/>
      <c r="L120" s="40"/>
      <c r="M120" s="79"/>
      <c r="N120" s="168"/>
      <c r="O120" s="80"/>
      <c r="P120" s="169">
        <f>P121</f>
        <v>0</v>
      </c>
      <c r="Q120" s="80"/>
      <c r="R120" s="169">
        <f>R121</f>
        <v>0</v>
      </c>
      <c r="S120" s="80"/>
      <c r="T120" s="170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79</v>
      </c>
      <c r="AU120" s="18" t="s">
        <v>122</v>
      </c>
      <c r="BK120" s="171">
        <f>BK121</f>
        <v>0</v>
      </c>
    </row>
    <row r="121" spans="1:65" s="12" customFormat="1" ht="25.95" customHeight="1">
      <c r="B121" s="172"/>
      <c r="C121" s="173"/>
      <c r="D121" s="174" t="s">
        <v>79</v>
      </c>
      <c r="E121" s="175" t="s">
        <v>605</v>
      </c>
      <c r="F121" s="175" t="s">
        <v>606</v>
      </c>
      <c r="G121" s="173"/>
      <c r="H121" s="173"/>
      <c r="I121" s="176"/>
      <c r="J121" s="177">
        <f>BK121</f>
        <v>0</v>
      </c>
      <c r="K121" s="173"/>
      <c r="L121" s="178"/>
      <c r="M121" s="179"/>
      <c r="N121" s="180"/>
      <c r="O121" s="180"/>
      <c r="P121" s="181">
        <f>P122</f>
        <v>0</v>
      </c>
      <c r="Q121" s="180"/>
      <c r="R121" s="181">
        <f>R122</f>
        <v>0</v>
      </c>
      <c r="S121" s="180"/>
      <c r="T121" s="182">
        <f>T122</f>
        <v>0</v>
      </c>
      <c r="AR121" s="183" t="s">
        <v>90</v>
      </c>
      <c r="AT121" s="184" t="s">
        <v>79</v>
      </c>
      <c r="AU121" s="184" t="s">
        <v>80</v>
      </c>
      <c r="AY121" s="183" t="s">
        <v>161</v>
      </c>
      <c r="BK121" s="185">
        <f>BK122</f>
        <v>0</v>
      </c>
    </row>
    <row r="122" spans="1:65" s="12" customFormat="1" ht="22.8" customHeight="1">
      <c r="B122" s="172"/>
      <c r="C122" s="173"/>
      <c r="D122" s="174" t="s">
        <v>79</v>
      </c>
      <c r="E122" s="186" t="s">
        <v>1084</v>
      </c>
      <c r="F122" s="186" t="s">
        <v>92</v>
      </c>
      <c r="G122" s="173"/>
      <c r="H122" s="173"/>
      <c r="I122" s="176"/>
      <c r="J122" s="187">
        <f>BK122</f>
        <v>0</v>
      </c>
      <c r="K122" s="173"/>
      <c r="L122" s="178"/>
      <c r="M122" s="179"/>
      <c r="N122" s="180"/>
      <c r="O122" s="180"/>
      <c r="P122" s="181">
        <f>P123+P160</f>
        <v>0</v>
      </c>
      <c r="Q122" s="180"/>
      <c r="R122" s="181">
        <f>R123+R160</f>
        <v>0</v>
      </c>
      <c r="S122" s="180"/>
      <c r="T122" s="182">
        <f>T123+T160</f>
        <v>0</v>
      </c>
      <c r="AR122" s="183" t="s">
        <v>90</v>
      </c>
      <c r="AT122" s="184" t="s">
        <v>79</v>
      </c>
      <c r="AU122" s="184" t="s">
        <v>88</v>
      </c>
      <c r="AY122" s="183" t="s">
        <v>161</v>
      </c>
      <c r="BK122" s="185">
        <f>BK123+BK160</f>
        <v>0</v>
      </c>
    </row>
    <row r="123" spans="1:65" s="12" customFormat="1" ht="20.85" customHeight="1">
      <c r="B123" s="172"/>
      <c r="C123" s="173"/>
      <c r="D123" s="174" t="s">
        <v>79</v>
      </c>
      <c r="E123" s="186" t="s">
        <v>1085</v>
      </c>
      <c r="F123" s="186" t="s">
        <v>1086</v>
      </c>
      <c r="G123" s="173"/>
      <c r="H123" s="173"/>
      <c r="I123" s="176"/>
      <c r="J123" s="187">
        <f>BK123</f>
        <v>0</v>
      </c>
      <c r="K123" s="173"/>
      <c r="L123" s="178"/>
      <c r="M123" s="179"/>
      <c r="N123" s="180"/>
      <c r="O123" s="180"/>
      <c r="P123" s="181">
        <f>SUM(P124:P159)</f>
        <v>0</v>
      </c>
      <c r="Q123" s="180"/>
      <c r="R123" s="181">
        <f>SUM(R124:R159)</f>
        <v>0</v>
      </c>
      <c r="S123" s="180"/>
      <c r="T123" s="182">
        <f>SUM(T124:T159)</f>
        <v>0</v>
      </c>
      <c r="AR123" s="183" t="s">
        <v>88</v>
      </c>
      <c r="AT123" s="184" t="s">
        <v>79</v>
      </c>
      <c r="AU123" s="184" t="s">
        <v>90</v>
      </c>
      <c r="AY123" s="183" t="s">
        <v>161</v>
      </c>
      <c r="BK123" s="185">
        <f>SUM(BK124:BK159)</f>
        <v>0</v>
      </c>
    </row>
    <row r="124" spans="1:65" s="2" customFormat="1" ht="24.15" customHeight="1">
      <c r="A124" s="35"/>
      <c r="B124" s="36"/>
      <c r="C124" s="188" t="s">
        <v>88</v>
      </c>
      <c r="D124" s="188" t="s">
        <v>164</v>
      </c>
      <c r="E124" s="189" t="s">
        <v>1087</v>
      </c>
      <c r="F124" s="190" t="s">
        <v>1088</v>
      </c>
      <c r="G124" s="191" t="s">
        <v>293</v>
      </c>
      <c r="H124" s="192">
        <v>1</v>
      </c>
      <c r="I124" s="193"/>
      <c r="J124" s="194">
        <f>ROUND(I124*H124,2)</f>
        <v>0</v>
      </c>
      <c r="K124" s="195"/>
      <c r="L124" s="40"/>
      <c r="M124" s="196" t="s">
        <v>1</v>
      </c>
      <c r="N124" s="197" t="s">
        <v>45</v>
      </c>
      <c r="O124" s="72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168</v>
      </c>
      <c r="AT124" s="200" t="s">
        <v>164</v>
      </c>
      <c r="AU124" s="200" t="s">
        <v>162</v>
      </c>
      <c r="AY124" s="18" t="s">
        <v>161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88</v>
      </c>
      <c r="BK124" s="201">
        <f>ROUND(I124*H124,2)</f>
        <v>0</v>
      </c>
      <c r="BL124" s="18" t="s">
        <v>168</v>
      </c>
      <c r="BM124" s="200" t="s">
        <v>1089</v>
      </c>
    </row>
    <row r="125" spans="1:65" s="2" customFormat="1" ht="19.2">
      <c r="A125" s="35"/>
      <c r="B125" s="36"/>
      <c r="C125" s="37"/>
      <c r="D125" s="202" t="s">
        <v>170</v>
      </c>
      <c r="E125" s="37"/>
      <c r="F125" s="203" t="s">
        <v>1088</v>
      </c>
      <c r="G125" s="37"/>
      <c r="H125" s="37"/>
      <c r="I125" s="204"/>
      <c r="J125" s="37"/>
      <c r="K125" s="37"/>
      <c r="L125" s="40"/>
      <c r="M125" s="205"/>
      <c r="N125" s="206"/>
      <c r="O125" s="72"/>
      <c r="P125" s="72"/>
      <c r="Q125" s="72"/>
      <c r="R125" s="72"/>
      <c r="S125" s="72"/>
      <c r="T125" s="73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170</v>
      </c>
      <c r="AU125" s="18" t="s">
        <v>162</v>
      </c>
    </row>
    <row r="126" spans="1:65" s="2" customFormat="1" ht="24.15" customHeight="1">
      <c r="A126" s="35"/>
      <c r="B126" s="36"/>
      <c r="C126" s="188" t="s">
        <v>90</v>
      </c>
      <c r="D126" s="188" t="s">
        <v>164</v>
      </c>
      <c r="E126" s="189" t="s">
        <v>1090</v>
      </c>
      <c r="F126" s="190" t="s">
        <v>1091</v>
      </c>
      <c r="G126" s="191" t="s">
        <v>293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168</v>
      </c>
      <c r="AT126" s="200" t="s">
        <v>164</v>
      </c>
      <c r="AU126" s="200" t="s">
        <v>162</v>
      </c>
      <c r="AY126" s="18" t="s">
        <v>161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168</v>
      </c>
      <c r="BM126" s="200" t="s">
        <v>1092</v>
      </c>
    </row>
    <row r="127" spans="1:65" s="2" customFormat="1" ht="19.2">
      <c r="A127" s="35"/>
      <c r="B127" s="36"/>
      <c r="C127" s="37"/>
      <c r="D127" s="202" t="s">
        <v>170</v>
      </c>
      <c r="E127" s="37"/>
      <c r="F127" s="203" t="s">
        <v>1091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170</v>
      </c>
      <c r="AU127" s="18" t="s">
        <v>162</v>
      </c>
    </row>
    <row r="128" spans="1:65" s="2" customFormat="1" ht="16.5" customHeight="1">
      <c r="A128" s="35"/>
      <c r="B128" s="36"/>
      <c r="C128" s="188" t="s">
        <v>162</v>
      </c>
      <c r="D128" s="188" t="s">
        <v>164</v>
      </c>
      <c r="E128" s="189" t="s">
        <v>1093</v>
      </c>
      <c r="F128" s="190" t="s">
        <v>1094</v>
      </c>
      <c r="G128" s="191" t="s">
        <v>293</v>
      </c>
      <c r="H128" s="192">
        <v>4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45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168</v>
      </c>
      <c r="AT128" s="200" t="s">
        <v>164</v>
      </c>
      <c r="AU128" s="200" t="s">
        <v>162</v>
      </c>
      <c r="AY128" s="18" t="s">
        <v>161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88</v>
      </c>
      <c r="BK128" s="201">
        <f>ROUND(I128*H128,2)</f>
        <v>0</v>
      </c>
      <c r="BL128" s="18" t="s">
        <v>168</v>
      </c>
      <c r="BM128" s="200" t="s">
        <v>1095</v>
      </c>
    </row>
    <row r="129" spans="1:65" s="2" customFormat="1" ht="10.199999999999999">
      <c r="A129" s="35"/>
      <c r="B129" s="36"/>
      <c r="C129" s="37"/>
      <c r="D129" s="202" t="s">
        <v>170</v>
      </c>
      <c r="E129" s="37"/>
      <c r="F129" s="203" t="s">
        <v>1094</v>
      </c>
      <c r="G129" s="37"/>
      <c r="H129" s="37"/>
      <c r="I129" s="204"/>
      <c r="J129" s="37"/>
      <c r="K129" s="37"/>
      <c r="L129" s="40"/>
      <c r="M129" s="205"/>
      <c r="N129" s="206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170</v>
      </c>
      <c r="AU129" s="18" t="s">
        <v>162</v>
      </c>
    </row>
    <row r="130" spans="1:65" s="2" customFormat="1" ht="16.5" customHeight="1">
      <c r="A130" s="35"/>
      <c r="B130" s="36"/>
      <c r="C130" s="188" t="s">
        <v>168</v>
      </c>
      <c r="D130" s="188" t="s">
        <v>164</v>
      </c>
      <c r="E130" s="189" t="s">
        <v>1096</v>
      </c>
      <c r="F130" s="190" t="s">
        <v>1097</v>
      </c>
      <c r="G130" s="191" t="s">
        <v>293</v>
      </c>
      <c r="H130" s="192">
        <v>4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45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168</v>
      </c>
      <c r="AT130" s="200" t="s">
        <v>164</v>
      </c>
      <c r="AU130" s="200" t="s">
        <v>162</v>
      </c>
      <c r="AY130" s="18" t="s">
        <v>161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88</v>
      </c>
      <c r="BK130" s="201">
        <f>ROUND(I130*H130,2)</f>
        <v>0</v>
      </c>
      <c r="BL130" s="18" t="s">
        <v>168</v>
      </c>
      <c r="BM130" s="200" t="s">
        <v>1098</v>
      </c>
    </row>
    <row r="131" spans="1:65" s="2" customFormat="1" ht="10.199999999999999">
      <c r="A131" s="35"/>
      <c r="B131" s="36"/>
      <c r="C131" s="37"/>
      <c r="D131" s="202" t="s">
        <v>170</v>
      </c>
      <c r="E131" s="37"/>
      <c r="F131" s="203" t="s">
        <v>1097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170</v>
      </c>
      <c r="AU131" s="18" t="s">
        <v>162</v>
      </c>
    </row>
    <row r="132" spans="1:65" s="2" customFormat="1" ht="16.5" customHeight="1">
      <c r="A132" s="35"/>
      <c r="B132" s="36"/>
      <c r="C132" s="188" t="s">
        <v>190</v>
      </c>
      <c r="D132" s="188" t="s">
        <v>164</v>
      </c>
      <c r="E132" s="189" t="s">
        <v>1099</v>
      </c>
      <c r="F132" s="190" t="s">
        <v>1100</v>
      </c>
      <c r="G132" s="191" t="s">
        <v>293</v>
      </c>
      <c r="H132" s="192">
        <v>3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45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168</v>
      </c>
      <c r="AT132" s="200" t="s">
        <v>164</v>
      </c>
      <c r="AU132" s="200" t="s">
        <v>162</v>
      </c>
      <c r="AY132" s="18" t="s">
        <v>161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88</v>
      </c>
      <c r="BK132" s="201">
        <f>ROUND(I132*H132,2)</f>
        <v>0</v>
      </c>
      <c r="BL132" s="18" t="s">
        <v>168</v>
      </c>
      <c r="BM132" s="200" t="s">
        <v>1101</v>
      </c>
    </row>
    <row r="133" spans="1:65" s="2" customFormat="1" ht="10.199999999999999">
      <c r="A133" s="35"/>
      <c r="B133" s="36"/>
      <c r="C133" s="37"/>
      <c r="D133" s="202" t="s">
        <v>170</v>
      </c>
      <c r="E133" s="37"/>
      <c r="F133" s="203" t="s">
        <v>1100</v>
      </c>
      <c r="G133" s="37"/>
      <c r="H133" s="37"/>
      <c r="I133" s="204"/>
      <c r="J133" s="37"/>
      <c r="K133" s="37"/>
      <c r="L133" s="40"/>
      <c r="M133" s="205"/>
      <c r="N133" s="206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170</v>
      </c>
      <c r="AU133" s="18" t="s">
        <v>162</v>
      </c>
    </row>
    <row r="134" spans="1:65" s="2" customFormat="1" ht="16.5" customHeight="1">
      <c r="A134" s="35"/>
      <c r="B134" s="36"/>
      <c r="C134" s="188" t="s">
        <v>196</v>
      </c>
      <c r="D134" s="188" t="s">
        <v>164</v>
      </c>
      <c r="E134" s="189" t="s">
        <v>1102</v>
      </c>
      <c r="F134" s="190" t="s">
        <v>1103</v>
      </c>
      <c r="G134" s="191" t="s">
        <v>293</v>
      </c>
      <c r="H134" s="192">
        <v>2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45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168</v>
      </c>
      <c r="AT134" s="200" t="s">
        <v>164</v>
      </c>
      <c r="AU134" s="200" t="s">
        <v>162</v>
      </c>
      <c r="AY134" s="18" t="s">
        <v>161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88</v>
      </c>
      <c r="BK134" s="201">
        <f>ROUND(I134*H134,2)</f>
        <v>0</v>
      </c>
      <c r="BL134" s="18" t="s">
        <v>168</v>
      </c>
      <c r="BM134" s="200" t="s">
        <v>1104</v>
      </c>
    </row>
    <row r="135" spans="1:65" s="2" customFormat="1" ht="10.199999999999999">
      <c r="A135" s="35"/>
      <c r="B135" s="36"/>
      <c r="C135" s="37"/>
      <c r="D135" s="202" t="s">
        <v>170</v>
      </c>
      <c r="E135" s="37"/>
      <c r="F135" s="203" t="s">
        <v>1103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170</v>
      </c>
      <c r="AU135" s="18" t="s">
        <v>162</v>
      </c>
    </row>
    <row r="136" spans="1:65" s="2" customFormat="1" ht="16.5" customHeight="1">
      <c r="A136" s="35"/>
      <c r="B136" s="36"/>
      <c r="C136" s="188" t="s">
        <v>202</v>
      </c>
      <c r="D136" s="188" t="s">
        <v>164</v>
      </c>
      <c r="E136" s="189" t="s">
        <v>1105</v>
      </c>
      <c r="F136" s="190" t="s">
        <v>1106</v>
      </c>
      <c r="G136" s="191" t="s">
        <v>293</v>
      </c>
      <c r="H136" s="192">
        <v>2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45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168</v>
      </c>
      <c r="AT136" s="200" t="s">
        <v>164</v>
      </c>
      <c r="AU136" s="200" t="s">
        <v>162</v>
      </c>
      <c r="AY136" s="18" t="s">
        <v>161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88</v>
      </c>
      <c r="BK136" s="201">
        <f>ROUND(I136*H136,2)</f>
        <v>0</v>
      </c>
      <c r="BL136" s="18" t="s">
        <v>168</v>
      </c>
      <c r="BM136" s="200" t="s">
        <v>1107</v>
      </c>
    </row>
    <row r="137" spans="1:65" s="2" customFormat="1" ht="10.199999999999999">
      <c r="A137" s="35"/>
      <c r="B137" s="36"/>
      <c r="C137" s="37"/>
      <c r="D137" s="202" t="s">
        <v>170</v>
      </c>
      <c r="E137" s="37"/>
      <c r="F137" s="203" t="s">
        <v>1106</v>
      </c>
      <c r="G137" s="37"/>
      <c r="H137" s="37"/>
      <c r="I137" s="204"/>
      <c r="J137" s="37"/>
      <c r="K137" s="37"/>
      <c r="L137" s="40"/>
      <c r="M137" s="205"/>
      <c r="N137" s="206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170</v>
      </c>
      <c r="AU137" s="18" t="s">
        <v>162</v>
      </c>
    </row>
    <row r="138" spans="1:65" s="2" customFormat="1" ht="16.5" customHeight="1">
      <c r="A138" s="35"/>
      <c r="B138" s="36"/>
      <c r="C138" s="188" t="s">
        <v>208</v>
      </c>
      <c r="D138" s="188" t="s">
        <v>164</v>
      </c>
      <c r="E138" s="189" t="s">
        <v>1108</v>
      </c>
      <c r="F138" s="190" t="s">
        <v>1109</v>
      </c>
      <c r="G138" s="191" t="s">
        <v>293</v>
      </c>
      <c r="H138" s="192">
        <v>6</v>
      </c>
      <c r="I138" s="193"/>
      <c r="J138" s="194">
        <f>ROUND(I138*H138,2)</f>
        <v>0</v>
      </c>
      <c r="K138" s="195"/>
      <c r="L138" s="40"/>
      <c r="M138" s="196" t="s">
        <v>1</v>
      </c>
      <c r="N138" s="197" t="s">
        <v>45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168</v>
      </c>
      <c r="AT138" s="200" t="s">
        <v>164</v>
      </c>
      <c r="AU138" s="200" t="s">
        <v>162</v>
      </c>
      <c r="AY138" s="18" t="s">
        <v>161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88</v>
      </c>
      <c r="BK138" s="201">
        <f>ROUND(I138*H138,2)</f>
        <v>0</v>
      </c>
      <c r="BL138" s="18" t="s">
        <v>168</v>
      </c>
      <c r="BM138" s="200" t="s">
        <v>1110</v>
      </c>
    </row>
    <row r="139" spans="1:65" s="2" customFormat="1" ht="10.199999999999999">
      <c r="A139" s="35"/>
      <c r="B139" s="36"/>
      <c r="C139" s="37"/>
      <c r="D139" s="202" t="s">
        <v>170</v>
      </c>
      <c r="E139" s="37"/>
      <c r="F139" s="203" t="s">
        <v>1109</v>
      </c>
      <c r="G139" s="37"/>
      <c r="H139" s="37"/>
      <c r="I139" s="204"/>
      <c r="J139" s="37"/>
      <c r="K139" s="37"/>
      <c r="L139" s="40"/>
      <c r="M139" s="205"/>
      <c r="N139" s="206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170</v>
      </c>
      <c r="AU139" s="18" t="s">
        <v>162</v>
      </c>
    </row>
    <row r="140" spans="1:65" s="2" customFormat="1" ht="21.75" customHeight="1">
      <c r="A140" s="35"/>
      <c r="B140" s="36"/>
      <c r="C140" s="188" t="s">
        <v>216</v>
      </c>
      <c r="D140" s="188" t="s">
        <v>164</v>
      </c>
      <c r="E140" s="189" t="s">
        <v>1111</v>
      </c>
      <c r="F140" s="190" t="s">
        <v>1112</v>
      </c>
      <c r="G140" s="191" t="s">
        <v>293</v>
      </c>
      <c r="H140" s="192">
        <v>1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45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168</v>
      </c>
      <c r="AT140" s="200" t="s">
        <v>164</v>
      </c>
      <c r="AU140" s="200" t="s">
        <v>162</v>
      </c>
      <c r="AY140" s="18" t="s">
        <v>161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88</v>
      </c>
      <c r="BK140" s="201">
        <f>ROUND(I140*H140,2)</f>
        <v>0</v>
      </c>
      <c r="BL140" s="18" t="s">
        <v>168</v>
      </c>
      <c r="BM140" s="200" t="s">
        <v>1113</v>
      </c>
    </row>
    <row r="141" spans="1:65" s="2" customFormat="1" ht="10.199999999999999">
      <c r="A141" s="35"/>
      <c r="B141" s="36"/>
      <c r="C141" s="37"/>
      <c r="D141" s="202" t="s">
        <v>170</v>
      </c>
      <c r="E141" s="37"/>
      <c r="F141" s="203" t="s">
        <v>1112</v>
      </c>
      <c r="G141" s="37"/>
      <c r="H141" s="37"/>
      <c r="I141" s="204"/>
      <c r="J141" s="37"/>
      <c r="K141" s="37"/>
      <c r="L141" s="40"/>
      <c r="M141" s="205"/>
      <c r="N141" s="206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170</v>
      </c>
      <c r="AU141" s="18" t="s">
        <v>162</v>
      </c>
    </row>
    <row r="142" spans="1:65" s="2" customFormat="1" ht="24.15" customHeight="1">
      <c r="A142" s="35"/>
      <c r="B142" s="36"/>
      <c r="C142" s="188" t="s">
        <v>223</v>
      </c>
      <c r="D142" s="188" t="s">
        <v>164</v>
      </c>
      <c r="E142" s="189" t="s">
        <v>1114</v>
      </c>
      <c r="F142" s="190" t="s">
        <v>1115</v>
      </c>
      <c r="G142" s="191" t="s">
        <v>1116</v>
      </c>
      <c r="H142" s="192">
        <v>22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168</v>
      </c>
      <c r="AT142" s="200" t="s">
        <v>164</v>
      </c>
      <c r="AU142" s="200" t="s">
        <v>162</v>
      </c>
      <c r="AY142" s="18" t="s">
        <v>161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168</v>
      </c>
      <c r="BM142" s="200" t="s">
        <v>1117</v>
      </c>
    </row>
    <row r="143" spans="1:65" s="2" customFormat="1" ht="10.199999999999999">
      <c r="A143" s="35"/>
      <c r="B143" s="36"/>
      <c r="C143" s="37"/>
      <c r="D143" s="202" t="s">
        <v>170</v>
      </c>
      <c r="E143" s="37"/>
      <c r="F143" s="203" t="s">
        <v>1115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170</v>
      </c>
      <c r="AU143" s="18" t="s">
        <v>162</v>
      </c>
    </row>
    <row r="144" spans="1:65" s="2" customFormat="1" ht="24.15" customHeight="1">
      <c r="A144" s="35"/>
      <c r="B144" s="36"/>
      <c r="C144" s="188" t="s">
        <v>230</v>
      </c>
      <c r="D144" s="188" t="s">
        <v>164</v>
      </c>
      <c r="E144" s="189" t="s">
        <v>1118</v>
      </c>
      <c r="F144" s="190" t="s">
        <v>1119</v>
      </c>
      <c r="G144" s="191" t="s">
        <v>1116</v>
      </c>
      <c r="H144" s="192">
        <v>1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168</v>
      </c>
      <c r="AT144" s="200" t="s">
        <v>164</v>
      </c>
      <c r="AU144" s="200" t="s">
        <v>162</v>
      </c>
      <c r="AY144" s="18" t="s">
        <v>161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168</v>
      </c>
      <c r="BM144" s="200" t="s">
        <v>1120</v>
      </c>
    </row>
    <row r="145" spans="1:65" s="2" customFormat="1" ht="19.2">
      <c r="A145" s="35"/>
      <c r="B145" s="36"/>
      <c r="C145" s="37"/>
      <c r="D145" s="202" t="s">
        <v>170</v>
      </c>
      <c r="E145" s="37"/>
      <c r="F145" s="203" t="s">
        <v>1119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170</v>
      </c>
      <c r="AU145" s="18" t="s">
        <v>162</v>
      </c>
    </row>
    <row r="146" spans="1:65" s="2" customFormat="1" ht="16.5" customHeight="1">
      <c r="A146" s="35"/>
      <c r="B146" s="36"/>
      <c r="C146" s="188" t="s">
        <v>8</v>
      </c>
      <c r="D146" s="188" t="s">
        <v>164</v>
      </c>
      <c r="E146" s="189" t="s">
        <v>1121</v>
      </c>
      <c r="F146" s="190" t="s">
        <v>1122</v>
      </c>
      <c r="G146" s="191" t="s">
        <v>293</v>
      </c>
      <c r="H146" s="192">
        <v>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168</v>
      </c>
      <c r="AT146" s="200" t="s">
        <v>164</v>
      </c>
      <c r="AU146" s="200" t="s">
        <v>162</v>
      </c>
      <c r="AY146" s="18" t="s">
        <v>161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168</v>
      </c>
      <c r="BM146" s="200" t="s">
        <v>1123</v>
      </c>
    </row>
    <row r="147" spans="1:65" s="2" customFormat="1" ht="10.199999999999999">
      <c r="A147" s="35"/>
      <c r="B147" s="36"/>
      <c r="C147" s="37"/>
      <c r="D147" s="202" t="s">
        <v>170</v>
      </c>
      <c r="E147" s="37"/>
      <c r="F147" s="203" t="s">
        <v>1122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170</v>
      </c>
      <c r="AU147" s="18" t="s">
        <v>162</v>
      </c>
    </row>
    <row r="148" spans="1:65" s="2" customFormat="1" ht="16.5" customHeight="1">
      <c r="A148" s="35"/>
      <c r="B148" s="36"/>
      <c r="C148" s="188" t="s">
        <v>242</v>
      </c>
      <c r="D148" s="188" t="s">
        <v>164</v>
      </c>
      <c r="E148" s="189" t="s">
        <v>1124</v>
      </c>
      <c r="F148" s="190" t="s">
        <v>1125</v>
      </c>
      <c r="G148" s="191" t="s">
        <v>293</v>
      </c>
      <c r="H148" s="192">
        <v>16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168</v>
      </c>
      <c r="AT148" s="200" t="s">
        <v>164</v>
      </c>
      <c r="AU148" s="200" t="s">
        <v>162</v>
      </c>
      <c r="AY148" s="18" t="s">
        <v>161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168</v>
      </c>
      <c r="BM148" s="200" t="s">
        <v>1126</v>
      </c>
    </row>
    <row r="149" spans="1:65" s="2" customFormat="1" ht="10.199999999999999">
      <c r="A149" s="35"/>
      <c r="B149" s="36"/>
      <c r="C149" s="37"/>
      <c r="D149" s="202" t="s">
        <v>170</v>
      </c>
      <c r="E149" s="37"/>
      <c r="F149" s="203" t="s">
        <v>1125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170</v>
      </c>
      <c r="AU149" s="18" t="s">
        <v>162</v>
      </c>
    </row>
    <row r="150" spans="1:65" s="2" customFormat="1" ht="16.5" customHeight="1">
      <c r="A150" s="35"/>
      <c r="B150" s="36"/>
      <c r="C150" s="188" t="s">
        <v>248</v>
      </c>
      <c r="D150" s="188" t="s">
        <v>164</v>
      </c>
      <c r="E150" s="189" t="s">
        <v>1127</v>
      </c>
      <c r="F150" s="190" t="s">
        <v>1128</v>
      </c>
      <c r="G150" s="191" t="s">
        <v>293</v>
      </c>
      <c r="H150" s="192">
        <v>16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168</v>
      </c>
      <c r="AT150" s="200" t="s">
        <v>164</v>
      </c>
      <c r="AU150" s="200" t="s">
        <v>162</v>
      </c>
      <c r="AY150" s="18" t="s">
        <v>161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168</v>
      </c>
      <c r="BM150" s="200" t="s">
        <v>1129</v>
      </c>
    </row>
    <row r="151" spans="1:65" s="2" customFormat="1" ht="10.199999999999999">
      <c r="A151" s="35"/>
      <c r="B151" s="36"/>
      <c r="C151" s="37"/>
      <c r="D151" s="202" t="s">
        <v>170</v>
      </c>
      <c r="E151" s="37"/>
      <c r="F151" s="203" t="s">
        <v>1128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170</v>
      </c>
      <c r="AU151" s="18" t="s">
        <v>162</v>
      </c>
    </row>
    <row r="152" spans="1:65" s="2" customFormat="1" ht="16.5" customHeight="1">
      <c r="A152" s="35"/>
      <c r="B152" s="36"/>
      <c r="C152" s="188" t="s">
        <v>254</v>
      </c>
      <c r="D152" s="188" t="s">
        <v>164</v>
      </c>
      <c r="E152" s="189" t="s">
        <v>1130</v>
      </c>
      <c r="F152" s="190" t="s">
        <v>1131</v>
      </c>
      <c r="G152" s="191" t="s">
        <v>293</v>
      </c>
      <c r="H152" s="192">
        <v>16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168</v>
      </c>
      <c r="AT152" s="200" t="s">
        <v>164</v>
      </c>
      <c r="AU152" s="200" t="s">
        <v>162</v>
      </c>
      <c r="AY152" s="18" t="s">
        <v>161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168</v>
      </c>
      <c r="BM152" s="200" t="s">
        <v>1132</v>
      </c>
    </row>
    <row r="153" spans="1:65" s="2" customFormat="1" ht="10.199999999999999">
      <c r="A153" s="35"/>
      <c r="B153" s="36"/>
      <c r="C153" s="37"/>
      <c r="D153" s="202" t="s">
        <v>170</v>
      </c>
      <c r="E153" s="37"/>
      <c r="F153" s="203" t="s">
        <v>1131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170</v>
      </c>
      <c r="AU153" s="18" t="s">
        <v>162</v>
      </c>
    </row>
    <row r="154" spans="1:65" s="2" customFormat="1" ht="16.5" customHeight="1">
      <c r="A154" s="35"/>
      <c r="B154" s="36"/>
      <c r="C154" s="188" t="s">
        <v>260</v>
      </c>
      <c r="D154" s="188" t="s">
        <v>164</v>
      </c>
      <c r="E154" s="189" t="s">
        <v>1133</v>
      </c>
      <c r="F154" s="190" t="s">
        <v>1134</v>
      </c>
      <c r="G154" s="191" t="s">
        <v>293</v>
      </c>
      <c r="H154" s="192">
        <v>10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168</v>
      </c>
      <c r="AT154" s="200" t="s">
        <v>164</v>
      </c>
      <c r="AU154" s="200" t="s">
        <v>162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168</v>
      </c>
      <c r="BM154" s="200" t="s">
        <v>1135</v>
      </c>
    </row>
    <row r="155" spans="1:65" s="2" customFormat="1" ht="10.199999999999999">
      <c r="A155" s="35"/>
      <c r="B155" s="36"/>
      <c r="C155" s="37"/>
      <c r="D155" s="202" t="s">
        <v>170</v>
      </c>
      <c r="E155" s="37"/>
      <c r="F155" s="203" t="s">
        <v>1134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162</v>
      </c>
    </row>
    <row r="156" spans="1:65" s="2" customFormat="1" ht="24.15" customHeight="1">
      <c r="A156" s="35"/>
      <c r="B156" s="36"/>
      <c r="C156" s="188" t="s">
        <v>267</v>
      </c>
      <c r="D156" s="188" t="s">
        <v>164</v>
      </c>
      <c r="E156" s="189" t="s">
        <v>1136</v>
      </c>
      <c r="F156" s="190" t="s">
        <v>1137</v>
      </c>
      <c r="G156" s="191" t="s">
        <v>176</v>
      </c>
      <c r="H156" s="192">
        <v>20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168</v>
      </c>
      <c r="AT156" s="200" t="s">
        <v>164</v>
      </c>
      <c r="AU156" s="200" t="s">
        <v>162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168</v>
      </c>
      <c r="BM156" s="200" t="s">
        <v>1138</v>
      </c>
    </row>
    <row r="157" spans="1:65" s="2" customFormat="1" ht="19.2">
      <c r="A157" s="35"/>
      <c r="B157" s="36"/>
      <c r="C157" s="37"/>
      <c r="D157" s="202" t="s">
        <v>170</v>
      </c>
      <c r="E157" s="37"/>
      <c r="F157" s="203" t="s">
        <v>1137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162</v>
      </c>
    </row>
    <row r="158" spans="1:65" s="2" customFormat="1" ht="16.5" customHeight="1">
      <c r="A158" s="35"/>
      <c r="B158" s="36"/>
      <c r="C158" s="188" t="s">
        <v>274</v>
      </c>
      <c r="D158" s="188" t="s">
        <v>164</v>
      </c>
      <c r="E158" s="189" t="s">
        <v>1139</v>
      </c>
      <c r="F158" s="190" t="s">
        <v>1140</v>
      </c>
      <c r="G158" s="191" t="s">
        <v>293</v>
      </c>
      <c r="H158" s="192">
        <v>1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168</v>
      </c>
      <c r="AT158" s="200" t="s">
        <v>164</v>
      </c>
      <c r="AU158" s="200" t="s">
        <v>162</v>
      </c>
      <c r="AY158" s="18" t="s">
        <v>161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168</v>
      </c>
      <c r="BM158" s="200" t="s">
        <v>1141</v>
      </c>
    </row>
    <row r="159" spans="1:65" s="2" customFormat="1" ht="10.199999999999999">
      <c r="A159" s="35"/>
      <c r="B159" s="36"/>
      <c r="C159" s="37"/>
      <c r="D159" s="202" t="s">
        <v>170</v>
      </c>
      <c r="E159" s="37"/>
      <c r="F159" s="203" t="s">
        <v>1140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170</v>
      </c>
      <c r="AU159" s="18" t="s">
        <v>162</v>
      </c>
    </row>
    <row r="160" spans="1:65" s="12" customFormat="1" ht="20.85" customHeight="1">
      <c r="B160" s="172"/>
      <c r="C160" s="173"/>
      <c r="D160" s="174" t="s">
        <v>79</v>
      </c>
      <c r="E160" s="186" t="s">
        <v>1142</v>
      </c>
      <c r="F160" s="186" t="s">
        <v>1143</v>
      </c>
      <c r="G160" s="173"/>
      <c r="H160" s="173"/>
      <c r="I160" s="176"/>
      <c r="J160" s="187">
        <f>BK160</f>
        <v>0</v>
      </c>
      <c r="K160" s="173"/>
      <c r="L160" s="178"/>
      <c r="M160" s="179"/>
      <c r="N160" s="180"/>
      <c r="O160" s="180"/>
      <c r="P160" s="181">
        <f>SUM(P161:P184)</f>
        <v>0</v>
      </c>
      <c r="Q160" s="180"/>
      <c r="R160" s="181">
        <f>SUM(R161:R184)</f>
        <v>0</v>
      </c>
      <c r="S160" s="180"/>
      <c r="T160" s="182">
        <f>SUM(T161:T184)</f>
        <v>0</v>
      </c>
      <c r="AR160" s="183" t="s">
        <v>88</v>
      </c>
      <c r="AT160" s="184" t="s">
        <v>79</v>
      </c>
      <c r="AU160" s="184" t="s">
        <v>90</v>
      </c>
      <c r="AY160" s="183" t="s">
        <v>161</v>
      </c>
      <c r="BK160" s="185">
        <f>SUM(BK161:BK184)</f>
        <v>0</v>
      </c>
    </row>
    <row r="161" spans="1:65" s="2" customFormat="1" ht="24.15" customHeight="1">
      <c r="A161" s="35"/>
      <c r="B161" s="36"/>
      <c r="C161" s="188" t="s">
        <v>279</v>
      </c>
      <c r="D161" s="188" t="s">
        <v>164</v>
      </c>
      <c r="E161" s="189" t="s">
        <v>1144</v>
      </c>
      <c r="F161" s="190" t="s">
        <v>1145</v>
      </c>
      <c r="G161" s="191" t="s">
        <v>293</v>
      </c>
      <c r="H161" s="192">
        <v>3</v>
      </c>
      <c r="I161" s="193"/>
      <c r="J161" s="194">
        <f>ROUND(I161*H161,2)</f>
        <v>0</v>
      </c>
      <c r="K161" s="195"/>
      <c r="L161" s="40"/>
      <c r="M161" s="196" t="s">
        <v>1</v>
      </c>
      <c r="N161" s="197" t="s">
        <v>45</v>
      </c>
      <c r="O161" s="72"/>
      <c r="P161" s="198">
        <f>O161*H161</f>
        <v>0</v>
      </c>
      <c r="Q161" s="198">
        <v>0</v>
      </c>
      <c r="R161" s="198">
        <f>Q161*H161</f>
        <v>0</v>
      </c>
      <c r="S161" s="198">
        <v>0</v>
      </c>
      <c r="T161" s="19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168</v>
      </c>
      <c r="AT161" s="200" t="s">
        <v>164</v>
      </c>
      <c r="AU161" s="200" t="s">
        <v>162</v>
      </c>
      <c r="AY161" s="18" t="s">
        <v>161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88</v>
      </c>
      <c r="BK161" s="201">
        <f>ROUND(I161*H161,2)</f>
        <v>0</v>
      </c>
      <c r="BL161" s="18" t="s">
        <v>168</v>
      </c>
      <c r="BM161" s="200" t="s">
        <v>1146</v>
      </c>
    </row>
    <row r="162" spans="1:65" s="2" customFormat="1" ht="10.199999999999999">
      <c r="A162" s="35"/>
      <c r="B162" s="36"/>
      <c r="C162" s="37"/>
      <c r="D162" s="202" t="s">
        <v>170</v>
      </c>
      <c r="E162" s="37"/>
      <c r="F162" s="203" t="s">
        <v>1145</v>
      </c>
      <c r="G162" s="37"/>
      <c r="H162" s="37"/>
      <c r="I162" s="204"/>
      <c r="J162" s="37"/>
      <c r="K162" s="37"/>
      <c r="L162" s="40"/>
      <c r="M162" s="205"/>
      <c r="N162" s="206"/>
      <c r="O162" s="72"/>
      <c r="P162" s="72"/>
      <c r="Q162" s="72"/>
      <c r="R162" s="72"/>
      <c r="S162" s="72"/>
      <c r="T162" s="73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170</v>
      </c>
      <c r="AU162" s="18" t="s">
        <v>162</v>
      </c>
    </row>
    <row r="163" spans="1:65" s="2" customFormat="1" ht="16.5" customHeight="1">
      <c r="A163" s="35"/>
      <c r="B163" s="36"/>
      <c r="C163" s="188" t="s">
        <v>285</v>
      </c>
      <c r="D163" s="188" t="s">
        <v>164</v>
      </c>
      <c r="E163" s="189" t="s">
        <v>1147</v>
      </c>
      <c r="F163" s="190" t="s">
        <v>1148</v>
      </c>
      <c r="G163" s="191" t="s">
        <v>293</v>
      </c>
      <c r="H163" s="192">
        <v>3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45</v>
      </c>
      <c r="O163" s="72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168</v>
      </c>
      <c r="AT163" s="200" t="s">
        <v>164</v>
      </c>
      <c r="AU163" s="200" t="s">
        <v>162</v>
      </c>
      <c r="AY163" s="18" t="s">
        <v>161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88</v>
      </c>
      <c r="BK163" s="201">
        <f>ROUND(I163*H163,2)</f>
        <v>0</v>
      </c>
      <c r="BL163" s="18" t="s">
        <v>168</v>
      </c>
      <c r="BM163" s="200" t="s">
        <v>1149</v>
      </c>
    </row>
    <row r="164" spans="1:65" s="2" customFormat="1" ht="10.199999999999999">
      <c r="A164" s="35"/>
      <c r="B164" s="36"/>
      <c r="C164" s="37"/>
      <c r="D164" s="202" t="s">
        <v>170</v>
      </c>
      <c r="E164" s="37"/>
      <c r="F164" s="203" t="s">
        <v>1148</v>
      </c>
      <c r="G164" s="37"/>
      <c r="H164" s="37"/>
      <c r="I164" s="204"/>
      <c r="J164" s="37"/>
      <c r="K164" s="37"/>
      <c r="L164" s="40"/>
      <c r="M164" s="205"/>
      <c r="N164" s="206"/>
      <c r="O164" s="72"/>
      <c r="P164" s="72"/>
      <c r="Q164" s="72"/>
      <c r="R164" s="72"/>
      <c r="S164" s="72"/>
      <c r="T164" s="73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170</v>
      </c>
      <c r="AU164" s="18" t="s">
        <v>162</v>
      </c>
    </row>
    <row r="165" spans="1:65" s="2" customFormat="1" ht="16.5" customHeight="1">
      <c r="A165" s="35"/>
      <c r="B165" s="36"/>
      <c r="C165" s="188" t="s">
        <v>7</v>
      </c>
      <c r="D165" s="188" t="s">
        <v>164</v>
      </c>
      <c r="E165" s="189" t="s">
        <v>1150</v>
      </c>
      <c r="F165" s="190" t="s">
        <v>1151</v>
      </c>
      <c r="G165" s="191" t="s">
        <v>293</v>
      </c>
      <c r="H165" s="192">
        <v>3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45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168</v>
      </c>
      <c r="AT165" s="200" t="s">
        <v>164</v>
      </c>
      <c r="AU165" s="200" t="s">
        <v>162</v>
      </c>
      <c r="AY165" s="18" t="s">
        <v>161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88</v>
      </c>
      <c r="BK165" s="201">
        <f>ROUND(I165*H165,2)</f>
        <v>0</v>
      </c>
      <c r="BL165" s="18" t="s">
        <v>168</v>
      </c>
      <c r="BM165" s="200" t="s">
        <v>1152</v>
      </c>
    </row>
    <row r="166" spans="1:65" s="2" customFormat="1" ht="10.199999999999999">
      <c r="A166" s="35"/>
      <c r="B166" s="36"/>
      <c r="C166" s="37"/>
      <c r="D166" s="202" t="s">
        <v>170</v>
      </c>
      <c r="E166" s="37"/>
      <c r="F166" s="203" t="s">
        <v>1151</v>
      </c>
      <c r="G166" s="37"/>
      <c r="H166" s="37"/>
      <c r="I166" s="204"/>
      <c r="J166" s="37"/>
      <c r="K166" s="37"/>
      <c r="L166" s="40"/>
      <c r="M166" s="205"/>
      <c r="N166" s="206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170</v>
      </c>
      <c r="AU166" s="18" t="s">
        <v>162</v>
      </c>
    </row>
    <row r="167" spans="1:65" s="2" customFormat="1" ht="21.75" customHeight="1">
      <c r="A167" s="35"/>
      <c r="B167" s="36"/>
      <c r="C167" s="188" t="s">
        <v>295</v>
      </c>
      <c r="D167" s="188" t="s">
        <v>164</v>
      </c>
      <c r="E167" s="189" t="s">
        <v>1153</v>
      </c>
      <c r="F167" s="190" t="s">
        <v>1154</v>
      </c>
      <c r="G167" s="191" t="s">
        <v>293</v>
      </c>
      <c r="H167" s="192">
        <v>9</v>
      </c>
      <c r="I167" s="193"/>
      <c r="J167" s="194">
        <f>ROUND(I167*H167,2)</f>
        <v>0</v>
      </c>
      <c r="K167" s="195"/>
      <c r="L167" s="40"/>
      <c r="M167" s="196" t="s">
        <v>1</v>
      </c>
      <c r="N167" s="197" t="s">
        <v>45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168</v>
      </c>
      <c r="AT167" s="200" t="s">
        <v>164</v>
      </c>
      <c r="AU167" s="200" t="s">
        <v>162</v>
      </c>
      <c r="AY167" s="18" t="s">
        <v>161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88</v>
      </c>
      <c r="BK167" s="201">
        <f>ROUND(I167*H167,2)</f>
        <v>0</v>
      </c>
      <c r="BL167" s="18" t="s">
        <v>168</v>
      </c>
      <c r="BM167" s="200" t="s">
        <v>1155</v>
      </c>
    </row>
    <row r="168" spans="1:65" s="2" customFormat="1" ht="10.199999999999999">
      <c r="A168" s="35"/>
      <c r="B168" s="36"/>
      <c r="C168" s="37"/>
      <c r="D168" s="202" t="s">
        <v>170</v>
      </c>
      <c r="E168" s="37"/>
      <c r="F168" s="203" t="s">
        <v>1154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170</v>
      </c>
      <c r="AU168" s="18" t="s">
        <v>162</v>
      </c>
    </row>
    <row r="169" spans="1:65" s="2" customFormat="1" ht="24.15" customHeight="1">
      <c r="A169" s="35"/>
      <c r="B169" s="36"/>
      <c r="C169" s="188" t="s">
        <v>299</v>
      </c>
      <c r="D169" s="188" t="s">
        <v>164</v>
      </c>
      <c r="E169" s="189" t="s">
        <v>1156</v>
      </c>
      <c r="F169" s="190" t="s">
        <v>1157</v>
      </c>
      <c r="G169" s="191" t="s">
        <v>1116</v>
      </c>
      <c r="H169" s="192">
        <v>16</v>
      </c>
      <c r="I169" s="193"/>
      <c r="J169" s="194">
        <f>ROUND(I169*H169,2)</f>
        <v>0</v>
      </c>
      <c r="K169" s="195"/>
      <c r="L169" s="40"/>
      <c r="M169" s="196" t="s">
        <v>1</v>
      </c>
      <c r="N169" s="197" t="s">
        <v>45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168</v>
      </c>
      <c r="AT169" s="200" t="s">
        <v>164</v>
      </c>
      <c r="AU169" s="200" t="s">
        <v>162</v>
      </c>
      <c r="AY169" s="18" t="s">
        <v>161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88</v>
      </c>
      <c r="BK169" s="201">
        <f>ROUND(I169*H169,2)</f>
        <v>0</v>
      </c>
      <c r="BL169" s="18" t="s">
        <v>168</v>
      </c>
      <c r="BM169" s="200" t="s">
        <v>1158</v>
      </c>
    </row>
    <row r="170" spans="1:65" s="2" customFormat="1" ht="10.199999999999999">
      <c r="A170" s="35"/>
      <c r="B170" s="36"/>
      <c r="C170" s="37"/>
      <c r="D170" s="202" t="s">
        <v>170</v>
      </c>
      <c r="E170" s="37"/>
      <c r="F170" s="203" t="s">
        <v>1157</v>
      </c>
      <c r="G170" s="37"/>
      <c r="H170" s="37"/>
      <c r="I170" s="204"/>
      <c r="J170" s="37"/>
      <c r="K170" s="37"/>
      <c r="L170" s="40"/>
      <c r="M170" s="205"/>
      <c r="N170" s="206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170</v>
      </c>
      <c r="AU170" s="18" t="s">
        <v>162</v>
      </c>
    </row>
    <row r="171" spans="1:65" s="2" customFormat="1" ht="16.5" customHeight="1">
      <c r="A171" s="35"/>
      <c r="B171" s="36"/>
      <c r="C171" s="188" t="s">
        <v>304</v>
      </c>
      <c r="D171" s="188" t="s">
        <v>164</v>
      </c>
      <c r="E171" s="189" t="s">
        <v>1159</v>
      </c>
      <c r="F171" s="190" t="s">
        <v>1160</v>
      </c>
      <c r="G171" s="191" t="s">
        <v>1116</v>
      </c>
      <c r="H171" s="192">
        <v>12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45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168</v>
      </c>
      <c r="AT171" s="200" t="s">
        <v>164</v>
      </c>
      <c r="AU171" s="200" t="s">
        <v>162</v>
      </c>
      <c r="AY171" s="18" t="s">
        <v>161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88</v>
      </c>
      <c r="BK171" s="201">
        <f>ROUND(I171*H171,2)</f>
        <v>0</v>
      </c>
      <c r="BL171" s="18" t="s">
        <v>168</v>
      </c>
      <c r="BM171" s="200" t="s">
        <v>1161</v>
      </c>
    </row>
    <row r="172" spans="1:65" s="2" customFormat="1" ht="10.199999999999999">
      <c r="A172" s="35"/>
      <c r="B172" s="36"/>
      <c r="C172" s="37"/>
      <c r="D172" s="202" t="s">
        <v>170</v>
      </c>
      <c r="E172" s="37"/>
      <c r="F172" s="203" t="s">
        <v>1160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170</v>
      </c>
      <c r="AU172" s="18" t="s">
        <v>162</v>
      </c>
    </row>
    <row r="173" spans="1:65" s="2" customFormat="1" ht="16.5" customHeight="1">
      <c r="A173" s="35"/>
      <c r="B173" s="36"/>
      <c r="C173" s="188" t="s">
        <v>308</v>
      </c>
      <c r="D173" s="188" t="s">
        <v>164</v>
      </c>
      <c r="E173" s="189" t="s">
        <v>1162</v>
      </c>
      <c r="F173" s="190" t="s">
        <v>1131</v>
      </c>
      <c r="G173" s="191" t="s">
        <v>293</v>
      </c>
      <c r="H173" s="192">
        <v>12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45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168</v>
      </c>
      <c r="AT173" s="200" t="s">
        <v>164</v>
      </c>
      <c r="AU173" s="200" t="s">
        <v>162</v>
      </c>
      <c r="AY173" s="18" t="s">
        <v>161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88</v>
      </c>
      <c r="BK173" s="201">
        <f>ROUND(I173*H173,2)</f>
        <v>0</v>
      </c>
      <c r="BL173" s="18" t="s">
        <v>168</v>
      </c>
      <c r="BM173" s="200" t="s">
        <v>1163</v>
      </c>
    </row>
    <row r="174" spans="1:65" s="2" customFormat="1" ht="10.199999999999999">
      <c r="A174" s="35"/>
      <c r="B174" s="36"/>
      <c r="C174" s="37"/>
      <c r="D174" s="202" t="s">
        <v>170</v>
      </c>
      <c r="E174" s="37"/>
      <c r="F174" s="203" t="s">
        <v>1131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170</v>
      </c>
      <c r="AU174" s="18" t="s">
        <v>162</v>
      </c>
    </row>
    <row r="175" spans="1:65" s="2" customFormat="1" ht="16.5" customHeight="1">
      <c r="A175" s="35"/>
      <c r="B175" s="36"/>
      <c r="C175" s="188" t="s">
        <v>312</v>
      </c>
      <c r="D175" s="188" t="s">
        <v>164</v>
      </c>
      <c r="E175" s="189" t="s">
        <v>1164</v>
      </c>
      <c r="F175" s="190" t="s">
        <v>1128</v>
      </c>
      <c r="G175" s="191" t="s">
        <v>293</v>
      </c>
      <c r="H175" s="192">
        <v>12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168</v>
      </c>
      <c r="AT175" s="200" t="s">
        <v>164</v>
      </c>
      <c r="AU175" s="200" t="s">
        <v>162</v>
      </c>
      <c r="AY175" s="18" t="s">
        <v>161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168</v>
      </c>
      <c r="BM175" s="200" t="s">
        <v>1165</v>
      </c>
    </row>
    <row r="176" spans="1:65" s="2" customFormat="1" ht="10.199999999999999">
      <c r="A176" s="35"/>
      <c r="B176" s="36"/>
      <c r="C176" s="37"/>
      <c r="D176" s="202" t="s">
        <v>170</v>
      </c>
      <c r="E176" s="37"/>
      <c r="F176" s="203" t="s">
        <v>1128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170</v>
      </c>
      <c r="AU176" s="18" t="s">
        <v>162</v>
      </c>
    </row>
    <row r="177" spans="1:65" s="2" customFormat="1" ht="16.5" customHeight="1">
      <c r="A177" s="35"/>
      <c r="B177" s="36"/>
      <c r="C177" s="188" t="s">
        <v>321</v>
      </c>
      <c r="D177" s="188" t="s">
        <v>164</v>
      </c>
      <c r="E177" s="189" t="s">
        <v>1166</v>
      </c>
      <c r="F177" s="190" t="s">
        <v>1134</v>
      </c>
      <c r="G177" s="191" t="s">
        <v>293</v>
      </c>
      <c r="H177" s="192">
        <v>12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168</v>
      </c>
      <c r="AT177" s="200" t="s">
        <v>164</v>
      </c>
      <c r="AU177" s="200" t="s">
        <v>162</v>
      </c>
      <c r="AY177" s="18" t="s">
        <v>161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168</v>
      </c>
      <c r="BM177" s="200" t="s">
        <v>1167</v>
      </c>
    </row>
    <row r="178" spans="1:65" s="2" customFormat="1" ht="10.199999999999999">
      <c r="A178" s="35"/>
      <c r="B178" s="36"/>
      <c r="C178" s="37"/>
      <c r="D178" s="202" t="s">
        <v>170</v>
      </c>
      <c r="E178" s="37"/>
      <c r="F178" s="203" t="s">
        <v>1134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170</v>
      </c>
      <c r="AU178" s="18" t="s">
        <v>162</v>
      </c>
    </row>
    <row r="179" spans="1:65" s="2" customFormat="1" ht="24.15" customHeight="1">
      <c r="A179" s="35"/>
      <c r="B179" s="36"/>
      <c r="C179" s="188" t="s">
        <v>330</v>
      </c>
      <c r="D179" s="188" t="s">
        <v>164</v>
      </c>
      <c r="E179" s="189" t="s">
        <v>1168</v>
      </c>
      <c r="F179" s="190" t="s">
        <v>1137</v>
      </c>
      <c r="G179" s="191" t="s">
        <v>176</v>
      </c>
      <c r="H179" s="192">
        <v>6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168</v>
      </c>
      <c r="AT179" s="200" t="s">
        <v>164</v>
      </c>
      <c r="AU179" s="200" t="s">
        <v>162</v>
      </c>
      <c r="AY179" s="18" t="s">
        <v>161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168</v>
      </c>
      <c r="BM179" s="200" t="s">
        <v>1169</v>
      </c>
    </row>
    <row r="180" spans="1:65" s="2" customFormat="1" ht="19.2">
      <c r="A180" s="35"/>
      <c r="B180" s="36"/>
      <c r="C180" s="37"/>
      <c r="D180" s="202" t="s">
        <v>170</v>
      </c>
      <c r="E180" s="37"/>
      <c r="F180" s="203" t="s">
        <v>1137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170</v>
      </c>
      <c r="AU180" s="18" t="s">
        <v>162</v>
      </c>
    </row>
    <row r="181" spans="1:65" s="2" customFormat="1" ht="16.5" customHeight="1">
      <c r="A181" s="35"/>
      <c r="B181" s="36"/>
      <c r="C181" s="188" t="s">
        <v>335</v>
      </c>
      <c r="D181" s="188" t="s">
        <v>164</v>
      </c>
      <c r="E181" s="189" t="s">
        <v>1170</v>
      </c>
      <c r="F181" s="190" t="s">
        <v>1171</v>
      </c>
      <c r="G181" s="191" t="s">
        <v>293</v>
      </c>
      <c r="H181" s="192">
        <v>5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45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168</v>
      </c>
      <c r="AT181" s="200" t="s">
        <v>164</v>
      </c>
      <c r="AU181" s="200" t="s">
        <v>162</v>
      </c>
      <c r="AY181" s="18" t="s">
        <v>161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88</v>
      </c>
      <c r="BK181" s="201">
        <f>ROUND(I181*H181,2)</f>
        <v>0</v>
      </c>
      <c r="BL181" s="18" t="s">
        <v>168</v>
      </c>
      <c r="BM181" s="200" t="s">
        <v>1172</v>
      </c>
    </row>
    <row r="182" spans="1:65" s="2" customFormat="1" ht="10.199999999999999">
      <c r="A182" s="35"/>
      <c r="B182" s="36"/>
      <c r="C182" s="37"/>
      <c r="D182" s="202" t="s">
        <v>170</v>
      </c>
      <c r="E182" s="37"/>
      <c r="F182" s="203" t="s">
        <v>1171</v>
      </c>
      <c r="G182" s="37"/>
      <c r="H182" s="37"/>
      <c r="I182" s="204"/>
      <c r="J182" s="37"/>
      <c r="K182" s="37"/>
      <c r="L182" s="40"/>
      <c r="M182" s="205"/>
      <c r="N182" s="206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170</v>
      </c>
      <c r="AU182" s="18" t="s">
        <v>162</v>
      </c>
    </row>
    <row r="183" spans="1:65" s="2" customFormat="1" ht="16.5" customHeight="1">
      <c r="A183" s="35"/>
      <c r="B183" s="36"/>
      <c r="C183" s="188" t="s">
        <v>343</v>
      </c>
      <c r="D183" s="188" t="s">
        <v>164</v>
      </c>
      <c r="E183" s="189" t="s">
        <v>1173</v>
      </c>
      <c r="F183" s="190" t="s">
        <v>1140</v>
      </c>
      <c r="G183" s="191" t="s">
        <v>293</v>
      </c>
      <c r="H183" s="192">
        <v>3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168</v>
      </c>
      <c r="AT183" s="200" t="s">
        <v>164</v>
      </c>
      <c r="AU183" s="200" t="s">
        <v>162</v>
      </c>
      <c r="AY183" s="18" t="s">
        <v>161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168</v>
      </c>
      <c r="BM183" s="200" t="s">
        <v>1174</v>
      </c>
    </row>
    <row r="184" spans="1:65" s="2" customFormat="1" ht="10.199999999999999">
      <c r="A184" s="35"/>
      <c r="B184" s="36"/>
      <c r="C184" s="37"/>
      <c r="D184" s="202" t="s">
        <v>170</v>
      </c>
      <c r="E184" s="37"/>
      <c r="F184" s="203" t="s">
        <v>1140</v>
      </c>
      <c r="G184" s="37"/>
      <c r="H184" s="37"/>
      <c r="I184" s="204"/>
      <c r="J184" s="37"/>
      <c r="K184" s="37"/>
      <c r="L184" s="40"/>
      <c r="M184" s="266"/>
      <c r="N184" s="267"/>
      <c r="O184" s="268"/>
      <c r="P184" s="268"/>
      <c r="Q184" s="268"/>
      <c r="R184" s="268"/>
      <c r="S184" s="268"/>
      <c r="T184" s="26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170</v>
      </c>
      <c r="AU184" s="18" t="s">
        <v>162</v>
      </c>
    </row>
    <row r="185" spans="1:65" s="2" customFormat="1" ht="6.9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qdfJuqA8CR+yfN0N+a0MiRtpMzewf7UI83OCVkeEY0Qb6nAkfVsKMlOnvqcipPXW0ijmsYfJscEOWMS9zW7+ig==" saltValue="vQvi1E/RMxE/3Bl9qQlyKOgxTsJMG0TVKuwKc7NZRonm6lx5JVnvcRD8rNCBSmdRqlFOpkIyVS8tsJSADzDNPQ==" spinCount="100000" sheet="1" objects="1" scenarios="1" formatColumns="0" formatRows="0" autoFilter="0"/>
  <autoFilter ref="C119:K184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96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1175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ROUND((SUM(BE125:BE240)),  2)</f>
        <v>0</v>
      </c>
      <c r="G33" s="35"/>
      <c r="H33" s="35"/>
      <c r="I33" s="125">
        <v>0.21</v>
      </c>
      <c r="J33" s="124">
        <f>ROUND(((SUM(BE125:BE240))*I33),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ROUND((SUM(BF125:BF240)),  2)</f>
        <v>0</v>
      </c>
      <c r="G34" s="35"/>
      <c r="H34" s="35"/>
      <c r="I34" s="125">
        <v>0.12</v>
      </c>
      <c r="J34" s="124">
        <f>ROUND(((SUM(BF125:BF240))*I34),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ROUND((SUM(BG125:BG240)),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ROUND((SUM(BH125:BH240)),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ROUND((SUM(BI125:BI240)),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SO-04 - Topení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J125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132</v>
      </c>
      <c r="E97" s="151"/>
      <c r="F97" s="151"/>
      <c r="G97" s="151"/>
      <c r="H97" s="151"/>
      <c r="I97" s="151"/>
      <c r="J97" s="152">
        <f>J126</f>
        <v>0</v>
      </c>
      <c r="K97" s="149"/>
      <c r="L97" s="153"/>
    </row>
    <row r="98" spans="1:31" s="10" customFormat="1" ht="19.95" customHeight="1">
      <c r="B98" s="154"/>
      <c r="C98" s="155"/>
      <c r="D98" s="156" t="s">
        <v>1176</v>
      </c>
      <c r="E98" s="157"/>
      <c r="F98" s="157"/>
      <c r="G98" s="157"/>
      <c r="H98" s="157"/>
      <c r="I98" s="157"/>
      <c r="J98" s="158">
        <f>J127</f>
        <v>0</v>
      </c>
      <c r="K98" s="155"/>
      <c r="L98" s="159"/>
    </row>
    <row r="99" spans="1:31" s="10" customFormat="1" ht="14.85" customHeight="1">
      <c r="B99" s="154"/>
      <c r="C99" s="155"/>
      <c r="D99" s="156" t="s">
        <v>1177</v>
      </c>
      <c r="E99" s="157"/>
      <c r="F99" s="157"/>
      <c r="G99" s="157"/>
      <c r="H99" s="157"/>
      <c r="I99" s="157"/>
      <c r="J99" s="158">
        <f>J128</f>
        <v>0</v>
      </c>
      <c r="K99" s="155"/>
      <c r="L99" s="159"/>
    </row>
    <row r="100" spans="1:31" s="10" customFormat="1" ht="14.85" customHeight="1">
      <c r="B100" s="154"/>
      <c r="C100" s="155"/>
      <c r="D100" s="156" t="s">
        <v>1178</v>
      </c>
      <c r="E100" s="157"/>
      <c r="F100" s="157"/>
      <c r="G100" s="157"/>
      <c r="H100" s="157"/>
      <c r="I100" s="157"/>
      <c r="J100" s="158">
        <f>J141</f>
        <v>0</v>
      </c>
      <c r="K100" s="155"/>
      <c r="L100" s="159"/>
    </row>
    <row r="101" spans="1:31" s="10" customFormat="1" ht="14.85" customHeight="1">
      <c r="B101" s="154"/>
      <c r="C101" s="155"/>
      <c r="D101" s="156" t="s">
        <v>1179</v>
      </c>
      <c r="E101" s="157"/>
      <c r="F101" s="157"/>
      <c r="G101" s="157"/>
      <c r="H101" s="157"/>
      <c r="I101" s="157"/>
      <c r="J101" s="158">
        <f>J174</f>
        <v>0</v>
      </c>
      <c r="K101" s="155"/>
      <c r="L101" s="159"/>
    </row>
    <row r="102" spans="1:31" s="10" customFormat="1" ht="14.85" customHeight="1">
      <c r="B102" s="154"/>
      <c r="C102" s="155"/>
      <c r="D102" s="156" t="s">
        <v>1180</v>
      </c>
      <c r="E102" s="157"/>
      <c r="F102" s="157"/>
      <c r="G102" s="157"/>
      <c r="H102" s="157"/>
      <c r="I102" s="157"/>
      <c r="J102" s="158">
        <f>J203</f>
        <v>0</v>
      </c>
      <c r="K102" s="155"/>
      <c r="L102" s="159"/>
    </row>
    <row r="103" spans="1:31" s="10" customFormat="1" ht="14.85" customHeight="1">
      <c r="B103" s="154"/>
      <c r="C103" s="155"/>
      <c r="D103" s="156" t="s">
        <v>1181</v>
      </c>
      <c r="E103" s="157"/>
      <c r="F103" s="157"/>
      <c r="G103" s="157"/>
      <c r="H103" s="157"/>
      <c r="I103" s="157"/>
      <c r="J103" s="158">
        <f>J218</f>
        <v>0</v>
      </c>
      <c r="K103" s="155"/>
      <c r="L103" s="159"/>
    </row>
    <row r="104" spans="1:31" s="10" customFormat="1" ht="14.85" customHeight="1">
      <c r="B104" s="154"/>
      <c r="C104" s="155"/>
      <c r="D104" s="156" t="s">
        <v>1182</v>
      </c>
      <c r="E104" s="157"/>
      <c r="F104" s="157"/>
      <c r="G104" s="157"/>
      <c r="H104" s="157"/>
      <c r="I104" s="157"/>
      <c r="J104" s="158">
        <f>J231</f>
        <v>0</v>
      </c>
      <c r="K104" s="155"/>
      <c r="L104" s="159"/>
    </row>
    <row r="105" spans="1:31" s="9" customFormat="1" ht="24.9" customHeight="1">
      <c r="B105" s="148"/>
      <c r="C105" s="149"/>
      <c r="D105" s="150" t="s">
        <v>1183</v>
      </c>
      <c r="E105" s="151"/>
      <c r="F105" s="151"/>
      <c r="G105" s="151"/>
      <c r="H105" s="151"/>
      <c r="I105" s="151"/>
      <c r="J105" s="152">
        <f>J238</f>
        <v>0</v>
      </c>
      <c r="K105" s="149"/>
      <c r="L105" s="153"/>
    </row>
    <row r="106" spans="1:31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31" s="2" customFormat="1" ht="6.9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24.9" customHeight="1">
      <c r="A112" s="35"/>
      <c r="B112" s="36"/>
      <c r="C112" s="24" t="s">
        <v>146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2" customHeight="1">
      <c r="A114" s="35"/>
      <c r="B114" s="36"/>
      <c r="C114" s="30" t="s">
        <v>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6.5" customHeight="1">
      <c r="A115" s="35"/>
      <c r="B115" s="36"/>
      <c r="C115" s="37"/>
      <c r="D115" s="37"/>
      <c r="E115" s="318" t="str">
        <f>E7</f>
        <v>Fara Velká Bíteš, přístavba farního sálu</v>
      </c>
      <c r="F115" s="319"/>
      <c r="G115" s="319"/>
      <c r="H115" s="319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2" customHeight="1">
      <c r="A116" s="35"/>
      <c r="B116" s="36"/>
      <c r="C116" s="30" t="s">
        <v>116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6.5" customHeight="1">
      <c r="A117" s="35"/>
      <c r="B117" s="36"/>
      <c r="C117" s="37"/>
      <c r="D117" s="37"/>
      <c r="E117" s="270" t="str">
        <f>E9</f>
        <v>SO-04 - Topení</v>
      </c>
      <c r="F117" s="320"/>
      <c r="G117" s="320"/>
      <c r="H117" s="320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20</v>
      </c>
      <c r="D119" s="37"/>
      <c r="E119" s="37"/>
      <c r="F119" s="28" t="str">
        <f>F12</f>
        <v>Kostelní 71, Velká Bíteš, č.p. 102, 103</v>
      </c>
      <c r="G119" s="37"/>
      <c r="H119" s="37"/>
      <c r="I119" s="30" t="s">
        <v>22</v>
      </c>
      <c r="J119" s="67" t="str">
        <f>IF(J12="","",J12)</f>
        <v>4. 2. 2025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25.65" customHeight="1">
      <c r="A121" s="35"/>
      <c r="B121" s="36"/>
      <c r="C121" s="30" t="s">
        <v>24</v>
      </c>
      <c r="D121" s="37"/>
      <c r="E121" s="37"/>
      <c r="F121" s="28" t="str">
        <f>E15</f>
        <v>Římskokatolická farnost Velká Bíteš</v>
      </c>
      <c r="G121" s="37"/>
      <c r="H121" s="37"/>
      <c r="I121" s="30" t="s">
        <v>31</v>
      </c>
      <c r="J121" s="33" t="str">
        <f>E21</f>
        <v>A77 architektonický ateliér Brno,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15" customHeight="1">
      <c r="A122" s="35"/>
      <c r="B122" s="36"/>
      <c r="C122" s="30" t="s">
        <v>29</v>
      </c>
      <c r="D122" s="37"/>
      <c r="E122" s="37"/>
      <c r="F122" s="28" t="str">
        <f>IF(E18="","",E18)</f>
        <v>Vyplň údaj</v>
      </c>
      <c r="G122" s="37"/>
      <c r="H122" s="37"/>
      <c r="I122" s="30" t="s">
        <v>36</v>
      </c>
      <c r="J122" s="33" t="str">
        <f>E24</f>
        <v>Ing. Ladislav Kopecký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11" customFormat="1" ht="29.25" customHeight="1">
      <c r="A124" s="160"/>
      <c r="B124" s="161"/>
      <c r="C124" s="162" t="s">
        <v>147</v>
      </c>
      <c r="D124" s="163" t="s">
        <v>65</v>
      </c>
      <c r="E124" s="163" t="s">
        <v>61</v>
      </c>
      <c r="F124" s="163" t="s">
        <v>62</v>
      </c>
      <c r="G124" s="163" t="s">
        <v>148</v>
      </c>
      <c r="H124" s="163" t="s">
        <v>149</v>
      </c>
      <c r="I124" s="163" t="s">
        <v>150</v>
      </c>
      <c r="J124" s="164" t="s">
        <v>120</v>
      </c>
      <c r="K124" s="165" t="s">
        <v>151</v>
      </c>
      <c r="L124" s="166"/>
      <c r="M124" s="76" t="s">
        <v>1</v>
      </c>
      <c r="N124" s="77" t="s">
        <v>44</v>
      </c>
      <c r="O124" s="77" t="s">
        <v>152</v>
      </c>
      <c r="P124" s="77" t="s">
        <v>153</v>
      </c>
      <c r="Q124" s="77" t="s">
        <v>154</v>
      </c>
      <c r="R124" s="77" t="s">
        <v>155</v>
      </c>
      <c r="S124" s="77" t="s">
        <v>156</v>
      </c>
      <c r="T124" s="78" t="s">
        <v>157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3" s="2" customFormat="1" ht="22.8" customHeight="1">
      <c r="A125" s="35"/>
      <c r="B125" s="36"/>
      <c r="C125" s="83" t="s">
        <v>158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P126+P238</f>
        <v>0</v>
      </c>
      <c r="Q125" s="80"/>
      <c r="R125" s="169">
        <f>R126+R238</f>
        <v>0</v>
      </c>
      <c r="S125" s="80"/>
      <c r="T125" s="170">
        <f>T126+T238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79</v>
      </c>
      <c r="AU125" s="18" t="s">
        <v>122</v>
      </c>
      <c r="BK125" s="171">
        <f>BK126+BK238</f>
        <v>0</v>
      </c>
    </row>
    <row r="126" spans="1:63" s="12" customFormat="1" ht="25.95" customHeight="1">
      <c r="B126" s="172"/>
      <c r="C126" s="173"/>
      <c r="D126" s="174" t="s">
        <v>79</v>
      </c>
      <c r="E126" s="175" t="s">
        <v>605</v>
      </c>
      <c r="F126" s="175" t="s">
        <v>606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</f>
        <v>0</v>
      </c>
      <c r="Q126" s="180"/>
      <c r="R126" s="181">
        <f>R127</f>
        <v>0</v>
      </c>
      <c r="S126" s="180"/>
      <c r="T126" s="182">
        <f>T127</f>
        <v>0</v>
      </c>
      <c r="AR126" s="183" t="s">
        <v>90</v>
      </c>
      <c r="AT126" s="184" t="s">
        <v>79</v>
      </c>
      <c r="AU126" s="184" t="s">
        <v>80</v>
      </c>
      <c r="AY126" s="183" t="s">
        <v>161</v>
      </c>
      <c r="BK126" s="185">
        <f>BK127</f>
        <v>0</v>
      </c>
    </row>
    <row r="127" spans="1:63" s="12" customFormat="1" ht="22.8" customHeight="1">
      <c r="B127" s="172"/>
      <c r="C127" s="173"/>
      <c r="D127" s="174" t="s">
        <v>79</v>
      </c>
      <c r="E127" s="186" t="s">
        <v>1184</v>
      </c>
      <c r="F127" s="186" t="s">
        <v>1185</v>
      </c>
      <c r="G127" s="173"/>
      <c r="H127" s="173"/>
      <c r="I127" s="176"/>
      <c r="J127" s="187">
        <f>BK127</f>
        <v>0</v>
      </c>
      <c r="K127" s="173"/>
      <c r="L127" s="178"/>
      <c r="M127" s="179"/>
      <c r="N127" s="180"/>
      <c r="O127" s="180"/>
      <c r="P127" s="181">
        <f>P128+P141+P174+P203+P218+P231</f>
        <v>0</v>
      </c>
      <c r="Q127" s="180"/>
      <c r="R127" s="181">
        <f>R128+R141+R174+R203+R218+R231</f>
        <v>0</v>
      </c>
      <c r="S127" s="180"/>
      <c r="T127" s="182">
        <f>T128+T141+T174+T203+T218+T231</f>
        <v>0</v>
      </c>
      <c r="AR127" s="183" t="s">
        <v>90</v>
      </c>
      <c r="AT127" s="184" t="s">
        <v>79</v>
      </c>
      <c r="AU127" s="184" t="s">
        <v>88</v>
      </c>
      <c r="AY127" s="183" t="s">
        <v>161</v>
      </c>
      <c r="BK127" s="185">
        <f>BK128+BK141+BK174+BK203+BK218+BK231</f>
        <v>0</v>
      </c>
    </row>
    <row r="128" spans="1:63" s="12" customFormat="1" ht="20.85" customHeight="1">
      <c r="B128" s="172"/>
      <c r="C128" s="173"/>
      <c r="D128" s="174" t="s">
        <v>79</v>
      </c>
      <c r="E128" s="186" t="s">
        <v>1186</v>
      </c>
      <c r="F128" s="186" t="s">
        <v>1185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SUM(P129:P140)</f>
        <v>0</v>
      </c>
      <c r="Q128" s="180"/>
      <c r="R128" s="181">
        <f>SUM(R129:R140)</f>
        <v>0</v>
      </c>
      <c r="S128" s="180"/>
      <c r="T128" s="182">
        <f>SUM(T129:T140)</f>
        <v>0</v>
      </c>
      <c r="AR128" s="183" t="s">
        <v>88</v>
      </c>
      <c r="AT128" s="184" t="s">
        <v>79</v>
      </c>
      <c r="AU128" s="184" t="s">
        <v>90</v>
      </c>
      <c r="AY128" s="183" t="s">
        <v>161</v>
      </c>
      <c r="BK128" s="185">
        <f>SUM(BK129:BK140)</f>
        <v>0</v>
      </c>
    </row>
    <row r="129" spans="1:65" s="2" customFormat="1" ht="16.5" customHeight="1">
      <c r="A129" s="35"/>
      <c r="B129" s="36"/>
      <c r="C129" s="188" t="s">
        <v>88</v>
      </c>
      <c r="D129" s="188" t="s">
        <v>164</v>
      </c>
      <c r="E129" s="189" t="s">
        <v>1187</v>
      </c>
      <c r="F129" s="190" t="s">
        <v>1188</v>
      </c>
      <c r="G129" s="191" t="s">
        <v>1189</v>
      </c>
      <c r="H129" s="192">
        <v>4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45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168</v>
      </c>
      <c r="AT129" s="200" t="s">
        <v>164</v>
      </c>
      <c r="AU129" s="200" t="s">
        <v>162</v>
      </c>
      <c r="AY129" s="18" t="s">
        <v>161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88</v>
      </c>
      <c r="BK129" s="201">
        <f>ROUND(I129*H129,2)</f>
        <v>0</v>
      </c>
      <c r="BL129" s="18" t="s">
        <v>168</v>
      </c>
      <c r="BM129" s="200" t="s">
        <v>1190</v>
      </c>
    </row>
    <row r="130" spans="1:65" s="2" customFormat="1" ht="10.199999999999999">
      <c r="A130" s="35"/>
      <c r="B130" s="36"/>
      <c r="C130" s="37"/>
      <c r="D130" s="202" t="s">
        <v>170</v>
      </c>
      <c r="E130" s="37"/>
      <c r="F130" s="203" t="s">
        <v>1188</v>
      </c>
      <c r="G130" s="37"/>
      <c r="H130" s="37"/>
      <c r="I130" s="204"/>
      <c r="J130" s="37"/>
      <c r="K130" s="37"/>
      <c r="L130" s="40"/>
      <c r="M130" s="205"/>
      <c r="N130" s="206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170</v>
      </c>
      <c r="AU130" s="18" t="s">
        <v>162</v>
      </c>
    </row>
    <row r="131" spans="1:65" s="2" customFormat="1" ht="16.5" customHeight="1">
      <c r="A131" s="35"/>
      <c r="B131" s="36"/>
      <c r="C131" s="188" t="s">
        <v>90</v>
      </c>
      <c r="D131" s="188" t="s">
        <v>164</v>
      </c>
      <c r="E131" s="189" t="s">
        <v>1191</v>
      </c>
      <c r="F131" s="190" t="s">
        <v>1192</v>
      </c>
      <c r="G131" s="191" t="s">
        <v>1189</v>
      </c>
      <c r="H131" s="192">
        <v>6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45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168</v>
      </c>
      <c r="AT131" s="200" t="s">
        <v>164</v>
      </c>
      <c r="AU131" s="200" t="s">
        <v>162</v>
      </c>
      <c r="AY131" s="18" t="s">
        <v>161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88</v>
      </c>
      <c r="BK131" s="201">
        <f>ROUND(I131*H131,2)</f>
        <v>0</v>
      </c>
      <c r="BL131" s="18" t="s">
        <v>168</v>
      </c>
      <c r="BM131" s="200" t="s">
        <v>1193</v>
      </c>
    </row>
    <row r="132" spans="1:65" s="2" customFormat="1" ht="10.199999999999999">
      <c r="A132" s="35"/>
      <c r="B132" s="36"/>
      <c r="C132" s="37"/>
      <c r="D132" s="202" t="s">
        <v>170</v>
      </c>
      <c r="E132" s="37"/>
      <c r="F132" s="203" t="s">
        <v>1192</v>
      </c>
      <c r="G132" s="37"/>
      <c r="H132" s="37"/>
      <c r="I132" s="204"/>
      <c r="J132" s="37"/>
      <c r="K132" s="37"/>
      <c r="L132" s="40"/>
      <c r="M132" s="205"/>
      <c r="N132" s="206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170</v>
      </c>
      <c r="AU132" s="18" t="s">
        <v>162</v>
      </c>
    </row>
    <row r="133" spans="1:65" s="2" customFormat="1" ht="16.5" customHeight="1">
      <c r="A133" s="35"/>
      <c r="B133" s="36"/>
      <c r="C133" s="188" t="s">
        <v>162</v>
      </c>
      <c r="D133" s="188" t="s">
        <v>164</v>
      </c>
      <c r="E133" s="189" t="s">
        <v>1194</v>
      </c>
      <c r="F133" s="190" t="s">
        <v>1195</v>
      </c>
      <c r="G133" s="191" t="s">
        <v>1189</v>
      </c>
      <c r="H133" s="192">
        <v>24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45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168</v>
      </c>
      <c r="AT133" s="200" t="s">
        <v>164</v>
      </c>
      <c r="AU133" s="200" t="s">
        <v>162</v>
      </c>
      <c r="AY133" s="18" t="s">
        <v>161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88</v>
      </c>
      <c r="BK133" s="201">
        <f>ROUND(I133*H133,2)</f>
        <v>0</v>
      </c>
      <c r="BL133" s="18" t="s">
        <v>168</v>
      </c>
      <c r="BM133" s="200" t="s">
        <v>1196</v>
      </c>
    </row>
    <row r="134" spans="1:65" s="2" customFormat="1" ht="10.199999999999999">
      <c r="A134" s="35"/>
      <c r="B134" s="36"/>
      <c r="C134" s="37"/>
      <c r="D134" s="202" t="s">
        <v>170</v>
      </c>
      <c r="E134" s="37"/>
      <c r="F134" s="203" t="s">
        <v>1195</v>
      </c>
      <c r="G134" s="37"/>
      <c r="H134" s="37"/>
      <c r="I134" s="204"/>
      <c r="J134" s="37"/>
      <c r="K134" s="37"/>
      <c r="L134" s="40"/>
      <c r="M134" s="205"/>
      <c r="N134" s="206"/>
      <c r="O134" s="72"/>
      <c r="P134" s="72"/>
      <c r="Q134" s="72"/>
      <c r="R134" s="72"/>
      <c r="S134" s="72"/>
      <c r="T134" s="73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170</v>
      </c>
      <c r="AU134" s="18" t="s">
        <v>162</v>
      </c>
    </row>
    <row r="135" spans="1:65" s="2" customFormat="1" ht="16.5" customHeight="1">
      <c r="A135" s="35"/>
      <c r="B135" s="36"/>
      <c r="C135" s="188" t="s">
        <v>168</v>
      </c>
      <c r="D135" s="188" t="s">
        <v>164</v>
      </c>
      <c r="E135" s="189" t="s">
        <v>1197</v>
      </c>
      <c r="F135" s="190" t="s">
        <v>1198</v>
      </c>
      <c r="G135" s="191" t="s">
        <v>1189</v>
      </c>
      <c r="H135" s="192">
        <v>2</v>
      </c>
      <c r="I135" s="193"/>
      <c r="J135" s="194">
        <f>ROUND(I135*H135,2)</f>
        <v>0</v>
      </c>
      <c r="K135" s="195"/>
      <c r="L135" s="40"/>
      <c r="M135" s="196" t="s">
        <v>1</v>
      </c>
      <c r="N135" s="197" t="s">
        <v>45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168</v>
      </c>
      <c r="AT135" s="200" t="s">
        <v>164</v>
      </c>
      <c r="AU135" s="200" t="s">
        <v>162</v>
      </c>
      <c r="AY135" s="18" t="s">
        <v>161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8" t="s">
        <v>88</v>
      </c>
      <c r="BK135" s="201">
        <f>ROUND(I135*H135,2)</f>
        <v>0</v>
      </c>
      <c r="BL135" s="18" t="s">
        <v>168</v>
      </c>
      <c r="BM135" s="200" t="s">
        <v>1199</v>
      </c>
    </row>
    <row r="136" spans="1:65" s="2" customFormat="1" ht="10.199999999999999">
      <c r="A136" s="35"/>
      <c r="B136" s="36"/>
      <c r="C136" s="37"/>
      <c r="D136" s="202" t="s">
        <v>170</v>
      </c>
      <c r="E136" s="37"/>
      <c r="F136" s="203" t="s">
        <v>1198</v>
      </c>
      <c r="G136" s="37"/>
      <c r="H136" s="37"/>
      <c r="I136" s="204"/>
      <c r="J136" s="37"/>
      <c r="K136" s="37"/>
      <c r="L136" s="40"/>
      <c r="M136" s="205"/>
      <c r="N136" s="206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170</v>
      </c>
      <c r="AU136" s="18" t="s">
        <v>162</v>
      </c>
    </row>
    <row r="137" spans="1:65" s="2" customFormat="1" ht="16.5" customHeight="1">
      <c r="A137" s="35"/>
      <c r="B137" s="36"/>
      <c r="C137" s="188" t="s">
        <v>190</v>
      </c>
      <c r="D137" s="188" t="s">
        <v>164</v>
      </c>
      <c r="E137" s="189" t="s">
        <v>1200</v>
      </c>
      <c r="F137" s="190" t="s">
        <v>1201</v>
      </c>
      <c r="G137" s="191" t="s">
        <v>1189</v>
      </c>
      <c r="H137" s="192">
        <v>6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45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168</v>
      </c>
      <c r="AT137" s="200" t="s">
        <v>164</v>
      </c>
      <c r="AU137" s="200" t="s">
        <v>162</v>
      </c>
      <c r="AY137" s="18" t="s">
        <v>161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88</v>
      </c>
      <c r="BK137" s="201">
        <f>ROUND(I137*H137,2)</f>
        <v>0</v>
      </c>
      <c r="BL137" s="18" t="s">
        <v>168</v>
      </c>
      <c r="BM137" s="200" t="s">
        <v>1202</v>
      </c>
    </row>
    <row r="138" spans="1:65" s="2" customFormat="1" ht="10.199999999999999">
      <c r="A138" s="35"/>
      <c r="B138" s="36"/>
      <c r="C138" s="37"/>
      <c r="D138" s="202" t="s">
        <v>170</v>
      </c>
      <c r="E138" s="37"/>
      <c r="F138" s="203" t="s">
        <v>1201</v>
      </c>
      <c r="G138" s="37"/>
      <c r="H138" s="37"/>
      <c r="I138" s="204"/>
      <c r="J138" s="37"/>
      <c r="K138" s="37"/>
      <c r="L138" s="40"/>
      <c r="M138" s="205"/>
      <c r="N138" s="206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170</v>
      </c>
      <c r="AU138" s="18" t="s">
        <v>162</v>
      </c>
    </row>
    <row r="139" spans="1:65" s="2" customFormat="1" ht="16.5" customHeight="1">
      <c r="A139" s="35"/>
      <c r="B139" s="36"/>
      <c r="C139" s="188" t="s">
        <v>196</v>
      </c>
      <c r="D139" s="188" t="s">
        <v>164</v>
      </c>
      <c r="E139" s="189" t="s">
        <v>1203</v>
      </c>
      <c r="F139" s="190" t="s">
        <v>1204</v>
      </c>
      <c r="G139" s="191" t="s">
        <v>1189</v>
      </c>
      <c r="H139" s="192">
        <v>8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45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168</v>
      </c>
      <c r="AT139" s="200" t="s">
        <v>164</v>
      </c>
      <c r="AU139" s="200" t="s">
        <v>162</v>
      </c>
      <c r="AY139" s="18" t="s">
        <v>161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88</v>
      </c>
      <c r="BK139" s="201">
        <f>ROUND(I139*H139,2)</f>
        <v>0</v>
      </c>
      <c r="BL139" s="18" t="s">
        <v>168</v>
      </c>
      <c r="BM139" s="200" t="s">
        <v>1205</v>
      </c>
    </row>
    <row r="140" spans="1:65" s="2" customFormat="1" ht="10.199999999999999">
      <c r="A140" s="35"/>
      <c r="B140" s="36"/>
      <c r="C140" s="37"/>
      <c r="D140" s="202" t="s">
        <v>170</v>
      </c>
      <c r="E140" s="37"/>
      <c r="F140" s="203" t="s">
        <v>1204</v>
      </c>
      <c r="G140" s="37"/>
      <c r="H140" s="37"/>
      <c r="I140" s="204"/>
      <c r="J140" s="37"/>
      <c r="K140" s="37"/>
      <c r="L140" s="40"/>
      <c r="M140" s="205"/>
      <c r="N140" s="206"/>
      <c r="O140" s="72"/>
      <c r="P140" s="72"/>
      <c r="Q140" s="72"/>
      <c r="R140" s="72"/>
      <c r="S140" s="72"/>
      <c r="T140" s="73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170</v>
      </c>
      <c r="AU140" s="18" t="s">
        <v>162</v>
      </c>
    </row>
    <row r="141" spans="1:65" s="12" customFormat="1" ht="20.85" customHeight="1">
      <c r="B141" s="172"/>
      <c r="C141" s="173"/>
      <c r="D141" s="174" t="s">
        <v>79</v>
      </c>
      <c r="E141" s="186" t="s">
        <v>1206</v>
      </c>
      <c r="F141" s="186" t="s">
        <v>1207</v>
      </c>
      <c r="G141" s="173"/>
      <c r="H141" s="173"/>
      <c r="I141" s="176"/>
      <c r="J141" s="187">
        <f>BK141</f>
        <v>0</v>
      </c>
      <c r="K141" s="173"/>
      <c r="L141" s="178"/>
      <c r="M141" s="179"/>
      <c r="N141" s="180"/>
      <c r="O141" s="180"/>
      <c r="P141" s="181">
        <f>SUM(P142:P173)</f>
        <v>0</v>
      </c>
      <c r="Q141" s="180"/>
      <c r="R141" s="181">
        <f>SUM(R142:R173)</f>
        <v>0</v>
      </c>
      <c r="S141" s="180"/>
      <c r="T141" s="182">
        <f>SUM(T142:T173)</f>
        <v>0</v>
      </c>
      <c r="AR141" s="183" t="s">
        <v>90</v>
      </c>
      <c r="AT141" s="184" t="s">
        <v>79</v>
      </c>
      <c r="AU141" s="184" t="s">
        <v>90</v>
      </c>
      <c r="AY141" s="183" t="s">
        <v>161</v>
      </c>
      <c r="BK141" s="185">
        <f>SUM(BK142:BK173)</f>
        <v>0</v>
      </c>
    </row>
    <row r="142" spans="1:65" s="2" customFormat="1" ht="16.5" customHeight="1">
      <c r="A142" s="35"/>
      <c r="B142" s="36"/>
      <c r="C142" s="188" t="s">
        <v>202</v>
      </c>
      <c r="D142" s="188" t="s">
        <v>164</v>
      </c>
      <c r="E142" s="189" t="s">
        <v>1208</v>
      </c>
      <c r="F142" s="190" t="s">
        <v>1209</v>
      </c>
      <c r="G142" s="191" t="s">
        <v>233</v>
      </c>
      <c r="H142" s="192">
        <v>2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260</v>
      </c>
      <c r="AT142" s="200" t="s">
        <v>164</v>
      </c>
      <c r="AU142" s="200" t="s">
        <v>162</v>
      </c>
      <c r="AY142" s="18" t="s">
        <v>161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260</v>
      </c>
      <c r="BM142" s="200" t="s">
        <v>1210</v>
      </c>
    </row>
    <row r="143" spans="1:65" s="2" customFormat="1" ht="10.199999999999999">
      <c r="A143" s="35"/>
      <c r="B143" s="36"/>
      <c r="C143" s="37"/>
      <c r="D143" s="202" t="s">
        <v>170</v>
      </c>
      <c r="E143" s="37"/>
      <c r="F143" s="203" t="s">
        <v>1209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170</v>
      </c>
      <c r="AU143" s="18" t="s">
        <v>162</v>
      </c>
    </row>
    <row r="144" spans="1:65" s="2" customFormat="1" ht="21.75" customHeight="1">
      <c r="A144" s="35"/>
      <c r="B144" s="36"/>
      <c r="C144" s="188" t="s">
        <v>208</v>
      </c>
      <c r="D144" s="188" t="s">
        <v>164</v>
      </c>
      <c r="E144" s="189" t="s">
        <v>1211</v>
      </c>
      <c r="F144" s="190" t="s">
        <v>1212</v>
      </c>
      <c r="G144" s="191" t="s">
        <v>211</v>
      </c>
      <c r="H144" s="192">
        <v>758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260</v>
      </c>
      <c r="AT144" s="200" t="s">
        <v>164</v>
      </c>
      <c r="AU144" s="200" t="s">
        <v>162</v>
      </c>
      <c r="AY144" s="18" t="s">
        <v>161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260</v>
      </c>
      <c r="BM144" s="200" t="s">
        <v>1213</v>
      </c>
    </row>
    <row r="145" spans="1:65" s="2" customFormat="1" ht="10.199999999999999">
      <c r="A145" s="35"/>
      <c r="B145" s="36"/>
      <c r="C145" s="37"/>
      <c r="D145" s="202" t="s">
        <v>170</v>
      </c>
      <c r="E145" s="37"/>
      <c r="F145" s="203" t="s">
        <v>1212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170</v>
      </c>
      <c r="AU145" s="18" t="s">
        <v>162</v>
      </c>
    </row>
    <row r="146" spans="1:65" s="2" customFormat="1" ht="16.5" customHeight="1">
      <c r="A146" s="35"/>
      <c r="B146" s="36"/>
      <c r="C146" s="188" t="s">
        <v>216</v>
      </c>
      <c r="D146" s="188" t="s">
        <v>164</v>
      </c>
      <c r="E146" s="189" t="s">
        <v>1214</v>
      </c>
      <c r="F146" s="190" t="s">
        <v>1215</v>
      </c>
      <c r="G146" s="191" t="s">
        <v>233</v>
      </c>
      <c r="H146" s="192">
        <v>2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260</v>
      </c>
      <c r="AT146" s="200" t="s">
        <v>164</v>
      </c>
      <c r="AU146" s="200" t="s">
        <v>162</v>
      </c>
      <c r="AY146" s="18" t="s">
        <v>161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260</v>
      </c>
      <c r="BM146" s="200" t="s">
        <v>1216</v>
      </c>
    </row>
    <row r="147" spans="1:65" s="2" customFormat="1" ht="10.199999999999999">
      <c r="A147" s="35"/>
      <c r="B147" s="36"/>
      <c r="C147" s="37"/>
      <c r="D147" s="202" t="s">
        <v>170</v>
      </c>
      <c r="E147" s="37"/>
      <c r="F147" s="203" t="s">
        <v>1215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170</v>
      </c>
      <c r="AU147" s="18" t="s">
        <v>162</v>
      </c>
    </row>
    <row r="148" spans="1:65" s="2" customFormat="1" ht="21.75" customHeight="1">
      <c r="A148" s="35"/>
      <c r="B148" s="36"/>
      <c r="C148" s="188" t="s">
        <v>223</v>
      </c>
      <c r="D148" s="188" t="s">
        <v>164</v>
      </c>
      <c r="E148" s="189" t="s">
        <v>1217</v>
      </c>
      <c r="F148" s="190" t="s">
        <v>1218</v>
      </c>
      <c r="G148" s="191" t="s">
        <v>655</v>
      </c>
      <c r="H148" s="261"/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260</v>
      </c>
      <c r="AT148" s="200" t="s">
        <v>164</v>
      </c>
      <c r="AU148" s="200" t="s">
        <v>162</v>
      </c>
      <c r="AY148" s="18" t="s">
        <v>161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260</v>
      </c>
      <c r="BM148" s="200" t="s">
        <v>1219</v>
      </c>
    </row>
    <row r="149" spans="1:65" s="2" customFormat="1" ht="10.199999999999999">
      <c r="A149" s="35"/>
      <c r="B149" s="36"/>
      <c r="C149" s="37"/>
      <c r="D149" s="202" t="s">
        <v>170</v>
      </c>
      <c r="E149" s="37"/>
      <c r="F149" s="203" t="s">
        <v>1218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170</v>
      </c>
      <c r="AU149" s="18" t="s">
        <v>162</v>
      </c>
    </row>
    <row r="150" spans="1:65" s="2" customFormat="1" ht="21.75" customHeight="1">
      <c r="A150" s="35"/>
      <c r="B150" s="36"/>
      <c r="C150" s="188" t="s">
        <v>230</v>
      </c>
      <c r="D150" s="188" t="s">
        <v>164</v>
      </c>
      <c r="E150" s="189" t="s">
        <v>1220</v>
      </c>
      <c r="F150" s="190" t="s">
        <v>1221</v>
      </c>
      <c r="G150" s="191" t="s">
        <v>655</v>
      </c>
      <c r="H150" s="261"/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260</v>
      </c>
      <c r="AT150" s="200" t="s">
        <v>164</v>
      </c>
      <c r="AU150" s="200" t="s">
        <v>162</v>
      </c>
      <c r="AY150" s="18" t="s">
        <v>161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260</v>
      </c>
      <c r="BM150" s="200" t="s">
        <v>1222</v>
      </c>
    </row>
    <row r="151" spans="1:65" s="2" customFormat="1" ht="10.199999999999999">
      <c r="A151" s="35"/>
      <c r="B151" s="36"/>
      <c r="C151" s="37"/>
      <c r="D151" s="202" t="s">
        <v>170</v>
      </c>
      <c r="E151" s="37"/>
      <c r="F151" s="203" t="s">
        <v>1221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170</v>
      </c>
      <c r="AU151" s="18" t="s">
        <v>162</v>
      </c>
    </row>
    <row r="152" spans="1:65" s="2" customFormat="1" ht="16.5" customHeight="1">
      <c r="A152" s="35"/>
      <c r="B152" s="36"/>
      <c r="C152" s="188" t="s">
        <v>8</v>
      </c>
      <c r="D152" s="188" t="s">
        <v>164</v>
      </c>
      <c r="E152" s="189" t="s">
        <v>1223</v>
      </c>
      <c r="F152" s="190" t="s">
        <v>1224</v>
      </c>
      <c r="G152" s="191" t="s">
        <v>211</v>
      </c>
      <c r="H152" s="192">
        <v>758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260</v>
      </c>
      <c r="AT152" s="200" t="s">
        <v>164</v>
      </c>
      <c r="AU152" s="200" t="s">
        <v>162</v>
      </c>
      <c r="AY152" s="18" t="s">
        <v>161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260</v>
      </c>
      <c r="BM152" s="200" t="s">
        <v>1225</v>
      </c>
    </row>
    <row r="153" spans="1:65" s="2" customFormat="1" ht="10.199999999999999">
      <c r="A153" s="35"/>
      <c r="B153" s="36"/>
      <c r="C153" s="37"/>
      <c r="D153" s="202" t="s">
        <v>170</v>
      </c>
      <c r="E153" s="37"/>
      <c r="F153" s="203" t="s">
        <v>1224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170</v>
      </c>
      <c r="AU153" s="18" t="s">
        <v>162</v>
      </c>
    </row>
    <row r="154" spans="1:65" s="2" customFormat="1" ht="21.75" customHeight="1">
      <c r="A154" s="35"/>
      <c r="B154" s="36"/>
      <c r="C154" s="188" t="s">
        <v>242</v>
      </c>
      <c r="D154" s="188" t="s">
        <v>164</v>
      </c>
      <c r="E154" s="189" t="s">
        <v>1226</v>
      </c>
      <c r="F154" s="190" t="s">
        <v>1227</v>
      </c>
      <c r="G154" s="191" t="s">
        <v>233</v>
      </c>
      <c r="H154" s="192">
        <v>1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260</v>
      </c>
      <c r="AT154" s="200" t="s">
        <v>164</v>
      </c>
      <c r="AU154" s="200" t="s">
        <v>162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260</v>
      </c>
      <c r="BM154" s="200" t="s">
        <v>1228</v>
      </c>
    </row>
    <row r="155" spans="1:65" s="2" customFormat="1" ht="10.199999999999999">
      <c r="A155" s="35"/>
      <c r="B155" s="36"/>
      <c r="C155" s="37"/>
      <c r="D155" s="202" t="s">
        <v>170</v>
      </c>
      <c r="E155" s="37"/>
      <c r="F155" s="203" t="s">
        <v>1227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162</v>
      </c>
    </row>
    <row r="156" spans="1:65" s="2" customFormat="1" ht="16.5" customHeight="1">
      <c r="A156" s="35"/>
      <c r="B156" s="36"/>
      <c r="C156" s="188" t="s">
        <v>248</v>
      </c>
      <c r="D156" s="188" t="s">
        <v>164</v>
      </c>
      <c r="E156" s="189" t="s">
        <v>1229</v>
      </c>
      <c r="F156" s="190" t="s">
        <v>1230</v>
      </c>
      <c r="G156" s="191" t="s">
        <v>1231</v>
      </c>
      <c r="H156" s="192">
        <v>1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260</v>
      </c>
      <c r="AT156" s="200" t="s">
        <v>164</v>
      </c>
      <c r="AU156" s="200" t="s">
        <v>162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260</v>
      </c>
      <c r="BM156" s="200" t="s">
        <v>1232</v>
      </c>
    </row>
    <row r="157" spans="1:65" s="2" customFormat="1" ht="10.199999999999999">
      <c r="A157" s="35"/>
      <c r="B157" s="36"/>
      <c r="C157" s="37"/>
      <c r="D157" s="202" t="s">
        <v>170</v>
      </c>
      <c r="E157" s="37"/>
      <c r="F157" s="203" t="s">
        <v>1230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162</v>
      </c>
    </row>
    <row r="158" spans="1:65" s="2" customFormat="1" ht="21.75" customHeight="1">
      <c r="A158" s="35"/>
      <c r="B158" s="36"/>
      <c r="C158" s="188" t="s">
        <v>254</v>
      </c>
      <c r="D158" s="188" t="s">
        <v>164</v>
      </c>
      <c r="E158" s="189" t="s">
        <v>1233</v>
      </c>
      <c r="F158" s="190" t="s">
        <v>1234</v>
      </c>
      <c r="G158" s="191" t="s">
        <v>211</v>
      </c>
      <c r="H158" s="192">
        <v>758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260</v>
      </c>
      <c r="AT158" s="200" t="s">
        <v>164</v>
      </c>
      <c r="AU158" s="200" t="s">
        <v>162</v>
      </c>
      <c r="AY158" s="18" t="s">
        <v>161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260</v>
      </c>
      <c r="BM158" s="200" t="s">
        <v>1235</v>
      </c>
    </row>
    <row r="159" spans="1:65" s="2" customFormat="1" ht="10.199999999999999">
      <c r="A159" s="35"/>
      <c r="B159" s="36"/>
      <c r="C159" s="37"/>
      <c r="D159" s="202" t="s">
        <v>170</v>
      </c>
      <c r="E159" s="37"/>
      <c r="F159" s="203" t="s">
        <v>1234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170</v>
      </c>
      <c r="AU159" s="18" t="s">
        <v>162</v>
      </c>
    </row>
    <row r="160" spans="1:65" s="2" customFormat="1" ht="24.15" customHeight="1">
      <c r="A160" s="35"/>
      <c r="B160" s="36"/>
      <c r="C160" s="188" t="s">
        <v>260</v>
      </c>
      <c r="D160" s="188" t="s">
        <v>164</v>
      </c>
      <c r="E160" s="189" t="s">
        <v>1236</v>
      </c>
      <c r="F160" s="190" t="s">
        <v>1237</v>
      </c>
      <c r="G160" s="191" t="s">
        <v>211</v>
      </c>
      <c r="H160" s="192">
        <v>42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260</v>
      </c>
      <c r="AT160" s="200" t="s">
        <v>164</v>
      </c>
      <c r="AU160" s="200" t="s">
        <v>162</v>
      </c>
      <c r="AY160" s="18" t="s">
        <v>161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260</v>
      </c>
      <c r="BM160" s="200" t="s">
        <v>1238</v>
      </c>
    </row>
    <row r="161" spans="1:65" s="2" customFormat="1" ht="10.199999999999999">
      <c r="A161" s="35"/>
      <c r="B161" s="36"/>
      <c r="C161" s="37"/>
      <c r="D161" s="202" t="s">
        <v>170</v>
      </c>
      <c r="E161" s="37"/>
      <c r="F161" s="203" t="s">
        <v>1237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170</v>
      </c>
      <c r="AU161" s="18" t="s">
        <v>162</v>
      </c>
    </row>
    <row r="162" spans="1:65" s="2" customFormat="1" ht="16.5" customHeight="1">
      <c r="A162" s="35"/>
      <c r="B162" s="36"/>
      <c r="C162" s="188" t="s">
        <v>267</v>
      </c>
      <c r="D162" s="188" t="s">
        <v>164</v>
      </c>
      <c r="E162" s="189" t="s">
        <v>1239</v>
      </c>
      <c r="F162" s="190" t="s">
        <v>1240</v>
      </c>
      <c r="G162" s="191" t="s">
        <v>233</v>
      </c>
      <c r="H162" s="192">
        <v>16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45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260</v>
      </c>
      <c r="AT162" s="200" t="s">
        <v>164</v>
      </c>
      <c r="AU162" s="200" t="s">
        <v>162</v>
      </c>
      <c r="AY162" s="18" t="s">
        <v>161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88</v>
      </c>
      <c r="BK162" s="201">
        <f>ROUND(I162*H162,2)</f>
        <v>0</v>
      </c>
      <c r="BL162" s="18" t="s">
        <v>260</v>
      </c>
      <c r="BM162" s="200" t="s">
        <v>1241</v>
      </c>
    </row>
    <row r="163" spans="1:65" s="2" customFormat="1" ht="10.199999999999999">
      <c r="A163" s="35"/>
      <c r="B163" s="36"/>
      <c r="C163" s="37"/>
      <c r="D163" s="202" t="s">
        <v>170</v>
      </c>
      <c r="E163" s="37"/>
      <c r="F163" s="203" t="s">
        <v>1240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170</v>
      </c>
      <c r="AU163" s="18" t="s">
        <v>162</v>
      </c>
    </row>
    <row r="164" spans="1:65" s="2" customFormat="1" ht="16.5" customHeight="1">
      <c r="A164" s="35"/>
      <c r="B164" s="36"/>
      <c r="C164" s="188" t="s">
        <v>274</v>
      </c>
      <c r="D164" s="188" t="s">
        <v>164</v>
      </c>
      <c r="E164" s="189" t="s">
        <v>1242</v>
      </c>
      <c r="F164" s="190" t="s">
        <v>1243</v>
      </c>
      <c r="G164" s="191" t="s">
        <v>233</v>
      </c>
      <c r="H164" s="192">
        <v>24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45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260</v>
      </c>
      <c r="AT164" s="200" t="s">
        <v>164</v>
      </c>
      <c r="AU164" s="200" t="s">
        <v>162</v>
      </c>
      <c r="AY164" s="18" t="s">
        <v>161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88</v>
      </c>
      <c r="BK164" s="201">
        <f>ROUND(I164*H164,2)</f>
        <v>0</v>
      </c>
      <c r="BL164" s="18" t="s">
        <v>260</v>
      </c>
      <c r="BM164" s="200" t="s">
        <v>1244</v>
      </c>
    </row>
    <row r="165" spans="1:65" s="2" customFormat="1" ht="10.199999999999999">
      <c r="A165" s="35"/>
      <c r="B165" s="36"/>
      <c r="C165" s="37"/>
      <c r="D165" s="202" t="s">
        <v>170</v>
      </c>
      <c r="E165" s="37"/>
      <c r="F165" s="203" t="s">
        <v>1243</v>
      </c>
      <c r="G165" s="37"/>
      <c r="H165" s="37"/>
      <c r="I165" s="204"/>
      <c r="J165" s="37"/>
      <c r="K165" s="37"/>
      <c r="L165" s="40"/>
      <c r="M165" s="205"/>
      <c r="N165" s="206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170</v>
      </c>
      <c r="AU165" s="18" t="s">
        <v>162</v>
      </c>
    </row>
    <row r="166" spans="1:65" s="2" customFormat="1" ht="21.75" customHeight="1">
      <c r="A166" s="35"/>
      <c r="B166" s="36"/>
      <c r="C166" s="188" t="s">
        <v>279</v>
      </c>
      <c r="D166" s="188" t="s">
        <v>164</v>
      </c>
      <c r="E166" s="189" t="s">
        <v>1245</v>
      </c>
      <c r="F166" s="190" t="s">
        <v>1246</v>
      </c>
      <c r="G166" s="191" t="s">
        <v>233</v>
      </c>
      <c r="H166" s="192">
        <v>2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45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260</v>
      </c>
      <c r="AT166" s="200" t="s">
        <v>164</v>
      </c>
      <c r="AU166" s="200" t="s">
        <v>162</v>
      </c>
      <c r="AY166" s="18" t="s">
        <v>161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88</v>
      </c>
      <c r="BK166" s="201">
        <f>ROUND(I166*H166,2)</f>
        <v>0</v>
      </c>
      <c r="BL166" s="18" t="s">
        <v>260</v>
      </c>
      <c r="BM166" s="200" t="s">
        <v>1247</v>
      </c>
    </row>
    <row r="167" spans="1:65" s="2" customFormat="1" ht="10.199999999999999">
      <c r="A167" s="35"/>
      <c r="B167" s="36"/>
      <c r="C167" s="37"/>
      <c r="D167" s="202" t="s">
        <v>170</v>
      </c>
      <c r="E167" s="37"/>
      <c r="F167" s="203" t="s">
        <v>1246</v>
      </c>
      <c r="G167" s="37"/>
      <c r="H167" s="37"/>
      <c r="I167" s="204"/>
      <c r="J167" s="37"/>
      <c r="K167" s="37"/>
      <c r="L167" s="40"/>
      <c r="M167" s="205"/>
      <c r="N167" s="206"/>
      <c r="O167" s="72"/>
      <c r="P167" s="72"/>
      <c r="Q167" s="72"/>
      <c r="R167" s="72"/>
      <c r="S167" s="72"/>
      <c r="T167" s="73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170</v>
      </c>
      <c r="AU167" s="18" t="s">
        <v>162</v>
      </c>
    </row>
    <row r="168" spans="1:65" s="2" customFormat="1" ht="21.75" customHeight="1">
      <c r="A168" s="35"/>
      <c r="B168" s="36"/>
      <c r="C168" s="188" t="s">
        <v>285</v>
      </c>
      <c r="D168" s="188" t="s">
        <v>164</v>
      </c>
      <c r="E168" s="189" t="s">
        <v>1248</v>
      </c>
      <c r="F168" s="190" t="s">
        <v>1249</v>
      </c>
      <c r="G168" s="191" t="s">
        <v>176</v>
      </c>
      <c r="H168" s="192">
        <v>164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45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260</v>
      </c>
      <c r="AT168" s="200" t="s">
        <v>164</v>
      </c>
      <c r="AU168" s="200" t="s">
        <v>162</v>
      </c>
      <c r="AY168" s="18" t="s">
        <v>161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88</v>
      </c>
      <c r="BK168" s="201">
        <f>ROUND(I168*H168,2)</f>
        <v>0</v>
      </c>
      <c r="BL168" s="18" t="s">
        <v>260</v>
      </c>
      <c r="BM168" s="200" t="s">
        <v>1250</v>
      </c>
    </row>
    <row r="169" spans="1:65" s="2" customFormat="1" ht="10.199999999999999">
      <c r="A169" s="35"/>
      <c r="B169" s="36"/>
      <c r="C169" s="37"/>
      <c r="D169" s="202" t="s">
        <v>170</v>
      </c>
      <c r="E169" s="37"/>
      <c r="F169" s="203" t="s">
        <v>1249</v>
      </c>
      <c r="G169" s="37"/>
      <c r="H169" s="37"/>
      <c r="I169" s="204"/>
      <c r="J169" s="37"/>
      <c r="K169" s="37"/>
      <c r="L169" s="40"/>
      <c r="M169" s="205"/>
      <c r="N169" s="206"/>
      <c r="O169" s="72"/>
      <c r="P169" s="72"/>
      <c r="Q169" s="72"/>
      <c r="R169" s="72"/>
      <c r="S169" s="72"/>
      <c r="T169" s="73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170</v>
      </c>
      <c r="AU169" s="18" t="s">
        <v>162</v>
      </c>
    </row>
    <row r="170" spans="1:65" s="2" customFormat="1" ht="16.5" customHeight="1">
      <c r="A170" s="35"/>
      <c r="B170" s="36"/>
      <c r="C170" s="188" t="s">
        <v>7</v>
      </c>
      <c r="D170" s="188" t="s">
        <v>164</v>
      </c>
      <c r="E170" s="189" t="s">
        <v>1251</v>
      </c>
      <c r="F170" s="190" t="s">
        <v>1252</v>
      </c>
      <c r="G170" s="191" t="s">
        <v>211</v>
      </c>
      <c r="H170" s="192">
        <v>180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45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260</v>
      </c>
      <c r="AT170" s="200" t="s">
        <v>164</v>
      </c>
      <c r="AU170" s="200" t="s">
        <v>162</v>
      </c>
      <c r="AY170" s="18" t="s">
        <v>161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88</v>
      </c>
      <c r="BK170" s="201">
        <f>ROUND(I170*H170,2)</f>
        <v>0</v>
      </c>
      <c r="BL170" s="18" t="s">
        <v>260</v>
      </c>
      <c r="BM170" s="200" t="s">
        <v>1253</v>
      </c>
    </row>
    <row r="171" spans="1:65" s="2" customFormat="1" ht="10.199999999999999">
      <c r="A171" s="35"/>
      <c r="B171" s="36"/>
      <c r="C171" s="37"/>
      <c r="D171" s="202" t="s">
        <v>170</v>
      </c>
      <c r="E171" s="37"/>
      <c r="F171" s="203" t="s">
        <v>1252</v>
      </c>
      <c r="G171" s="37"/>
      <c r="H171" s="37"/>
      <c r="I171" s="204"/>
      <c r="J171" s="37"/>
      <c r="K171" s="37"/>
      <c r="L171" s="40"/>
      <c r="M171" s="205"/>
      <c r="N171" s="206"/>
      <c r="O171" s="72"/>
      <c r="P171" s="72"/>
      <c r="Q171" s="72"/>
      <c r="R171" s="72"/>
      <c r="S171" s="72"/>
      <c r="T171" s="73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170</v>
      </c>
      <c r="AU171" s="18" t="s">
        <v>162</v>
      </c>
    </row>
    <row r="172" spans="1:65" s="2" customFormat="1" ht="16.5" customHeight="1">
      <c r="A172" s="35"/>
      <c r="B172" s="36"/>
      <c r="C172" s="188" t="s">
        <v>295</v>
      </c>
      <c r="D172" s="188" t="s">
        <v>164</v>
      </c>
      <c r="E172" s="189" t="s">
        <v>1254</v>
      </c>
      <c r="F172" s="190" t="s">
        <v>1255</v>
      </c>
      <c r="G172" s="191" t="s">
        <v>1256</v>
      </c>
      <c r="H172" s="192">
        <v>28</v>
      </c>
      <c r="I172" s="193"/>
      <c r="J172" s="194">
        <f>ROUND(I172*H172,2)</f>
        <v>0</v>
      </c>
      <c r="K172" s="195"/>
      <c r="L172" s="40"/>
      <c r="M172" s="196" t="s">
        <v>1</v>
      </c>
      <c r="N172" s="197" t="s">
        <v>45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260</v>
      </c>
      <c r="AT172" s="200" t="s">
        <v>164</v>
      </c>
      <c r="AU172" s="200" t="s">
        <v>162</v>
      </c>
      <c r="AY172" s="18" t="s">
        <v>161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88</v>
      </c>
      <c r="BK172" s="201">
        <f>ROUND(I172*H172,2)</f>
        <v>0</v>
      </c>
      <c r="BL172" s="18" t="s">
        <v>260</v>
      </c>
      <c r="BM172" s="200" t="s">
        <v>1257</v>
      </c>
    </row>
    <row r="173" spans="1:65" s="2" customFormat="1" ht="10.199999999999999">
      <c r="A173" s="35"/>
      <c r="B173" s="36"/>
      <c r="C173" s="37"/>
      <c r="D173" s="202" t="s">
        <v>170</v>
      </c>
      <c r="E173" s="37"/>
      <c r="F173" s="203" t="s">
        <v>1255</v>
      </c>
      <c r="G173" s="37"/>
      <c r="H173" s="37"/>
      <c r="I173" s="204"/>
      <c r="J173" s="37"/>
      <c r="K173" s="37"/>
      <c r="L173" s="40"/>
      <c r="M173" s="205"/>
      <c r="N173" s="206"/>
      <c r="O173" s="72"/>
      <c r="P173" s="72"/>
      <c r="Q173" s="72"/>
      <c r="R173" s="72"/>
      <c r="S173" s="72"/>
      <c r="T173" s="73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170</v>
      </c>
      <c r="AU173" s="18" t="s">
        <v>162</v>
      </c>
    </row>
    <row r="174" spans="1:65" s="12" customFormat="1" ht="20.85" customHeight="1">
      <c r="B174" s="172"/>
      <c r="C174" s="173"/>
      <c r="D174" s="174" t="s">
        <v>79</v>
      </c>
      <c r="E174" s="186" t="s">
        <v>1258</v>
      </c>
      <c r="F174" s="186" t="s">
        <v>1259</v>
      </c>
      <c r="G174" s="173"/>
      <c r="H174" s="173"/>
      <c r="I174" s="176"/>
      <c r="J174" s="187">
        <f>BK174</f>
        <v>0</v>
      </c>
      <c r="K174" s="173"/>
      <c r="L174" s="178"/>
      <c r="M174" s="179"/>
      <c r="N174" s="180"/>
      <c r="O174" s="180"/>
      <c r="P174" s="181">
        <f>SUM(P175:P202)</f>
        <v>0</v>
      </c>
      <c r="Q174" s="180"/>
      <c r="R174" s="181">
        <f>SUM(R175:R202)</f>
        <v>0</v>
      </c>
      <c r="S174" s="180"/>
      <c r="T174" s="182">
        <f>SUM(T175:T202)</f>
        <v>0</v>
      </c>
      <c r="AR174" s="183" t="s">
        <v>90</v>
      </c>
      <c r="AT174" s="184" t="s">
        <v>79</v>
      </c>
      <c r="AU174" s="184" t="s">
        <v>90</v>
      </c>
      <c r="AY174" s="183" t="s">
        <v>161</v>
      </c>
      <c r="BK174" s="185">
        <f>SUM(BK175:BK202)</f>
        <v>0</v>
      </c>
    </row>
    <row r="175" spans="1:65" s="2" customFormat="1" ht="24.15" customHeight="1">
      <c r="A175" s="35"/>
      <c r="B175" s="36"/>
      <c r="C175" s="188" t="s">
        <v>299</v>
      </c>
      <c r="D175" s="188" t="s">
        <v>164</v>
      </c>
      <c r="E175" s="189" t="s">
        <v>1260</v>
      </c>
      <c r="F175" s="190" t="s">
        <v>1261</v>
      </c>
      <c r="G175" s="191" t="s">
        <v>233</v>
      </c>
      <c r="H175" s="192">
        <v>1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260</v>
      </c>
      <c r="AT175" s="200" t="s">
        <v>164</v>
      </c>
      <c r="AU175" s="200" t="s">
        <v>162</v>
      </c>
      <c r="AY175" s="18" t="s">
        <v>161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260</v>
      </c>
      <c r="BM175" s="200" t="s">
        <v>1262</v>
      </c>
    </row>
    <row r="176" spans="1:65" s="2" customFormat="1" ht="10.199999999999999">
      <c r="A176" s="35"/>
      <c r="B176" s="36"/>
      <c r="C176" s="37"/>
      <c r="D176" s="202" t="s">
        <v>170</v>
      </c>
      <c r="E176" s="37"/>
      <c r="F176" s="203" t="s">
        <v>1261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170</v>
      </c>
      <c r="AU176" s="18" t="s">
        <v>162</v>
      </c>
    </row>
    <row r="177" spans="1:65" s="2" customFormat="1" ht="16.5" customHeight="1">
      <c r="A177" s="35"/>
      <c r="B177" s="36"/>
      <c r="C177" s="188" t="s">
        <v>304</v>
      </c>
      <c r="D177" s="188" t="s">
        <v>164</v>
      </c>
      <c r="E177" s="189" t="s">
        <v>1263</v>
      </c>
      <c r="F177" s="190" t="s">
        <v>1264</v>
      </c>
      <c r="G177" s="191" t="s">
        <v>233</v>
      </c>
      <c r="H177" s="192">
        <v>4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260</v>
      </c>
      <c r="AT177" s="200" t="s">
        <v>164</v>
      </c>
      <c r="AU177" s="200" t="s">
        <v>162</v>
      </c>
      <c r="AY177" s="18" t="s">
        <v>161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260</v>
      </c>
      <c r="BM177" s="200" t="s">
        <v>1265</v>
      </c>
    </row>
    <row r="178" spans="1:65" s="2" customFormat="1" ht="10.199999999999999">
      <c r="A178" s="35"/>
      <c r="B178" s="36"/>
      <c r="C178" s="37"/>
      <c r="D178" s="202" t="s">
        <v>170</v>
      </c>
      <c r="E178" s="37"/>
      <c r="F178" s="203" t="s">
        <v>1264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170</v>
      </c>
      <c r="AU178" s="18" t="s">
        <v>162</v>
      </c>
    </row>
    <row r="179" spans="1:65" s="2" customFormat="1" ht="16.5" customHeight="1">
      <c r="A179" s="35"/>
      <c r="B179" s="36"/>
      <c r="C179" s="188" t="s">
        <v>308</v>
      </c>
      <c r="D179" s="188" t="s">
        <v>164</v>
      </c>
      <c r="E179" s="189" t="s">
        <v>1266</v>
      </c>
      <c r="F179" s="190" t="s">
        <v>1264</v>
      </c>
      <c r="G179" s="191" t="s">
        <v>233</v>
      </c>
      <c r="H179" s="192">
        <v>2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260</v>
      </c>
      <c r="AT179" s="200" t="s">
        <v>164</v>
      </c>
      <c r="AU179" s="200" t="s">
        <v>162</v>
      </c>
      <c r="AY179" s="18" t="s">
        <v>161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260</v>
      </c>
      <c r="BM179" s="200" t="s">
        <v>1267</v>
      </c>
    </row>
    <row r="180" spans="1:65" s="2" customFormat="1" ht="10.199999999999999">
      <c r="A180" s="35"/>
      <c r="B180" s="36"/>
      <c r="C180" s="37"/>
      <c r="D180" s="202" t="s">
        <v>170</v>
      </c>
      <c r="E180" s="37"/>
      <c r="F180" s="203" t="s">
        <v>1264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170</v>
      </c>
      <c r="AU180" s="18" t="s">
        <v>162</v>
      </c>
    </row>
    <row r="181" spans="1:65" s="2" customFormat="1" ht="16.5" customHeight="1">
      <c r="A181" s="35"/>
      <c r="B181" s="36"/>
      <c r="C181" s="188" t="s">
        <v>312</v>
      </c>
      <c r="D181" s="188" t="s">
        <v>164</v>
      </c>
      <c r="E181" s="189" t="s">
        <v>1268</v>
      </c>
      <c r="F181" s="190" t="s">
        <v>1269</v>
      </c>
      <c r="G181" s="191" t="s">
        <v>233</v>
      </c>
      <c r="H181" s="192">
        <v>1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45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260</v>
      </c>
      <c r="AT181" s="200" t="s">
        <v>164</v>
      </c>
      <c r="AU181" s="200" t="s">
        <v>162</v>
      </c>
      <c r="AY181" s="18" t="s">
        <v>161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88</v>
      </c>
      <c r="BK181" s="201">
        <f>ROUND(I181*H181,2)</f>
        <v>0</v>
      </c>
      <c r="BL181" s="18" t="s">
        <v>260</v>
      </c>
      <c r="BM181" s="200" t="s">
        <v>1270</v>
      </c>
    </row>
    <row r="182" spans="1:65" s="2" customFormat="1" ht="10.199999999999999">
      <c r="A182" s="35"/>
      <c r="B182" s="36"/>
      <c r="C182" s="37"/>
      <c r="D182" s="202" t="s">
        <v>170</v>
      </c>
      <c r="E182" s="37"/>
      <c r="F182" s="203" t="s">
        <v>1269</v>
      </c>
      <c r="G182" s="37"/>
      <c r="H182" s="37"/>
      <c r="I182" s="204"/>
      <c r="J182" s="37"/>
      <c r="K182" s="37"/>
      <c r="L182" s="40"/>
      <c r="M182" s="205"/>
      <c r="N182" s="206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170</v>
      </c>
      <c r="AU182" s="18" t="s">
        <v>162</v>
      </c>
    </row>
    <row r="183" spans="1:65" s="2" customFormat="1" ht="16.5" customHeight="1">
      <c r="A183" s="35"/>
      <c r="B183" s="36"/>
      <c r="C183" s="188" t="s">
        <v>321</v>
      </c>
      <c r="D183" s="188" t="s">
        <v>164</v>
      </c>
      <c r="E183" s="189" t="s">
        <v>1271</v>
      </c>
      <c r="F183" s="190" t="s">
        <v>1272</v>
      </c>
      <c r="G183" s="191" t="s">
        <v>233</v>
      </c>
      <c r="H183" s="192">
        <v>32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260</v>
      </c>
      <c r="AT183" s="200" t="s">
        <v>164</v>
      </c>
      <c r="AU183" s="200" t="s">
        <v>162</v>
      </c>
      <c r="AY183" s="18" t="s">
        <v>161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260</v>
      </c>
      <c r="BM183" s="200" t="s">
        <v>1273</v>
      </c>
    </row>
    <row r="184" spans="1:65" s="2" customFormat="1" ht="10.199999999999999">
      <c r="A184" s="35"/>
      <c r="B184" s="36"/>
      <c r="C184" s="37"/>
      <c r="D184" s="202" t="s">
        <v>170</v>
      </c>
      <c r="E184" s="37"/>
      <c r="F184" s="203" t="s">
        <v>1272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170</v>
      </c>
      <c r="AU184" s="18" t="s">
        <v>162</v>
      </c>
    </row>
    <row r="185" spans="1:65" s="2" customFormat="1" ht="16.5" customHeight="1">
      <c r="A185" s="35"/>
      <c r="B185" s="36"/>
      <c r="C185" s="188" t="s">
        <v>330</v>
      </c>
      <c r="D185" s="188" t="s">
        <v>164</v>
      </c>
      <c r="E185" s="189" t="s">
        <v>1274</v>
      </c>
      <c r="F185" s="190" t="s">
        <v>1275</v>
      </c>
      <c r="G185" s="191" t="s">
        <v>233</v>
      </c>
      <c r="H185" s="192">
        <v>2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45</v>
      </c>
      <c r="O185" s="72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260</v>
      </c>
      <c r="AT185" s="200" t="s">
        <v>164</v>
      </c>
      <c r="AU185" s="200" t="s">
        <v>162</v>
      </c>
      <c r="AY185" s="18" t="s">
        <v>161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88</v>
      </c>
      <c r="BK185" s="201">
        <f>ROUND(I185*H185,2)</f>
        <v>0</v>
      </c>
      <c r="BL185" s="18" t="s">
        <v>260</v>
      </c>
      <c r="BM185" s="200" t="s">
        <v>1276</v>
      </c>
    </row>
    <row r="186" spans="1:65" s="2" customFormat="1" ht="10.199999999999999">
      <c r="A186" s="35"/>
      <c r="B186" s="36"/>
      <c r="C186" s="37"/>
      <c r="D186" s="202" t="s">
        <v>170</v>
      </c>
      <c r="E186" s="37"/>
      <c r="F186" s="203" t="s">
        <v>1275</v>
      </c>
      <c r="G186" s="37"/>
      <c r="H186" s="37"/>
      <c r="I186" s="204"/>
      <c r="J186" s="37"/>
      <c r="K186" s="37"/>
      <c r="L186" s="40"/>
      <c r="M186" s="205"/>
      <c r="N186" s="206"/>
      <c r="O186" s="72"/>
      <c r="P186" s="72"/>
      <c r="Q186" s="72"/>
      <c r="R186" s="72"/>
      <c r="S186" s="72"/>
      <c r="T186" s="73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170</v>
      </c>
      <c r="AU186" s="18" t="s">
        <v>162</v>
      </c>
    </row>
    <row r="187" spans="1:65" s="2" customFormat="1" ht="24.15" customHeight="1">
      <c r="A187" s="35"/>
      <c r="B187" s="36"/>
      <c r="C187" s="188" t="s">
        <v>335</v>
      </c>
      <c r="D187" s="188" t="s">
        <v>164</v>
      </c>
      <c r="E187" s="189" t="s">
        <v>1277</v>
      </c>
      <c r="F187" s="190" t="s">
        <v>1278</v>
      </c>
      <c r="G187" s="191" t="s">
        <v>233</v>
      </c>
      <c r="H187" s="192">
        <v>9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45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260</v>
      </c>
      <c r="AT187" s="200" t="s">
        <v>164</v>
      </c>
      <c r="AU187" s="200" t="s">
        <v>162</v>
      </c>
      <c r="AY187" s="18" t="s">
        <v>161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88</v>
      </c>
      <c r="BK187" s="201">
        <f>ROUND(I187*H187,2)</f>
        <v>0</v>
      </c>
      <c r="BL187" s="18" t="s">
        <v>260</v>
      </c>
      <c r="BM187" s="200" t="s">
        <v>1279</v>
      </c>
    </row>
    <row r="188" spans="1:65" s="2" customFormat="1" ht="19.2">
      <c r="A188" s="35"/>
      <c r="B188" s="36"/>
      <c r="C188" s="37"/>
      <c r="D188" s="202" t="s">
        <v>170</v>
      </c>
      <c r="E188" s="37"/>
      <c r="F188" s="203" t="s">
        <v>1278</v>
      </c>
      <c r="G188" s="37"/>
      <c r="H188" s="37"/>
      <c r="I188" s="204"/>
      <c r="J188" s="37"/>
      <c r="K188" s="37"/>
      <c r="L188" s="40"/>
      <c r="M188" s="205"/>
      <c r="N188" s="206"/>
      <c r="O188" s="72"/>
      <c r="P188" s="72"/>
      <c r="Q188" s="72"/>
      <c r="R188" s="72"/>
      <c r="S188" s="72"/>
      <c r="T188" s="73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170</v>
      </c>
      <c r="AU188" s="18" t="s">
        <v>162</v>
      </c>
    </row>
    <row r="189" spans="1:65" s="2" customFormat="1" ht="16.5" customHeight="1">
      <c r="A189" s="35"/>
      <c r="B189" s="36"/>
      <c r="C189" s="188" t="s">
        <v>343</v>
      </c>
      <c r="D189" s="188" t="s">
        <v>164</v>
      </c>
      <c r="E189" s="189" t="s">
        <v>1280</v>
      </c>
      <c r="F189" s="190" t="s">
        <v>1281</v>
      </c>
      <c r="G189" s="191" t="s">
        <v>233</v>
      </c>
      <c r="H189" s="192">
        <v>2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45</v>
      </c>
      <c r="O189" s="72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260</v>
      </c>
      <c r="AT189" s="200" t="s">
        <v>164</v>
      </c>
      <c r="AU189" s="200" t="s">
        <v>162</v>
      </c>
      <c r="AY189" s="18" t="s">
        <v>161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88</v>
      </c>
      <c r="BK189" s="201">
        <f>ROUND(I189*H189,2)</f>
        <v>0</v>
      </c>
      <c r="BL189" s="18" t="s">
        <v>260</v>
      </c>
      <c r="BM189" s="200" t="s">
        <v>1282</v>
      </c>
    </row>
    <row r="190" spans="1:65" s="2" customFormat="1" ht="10.199999999999999">
      <c r="A190" s="35"/>
      <c r="B190" s="36"/>
      <c r="C190" s="37"/>
      <c r="D190" s="202" t="s">
        <v>170</v>
      </c>
      <c r="E190" s="37"/>
      <c r="F190" s="203" t="s">
        <v>1281</v>
      </c>
      <c r="G190" s="37"/>
      <c r="H190" s="37"/>
      <c r="I190" s="204"/>
      <c r="J190" s="37"/>
      <c r="K190" s="37"/>
      <c r="L190" s="40"/>
      <c r="M190" s="205"/>
      <c r="N190" s="206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170</v>
      </c>
      <c r="AU190" s="18" t="s">
        <v>162</v>
      </c>
    </row>
    <row r="191" spans="1:65" s="2" customFormat="1" ht="16.5" customHeight="1">
      <c r="A191" s="35"/>
      <c r="B191" s="36"/>
      <c r="C191" s="188" t="s">
        <v>348</v>
      </c>
      <c r="D191" s="188" t="s">
        <v>164</v>
      </c>
      <c r="E191" s="189" t="s">
        <v>1283</v>
      </c>
      <c r="F191" s="190" t="s">
        <v>1284</v>
      </c>
      <c r="G191" s="191" t="s">
        <v>233</v>
      </c>
      <c r="H191" s="192">
        <v>4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45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260</v>
      </c>
      <c r="AT191" s="200" t="s">
        <v>164</v>
      </c>
      <c r="AU191" s="200" t="s">
        <v>162</v>
      </c>
      <c r="AY191" s="18" t="s">
        <v>161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88</v>
      </c>
      <c r="BK191" s="201">
        <f>ROUND(I191*H191,2)</f>
        <v>0</v>
      </c>
      <c r="BL191" s="18" t="s">
        <v>260</v>
      </c>
      <c r="BM191" s="200" t="s">
        <v>1285</v>
      </c>
    </row>
    <row r="192" spans="1:65" s="2" customFormat="1" ht="10.199999999999999">
      <c r="A192" s="35"/>
      <c r="B192" s="36"/>
      <c r="C192" s="37"/>
      <c r="D192" s="202" t="s">
        <v>170</v>
      </c>
      <c r="E192" s="37"/>
      <c r="F192" s="203" t="s">
        <v>1284</v>
      </c>
      <c r="G192" s="37"/>
      <c r="H192" s="37"/>
      <c r="I192" s="204"/>
      <c r="J192" s="37"/>
      <c r="K192" s="37"/>
      <c r="L192" s="40"/>
      <c r="M192" s="205"/>
      <c r="N192" s="206"/>
      <c r="O192" s="72"/>
      <c r="P192" s="72"/>
      <c r="Q192" s="72"/>
      <c r="R192" s="72"/>
      <c r="S192" s="72"/>
      <c r="T192" s="73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170</v>
      </c>
      <c r="AU192" s="18" t="s">
        <v>162</v>
      </c>
    </row>
    <row r="193" spans="1:65" s="2" customFormat="1" ht="16.5" customHeight="1">
      <c r="A193" s="35"/>
      <c r="B193" s="36"/>
      <c r="C193" s="188" t="s">
        <v>357</v>
      </c>
      <c r="D193" s="188" t="s">
        <v>164</v>
      </c>
      <c r="E193" s="189" t="s">
        <v>1286</v>
      </c>
      <c r="F193" s="190" t="s">
        <v>1287</v>
      </c>
      <c r="G193" s="191" t="s">
        <v>233</v>
      </c>
      <c r="H193" s="192">
        <v>4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45</v>
      </c>
      <c r="O193" s="72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260</v>
      </c>
      <c r="AT193" s="200" t="s">
        <v>164</v>
      </c>
      <c r="AU193" s="200" t="s">
        <v>162</v>
      </c>
      <c r="AY193" s="18" t="s">
        <v>161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88</v>
      </c>
      <c r="BK193" s="201">
        <f>ROUND(I193*H193,2)</f>
        <v>0</v>
      </c>
      <c r="BL193" s="18" t="s">
        <v>260</v>
      </c>
      <c r="BM193" s="200" t="s">
        <v>1288</v>
      </c>
    </row>
    <row r="194" spans="1:65" s="2" customFormat="1" ht="10.199999999999999">
      <c r="A194" s="35"/>
      <c r="B194" s="36"/>
      <c r="C194" s="37"/>
      <c r="D194" s="202" t="s">
        <v>170</v>
      </c>
      <c r="E194" s="37"/>
      <c r="F194" s="203" t="s">
        <v>1287</v>
      </c>
      <c r="G194" s="37"/>
      <c r="H194" s="37"/>
      <c r="I194" s="204"/>
      <c r="J194" s="37"/>
      <c r="K194" s="37"/>
      <c r="L194" s="40"/>
      <c r="M194" s="205"/>
      <c r="N194" s="206"/>
      <c r="O194" s="72"/>
      <c r="P194" s="72"/>
      <c r="Q194" s="72"/>
      <c r="R194" s="72"/>
      <c r="S194" s="72"/>
      <c r="T194" s="73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170</v>
      </c>
      <c r="AU194" s="18" t="s">
        <v>162</v>
      </c>
    </row>
    <row r="195" spans="1:65" s="2" customFormat="1" ht="16.5" customHeight="1">
      <c r="A195" s="35"/>
      <c r="B195" s="36"/>
      <c r="C195" s="188" t="s">
        <v>366</v>
      </c>
      <c r="D195" s="188" t="s">
        <v>164</v>
      </c>
      <c r="E195" s="189" t="s">
        <v>1289</v>
      </c>
      <c r="F195" s="190" t="s">
        <v>1290</v>
      </c>
      <c r="G195" s="191" t="s">
        <v>233</v>
      </c>
      <c r="H195" s="192">
        <v>4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45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260</v>
      </c>
      <c r="AT195" s="200" t="s">
        <v>164</v>
      </c>
      <c r="AU195" s="200" t="s">
        <v>162</v>
      </c>
      <c r="AY195" s="18" t="s">
        <v>161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88</v>
      </c>
      <c r="BK195" s="201">
        <f>ROUND(I195*H195,2)</f>
        <v>0</v>
      </c>
      <c r="BL195" s="18" t="s">
        <v>260</v>
      </c>
      <c r="BM195" s="200" t="s">
        <v>1291</v>
      </c>
    </row>
    <row r="196" spans="1:65" s="2" customFormat="1" ht="10.199999999999999">
      <c r="A196" s="35"/>
      <c r="B196" s="36"/>
      <c r="C196" s="37"/>
      <c r="D196" s="202" t="s">
        <v>170</v>
      </c>
      <c r="E196" s="37"/>
      <c r="F196" s="203" t="s">
        <v>1290</v>
      </c>
      <c r="G196" s="37"/>
      <c r="H196" s="37"/>
      <c r="I196" s="204"/>
      <c r="J196" s="37"/>
      <c r="K196" s="37"/>
      <c r="L196" s="40"/>
      <c r="M196" s="205"/>
      <c r="N196" s="206"/>
      <c r="O196" s="72"/>
      <c r="P196" s="72"/>
      <c r="Q196" s="72"/>
      <c r="R196" s="72"/>
      <c r="S196" s="72"/>
      <c r="T196" s="73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170</v>
      </c>
      <c r="AU196" s="18" t="s">
        <v>162</v>
      </c>
    </row>
    <row r="197" spans="1:65" s="2" customFormat="1" ht="16.5" customHeight="1">
      <c r="A197" s="35"/>
      <c r="B197" s="36"/>
      <c r="C197" s="188" t="s">
        <v>378</v>
      </c>
      <c r="D197" s="188" t="s">
        <v>164</v>
      </c>
      <c r="E197" s="189" t="s">
        <v>1292</v>
      </c>
      <c r="F197" s="190" t="s">
        <v>1293</v>
      </c>
      <c r="G197" s="191" t="s">
        <v>233</v>
      </c>
      <c r="H197" s="192">
        <v>4</v>
      </c>
      <c r="I197" s="193"/>
      <c r="J197" s="194">
        <f>ROUND(I197*H197,2)</f>
        <v>0</v>
      </c>
      <c r="K197" s="195"/>
      <c r="L197" s="40"/>
      <c r="M197" s="196" t="s">
        <v>1</v>
      </c>
      <c r="N197" s="197" t="s">
        <v>45</v>
      </c>
      <c r="O197" s="72"/>
      <c r="P197" s="198">
        <f>O197*H197</f>
        <v>0</v>
      </c>
      <c r="Q197" s="198">
        <v>0</v>
      </c>
      <c r="R197" s="198">
        <f>Q197*H197</f>
        <v>0</v>
      </c>
      <c r="S197" s="198">
        <v>0</v>
      </c>
      <c r="T197" s="19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260</v>
      </c>
      <c r="AT197" s="200" t="s">
        <v>164</v>
      </c>
      <c r="AU197" s="200" t="s">
        <v>162</v>
      </c>
      <c r="AY197" s="18" t="s">
        <v>161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8" t="s">
        <v>88</v>
      </c>
      <c r="BK197" s="201">
        <f>ROUND(I197*H197,2)</f>
        <v>0</v>
      </c>
      <c r="BL197" s="18" t="s">
        <v>260</v>
      </c>
      <c r="BM197" s="200" t="s">
        <v>1294</v>
      </c>
    </row>
    <row r="198" spans="1:65" s="2" customFormat="1" ht="10.199999999999999">
      <c r="A198" s="35"/>
      <c r="B198" s="36"/>
      <c r="C198" s="37"/>
      <c r="D198" s="202" t="s">
        <v>170</v>
      </c>
      <c r="E198" s="37"/>
      <c r="F198" s="203" t="s">
        <v>1293</v>
      </c>
      <c r="G198" s="37"/>
      <c r="H198" s="37"/>
      <c r="I198" s="204"/>
      <c r="J198" s="37"/>
      <c r="K198" s="37"/>
      <c r="L198" s="40"/>
      <c r="M198" s="205"/>
      <c r="N198" s="206"/>
      <c r="O198" s="72"/>
      <c r="P198" s="72"/>
      <c r="Q198" s="72"/>
      <c r="R198" s="72"/>
      <c r="S198" s="72"/>
      <c r="T198" s="73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170</v>
      </c>
      <c r="AU198" s="18" t="s">
        <v>162</v>
      </c>
    </row>
    <row r="199" spans="1:65" s="2" customFormat="1" ht="16.5" customHeight="1">
      <c r="A199" s="35"/>
      <c r="B199" s="36"/>
      <c r="C199" s="188" t="s">
        <v>383</v>
      </c>
      <c r="D199" s="188" t="s">
        <v>164</v>
      </c>
      <c r="E199" s="189" t="s">
        <v>1295</v>
      </c>
      <c r="F199" s="190" t="s">
        <v>1296</v>
      </c>
      <c r="G199" s="191" t="s">
        <v>655</v>
      </c>
      <c r="H199" s="261"/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45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260</v>
      </c>
      <c r="AT199" s="200" t="s">
        <v>164</v>
      </c>
      <c r="AU199" s="200" t="s">
        <v>162</v>
      </c>
      <c r="AY199" s="18" t="s">
        <v>161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88</v>
      </c>
      <c r="BK199" s="201">
        <f>ROUND(I199*H199,2)</f>
        <v>0</v>
      </c>
      <c r="BL199" s="18" t="s">
        <v>260</v>
      </c>
      <c r="BM199" s="200" t="s">
        <v>1297</v>
      </c>
    </row>
    <row r="200" spans="1:65" s="2" customFormat="1" ht="10.199999999999999">
      <c r="A200" s="35"/>
      <c r="B200" s="36"/>
      <c r="C200" s="37"/>
      <c r="D200" s="202" t="s">
        <v>170</v>
      </c>
      <c r="E200" s="37"/>
      <c r="F200" s="203" t="s">
        <v>1296</v>
      </c>
      <c r="G200" s="37"/>
      <c r="H200" s="37"/>
      <c r="I200" s="204"/>
      <c r="J200" s="37"/>
      <c r="K200" s="37"/>
      <c r="L200" s="40"/>
      <c r="M200" s="205"/>
      <c r="N200" s="206"/>
      <c r="O200" s="72"/>
      <c r="P200" s="72"/>
      <c r="Q200" s="72"/>
      <c r="R200" s="72"/>
      <c r="S200" s="72"/>
      <c r="T200" s="73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170</v>
      </c>
      <c r="AU200" s="18" t="s">
        <v>162</v>
      </c>
    </row>
    <row r="201" spans="1:65" s="2" customFormat="1" ht="16.5" customHeight="1">
      <c r="A201" s="35"/>
      <c r="B201" s="36"/>
      <c r="C201" s="188" t="s">
        <v>397</v>
      </c>
      <c r="D201" s="188" t="s">
        <v>164</v>
      </c>
      <c r="E201" s="189" t="s">
        <v>1298</v>
      </c>
      <c r="F201" s="190" t="s">
        <v>1299</v>
      </c>
      <c r="G201" s="191" t="s">
        <v>655</v>
      </c>
      <c r="H201" s="261"/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45</v>
      </c>
      <c r="O201" s="7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260</v>
      </c>
      <c r="AT201" s="200" t="s">
        <v>164</v>
      </c>
      <c r="AU201" s="200" t="s">
        <v>162</v>
      </c>
      <c r="AY201" s="18" t="s">
        <v>161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88</v>
      </c>
      <c r="BK201" s="201">
        <f>ROUND(I201*H201,2)</f>
        <v>0</v>
      </c>
      <c r="BL201" s="18" t="s">
        <v>260</v>
      </c>
      <c r="BM201" s="200" t="s">
        <v>1300</v>
      </c>
    </row>
    <row r="202" spans="1:65" s="2" customFormat="1" ht="10.199999999999999">
      <c r="A202" s="35"/>
      <c r="B202" s="36"/>
      <c r="C202" s="37"/>
      <c r="D202" s="202" t="s">
        <v>170</v>
      </c>
      <c r="E202" s="37"/>
      <c r="F202" s="203" t="s">
        <v>1299</v>
      </c>
      <c r="G202" s="37"/>
      <c r="H202" s="37"/>
      <c r="I202" s="204"/>
      <c r="J202" s="37"/>
      <c r="K202" s="37"/>
      <c r="L202" s="40"/>
      <c r="M202" s="205"/>
      <c r="N202" s="206"/>
      <c r="O202" s="72"/>
      <c r="P202" s="72"/>
      <c r="Q202" s="72"/>
      <c r="R202" s="72"/>
      <c r="S202" s="72"/>
      <c r="T202" s="73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170</v>
      </c>
      <c r="AU202" s="18" t="s">
        <v>162</v>
      </c>
    </row>
    <row r="203" spans="1:65" s="12" customFormat="1" ht="20.85" customHeight="1">
      <c r="B203" s="172"/>
      <c r="C203" s="173"/>
      <c r="D203" s="174" t="s">
        <v>79</v>
      </c>
      <c r="E203" s="186" t="s">
        <v>786</v>
      </c>
      <c r="F203" s="186" t="s">
        <v>1301</v>
      </c>
      <c r="G203" s="173"/>
      <c r="H203" s="173"/>
      <c r="I203" s="176"/>
      <c r="J203" s="187">
        <f>BK203</f>
        <v>0</v>
      </c>
      <c r="K203" s="173"/>
      <c r="L203" s="178"/>
      <c r="M203" s="179"/>
      <c r="N203" s="180"/>
      <c r="O203" s="180"/>
      <c r="P203" s="181">
        <f>SUM(P204:P217)</f>
        <v>0</v>
      </c>
      <c r="Q203" s="180"/>
      <c r="R203" s="181">
        <f>SUM(R204:R217)</f>
        <v>0</v>
      </c>
      <c r="S203" s="180"/>
      <c r="T203" s="182">
        <f>SUM(T204:T217)</f>
        <v>0</v>
      </c>
      <c r="AR203" s="183" t="s">
        <v>90</v>
      </c>
      <c r="AT203" s="184" t="s">
        <v>79</v>
      </c>
      <c r="AU203" s="184" t="s">
        <v>90</v>
      </c>
      <c r="AY203" s="183" t="s">
        <v>161</v>
      </c>
      <c r="BK203" s="185">
        <f>SUM(BK204:BK217)</f>
        <v>0</v>
      </c>
    </row>
    <row r="204" spans="1:65" s="2" customFormat="1" ht="16.5" customHeight="1">
      <c r="A204" s="35"/>
      <c r="B204" s="36"/>
      <c r="C204" s="188" t="s">
        <v>402</v>
      </c>
      <c r="D204" s="188" t="s">
        <v>164</v>
      </c>
      <c r="E204" s="189" t="s">
        <v>1302</v>
      </c>
      <c r="F204" s="190" t="s">
        <v>1303</v>
      </c>
      <c r="G204" s="191" t="s">
        <v>233</v>
      </c>
      <c r="H204" s="192">
        <v>13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260</v>
      </c>
      <c r="AT204" s="200" t="s">
        <v>164</v>
      </c>
      <c r="AU204" s="200" t="s">
        <v>162</v>
      </c>
      <c r="AY204" s="18" t="s">
        <v>161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260</v>
      </c>
      <c r="BM204" s="200" t="s">
        <v>1304</v>
      </c>
    </row>
    <row r="205" spans="1:65" s="2" customFormat="1" ht="10.199999999999999">
      <c r="A205" s="35"/>
      <c r="B205" s="36"/>
      <c r="C205" s="37"/>
      <c r="D205" s="202" t="s">
        <v>170</v>
      </c>
      <c r="E205" s="37"/>
      <c r="F205" s="203" t="s">
        <v>1303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170</v>
      </c>
      <c r="AU205" s="18" t="s">
        <v>162</v>
      </c>
    </row>
    <row r="206" spans="1:65" s="2" customFormat="1" ht="16.5" customHeight="1">
      <c r="A206" s="35"/>
      <c r="B206" s="36"/>
      <c r="C206" s="188" t="s">
        <v>407</v>
      </c>
      <c r="D206" s="188" t="s">
        <v>164</v>
      </c>
      <c r="E206" s="189" t="s">
        <v>1305</v>
      </c>
      <c r="F206" s="190" t="s">
        <v>1306</v>
      </c>
      <c r="G206" s="191" t="s">
        <v>233</v>
      </c>
      <c r="H206" s="192">
        <v>1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45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260</v>
      </c>
      <c r="AT206" s="200" t="s">
        <v>164</v>
      </c>
      <c r="AU206" s="200" t="s">
        <v>162</v>
      </c>
      <c r="AY206" s="18" t="s">
        <v>161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88</v>
      </c>
      <c r="BK206" s="201">
        <f>ROUND(I206*H206,2)</f>
        <v>0</v>
      </c>
      <c r="BL206" s="18" t="s">
        <v>260</v>
      </c>
      <c r="BM206" s="200" t="s">
        <v>1307</v>
      </c>
    </row>
    <row r="207" spans="1:65" s="2" customFormat="1" ht="10.199999999999999">
      <c r="A207" s="35"/>
      <c r="B207" s="36"/>
      <c r="C207" s="37"/>
      <c r="D207" s="202" t="s">
        <v>170</v>
      </c>
      <c r="E207" s="37"/>
      <c r="F207" s="203" t="s">
        <v>1306</v>
      </c>
      <c r="G207" s="37"/>
      <c r="H207" s="37"/>
      <c r="I207" s="204"/>
      <c r="J207" s="37"/>
      <c r="K207" s="37"/>
      <c r="L207" s="40"/>
      <c r="M207" s="205"/>
      <c r="N207" s="206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170</v>
      </c>
      <c r="AU207" s="18" t="s">
        <v>162</v>
      </c>
    </row>
    <row r="208" spans="1:65" s="2" customFormat="1" ht="16.5" customHeight="1">
      <c r="A208" s="35"/>
      <c r="B208" s="36"/>
      <c r="C208" s="188" t="s">
        <v>412</v>
      </c>
      <c r="D208" s="188" t="s">
        <v>164</v>
      </c>
      <c r="E208" s="189" t="s">
        <v>1308</v>
      </c>
      <c r="F208" s="190" t="s">
        <v>1309</v>
      </c>
      <c r="G208" s="191" t="s">
        <v>1310</v>
      </c>
      <c r="H208" s="192">
        <v>1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45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260</v>
      </c>
      <c r="AT208" s="200" t="s">
        <v>164</v>
      </c>
      <c r="AU208" s="200" t="s">
        <v>162</v>
      </c>
      <c r="AY208" s="18" t="s">
        <v>161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88</v>
      </c>
      <c r="BK208" s="201">
        <f>ROUND(I208*H208,2)</f>
        <v>0</v>
      </c>
      <c r="BL208" s="18" t="s">
        <v>260</v>
      </c>
      <c r="BM208" s="200" t="s">
        <v>1311</v>
      </c>
    </row>
    <row r="209" spans="1:65" s="2" customFormat="1" ht="10.199999999999999">
      <c r="A209" s="35"/>
      <c r="B209" s="36"/>
      <c r="C209" s="37"/>
      <c r="D209" s="202" t="s">
        <v>170</v>
      </c>
      <c r="E209" s="37"/>
      <c r="F209" s="203" t="s">
        <v>1309</v>
      </c>
      <c r="G209" s="37"/>
      <c r="H209" s="37"/>
      <c r="I209" s="204"/>
      <c r="J209" s="37"/>
      <c r="K209" s="37"/>
      <c r="L209" s="40"/>
      <c r="M209" s="205"/>
      <c r="N209" s="206"/>
      <c r="O209" s="72"/>
      <c r="P209" s="72"/>
      <c r="Q209" s="72"/>
      <c r="R209" s="72"/>
      <c r="S209" s="72"/>
      <c r="T209" s="73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170</v>
      </c>
      <c r="AU209" s="18" t="s">
        <v>162</v>
      </c>
    </row>
    <row r="210" spans="1:65" s="2" customFormat="1" ht="16.5" customHeight="1">
      <c r="A210" s="35"/>
      <c r="B210" s="36"/>
      <c r="C210" s="188" t="s">
        <v>417</v>
      </c>
      <c r="D210" s="188" t="s">
        <v>164</v>
      </c>
      <c r="E210" s="189" t="s">
        <v>1312</v>
      </c>
      <c r="F210" s="190" t="s">
        <v>1313</v>
      </c>
      <c r="G210" s="191" t="s">
        <v>176</v>
      </c>
      <c r="H210" s="192">
        <v>164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45</v>
      </c>
      <c r="O210" s="72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260</v>
      </c>
      <c r="AT210" s="200" t="s">
        <v>164</v>
      </c>
      <c r="AU210" s="200" t="s">
        <v>162</v>
      </c>
      <c r="AY210" s="18" t="s">
        <v>161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88</v>
      </c>
      <c r="BK210" s="201">
        <f>ROUND(I210*H210,2)</f>
        <v>0</v>
      </c>
      <c r="BL210" s="18" t="s">
        <v>260</v>
      </c>
      <c r="BM210" s="200" t="s">
        <v>1314</v>
      </c>
    </row>
    <row r="211" spans="1:65" s="2" customFormat="1" ht="10.199999999999999">
      <c r="A211" s="35"/>
      <c r="B211" s="36"/>
      <c r="C211" s="37"/>
      <c r="D211" s="202" t="s">
        <v>170</v>
      </c>
      <c r="E211" s="37"/>
      <c r="F211" s="203" t="s">
        <v>1313</v>
      </c>
      <c r="G211" s="37"/>
      <c r="H211" s="37"/>
      <c r="I211" s="204"/>
      <c r="J211" s="37"/>
      <c r="K211" s="37"/>
      <c r="L211" s="40"/>
      <c r="M211" s="205"/>
      <c r="N211" s="206"/>
      <c r="O211" s="72"/>
      <c r="P211" s="72"/>
      <c r="Q211" s="72"/>
      <c r="R211" s="72"/>
      <c r="S211" s="72"/>
      <c r="T211" s="73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170</v>
      </c>
      <c r="AU211" s="18" t="s">
        <v>162</v>
      </c>
    </row>
    <row r="212" spans="1:65" s="2" customFormat="1" ht="16.5" customHeight="1">
      <c r="A212" s="35"/>
      <c r="B212" s="36"/>
      <c r="C212" s="188" t="s">
        <v>423</v>
      </c>
      <c r="D212" s="188" t="s">
        <v>164</v>
      </c>
      <c r="E212" s="189" t="s">
        <v>1315</v>
      </c>
      <c r="F212" s="190" t="s">
        <v>1316</v>
      </c>
      <c r="G212" s="191" t="s">
        <v>176</v>
      </c>
      <c r="H212" s="192">
        <v>164</v>
      </c>
      <c r="I212" s="193"/>
      <c r="J212" s="194">
        <f>ROUND(I212*H212,2)</f>
        <v>0</v>
      </c>
      <c r="K212" s="195"/>
      <c r="L212" s="40"/>
      <c r="M212" s="196" t="s">
        <v>1</v>
      </c>
      <c r="N212" s="197" t="s">
        <v>45</v>
      </c>
      <c r="O212" s="72"/>
      <c r="P212" s="198">
        <f>O212*H212</f>
        <v>0</v>
      </c>
      <c r="Q212" s="198">
        <v>0</v>
      </c>
      <c r="R212" s="198">
        <f>Q212*H212</f>
        <v>0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260</v>
      </c>
      <c r="AT212" s="200" t="s">
        <v>164</v>
      </c>
      <c r="AU212" s="200" t="s">
        <v>162</v>
      </c>
      <c r="AY212" s="18" t="s">
        <v>161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18" t="s">
        <v>88</v>
      </c>
      <c r="BK212" s="201">
        <f>ROUND(I212*H212,2)</f>
        <v>0</v>
      </c>
      <c r="BL212" s="18" t="s">
        <v>260</v>
      </c>
      <c r="BM212" s="200" t="s">
        <v>1317</v>
      </c>
    </row>
    <row r="213" spans="1:65" s="2" customFormat="1" ht="10.199999999999999">
      <c r="A213" s="35"/>
      <c r="B213" s="36"/>
      <c r="C213" s="37"/>
      <c r="D213" s="202" t="s">
        <v>170</v>
      </c>
      <c r="E213" s="37"/>
      <c r="F213" s="203" t="s">
        <v>1316</v>
      </c>
      <c r="G213" s="37"/>
      <c r="H213" s="37"/>
      <c r="I213" s="204"/>
      <c r="J213" s="37"/>
      <c r="K213" s="37"/>
      <c r="L213" s="40"/>
      <c r="M213" s="205"/>
      <c r="N213" s="206"/>
      <c r="O213" s="72"/>
      <c r="P213" s="72"/>
      <c r="Q213" s="72"/>
      <c r="R213" s="72"/>
      <c r="S213" s="72"/>
      <c r="T213" s="73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170</v>
      </c>
      <c r="AU213" s="18" t="s">
        <v>162</v>
      </c>
    </row>
    <row r="214" spans="1:65" s="2" customFormat="1" ht="16.5" customHeight="1">
      <c r="A214" s="35"/>
      <c r="B214" s="36"/>
      <c r="C214" s="188" t="s">
        <v>428</v>
      </c>
      <c r="D214" s="188" t="s">
        <v>164</v>
      </c>
      <c r="E214" s="189" t="s">
        <v>1318</v>
      </c>
      <c r="F214" s="190" t="s">
        <v>1319</v>
      </c>
      <c r="G214" s="191" t="s">
        <v>655</v>
      </c>
      <c r="H214" s="261"/>
      <c r="I214" s="193"/>
      <c r="J214" s="194">
        <f>ROUND(I214*H214,2)</f>
        <v>0</v>
      </c>
      <c r="K214" s="195"/>
      <c r="L214" s="40"/>
      <c r="M214" s="196" t="s">
        <v>1</v>
      </c>
      <c r="N214" s="197" t="s">
        <v>45</v>
      </c>
      <c r="O214" s="72"/>
      <c r="P214" s="198">
        <f>O214*H214</f>
        <v>0</v>
      </c>
      <c r="Q214" s="198">
        <v>0</v>
      </c>
      <c r="R214" s="198">
        <f>Q214*H214</f>
        <v>0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260</v>
      </c>
      <c r="AT214" s="200" t="s">
        <v>164</v>
      </c>
      <c r="AU214" s="200" t="s">
        <v>162</v>
      </c>
      <c r="AY214" s="18" t="s">
        <v>161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88</v>
      </c>
      <c r="BK214" s="201">
        <f>ROUND(I214*H214,2)</f>
        <v>0</v>
      </c>
      <c r="BL214" s="18" t="s">
        <v>260</v>
      </c>
      <c r="BM214" s="200" t="s">
        <v>1320</v>
      </c>
    </row>
    <row r="215" spans="1:65" s="2" customFormat="1" ht="10.199999999999999">
      <c r="A215" s="35"/>
      <c r="B215" s="36"/>
      <c r="C215" s="37"/>
      <c r="D215" s="202" t="s">
        <v>170</v>
      </c>
      <c r="E215" s="37"/>
      <c r="F215" s="203" t="s">
        <v>1319</v>
      </c>
      <c r="G215" s="37"/>
      <c r="H215" s="37"/>
      <c r="I215" s="204"/>
      <c r="J215" s="37"/>
      <c r="K215" s="37"/>
      <c r="L215" s="40"/>
      <c r="M215" s="205"/>
      <c r="N215" s="206"/>
      <c r="O215" s="72"/>
      <c r="P215" s="72"/>
      <c r="Q215" s="72"/>
      <c r="R215" s="72"/>
      <c r="S215" s="72"/>
      <c r="T215" s="73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170</v>
      </c>
      <c r="AU215" s="18" t="s">
        <v>162</v>
      </c>
    </row>
    <row r="216" spans="1:65" s="2" customFormat="1" ht="21.75" customHeight="1">
      <c r="A216" s="35"/>
      <c r="B216" s="36"/>
      <c r="C216" s="188" t="s">
        <v>434</v>
      </c>
      <c r="D216" s="188" t="s">
        <v>164</v>
      </c>
      <c r="E216" s="189" t="s">
        <v>1321</v>
      </c>
      <c r="F216" s="190" t="s">
        <v>1322</v>
      </c>
      <c r="G216" s="191" t="s">
        <v>655</v>
      </c>
      <c r="H216" s="261"/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45</v>
      </c>
      <c r="O216" s="72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260</v>
      </c>
      <c r="AT216" s="200" t="s">
        <v>164</v>
      </c>
      <c r="AU216" s="200" t="s">
        <v>162</v>
      </c>
      <c r="AY216" s="18" t="s">
        <v>161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88</v>
      </c>
      <c r="BK216" s="201">
        <f>ROUND(I216*H216,2)</f>
        <v>0</v>
      </c>
      <c r="BL216" s="18" t="s">
        <v>260</v>
      </c>
      <c r="BM216" s="200" t="s">
        <v>1323</v>
      </c>
    </row>
    <row r="217" spans="1:65" s="2" customFormat="1" ht="10.199999999999999">
      <c r="A217" s="35"/>
      <c r="B217" s="36"/>
      <c r="C217" s="37"/>
      <c r="D217" s="202" t="s">
        <v>170</v>
      </c>
      <c r="E217" s="37"/>
      <c r="F217" s="203" t="s">
        <v>1322</v>
      </c>
      <c r="G217" s="37"/>
      <c r="H217" s="37"/>
      <c r="I217" s="204"/>
      <c r="J217" s="37"/>
      <c r="K217" s="37"/>
      <c r="L217" s="40"/>
      <c r="M217" s="205"/>
      <c r="N217" s="206"/>
      <c r="O217" s="72"/>
      <c r="P217" s="72"/>
      <c r="Q217" s="72"/>
      <c r="R217" s="72"/>
      <c r="S217" s="72"/>
      <c r="T217" s="73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170</v>
      </c>
      <c r="AU217" s="18" t="s">
        <v>162</v>
      </c>
    </row>
    <row r="218" spans="1:65" s="12" customFormat="1" ht="20.85" customHeight="1">
      <c r="B218" s="172"/>
      <c r="C218" s="173"/>
      <c r="D218" s="174" t="s">
        <v>79</v>
      </c>
      <c r="E218" s="186" t="s">
        <v>1324</v>
      </c>
      <c r="F218" s="186" t="s">
        <v>1325</v>
      </c>
      <c r="G218" s="173"/>
      <c r="H218" s="173"/>
      <c r="I218" s="176"/>
      <c r="J218" s="187">
        <f>BK218</f>
        <v>0</v>
      </c>
      <c r="K218" s="173"/>
      <c r="L218" s="178"/>
      <c r="M218" s="179"/>
      <c r="N218" s="180"/>
      <c r="O218" s="180"/>
      <c r="P218" s="181">
        <f>SUM(P219:P230)</f>
        <v>0</v>
      </c>
      <c r="Q218" s="180"/>
      <c r="R218" s="181">
        <f>SUM(R219:R230)</f>
        <v>0</v>
      </c>
      <c r="S218" s="180"/>
      <c r="T218" s="182">
        <f>SUM(T219:T230)</f>
        <v>0</v>
      </c>
      <c r="AR218" s="183" t="s">
        <v>90</v>
      </c>
      <c r="AT218" s="184" t="s">
        <v>79</v>
      </c>
      <c r="AU218" s="184" t="s">
        <v>90</v>
      </c>
      <c r="AY218" s="183" t="s">
        <v>161</v>
      </c>
      <c r="BK218" s="185">
        <f>SUM(BK219:BK230)</f>
        <v>0</v>
      </c>
    </row>
    <row r="219" spans="1:65" s="2" customFormat="1" ht="16.5" customHeight="1">
      <c r="A219" s="35"/>
      <c r="B219" s="36"/>
      <c r="C219" s="188" t="s">
        <v>439</v>
      </c>
      <c r="D219" s="188" t="s">
        <v>164</v>
      </c>
      <c r="E219" s="189" t="s">
        <v>1326</v>
      </c>
      <c r="F219" s="190" t="s">
        <v>1327</v>
      </c>
      <c r="G219" s="191" t="s">
        <v>1256</v>
      </c>
      <c r="H219" s="192">
        <v>10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45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260</v>
      </c>
      <c r="AT219" s="200" t="s">
        <v>164</v>
      </c>
      <c r="AU219" s="200" t="s">
        <v>162</v>
      </c>
      <c r="AY219" s="18" t="s">
        <v>161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88</v>
      </c>
      <c r="BK219" s="201">
        <f>ROUND(I219*H219,2)</f>
        <v>0</v>
      </c>
      <c r="BL219" s="18" t="s">
        <v>260</v>
      </c>
      <c r="BM219" s="200" t="s">
        <v>1328</v>
      </c>
    </row>
    <row r="220" spans="1:65" s="2" customFormat="1" ht="10.199999999999999">
      <c r="A220" s="35"/>
      <c r="B220" s="36"/>
      <c r="C220" s="37"/>
      <c r="D220" s="202" t="s">
        <v>170</v>
      </c>
      <c r="E220" s="37"/>
      <c r="F220" s="203" t="s">
        <v>1327</v>
      </c>
      <c r="G220" s="37"/>
      <c r="H220" s="37"/>
      <c r="I220" s="204"/>
      <c r="J220" s="37"/>
      <c r="K220" s="37"/>
      <c r="L220" s="40"/>
      <c r="M220" s="205"/>
      <c r="N220" s="206"/>
      <c r="O220" s="72"/>
      <c r="P220" s="72"/>
      <c r="Q220" s="72"/>
      <c r="R220" s="72"/>
      <c r="S220" s="72"/>
      <c r="T220" s="73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170</v>
      </c>
      <c r="AU220" s="18" t="s">
        <v>162</v>
      </c>
    </row>
    <row r="221" spans="1:65" s="2" customFormat="1" ht="16.5" customHeight="1">
      <c r="A221" s="35"/>
      <c r="B221" s="36"/>
      <c r="C221" s="188" t="s">
        <v>445</v>
      </c>
      <c r="D221" s="188" t="s">
        <v>164</v>
      </c>
      <c r="E221" s="189" t="s">
        <v>1329</v>
      </c>
      <c r="F221" s="190" t="s">
        <v>1330</v>
      </c>
      <c r="G221" s="191" t="s">
        <v>1256</v>
      </c>
      <c r="H221" s="192">
        <v>10</v>
      </c>
      <c r="I221" s="193"/>
      <c r="J221" s="194">
        <f>ROUND(I221*H221,2)</f>
        <v>0</v>
      </c>
      <c r="K221" s="195"/>
      <c r="L221" s="40"/>
      <c r="M221" s="196" t="s">
        <v>1</v>
      </c>
      <c r="N221" s="197" t="s">
        <v>45</v>
      </c>
      <c r="O221" s="72"/>
      <c r="P221" s="198">
        <f>O221*H221</f>
        <v>0</v>
      </c>
      <c r="Q221" s="198">
        <v>0</v>
      </c>
      <c r="R221" s="198">
        <f>Q221*H221</f>
        <v>0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260</v>
      </c>
      <c r="AT221" s="200" t="s">
        <v>164</v>
      </c>
      <c r="AU221" s="200" t="s">
        <v>162</v>
      </c>
      <c r="AY221" s="18" t="s">
        <v>161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88</v>
      </c>
      <c r="BK221" s="201">
        <f>ROUND(I221*H221,2)</f>
        <v>0</v>
      </c>
      <c r="BL221" s="18" t="s">
        <v>260</v>
      </c>
      <c r="BM221" s="200" t="s">
        <v>1331</v>
      </c>
    </row>
    <row r="222" spans="1:65" s="2" customFormat="1" ht="10.199999999999999">
      <c r="A222" s="35"/>
      <c r="B222" s="36"/>
      <c r="C222" s="37"/>
      <c r="D222" s="202" t="s">
        <v>170</v>
      </c>
      <c r="E222" s="37"/>
      <c r="F222" s="203" t="s">
        <v>1330</v>
      </c>
      <c r="G222" s="37"/>
      <c r="H222" s="37"/>
      <c r="I222" s="204"/>
      <c r="J222" s="37"/>
      <c r="K222" s="37"/>
      <c r="L222" s="40"/>
      <c r="M222" s="205"/>
      <c r="N222" s="206"/>
      <c r="O222" s="72"/>
      <c r="P222" s="72"/>
      <c r="Q222" s="72"/>
      <c r="R222" s="72"/>
      <c r="S222" s="72"/>
      <c r="T222" s="73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170</v>
      </c>
      <c r="AU222" s="18" t="s">
        <v>162</v>
      </c>
    </row>
    <row r="223" spans="1:65" s="2" customFormat="1" ht="16.5" customHeight="1">
      <c r="A223" s="35"/>
      <c r="B223" s="36"/>
      <c r="C223" s="188" t="s">
        <v>450</v>
      </c>
      <c r="D223" s="188" t="s">
        <v>164</v>
      </c>
      <c r="E223" s="189" t="s">
        <v>1332</v>
      </c>
      <c r="F223" s="190" t="s">
        <v>1333</v>
      </c>
      <c r="G223" s="191" t="s">
        <v>1334</v>
      </c>
      <c r="H223" s="192">
        <v>8.0000000000000002E-3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45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260</v>
      </c>
      <c r="AT223" s="200" t="s">
        <v>164</v>
      </c>
      <c r="AU223" s="200" t="s">
        <v>162</v>
      </c>
      <c r="AY223" s="18" t="s">
        <v>161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88</v>
      </c>
      <c r="BK223" s="201">
        <f>ROUND(I223*H223,2)</f>
        <v>0</v>
      </c>
      <c r="BL223" s="18" t="s">
        <v>260</v>
      </c>
      <c r="BM223" s="200" t="s">
        <v>1335</v>
      </c>
    </row>
    <row r="224" spans="1:65" s="2" customFormat="1" ht="10.199999999999999">
      <c r="A224" s="35"/>
      <c r="B224" s="36"/>
      <c r="C224" s="37"/>
      <c r="D224" s="202" t="s">
        <v>170</v>
      </c>
      <c r="E224" s="37"/>
      <c r="F224" s="203" t="s">
        <v>1333</v>
      </c>
      <c r="G224" s="37"/>
      <c r="H224" s="37"/>
      <c r="I224" s="204"/>
      <c r="J224" s="37"/>
      <c r="K224" s="37"/>
      <c r="L224" s="40"/>
      <c r="M224" s="205"/>
      <c r="N224" s="206"/>
      <c r="O224" s="72"/>
      <c r="P224" s="72"/>
      <c r="Q224" s="72"/>
      <c r="R224" s="72"/>
      <c r="S224" s="72"/>
      <c r="T224" s="73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170</v>
      </c>
      <c r="AU224" s="18" t="s">
        <v>162</v>
      </c>
    </row>
    <row r="225" spans="1:65" s="2" customFormat="1" ht="16.5" customHeight="1">
      <c r="A225" s="35"/>
      <c r="B225" s="36"/>
      <c r="C225" s="188" t="s">
        <v>456</v>
      </c>
      <c r="D225" s="188" t="s">
        <v>164</v>
      </c>
      <c r="E225" s="189" t="s">
        <v>1336</v>
      </c>
      <c r="F225" s="190" t="s">
        <v>1337</v>
      </c>
      <c r="G225" s="191" t="s">
        <v>1334</v>
      </c>
      <c r="H225" s="192">
        <v>0.01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45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260</v>
      </c>
      <c r="AT225" s="200" t="s">
        <v>164</v>
      </c>
      <c r="AU225" s="200" t="s">
        <v>162</v>
      </c>
      <c r="AY225" s="18" t="s">
        <v>161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88</v>
      </c>
      <c r="BK225" s="201">
        <f>ROUND(I225*H225,2)</f>
        <v>0</v>
      </c>
      <c r="BL225" s="18" t="s">
        <v>260</v>
      </c>
      <c r="BM225" s="200" t="s">
        <v>1338</v>
      </c>
    </row>
    <row r="226" spans="1:65" s="2" customFormat="1" ht="10.199999999999999">
      <c r="A226" s="35"/>
      <c r="B226" s="36"/>
      <c r="C226" s="37"/>
      <c r="D226" s="202" t="s">
        <v>170</v>
      </c>
      <c r="E226" s="37"/>
      <c r="F226" s="203" t="s">
        <v>1337</v>
      </c>
      <c r="G226" s="37"/>
      <c r="H226" s="37"/>
      <c r="I226" s="204"/>
      <c r="J226" s="37"/>
      <c r="K226" s="37"/>
      <c r="L226" s="40"/>
      <c r="M226" s="205"/>
      <c r="N226" s="206"/>
      <c r="O226" s="72"/>
      <c r="P226" s="72"/>
      <c r="Q226" s="72"/>
      <c r="R226" s="72"/>
      <c r="S226" s="72"/>
      <c r="T226" s="73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170</v>
      </c>
      <c r="AU226" s="18" t="s">
        <v>162</v>
      </c>
    </row>
    <row r="227" spans="1:65" s="2" customFormat="1" ht="21.75" customHeight="1">
      <c r="A227" s="35"/>
      <c r="B227" s="36"/>
      <c r="C227" s="188" t="s">
        <v>462</v>
      </c>
      <c r="D227" s="188" t="s">
        <v>164</v>
      </c>
      <c r="E227" s="189" t="s">
        <v>1339</v>
      </c>
      <c r="F227" s="190" t="s">
        <v>1340</v>
      </c>
      <c r="G227" s="191" t="s">
        <v>655</v>
      </c>
      <c r="H227" s="261"/>
      <c r="I227" s="193"/>
      <c r="J227" s="194">
        <f>ROUND(I227*H227,2)</f>
        <v>0</v>
      </c>
      <c r="K227" s="195"/>
      <c r="L227" s="40"/>
      <c r="M227" s="196" t="s">
        <v>1</v>
      </c>
      <c r="N227" s="197" t="s">
        <v>45</v>
      </c>
      <c r="O227" s="72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260</v>
      </c>
      <c r="AT227" s="200" t="s">
        <v>164</v>
      </c>
      <c r="AU227" s="200" t="s">
        <v>162</v>
      </c>
      <c r="AY227" s="18" t="s">
        <v>161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88</v>
      </c>
      <c r="BK227" s="201">
        <f>ROUND(I227*H227,2)</f>
        <v>0</v>
      </c>
      <c r="BL227" s="18" t="s">
        <v>260</v>
      </c>
      <c r="BM227" s="200" t="s">
        <v>1341</v>
      </c>
    </row>
    <row r="228" spans="1:65" s="2" customFormat="1" ht="10.199999999999999">
      <c r="A228" s="35"/>
      <c r="B228" s="36"/>
      <c r="C228" s="37"/>
      <c r="D228" s="202" t="s">
        <v>170</v>
      </c>
      <c r="E228" s="37"/>
      <c r="F228" s="203" t="s">
        <v>1340</v>
      </c>
      <c r="G228" s="37"/>
      <c r="H228" s="37"/>
      <c r="I228" s="204"/>
      <c r="J228" s="37"/>
      <c r="K228" s="37"/>
      <c r="L228" s="40"/>
      <c r="M228" s="205"/>
      <c r="N228" s="206"/>
      <c r="O228" s="72"/>
      <c r="P228" s="72"/>
      <c r="Q228" s="72"/>
      <c r="R228" s="72"/>
      <c r="S228" s="72"/>
      <c r="T228" s="73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170</v>
      </c>
      <c r="AU228" s="18" t="s">
        <v>162</v>
      </c>
    </row>
    <row r="229" spans="1:65" s="2" customFormat="1" ht="21.75" customHeight="1">
      <c r="A229" s="35"/>
      <c r="B229" s="36"/>
      <c r="C229" s="188" t="s">
        <v>467</v>
      </c>
      <c r="D229" s="188" t="s">
        <v>164</v>
      </c>
      <c r="E229" s="189" t="s">
        <v>1342</v>
      </c>
      <c r="F229" s="190" t="s">
        <v>1343</v>
      </c>
      <c r="G229" s="191" t="s">
        <v>655</v>
      </c>
      <c r="H229" s="261"/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45</v>
      </c>
      <c r="O229" s="72"/>
      <c r="P229" s="198">
        <f>O229*H229</f>
        <v>0</v>
      </c>
      <c r="Q229" s="198">
        <v>0</v>
      </c>
      <c r="R229" s="198">
        <f>Q229*H229</f>
        <v>0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260</v>
      </c>
      <c r="AT229" s="200" t="s">
        <v>164</v>
      </c>
      <c r="AU229" s="200" t="s">
        <v>162</v>
      </c>
      <c r="AY229" s="18" t="s">
        <v>161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88</v>
      </c>
      <c r="BK229" s="201">
        <f>ROUND(I229*H229,2)</f>
        <v>0</v>
      </c>
      <c r="BL229" s="18" t="s">
        <v>260</v>
      </c>
      <c r="BM229" s="200" t="s">
        <v>1344</v>
      </c>
    </row>
    <row r="230" spans="1:65" s="2" customFormat="1" ht="10.199999999999999">
      <c r="A230" s="35"/>
      <c r="B230" s="36"/>
      <c r="C230" s="37"/>
      <c r="D230" s="202" t="s">
        <v>170</v>
      </c>
      <c r="E230" s="37"/>
      <c r="F230" s="203" t="s">
        <v>1343</v>
      </c>
      <c r="G230" s="37"/>
      <c r="H230" s="37"/>
      <c r="I230" s="204"/>
      <c r="J230" s="37"/>
      <c r="K230" s="37"/>
      <c r="L230" s="40"/>
      <c r="M230" s="205"/>
      <c r="N230" s="206"/>
      <c r="O230" s="72"/>
      <c r="P230" s="72"/>
      <c r="Q230" s="72"/>
      <c r="R230" s="72"/>
      <c r="S230" s="72"/>
      <c r="T230" s="73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170</v>
      </c>
      <c r="AU230" s="18" t="s">
        <v>162</v>
      </c>
    </row>
    <row r="231" spans="1:65" s="12" customFormat="1" ht="20.85" customHeight="1">
      <c r="B231" s="172"/>
      <c r="C231" s="173"/>
      <c r="D231" s="174" t="s">
        <v>79</v>
      </c>
      <c r="E231" s="186" t="s">
        <v>1345</v>
      </c>
      <c r="F231" s="186" t="s">
        <v>1346</v>
      </c>
      <c r="G231" s="173"/>
      <c r="H231" s="173"/>
      <c r="I231" s="176"/>
      <c r="J231" s="187">
        <f>BK231</f>
        <v>0</v>
      </c>
      <c r="K231" s="173"/>
      <c r="L231" s="178"/>
      <c r="M231" s="179"/>
      <c r="N231" s="180"/>
      <c r="O231" s="180"/>
      <c r="P231" s="181">
        <f>SUM(P232:P237)</f>
        <v>0</v>
      </c>
      <c r="Q231" s="180"/>
      <c r="R231" s="181">
        <f>SUM(R232:R237)</f>
        <v>0</v>
      </c>
      <c r="S231" s="180"/>
      <c r="T231" s="182">
        <f>SUM(T232:T237)</f>
        <v>0</v>
      </c>
      <c r="AR231" s="183" t="s">
        <v>90</v>
      </c>
      <c r="AT231" s="184" t="s">
        <v>79</v>
      </c>
      <c r="AU231" s="184" t="s">
        <v>90</v>
      </c>
      <c r="AY231" s="183" t="s">
        <v>161</v>
      </c>
      <c r="BK231" s="185">
        <f>SUM(BK232:BK237)</f>
        <v>0</v>
      </c>
    </row>
    <row r="232" spans="1:65" s="2" customFormat="1" ht="16.5" customHeight="1">
      <c r="A232" s="35"/>
      <c r="B232" s="36"/>
      <c r="C232" s="188" t="s">
        <v>472</v>
      </c>
      <c r="D232" s="188" t="s">
        <v>164</v>
      </c>
      <c r="E232" s="189" t="s">
        <v>1347</v>
      </c>
      <c r="F232" s="190" t="s">
        <v>1348</v>
      </c>
      <c r="G232" s="191" t="s">
        <v>176</v>
      </c>
      <c r="H232" s="192">
        <v>2</v>
      </c>
      <c r="I232" s="193"/>
      <c r="J232" s="194">
        <f>ROUND(I232*H232,2)</f>
        <v>0</v>
      </c>
      <c r="K232" s="195"/>
      <c r="L232" s="40"/>
      <c r="M232" s="196" t="s">
        <v>1</v>
      </c>
      <c r="N232" s="197" t="s">
        <v>45</v>
      </c>
      <c r="O232" s="72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260</v>
      </c>
      <c r="AT232" s="200" t="s">
        <v>164</v>
      </c>
      <c r="AU232" s="200" t="s">
        <v>162</v>
      </c>
      <c r="AY232" s="18" t="s">
        <v>161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88</v>
      </c>
      <c r="BK232" s="201">
        <f>ROUND(I232*H232,2)</f>
        <v>0</v>
      </c>
      <c r="BL232" s="18" t="s">
        <v>260</v>
      </c>
      <c r="BM232" s="200" t="s">
        <v>1349</v>
      </c>
    </row>
    <row r="233" spans="1:65" s="2" customFormat="1" ht="10.199999999999999">
      <c r="A233" s="35"/>
      <c r="B233" s="36"/>
      <c r="C233" s="37"/>
      <c r="D233" s="202" t="s">
        <v>170</v>
      </c>
      <c r="E233" s="37"/>
      <c r="F233" s="203" t="s">
        <v>1348</v>
      </c>
      <c r="G233" s="37"/>
      <c r="H233" s="37"/>
      <c r="I233" s="204"/>
      <c r="J233" s="37"/>
      <c r="K233" s="37"/>
      <c r="L233" s="40"/>
      <c r="M233" s="205"/>
      <c r="N233" s="206"/>
      <c r="O233" s="72"/>
      <c r="P233" s="72"/>
      <c r="Q233" s="72"/>
      <c r="R233" s="72"/>
      <c r="S233" s="72"/>
      <c r="T233" s="73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170</v>
      </c>
      <c r="AU233" s="18" t="s">
        <v>162</v>
      </c>
    </row>
    <row r="234" spans="1:65" s="2" customFormat="1" ht="21.75" customHeight="1">
      <c r="A234" s="35"/>
      <c r="B234" s="36"/>
      <c r="C234" s="188" t="s">
        <v>478</v>
      </c>
      <c r="D234" s="188" t="s">
        <v>164</v>
      </c>
      <c r="E234" s="189" t="s">
        <v>1350</v>
      </c>
      <c r="F234" s="190" t="s">
        <v>1351</v>
      </c>
      <c r="G234" s="191" t="s">
        <v>176</v>
      </c>
      <c r="H234" s="192">
        <v>1</v>
      </c>
      <c r="I234" s="193"/>
      <c r="J234" s="194">
        <f>ROUND(I234*H234,2)</f>
        <v>0</v>
      </c>
      <c r="K234" s="195"/>
      <c r="L234" s="40"/>
      <c r="M234" s="196" t="s">
        <v>1</v>
      </c>
      <c r="N234" s="197" t="s">
        <v>45</v>
      </c>
      <c r="O234" s="72"/>
      <c r="P234" s="198">
        <f>O234*H234</f>
        <v>0</v>
      </c>
      <c r="Q234" s="198">
        <v>0</v>
      </c>
      <c r="R234" s="198">
        <f>Q234*H234</f>
        <v>0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260</v>
      </c>
      <c r="AT234" s="200" t="s">
        <v>164</v>
      </c>
      <c r="AU234" s="200" t="s">
        <v>162</v>
      </c>
      <c r="AY234" s="18" t="s">
        <v>161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88</v>
      </c>
      <c r="BK234" s="201">
        <f>ROUND(I234*H234,2)</f>
        <v>0</v>
      </c>
      <c r="BL234" s="18" t="s">
        <v>260</v>
      </c>
      <c r="BM234" s="200" t="s">
        <v>1352</v>
      </c>
    </row>
    <row r="235" spans="1:65" s="2" customFormat="1" ht="10.199999999999999">
      <c r="A235" s="35"/>
      <c r="B235" s="36"/>
      <c r="C235" s="37"/>
      <c r="D235" s="202" t="s">
        <v>170</v>
      </c>
      <c r="E235" s="37"/>
      <c r="F235" s="203" t="s">
        <v>1351</v>
      </c>
      <c r="G235" s="37"/>
      <c r="H235" s="37"/>
      <c r="I235" s="204"/>
      <c r="J235" s="37"/>
      <c r="K235" s="37"/>
      <c r="L235" s="40"/>
      <c r="M235" s="205"/>
      <c r="N235" s="206"/>
      <c r="O235" s="72"/>
      <c r="P235" s="72"/>
      <c r="Q235" s="72"/>
      <c r="R235" s="72"/>
      <c r="S235" s="72"/>
      <c r="T235" s="73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170</v>
      </c>
      <c r="AU235" s="18" t="s">
        <v>162</v>
      </c>
    </row>
    <row r="236" spans="1:65" s="2" customFormat="1" ht="16.5" customHeight="1">
      <c r="A236" s="35"/>
      <c r="B236" s="36"/>
      <c r="C236" s="188" t="s">
        <v>484</v>
      </c>
      <c r="D236" s="188" t="s">
        <v>164</v>
      </c>
      <c r="E236" s="189" t="s">
        <v>1353</v>
      </c>
      <c r="F236" s="190" t="s">
        <v>1354</v>
      </c>
      <c r="G236" s="191" t="s">
        <v>176</v>
      </c>
      <c r="H236" s="192">
        <v>1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45</v>
      </c>
      <c r="O236" s="72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260</v>
      </c>
      <c r="AT236" s="200" t="s">
        <v>164</v>
      </c>
      <c r="AU236" s="200" t="s">
        <v>162</v>
      </c>
      <c r="AY236" s="18" t="s">
        <v>161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88</v>
      </c>
      <c r="BK236" s="201">
        <f>ROUND(I236*H236,2)</f>
        <v>0</v>
      </c>
      <c r="BL236" s="18" t="s">
        <v>260</v>
      </c>
      <c r="BM236" s="200" t="s">
        <v>1355</v>
      </c>
    </row>
    <row r="237" spans="1:65" s="2" customFormat="1" ht="10.199999999999999">
      <c r="A237" s="35"/>
      <c r="B237" s="36"/>
      <c r="C237" s="37"/>
      <c r="D237" s="202" t="s">
        <v>170</v>
      </c>
      <c r="E237" s="37"/>
      <c r="F237" s="203" t="s">
        <v>1354</v>
      </c>
      <c r="G237" s="37"/>
      <c r="H237" s="37"/>
      <c r="I237" s="204"/>
      <c r="J237" s="37"/>
      <c r="K237" s="37"/>
      <c r="L237" s="40"/>
      <c r="M237" s="205"/>
      <c r="N237" s="206"/>
      <c r="O237" s="72"/>
      <c r="P237" s="72"/>
      <c r="Q237" s="72"/>
      <c r="R237" s="72"/>
      <c r="S237" s="72"/>
      <c r="T237" s="73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170</v>
      </c>
      <c r="AU237" s="18" t="s">
        <v>162</v>
      </c>
    </row>
    <row r="238" spans="1:65" s="12" customFormat="1" ht="25.95" customHeight="1">
      <c r="B238" s="172"/>
      <c r="C238" s="173"/>
      <c r="D238" s="174" t="s">
        <v>79</v>
      </c>
      <c r="E238" s="175" t="s">
        <v>112</v>
      </c>
      <c r="F238" s="175" t="s">
        <v>113</v>
      </c>
      <c r="G238" s="173"/>
      <c r="H238" s="173"/>
      <c r="I238" s="176"/>
      <c r="J238" s="177">
        <f>BK238</f>
        <v>0</v>
      </c>
      <c r="K238" s="173"/>
      <c r="L238" s="178"/>
      <c r="M238" s="179"/>
      <c r="N238" s="180"/>
      <c r="O238" s="180"/>
      <c r="P238" s="181">
        <f>SUM(P239:P240)</f>
        <v>0</v>
      </c>
      <c r="Q238" s="180"/>
      <c r="R238" s="181">
        <f>SUM(R239:R240)</f>
        <v>0</v>
      </c>
      <c r="S238" s="180"/>
      <c r="T238" s="182">
        <f>SUM(T239:T240)</f>
        <v>0</v>
      </c>
      <c r="AR238" s="183" t="s">
        <v>190</v>
      </c>
      <c r="AT238" s="184" t="s">
        <v>79</v>
      </c>
      <c r="AU238" s="184" t="s">
        <v>80</v>
      </c>
      <c r="AY238" s="183" t="s">
        <v>161</v>
      </c>
      <c r="BK238" s="185">
        <f>SUM(BK239:BK240)</f>
        <v>0</v>
      </c>
    </row>
    <row r="239" spans="1:65" s="2" customFormat="1" ht="16.5" customHeight="1">
      <c r="A239" s="35"/>
      <c r="B239" s="36"/>
      <c r="C239" s="188" t="s">
        <v>496</v>
      </c>
      <c r="D239" s="188" t="s">
        <v>164</v>
      </c>
      <c r="E239" s="189" t="s">
        <v>1356</v>
      </c>
      <c r="F239" s="190" t="s">
        <v>113</v>
      </c>
      <c r="G239" s="191" t="s">
        <v>655</v>
      </c>
      <c r="H239" s="261"/>
      <c r="I239" s="193"/>
      <c r="J239" s="194">
        <f>ROUND(I239*H239,2)</f>
        <v>0</v>
      </c>
      <c r="K239" s="195"/>
      <c r="L239" s="40"/>
      <c r="M239" s="196" t="s">
        <v>1</v>
      </c>
      <c r="N239" s="197" t="s">
        <v>45</v>
      </c>
      <c r="O239" s="72"/>
      <c r="P239" s="198">
        <f>O239*H239</f>
        <v>0</v>
      </c>
      <c r="Q239" s="198">
        <v>0</v>
      </c>
      <c r="R239" s="198">
        <f>Q239*H239</f>
        <v>0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168</v>
      </c>
      <c r="AT239" s="200" t="s">
        <v>164</v>
      </c>
      <c r="AU239" s="200" t="s">
        <v>88</v>
      </c>
      <c r="AY239" s="18" t="s">
        <v>161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88</v>
      </c>
      <c r="BK239" s="201">
        <f>ROUND(I239*H239,2)</f>
        <v>0</v>
      </c>
      <c r="BL239" s="18" t="s">
        <v>168</v>
      </c>
      <c r="BM239" s="200" t="s">
        <v>1357</v>
      </c>
    </row>
    <row r="240" spans="1:65" s="2" customFormat="1" ht="10.199999999999999">
      <c r="A240" s="35"/>
      <c r="B240" s="36"/>
      <c r="C240" s="37"/>
      <c r="D240" s="202" t="s">
        <v>170</v>
      </c>
      <c r="E240" s="37"/>
      <c r="F240" s="203" t="s">
        <v>113</v>
      </c>
      <c r="G240" s="37"/>
      <c r="H240" s="37"/>
      <c r="I240" s="204"/>
      <c r="J240" s="37"/>
      <c r="K240" s="37"/>
      <c r="L240" s="40"/>
      <c r="M240" s="266"/>
      <c r="N240" s="267"/>
      <c r="O240" s="268"/>
      <c r="P240" s="268"/>
      <c r="Q240" s="268"/>
      <c r="R240" s="268"/>
      <c r="S240" s="268"/>
      <c r="T240" s="26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170</v>
      </c>
      <c r="AU240" s="18" t="s">
        <v>88</v>
      </c>
    </row>
    <row r="241" spans="1:31" s="2" customFormat="1" ht="6.9" customHeight="1">
      <c r="A241" s="35"/>
      <c r="B241" s="55"/>
      <c r="C241" s="56"/>
      <c r="D241" s="56"/>
      <c r="E241" s="56"/>
      <c r="F241" s="56"/>
      <c r="G241" s="56"/>
      <c r="H241" s="56"/>
      <c r="I241" s="56"/>
      <c r="J241" s="56"/>
      <c r="K241" s="56"/>
      <c r="L241" s="40"/>
      <c r="M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</row>
  </sheetData>
  <sheetProtection algorithmName="SHA-512" hashValue="Ndk4SXNFCTy2w/HghqSbKRtY3627VG0Exlq0FpqfR1Te9oAM0YwjAUJ+V9bEBcRgcA58iGL/SXl/dhyEPAC2Fg==" saltValue="2a/vBShlUlF+Pk1UJBt9brRIoEmgBYdT6LwfCCdOOONzqp68sDU88H/VVkym2JrcfvZv2YVpdZeW7EMH6iARYw==" spinCount="100000" sheet="1" objects="1" scenarios="1" formatColumns="0" formatRows="0" autoFilter="0"/>
  <autoFilter ref="C124:K240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99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1358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ROUND((SUM(BE123:BE240)),  2)</f>
        <v>0</v>
      </c>
      <c r="G33" s="35"/>
      <c r="H33" s="35"/>
      <c r="I33" s="125">
        <v>0.21</v>
      </c>
      <c r="J33" s="124">
        <f>ROUND(((SUM(BE123:BE240))*I33),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ROUND((SUM(BF123:BF240)),  2)</f>
        <v>0</v>
      </c>
      <c r="G34" s="35"/>
      <c r="H34" s="35"/>
      <c r="I34" s="125">
        <v>0.12</v>
      </c>
      <c r="J34" s="124">
        <f>ROUND(((SUM(BF123:BF240))*I34),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ROUND((SUM(BG123:BG240)),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ROUND((SUM(BH123:BH240)),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ROUND((SUM(BI123:BI240)),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SO-06 - Elektrorozvody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132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95" customHeight="1">
      <c r="B98" s="154"/>
      <c r="C98" s="155"/>
      <c r="D98" s="156" t="s">
        <v>1359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95" customHeight="1">
      <c r="B99" s="154"/>
      <c r="C99" s="155"/>
      <c r="D99" s="156" t="s">
        <v>1360</v>
      </c>
      <c r="E99" s="157"/>
      <c r="F99" s="157"/>
      <c r="G99" s="157"/>
      <c r="H99" s="157"/>
      <c r="I99" s="157"/>
      <c r="J99" s="158">
        <f>J192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1361</v>
      </c>
      <c r="E100" s="157"/>
      <c r="F100" s="157"/>
      <c r="G100" s="157"/>
      <c r="H100" s="157"/>
      <c r="I100" s="157"/>
      <c r="J100" s="158">
        <f>J197</f>
        <v>0</v>
      </c>
      <c r="K100" s="155"/>
      <c r="L100" s="159"/>
    </row>
    <row r="101" spans="1:31" s="10" customFormat="1" ht="19.95" customHeight="1">
      <c r="B101" s="154"/>
      <c r="C101" s="155"/>
      <c r="D101" s="156" t="s">
        <v>1362</v>
      </c>
      <c r="E101" s="157"/>
      <c r="F101" s="157"/>
      <c r="G101" s="157"/>
      <c r="H101" s="157"/>
      <c r="I101" s="157"/>
      <c r="J101" s="158">
        <f>J208</f>
        <v>0</v>
      </c>
      <c r="K101" s="155"/>
      <c r="L101" s="159"/>
    </row>
    <row r="102" spans="1:31" s="9" customFormat="1" ht="24.9" customHeight="1">
      <c r="B102" s="148"/>
      <c r="C102" s="149"/>
      <c r="D102" s="150" t="s">
        <v>1363</v>
      </c>
      <c r="E102" s="151"/>
      <c r="F102" s="151"/>
      <c r="G102" s="151"/>
      <c r="H102" s="151"/>
      <c r="I102" s="151"/>
      <c r="J102" s="152">
        <f>J227</f>
        <v>0</v>
      </c>
      <c r="K102" s="149"/>
      <c r="L102" s="153"/>
    </row>
    <row r="103" spans="1:31" s="9" customFormat="1" ht="24.9" customHeight="1">
      <c r="B103" s="148"/>
      <c r="C103" s="149"/>
      <c r="D103" s="150" t="s">
        <v>1183</v>
      </c>
      <c r="E103" s="151"/>
      <c r="F103" s="151"/>
      <c r="G103" s="151"/>
      <c r="H103" s="151"/>
      <c r="I103" s="151"/>
      <c r="J103" s="152">
        <f>J236</f>
        <v>0</v>
      </c>
      <c r="K103" s="149"/>
      <c r="L103" s="153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146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18" t="str">
        <f>E7</f>
        <v>Fara Velká Bíteš, přístavba farního sálu</v>
      </c>
      <c r="F113" s="319"/>
      <c r="G113" s="319"/>
      <c r="H113" s="319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270" t="str">
        <f>E9</f>
        <v>SO-06 - Elektrorozvody</v>
      </c>
      <c r="F115" s="320"/>
      <c r="G115" s="320"/>
      <c r="H115" s="320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>Kostelní 71, Velká Bíteš, č.p. 102, 103</v>
      </c>
      <c r="G117" s="37"/>
      <c r="H117" s="37"/>
      <c r="I117" s="30" t="s">
        <v>22</v>
      </c>
      <c r="J117" s="67" t="str">
        <f>IF(J12="","",J12)</f>
        <v>4. 2. 2025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25.65" customHeight="1">
      <c r="A119" s="35"/>
      <c r="B119" s="36"/>
      <c r="C119" s="30" t="s">
        <v>24</v>
      </c>
      <c r="D119" s="37"/>
      <c r="E119" s="37"/>
      <c r="F119" s="28" t="str">
        <f>E15</f>
        <v>Římskokatolická farnost Velká Bíteš</v>
      </c>
      <c r="G119" s="37"/>
      <c r="H119" s="37"/>
      <c r="I119" s="30" t="s">
        <v>31</v>
      </c>
      <c r="J119" s="33" t="str">
        <f>E21</f>
        <v>A77 architektonický ateliér Brno,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29</v>
      </c>
      <c r="D120" s="37"/>
      <c r="E120" s="37"/>
      <c r="F120" s="28" t="str">
        <f>IF(E18="","",E18)</f>
        <v>Vyplň údaj</v>
      </c>
      <c r="G120" s="37"/>
      <c r="H120" s="37"/>
      <c r="I120" s="30" t="s">
        <v>36</v>
      </c>
      <c r="J120" s="33" t="str">
        <f>E24</f>
        <v>Ing. Ladislav Kopecký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147</v>
      </c>
      <c r="D122" s="163" t="s">
        <v>65</v>
      </c>
      <c r="E122" s="163" t="s">
        <v>61</v>
      </c>
      <c r="F122" s="163" t="s">
        <v>62</v>
      </c>
      <c r="G122" s="163" t="s">
        <v>148</v>
      </c>
      <c r="H122" s="163" t="s">
        <v>149</v>
      </c>
      <c r="I122" s="163" t="s">
        <v>150</v>
      </c>
      <c r="J122" s="164" t="s">
        <v>120</v>
      </c>
      <c r="K122" s="165" t="s">
        <v>151</v>
      </c>
      <c r="L122" s="166"/>
      <c r="M122" s="76" t="s">
        <v>1</v>
      </c>
      <c r="N122" s="77" t="s">
        <v>44</v>
      </c>
      <c r="O122" s="77" t="s">
        <v>152</v>
      </c>
      <c r="P122" s="77" t="s">
        <v>153</v>
      </c>
      <c r="Q122" s="77" t="s">
        <v>154</v>
      </c>
      <c r="R122" s="77" t="s">
        <v>155</v>
      </c>
      <c r="S122" s="77" t="s">
        <v>156</v>
      </c>
      <c r="T122" s="78" t="s">
        <v>157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8" customHeight="1">
      <c r="A123" s="35"/>
      <c r="B123" s="36"/>
      <c r="C123" s="83" t="s">
        <v>158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P124+P227+P236</f>
        <v>0</v>
      </c>
      <c r="Q123" s="80"/>
      <c r="R123" s="169">
        <f>R124+R227+R236</f>
        <v>0</v>
      </c>
      <c r="S123" s="80"/>
      <c r="T123" s="170">
        <f>T124+T227+T236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79</v>
      </c>
      <c r="AU123" s="18" t="s">
        <v>122</v>
      </c>
      <c r="BK123" s="171">
        <f>BK124+BK227+BK236</f>
        <v>0</v>
      </c>
    </row>
    <row r="124" spans="1:65" s="12" customFormat="1" ht="25.95" customHeight="1">
      <c r="B124" s="172"/>
      <c r="C124" s="173"/>
      <c r="D124" s="174" t="s">
        <v>79</v>
      </c>
      <c r="E124" s="175" t="s">
        <v>605</v>
      </c>
      <c r="F124" s="175" t="s">
        <v>606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P125+P192+P197+P208</f>
        <v>0</v>
      </c>
      <c r="Q124" s="180"/>
      <c r="R124" s="181">
        <f>R125+R192+R197+R208</f>
        <v>0</v>
      </c>
      <c r="S124" s="180"/>
      <c r="T124" s="182">
        <f>T125+T192+T197+T208</f>
        <v>0</v>
      </c>
      <c r="AR124" s="183" t="s">
        <v>90</v>
      </c>
      <c r="AT124" s="184" t="s">
        <v>79</v>
      </c>
      <c r="AU124" s="184" t="s">
        <v>80</v>
      </c>
      <c r="AY124" s="183" t="s">
        <v>161</v>
      </c>
      <c r="BK124" s="185">
        <f>BK125+BK192+BK197+BK208</f>
        <v>0</v>
      </c>
    </row>
    <row r="125" spans="1:65" s="12" customFormat="1" ht="22.8" customHeight="1">
      <c r="B125" s="172"/>
      <c r="C125" s="173"/>
      <c r="D125" s="174" t="s">
        <v>79</v>
      </c>
      <c r="E125" s="186" t="s">
        <v>1364</v>
      </c>
      <c r="F125" s="186" t="s">
        <v>1365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SUM(P126:P191)</f>
        <v>0</v>
      </c>
      <c r="Q125" s="180"/>
      <c r="R125" s="181">
        <f>SUM(R126:R191)</f>
        <v>0</v>
      </c>
      <c r="S125" s="180"/>
      <c r="T125" s="182">
        <f>SUM(T126:T191)</f>
        <v>0</v>
      </c>
      <c r="AR125" s="183" t="s">
        <v>90</v>
      </c>
      <c r="AT125" s="184" t="s">
        <v>79</v>
      </c>
      <c r="AU125" s="184" t="s">
        <v>88</v>
      </c>
      <c r="AY125" s="183" t="s">
        <v>161</v>
      </c>
      <c r="BK125" s="185">
        <f>SUM(BK126:BK191)</f>
        <v>0</v>
      </c>
    </row>
    <row r="126" spans="1:65" s="2" customFormat="1" ht="44.25" customHeight="1">
      <c r="A126" s="35"/>
      <c r="B126" s="36"/>
      <c r="C126" s="188" t="s">
        <v>88</v>
      </c>
      <c r="D126" s="188" t="s">
        <v>164</v>
      </c>
      <c r="E126" s="189" t="s">
        <v>1090</v>
      </c>
      <c r="F126" s="190" t="s">
        <v>1366</v>
      </c>
      <c r="G126" s="191" t="s">
        <v>211</v>
      </c>
      <c r="H126" s="192">
        <v>22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168</v>
      </c>
      <c r="AT126" s="200" t="s">
        <v>164</v>
      </c>
      <c r="AU126" s="200" t="s">
        <v>90</v>
      </c>
      <c r="AY126" s="18" t="s">
        <v>161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168</v>
      </c>
      <c r="BM126" s="200" t="s">
        <v>1367</v>
      </c>
    </row>
    <row r="127" spans="1:65" s="2" customFormat="1" ht="28.8">
      <c r="A127" s="35"/>
      <c r="B127" s="36"/>
      <c r="C127" s="37"/>
      <c r="D127" s="202" t="s">
        <v>170</v>
      </c>
      <c r="E127" s="37"/>
      <c r="F127" s="203" t="s">
        <v>1366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170</v>
      </c>
      <c r="AU127" s="18" t="s">
        <v>90</v>
      </c>
    </row>
    <row r="128" spans="1:65" s="2" customFormat="1" ht="44.25" customHeight="1">
      <c r="A128" s="35"/>
      <c r="B128" s="36"/>
      <c r="C128" s="188" t="s">
        <v>90</v>
      </c>
      <c r="D128" s="188" t="s">
        <v>164</v>
      </c>
      <c r="E128" s="189" t="s">
        <v>1093</v>
      </c>
      <c r="F128" s="190" t="s">
        <v>1366</v>
      </c>
      <c r="G128" s="191" t="s">
        <v>211</v>
      </c>
      <c r="H128" s="192">
        <v>29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45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168</v>
      </c>
      <c r="AT128" s="200" t="s">
        <v>164</v>
      </c>
      <c r="AU128" s="200" t="s">
        <v>90</v>
      </c>
      <c r="AY128" s="18" t="s">
        <v>161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88</v>
      </c>
      <c r="BK128" s="201">
        <f>ROUND(I128*H128,2)</f>
        <v>0</v>
      </c>
      <c r="BL128" s="18" t="s">
        <v>168</v>
      </c>
      <c r="BM128" s="200" t="s">
        <v>1368</v>
      </c>
    </row>
    <row r="129" spans="1:65" s="2" customFormat="1" ht="28.8">
      <c r="A129" s="35"/>
      <c r="B129" s="36"/>
      <c r="C129" s="37"/>
      <c r="D129" s="202" t="s">
        <v>170</v>
      </c>
      <c r="E129" s="37"/>
      <c r="F129" s="203" t="s">
        <v>1366</v>
      </c>
      <c r="G129" s="37"/>
      <c r="H129" s="37"/>
      <c r="I129" s="204"/>
      <c r="J129" s="37"/>
      <c r="K129" s="37"/>
      <c r="L129" s="40"/>
      <c r="M129" s="205"/>
      <c r="N129" s="206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170</v>
      </c>
      <c r="AU129" s="18" t="s">
        <v>90</v>
      </c>
    </row>
    <row r="130" spans="1:65" s="2" customFormat="1" ht="44.25" customHeight="1">
      <c r="A130" s="35"/>
      <c r="B130" s="36"/>
      <c r="C130" s="188" t="s">
        <v>162</v>
      </c>
      <c r="D130" s="188" t="s">
        <v>164</v>
      </c>
      <c r="E130" s="189" t="s">
        <v>1096</v>
      </c>
      <c r="F130" s="190" t="s">
        <v>1366</v>
      </c>
      <c r="G130" s="191" t="s">
        <v>211</v>
      </c>
      <c r="H130" s="192">
        <v>19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45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168</v>
      </c>
      <c r="AT130" s="200" t="s">
        <v>164</v>
      </c>
      <c r="AU130" s="200" t="s">
        <v>90</v>
      </c>
      <c r="AY130" s="18" t="s">
        <v>161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88</v>
      </c>
      <c r="BK130" s="201">
        <f>ROUND(I130*H130,2)</f>
        <v>0</v>
      </c>
      <c r="BL130" s="18" t="s">
        <v>168</v>
      </c>
      <c r="BM130" s="200" t="s">
        <v>1369</v>
      </c>
    </row>
    <row r="131" spans="1:65" s="2" customFormat="1" ht="28.8">
      <c r="A131" s="35"/>
      <c r="B131" s="36"/>
      <c r="C131" s="37"/>
      <c r="D131" s="202" t="s">
        <v>170</v>
      </c>
      <c r="E131" s="37"/>
      <c r="F131" s="203" t="s">
        <v>1366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170</v>
      </c>
      <c r="AU131" s="18" t="s">
        <v>90</v>
      </c>
    </row>
    <row r="132" spans="1:65" s="2" customFormat="1" ht="44.25" customHeight="1">
      <c r="A132" s="35"/>
      <c r="B132" s="36"/>
      <c r="C132" s="188" t="s">
        <v>168</v>
      </c>
      <c r="D132" s="188" t="s">
        <v>164</v>
      </c>
      <c r="E132" s="189" t="s">
        <v>1099</v>
      </c>
      <c r="F132" s="190" t="s">
        <v>1366</v>
      </c>
      <c r="G132" s="191" t="s">
        <v>211</v>
      </c>
      <c r="H132" s="192">
        <v>10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45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168</v>
      </c>
      <c r="AT132" s="200" t="s">
        <v>164</v>
      </c>
      <c r="AU132" s="200" t="s">
        <v>90</v>
      </c>
      <c r="AY132" s="18" t="s">
        <v>161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88</v>
      </c>
      <c r="BK132" s="201">
        <f>ROUND(I132*H132,2)</f>
        <v>0</v>
      </c>
      <c r="BL132" s="18" t="s">
        <v>168</v>
      </c>
      <c r="BM132" s="200" t="s">
        <v>1370</v>
      </c>
    </row>
    <row r="133" spans="1:65" s="2" customFormat="1" ht="28.8">
      <c r="A133" s="35"/>
      <c r="B133" s="36"/>
      <c r="C133" s="37"/>
      <c r="D133" s="202" t="s">
        <v>170</v>
      </c>
      <c r="E133" s="37"/>
      <c r="F133" s="203" t="s">
        <v>1366</v>
      </c>
      <c r="G133" s="37"/>
      <c r="H133" s="37"/>
      <c r="I133" s="204"/>
      <c r="J133" s="37"/>
      <c r="K133" s="37"/>
      <c r="L133" s="40"/>
      <c r="M133" s="205"/>
      <c r="N133" s="206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170</v>
      </c>
      <c r="AU133" s="18" t="s">
        <v>90</v>
      </c>
    </row>
    <row r="134" spans="1:65" s="2" customFormat="1" ht="44.25" customHeight="1">
      <c r="A134" s="35"/>
      <c r="B134" s="36"/>
      <c r="C134" s="188" t="s">
        <v>190</v>
      </c>
      <c r="D134" s="188" t="s">
        <v>164</v>
      </c>
      <c r="E134" s="189" t="s">
        <v>1102</v>
      </c>
      <c r="F134" s="190" t="s">
        <v>1366</v>
      </c>
      <c r="G134" s="191" t="s">
        <v>211</v>
      </c>
      <c r="H134" s="192">
        <v>70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45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168</v>
      </c>
      <c r="AT134" s="200" t="s">
        <v>164</v>
      </c>
      <c r="AU134" s="200" t="s">
        <v>90</v>
      </c>
      <c r="AY134" s="18" t="s">
        <v>161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88</v>
      </c>
      <c r="BK134" s="201">
        <f>ROUND(I134*H134,2)</f>
        <v>0</v>
      </c>
      <c r="BL134" s="18" t="s">
        <v>168</v>
      </c>
      <c r="BM134" s="200" t="s">
        <v>1371</v>
      </c>
    </row>
    <row r="135" spans="1:65" s="2" customFormat="1" ht="28.8">
      <c r="A135" s="35"/>
      <c r="B135" s="36"/>
      <c r="C135" s="37"/>
      <c r="D135" s="202" t="s">
        <v>170</v>
      </c>
      <c r="E135" s="37"/>
      <c r="F135" s="203" t="s">
        <v>1366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170</v>
      </c>
      <c r="AU135" s="18" t="s">
        <v>90</v>
      </c>
    </row>
    <row r="136" spans="1:65" s="2" customFormat="1" ht="44.25" customHeight="1">
      <c r="A136" s="35"/>
      <c r="B136" s="36"/>
      <c r="C136" s="188" t="s">
        <v>196</v>
      </c>
      <c r="D136" s="188" t="s">
        <v>164</v>
      </c>
      <c r="E136" s="189" t="s">
        <v>1105</v>
      </c>
      <c r="F136" s="190" t="s">
        <v>1366</v>
      </c>
      <c r="G136" s="191" t="s">
        <v>211</v>
      </c>
      <c r="H136" s="192">
        <v>345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45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168</v>
      </c>
      <c r="AT136" s="200" t="s">
        <v>164</v>
      </c>
      <c r="AU136" s="200" t="s">
        <v>90</v>
      </c>
      <c r="AY136" s="18" t="s">
        <v>161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88</v>
      </c>
      <c r="BK136" s="201">
        <f>ROUND(I136*H136,2)</f>
        <v>0</v>
      </c>
      <c r="BL136" s="18" t="s">
        <v>168</v>
      </c>
      <c r="BM136" s="200" t="s">
        <v>1372</v>
      </c>
    </row>
    <row r="137" spans="1:65" s="2" customFormat="1" ht="28.8">
      <c r="A137" s="35"/>
      <c r="B137" s="36"/>
      <c r="C137" s="37"/>
      <c r="D137" s="202" t="s">
        <v>170</v>
      </c>
      <c r="E137" s="37"/>
      <c r="F137" s="203" t="s">
        <v>1366</v>
      </c>
      <c r="G137" s="37"/>
      <c r="H137" s="37"/>
      <c r="I137" s="204"/>
      <c r="J137" s="37"/>
      <c r="K137" s="37"/>
      <c r="L137" s="40"/>
      <c r="M137" s="205"/>
      <c r="N137" s="206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170</v>
      </c>
      <c r="AU137" s="18" t="s">
        <v>90</v>
      </c>
    </row>
    <row r="138" spans="1:65" s="2" customFormat="1" ht="44.25" customHeight="1">
      <c r="A138" s="35"/>
      <c r="B138" s="36"/>
      <c r="C138" s="188" t="s">
        <v>202</v>
      </c>
      <c r="D138" s="188" t="s">
        <v>164</v>
      </c>
      <c r="E138" s="189" t="s">
        <v>1108</v>
      </c>
      <c r="F138" s="190" t="s">
        <v>1366</v>
      </c>
      <c r="G138" s="191" t="s">
        <v>211</v>
      </c>
      <c r="H138" s="192">
        <v>267</v>
      </c>
      <c r="I138" s="193"/>
      <c r="J138" s="194">
        <f>ROUND(I138*H138,2)</f>
        <v>0</v>
      </c>
      <c r="K138" s="195"/>
      <c r="L138" s="40"/>
      <c r="M138" s="196" t="s">
        <v>1</v>
      </c>
      <c r="N138" s="197" t="s">
        <v>45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168</v>
      </c>
      <c r="AT138" s="200" t="s">
        <v>164</v>
      </c>
      <c r="AU138" s="200" t="s">
        <v>90</v>
      </c>
      <c r="AY138" s="18" t="s">
        <v>161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88</v>
      </c>
      <c r="BK138" s="201">
        <f>ROUND(I138*H138,2)</f>
        <v>0</v>
      </c>
      <c r="BL138" s="18" t="s">
        <v>168</v>
      </c>
      <c r="BM138" s="200" t="s">
        <v>1373</v>
      </c>
    </row>
    <row r="139" spans="1:65" s="2" customFormat="1" ht="28.8">
      <c r="A139" s="35"/>
      <c r="B139" s="36"/>
      <c r="C139" s="37"/>
      <c r="D139" s="202" t="s">
        <v>170</v>
      </c>
      <c r="E139" s="37"/>
      <c r="F139" s="203" t="s">
        <v>1366</v>
      </c>
      <c r="G139" s="37"/>
      <c r="H139" s="37"/>
      <c r="I139" s="204"/>
      <c r="J139" s="37"/>
      <c r="K139" s="37"/>
      <c r="L139" s="40"/>
      <c r="M139" s="205"/>
      <c r="N139" s="206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170</v>
      </c>
      <c r="AU139" s="18" t="s">
        <v>90</v>
      </c>
    </row>
    <row r="140" spans="1:65" s="2" customFormat="1" ht="49.05" customHeight="1">
      <c r="A140" s="35"/>
      <c r="B140" s="36"/>
      <c r="C140" s="188" t="s">
        <v>208</v>
      </c>
      <c r="D140" s="188" t="s">
        <v>164</v>
      </c>
      <c r="E140" s="189" t="s">
        <v>1111</v>
      </c>
      <c r="F140" s="190" t="s">
        <v>1374</v>
      </c>
      <c r="G140" s="191" t="s">
        <v>211</v>
      </c>
      <c r="H140" s="192">
        <v>20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45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168</v>
      </c>
      <c r="AT140" s="200" t="s">
        <v>164</v>
      </c>
      <c r="AU140" s="200" t="s">
        <v>90</v>
      </c>
      <c r="AY140" s="18" t="s">
        <v>161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88</v>
      </c>
      <c r="BK140" s="201">
        <f>ROUND(I140*H140,2)</f>
        <v>0</v>
      </c>
      <c r="BL140" s="18" t="s">
        <v>168</v>
      </c>
      <c r="BM140" s="200" t="s">
        <v>1375</v>
      </c>
    </row>
    <row r="141" spans="1:65" s="2" customFormat="1" ht="28.8">
      <c r="A141" s="35"/>
      <c r="B141" s="36"/>
      <c r="C141" s="37"/>
      <c r="D141" s="202" t="s">
        <v>170</v>
      </c>
      <c r="E141" s="37"/>
      <c r="F141" s="203" t="s">
        <v>1374</v>
      </c>
      <c r="G141" s="37"/>
      <c r="H141" s="37"/>
      <c r="I141" s="204"/>
      <c r="J141" s="37"/>
      <c r="K141" s="37"/>
      <c r="L141" s="40"/>
      <c r="M141" s="205"/>
      <c r="N141" s="206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170</v>
      </c>
      <c r="AU141" s="18" t="s">
        <v>90</v>
      </c>
    </row>
    <row r="142" spans="1:65" s="2" customFormat="1" ht="33" customHeight="1">
      <c r="A142" s="35"/>
      <c r="B142" s="36"/>
      <c r="C142" s="188" t="s">
        <v>216</v>
      </c>
      <c r="D142" s="188" t="s">
        <v>164</v>
      </c>
      <c r="E142" s="189" t="s">
        <v>1376</v>
      </c>
      <c r="F142" s="190" t="s">
        <v>1377</v>
      </c>
      <c r="G142" s="191" t="s">
        <v>211</v>
      </c>
      <c r="H142" s="192">
        <v>6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168</v>
      </c>
      <c r="AT142" s="200" t="s">
        <v>164</v>
      </c>
      <c r="AU142" s="200" t="s">
        <v>90</v>
      </c>
      <c r="AY142" s="18" t="s">
        <v>161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168</v>
      </c>
      <c r="BM142" s="200" t="s">
        <v>1378</v>
      </c>
    </row>
    <row r="143" spans="1:65" s="2" customFormat="1" ht="19.2">
      <c r="A143" s="35"/>
      <c r="B143" s="36"/>
      <c r="C143" s="37"/>
      <c r="D143" s="202" t="s">
        <v>170</v>
      </c>
      <c r="E143" s="37"/>
      <c r="F143" s="203" t="s">
        <v>1377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170</v>
      </c>
      <c r="AU143" s="18" t="s">
        <v>90</v>
      </c>
    </row>
    <row r="144" spans="1:65" s="2" customFormat="1" ht="33" customHeight="1">
      <c r="A144" s="35"/>
      <c r="B144" s="36"/>
      <c r="C144" s="188" t="s">
        <v>223</v>
      </c>
      <c r="D144" s="188" t="s">
        <v>164</v>
      </c>
      <c r="E144" s="189" t="s">
        <v>1114</v>
      </c>
      <c r="F144" s="190" t="s">
        <v>1377</v>
      </c>
      <c r="G144" s="191" t="s">
        <v>211</v>
      </c>
      <c r="H144" s="192">
        <v>15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168</v>
      </c>
      <c r="AT144" s="200" t="s">
        <v>164</v>
      </c>
      <c r="AU144" s="200" t="s">
        <v>90</v>
      </c>
      <c r="AY144" s="18" t="s">
        <v>161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168</v>
      </c>
      <c r="BM144" s="200" t="s">
        <v>1379</v>
      </c>
    </row>
    <row r="145" spans="1:65" s="2" customFormat="1" ht="19.2">
      <c r="A145" s="35"/>
      <c r="B145" s="36"/>
      <c r="C145" s="37"/>
      <c r="D145" s="202" t="s">
        <v>170</v>
      </c>
      <c r="E145" s="37"/>
      <c r="F145" s="203" t="s">
        <v>1377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170</v>
      </c>
      <c r="AU145" s="18" t="s">
        <v>90</v>
      </c>
    </row>
    <row r="146" spans="1:65" s="2" customFormat="1" ht="33" customHeight="1">
      <c r="A146" s="35"/>
      <c r="B146" s="36"/>
      <c r="C146" s="188" t="s">
        <v>230</v>
      </c>
      <c r="D146" s="188" t="s">
        <v>164</v>
      </c>
      <c r="E146" s="189" t="s">
        <v>1118</v>
      </c>
      <c r="F146" s="190" t="s">
        <v>1377</v>
      </c>
      <c r="G146" s="191" t="s">
        <v>211</v>
      </c>
      <c r="H146" s="192">
        <v>15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168</v>
      </c>
      <c r="AT146" s="200" t="s">
        <v>164</v>
      </c>
      <c r="AU146" s="200" t="s">
        <v>90</v>
      </c>
      <c r="AY146" s="18" t="s">
        <v>161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168</v>
      </c>
      <c r="BM146" s="200" t="s">
        <v>1380</v>
      </c>
    </row>
    <row r="147" spans="1:65" s="2" customFormat="1" ht="19.2">
      <c r="A147" s="35"/>
      <c r="B147" s="36"/>
      <c r="C147" s="37"/>
      <c r="D147" s="202" t="s">
        <v>170</v>
      </c>
      <c r="E147" s="37"/>
      <c r="F147" s="203" t="s">
        <v>1377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170</v>
      </c>
      <c r="AU147" s="18" t="s">
        <v>90</v>
      </c>
    </row>
    <row r="148" spans="1:65" s="2" customFormat="1" ht="62.7" customHeight="1">
      <c r="A148" s="35"/>
      <c r="B148" s="36"/>
      <c r="C148" s="188" t="s">
        <v>8</v>
      </c>
      <c r="D148" s="188" t="s">
        <v>164</v>
      </c>
      <c r="E148" s="189" t="s">
        <v>1121</v>
      </c>
      <c r="F148" s="190" t="s">
        <v>1381</v>
      </c>
      <c r="G148" s="191" t="s">
        <v>211</v>
      </c>
      <c r="H148" s="192">
        <v>175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168</v>
      </c>
      <c r="AT148" s="200" t="s">
        <v>164</v>
      </c>
      <c r="AU148" s="200" t="s">
        <v>90</v>
      </c>
      <c r="AY148" s="18" t="s">
        <v>161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168</v>
      </c>
      <c r="BM148" s="200" t="s">
        <v>1382</v>
      </c>
    </row>
    <row r="149" spans="1:65" s="2" customFormat="1" ht="38.4">
      <c r="A149" s="35"/>
      <c r="B149" s="36"/>
      <c r="C149" s="37"/>
      <c r="D149" s="202" t="s">
        <v>170</v>
      </c>
      <c r="E149" s="37"/>
      <c r="F149" s="203" t="s">
        <v>1381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170</v>
      </c>
      <c r="AU149" s="18" t="s">
        <v>90</v>
      </c>
    </row>
    <row r="150" spans="1:65" s="2" customFormat="1" ht="62.7" customHeight="1">
      <c r="A150" s="35"/>
      <c r="B150" s="36"/>
      <c r="C150" s="188" t="s">
        <v>242</v>
      </c>
      <c r="D150" s="188" t="s">
        <v>164</v>
      </c>
      <c r="E150" s="189" t="s">
        <v>1124</v>
      </c>
      <c r="F150" s="190" t="s">
        <v>1383</v>
      </c>
      <c r="G150" s="191" t="s">
        <v>211</v>
      </c>
      <c r="H150" s="192">
        <v>35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168</v>
      </c>
      <c r="AT150" s="200" t="s">
        <v>164</v>
      </c>
      <c r="AU150" s="200" t="s">
        <v>90</v>
      </c>
      <c r="AY150" s="18" t="s">
        <v>161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168</v>
      </c>
      <c r="BM150" s="200" t="s">
        <v>1384</v>
      </c>
    </row>
    <row r="151" spans="1:65" s="2" customFormat="1" ht="38.4">
      <c r="A151" s="35"/>
      <c r="B151" s="36"/>
      <c r="C151" s="37"/>
      <c r="D151" s="202" t="s">
        <v>170</v>
      </c>
      <c r="E151" s="37"/>
      <c r="F151" s="203" t="s">
        <v>1383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170</v>
      </c>
      <c r="AU151" s="18" t="s">
        <v>90</v>
      </c>
    </row>
    <row r="152" spans="1:65" s="2" customFormat="1" ht="44.25" customHeight="1">
      <c r="A152" s="35"/>
      <c r="B152" s="36"/>
      <c r="C152" s="188" t="s">
        <v>248</v>
      </c>
      <c r="D152" s="188" t="s">
        <v>164</v>
      </c>
      <c r="E152" s="189" t="s">
        <v>1127</v>
      </c>
      <c r="F152" s="190" t="s">
        <v>1385</v>
      </c>
      <c r="G152" s="191" t="s">
        <v>293</v>
      </c>
      <c r="H152" s="192">
        <v>30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168</v>
      </c>
      <c r="AT152" s="200" t="s">
        <v>164</v>
      </c>
      <c r="AU152" s="200" t="s">
        <v>90</v>
      </c>
      <c r="AY152" s="18" t="s">
        <v>161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168</v>
      </c>
      <c r="BM152" s="200" t="s">
        <v>1386</v>
      </c>
    </row>
    <row r="153" spans="1:65" s="2" customFormat="1" ht="28.8">
      <c r="A153" s="35"/>
      <c r="B153" s="36"/>
      <c r="C153" s="37"/>
      <c r="D153" s="202" t="s">
        <v>170</v>
      </c>
      <c r="E153" s="37"/>
      <c r="F153" s="203" t="s">
        <v>1385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170</v>
      </c>
      <c r="AU153" s="18" t="s">
        <v>90</v>
      </c>
    </row>
    <row r="154" spans="1:65" s="2" customFormat="1" ht="33" customHeight="1">
      <c r="A154" s="35"/>
      <c r="B154" s="36"/>
      <c r="C154" s="188" t="s">
        <v>254</v>
      </c>
      <c r="D154" s="188" t="s">
        <v>164</v>
      </c>
      <c r="E154" s="189" t="s">
        <v>1130</v>
      </c>
      <c r="F154" s="190" t="s">
        <v>1387</v>
      </c>
      <c r="G154" s="191" t="s">
        <v>293</v>
      </c>
      <c r="H154" s="192">
        <v>80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168</v>
      </c>
      <c r="AT154" s="200" t="s">
        <v>164</v>
      </c>
      <c r="AU154" s="200" t="s">
        <v>90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168</v>
      </c>
      <c r="BM154" s="200" t="s">
        <v>1388</v>
      </c>
    </row>
    <row r="155" spans="1:65" s="2" customFormat="1" ht="19.2">
      <c r="A155" s="35"/>
      <c r="B155" s="36"/>
      <c r="C155" s="37"/>
      <c r="D155" s="202" t="s">
        <v>170</v>
      </c>
      <c r="E155" s="37"/>
      <c r="F155" s="203" t="s">
        <v>1387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90</v>
      </c>
    </row>
    <row r="156" spans="1:65" s="2" customFormat="1" ht="37.799999999999997" customHeight="1">
      <c r="A156" s="35"/>
      <c r="B156" s="36"/>
      <c r="C156" s="188" t="s">
        <v>260</v>
      </c>
      <c r="D156" s="188" t="s">
        <v>164</v>
      </c>
      <c r="E156" s="189" t="s">
        <v>1133</v>
      </c>
      <c r="F156" s="190" t="s">
        <v>1389</v>
      </c>
      <c r="G156" s="191" t="s">
        <v>293</v>
      </c>
      <c r="H156" s="192">
        <v>10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168</v>
      </c>
      <c r="AT156" s="200" t="s">
        <v>164</v>
      </c>
      <c r="AU156" s="200" t="s">
        <v>90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168</v>
      </c>
      <c r="BM156" s="200" t="s">
        <v>1390</v>
      </c>
    </row>
    <row r="157" spans="1:65" s="2" customFormat="1" ht="19.2">
      <c r="A157" s="35"/>
      <c r="B157" s="36"/>
      <c r="C157" s="37"/>
      <c r="D157" s="202" t="s">
        <v>170</v>
      </c>
      <c r="E157" s="37"/>
      <c r="F157" s="203" t="s">
        <v>1389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90</v>
      </c>
    </row>
    <row r="158" spans="1:65" s="2" customFormat="1" ht="44.25" customHeight="1">
      <c r="A158" s="35"/>
      <c r="B158" s="36"/>
      <c r="C158" s="188" t="s">
        <v>267</v>
      </c>
      <c r="D158" s="188" t="s">
        <v>164</v>
      </c>
      <c r="E158" s="189" t="s">
        <v>1136</v>
      </c>
      <c r="F158" s="190" t="s">
        <v>1391</v>
      </c>
      <c r="G158" s="191" t="s">
        <v>293</v>
      </c>
      <c r="H158" s="192">
        <v>10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168</v>
      </c>
      <c r="AT158" s="200" t="s">
        <v>164</v>
      </c>
      <c r="AU158" s="200" t="s">
        <v>90</v>
      </c>
      <c r="AY158" s="18" t="s">
        <v>161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168</v>
      </c>
      <c r="BM158" s="200" t="s">
        <v>1392</v>
      </c>
    </row>
    <row r="159" spans="1:65" s="2" customFormat="1" ht="28.8">
      <c r="A159" s="35"/>
      <c r="B159" s="36"/>
      <c r="C159" s="37"/>
      <c r="D159" s="202" t="s">
        <v>170</v>
      </c>
      <c r="E159" s="37"/>
      <c r="F159" s="203" t="s">
        <v>1391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170</v>
      </c>
      <c r="AU159" s="18" t="s">
        <v>90</v>
      </c>
    </row>
    <row r="160" spans="1:65" s="2" customFormat="1" ht="33" customHeight="1">
      <c r="A160" s="35"/>
      <c r="B160" s="36"/>
      <c r="C160" s="188" t="s">
        <v>274</v>
      </c>
      <c r="D160" s="188" t="s">
        <v>164</v>
      </c>
      <c r="E160" s="189" t="s">
        <v>1139</v>
      </c>
      <c r="F160" s="190" t="s">
        <v>1393</v>
      </c>
      <c r="G160" s="191" t="s">
        <v>293</v>
      </c>
      <c r="H160" s="192">
        <v>1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168</v>
      </c>
      <c r="AT160" s="200" t="s">
        <v>164</v>
      </c>
      <c r="AU160" s="200" t="s">
        <v>90</v>
      </c>
      <c r="AY160" s="18" t="s">
        <v>161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168</v>
      </c>
      <c r="BM160" s="200" t="s">
        <v>1394</v>
      </c>
    </row>
    <row r="161" spans="1:65" s="2" customFormat="1" ht="19.2">
      <c r="A161" s="35"/>
      <c r="B161" s="36"/>
      <c r="C161" s="37"/>
      <c r="D161" s="202" t="s">
        <v>170</v>
      </c>
      <c r="E161" s="37"/>
      <c r="F161" s="203" t="s">
        <v>1393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170</v>
      </c>
      <c r="AU161" s="18" t="s">
        <v>90</v>
      </c>
    </row>
    <row r="162" spans="1:65" s="2" customFormat="1" ht="37.799999999999997" customHeight="1">
      <c r="A162" s="35"/>
      <c r="B162" s="36"/>
      <c r="C162" s="188" t="s">
        <v>279</v>
      </c>
      <c r="D162" s="188" t="s">
        <v>164</v>
      </c>
      <c r="E162" s="189" t="s">
        <v>1144</v>
      </c>
      <c r="F162" s="190" t="s">
        <v>1395</v>
      </c>
      <c r="G162" s="191" t="s">
        <v>293</v>
      </c>
      <c r="H162" s="192">
        <v>1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45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168</v>
      </c>
      <c r="AT162" s="200" t="s">
        <v>164</v>
      </c>
      <c r="AU162" s="200" t="s">
        <v>90</v>
      </c>
      <c r="AY162" s="18" t="s">
        <v>161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88</v>
      </c>
      <c r="BK162" s="201">
        <f>ROUND(I162*H162,2)</f>
        <v>0</v>
      </c>
      <c r="BL162" s="18" t="s">
        <v>168</v>
      </c>
      <c r="BM162" s="200" t="s">
        <v>1396</v>
      </c>
    </row>
    <row r="163" spans="1:65" s="2" customFormat="1" ht="19.2">
      <c r="A163" s="35"/>
      <c r="B163" s="36"/>
      <c r="C163" s="37"/>
      <c r="D163" s="202" t="s">
        <v>170</v>
      </c>
      <c r="E163" s="37"/>
      <c r="F163" s="203" t="s">
        <v>1395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170</v>
      </c>
      <c r="AU163" s="18" t="s">
        <v>90</v>
      </c>
    </row>
    <row r="164" spans="1:65" s="2" customFormat="1" ht="44.25" customHeight="1">
      <c r="A164" s="35"/>
      <c r="B164" s="36"/>
      <c r="C164" s="188" t="s">
        <v>285</v>
      </c>
      <c r="D164" s="188" t="s">
        <v>164</v>
      </c>
      <c r="E164" s="189" t="s">
        <v>1147</v>
      </c>
      <c r="F164" s="190" t="s">
        <v>1397</v>
      </c>
      <c r="G164" s="191" t="s">
        <v>293</v>
      </c>
      <c r="H164" s="192">
        <v>12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45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168</v>
      </c>
      <c r="AT164" s="200" t="s">
        <v>164</v>
      </c>
      <c r="AU164" s="200" t="s">
        <v>90</v>
      </c>
      <c r="AY164" s="18" t="s">
        <v>161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88</v>
      </c>
      <c r="BK164" s="201">
        <f>ROUND(I164*H164,2)</f>
        <v>0</v>
      </c>
      <c r="BL164" s="18" t="s">
        <v>168</v>
      </c>
      <c r="BM164" s="200" t="s">
        <v>1398</v>
      </c>
    </row>
    <row r="165" spans="1:65" s="2" customFormat="1" ht="28.8">
      <c r="A165" s="35"/>
      <c r="B165" s="36"/>
      <c r="C165" s="37"/>
      <c r="D165" s="202" t="s">
        <v>170</v>
      </c>
      <c r="E165" s="37"/>
      <c r="F165" s="203" t="s">
        <v>1397</v>
      </c>
      <c r="G165" s="37"/>
      <c r="H165" s="37"/>
      <c r="I165" s="204"/>
      <c r="J165" s="37"/>
      <c r="K165" s="37"/>
      <c r="L165" s="40"/>
      <c r="M165" s="205"/>
      <c r="N165" s="206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170</v>
      </c>
      <c r="AU165" s="18" t="s">
        <v>90</v>
      </c>
    </row>
    <row r="166" spans="1:65" s="2" customFormat="1" ht="44.25" customHeight="1">
      <c r="A166" s="35"/>
      <c r="B166" s="36"/>
      <c r="C166" s="188" t="s">
        <v>7</v>
      </c>
      <c r="D166" s="188" t="s">
        <v>164</v>
      </c>
      <c r="E166" s="189" t="s">
        <v>1150</v>
      </c>
      <c r="F166" s="190" t="s">
        <v>1399</v>
      </c>
      <c r="G166" s="191" t="s">
        <v>293</v>
      </c>
      <c r="H166" s="192">
        <v>3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45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168</v>
      </c>
      <c r="AT166" s="200" t="s">
        <v>164</v>
      </c>
      <c r="AU166" s="200" t="s">
        <v>90</v>
      </c>
      <c r="AY166" s="18" t="s">
        <v>161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88</v>
      </c>
      <c r="BK166" s="201">
        <f>ROUND(I166*H166,2)</f>
        <v>0</v>
      </c>
      <c r="BL166" s="18" t="s">
        <v>168</v>
      </c>
      <c r="BM166" s="200" t="s">
        <v>1400</v>
      </c>
    </row>
    <row r="167" spans="1:65" s="2" customFormat="1" ht="28.8">
      <c r="A167" s="35"/>
      <c r="B167" s="36"/>
      <c r="C167" s="37"/>
      <c r="D167" s="202" t="s">
        <v>170</v>
      </c>
      <c r="E167" s="37"/>
      <c r="F167" s="203" t="s">
        <v>1399</v>
      </c>
      <c r="G167" s="37"/>
      <c r="H167" s="37"/>
      <c r="I167" s="204"/>
      <c r="J167" s="37"/>
      <c r="K167" s="37"/>
      <c r="L167" s="40"/>
      <c r="M167" s="205"/>
      <c r="N167" s="206"/>
      <c r="O167" s="72"/>
      <c r="P167" s="72"/>
      <c r="Q167" s="72"/>
      <c r="R167" s="72"/>
      <c r="S167" s="72"/>
      <c r="T167" s="73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170</v>
      </c>
      <c r="AU167" s="18" t="s">
        <v>90</v>
      </c>
    </row>
    <row r="168" spans="1:65" s="2" customFormat="1" ht="44.25" customHeight="1">
      <c r="A168" s="35"/>
      <c r="B168" s="36"/>
      <c r="C168" s="188" t="s">
        <v>295</v>
      </c>
      <c r="D168" s="188" t="s">
        <v>164</v>
      </c>
      <c r="E168" s="189" t="s">
        <v>1153</v>
      </c>
      <c r="F168" s="190" t="s">
        <v>1401</v>
      </c>
      <c r="G168" s="191" t="s">
        <v>293</v>
      </c>
      <c r="H168" s="192">
        <v>8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45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168</v>
      </c>
      <c r="AT168" s="200" t="s">
        <v>164</v>
      </c>
      <c r="AU168" s="200" t="s">
        <v>90</v>
      </c>
      <c r="AY168" s="18" t="s">
        <v>161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88</v>
      </c>
      <c r="BK168" s="201">
        <f>ROUND(I168*H168,2)</f>
        <v>0</v>
      </c>
      <c r="BL168" s="18" t="s">
        <v>168</v>
      </c>
      <c r="BM168" s="200" t="s">
        <v>1402</v>
      </c>
    </row>
    <row r="169" spans="1:65" s="2" customFormat="1" ht="28.8">
      <c r="A169" s="35"/>
      <c r="B169" s="36"/>
      <c r="C169" s="37"/>
      <c r="D169" s="202" t="s">
        <v>170</v>
      </c>
      <c r="E169" s="37"/>
      <c r="F169" s="203" t="s">
        <v>1401</v>
      </c>
      <c r="G169" s="37"/>
      <c r="H169" s="37"/>
      <c r="I169" s="204"/>
      <c r="J169" s="37"/>
      <c r="K169" s="37"/>
      <c r="L169" s="40"/>
      <c r="M169" s="205"/>
      <c r="N169" s="206"/>
      <c r="O169" s="72"/>
      <c r="P169" s="72"/>
      <c r="Q169" s="72"/>
      <c r="R169" s="72"/>
      <c r="S169" s="72"/>
      <c r="T169" s="73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170</v>
      </c>
      <c r="AU169" s="18" t="s">
        <v>90</v>
      </c>
    </row>
    <row r="170" spans="1:65" s="2" customFormat="1" ht="44.25" customHeight="1">
      <c r="A170" s="35"/>
      <c r="B170" s="36"/>
      <c r="C170" s="188" t="s">
        <v>299</v>
      </c>
      <c r="D170" s="188" t="s">
        <v>164</v>
      </c>
      <c r="E170" s="189" t="s">
        <v>1156</v>
      </c>
      <c r="F170" s="190" t="s">
        <v>1403</v>
      </c>
      <c r="G170" s="191" t="s">
        <v>293</v>
      </c>
      <c r="H170" s="192">
        <v>1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45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168</v>
      </c>
      <c r="AT170" s="200" t="s">
        <v>164</v>
      </c>
      <c r="AU170" s="200" t="s">
        <v>90</v>
      </c>
      <c r="AY170" s="18" t="s">
        <v>161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88</v>
      </c>
      <c r="BK170" s="201">
        <f>ROUND(I170*H170,2)</f>
        <v>0</v>
      </c>
      <c r="BL170" s="18" t="s">
        <v>168</v>
      </c>
      <c r="BM170" s="200" t="s">
        <v>1404</v>
      </c>
    </row>
    <row r="171" spans="1:65" s="2" customFormat="1" ht="28.8">
      <c r="A171" s="35"/>
      <c r="B171" s="36"/>
      <c r="C171" s="37"/>
      <c r="D171" s="202" t="s">
        <v>170</v>
      </c>
      <c r="E171" s="37"/>
      <c r="F171" s="203" t="s">
        <v>1403</v>
      </c>
      <c r="G171" s="37"/>
      <c r="H171" s="37"/>
      <c r="I171" s="204"/>
      <c r="J171" s="37"/>
      <c r="K171" s="37"/>
      <c r="L171" s="40"/>
      <c r="M171" s="205"/>
      <c r="N171" s="206"/>
      <c r="O171" s="72"/>
      <c r="P171" s="72"/>
      <c r="Q171" s="72"/>
      <c r="R171" s="72"/>
      <c r="S171" s="72"/>
      <c r="T171" s="73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170</v>
      </c>
      <c r="AU171" s="18" t="s">
        <v>90</v>
      </c>
    </row>
    <row r="172" spans="1:65" s="2" customFormat="1" ht="33" customHeight="1">
      <c r="A172" s="35"/>
      <c r="B172" s="36"/>
      <c r="C172" s="188" t="s">
        <v>304</v>
      </c>
      <c r="D172" s="188" t="s">
        <v>164</v>
      </c>
      <c r="E172" s="189" t="s">
        <v>1159</v>
      </c>
      <c r="F172" s="190" t="s">
        <v>1405</v>
      </c>
      <c r="G172" s="191" t="s">
        <v>293</v>
      </c>
      <c r="H172" s="192">
        <v>1</v>
      </c>
      <c r="I172" s="193"/>
      <c r="J172" s="194">
        <f>ROUND(I172*H172,2)</f>
        <v>0</v>
      </c>
      <c r="K172" s="195"/>
      <c r="L172" s="40"/>
      <c r="M172" s="196" t="s">
        <v>1</v>
      </c>
      <c r="N172" s="197" t="s">
        <v>45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168</v>
      </c>
      <c r="AT172" s="200" t="s">
        <v>164</v>
      </c>
      <c r="AU172" s="200" t="s">
        <v>90</v>
      </c>
      <c r="AY172" s="18" t="s">
        <v>161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88</v>
      </c>
      <c r="BK172" s="201">
        <f>ROUND(I172*H172,2)</f>
        <v>0</v>
      </c>
      <c r="BL172" s="18" t="s">
        <v>168</v>
      </c>
      <c r="BM172" s="200" t="s">
        <v>1406</v>
      </c>
    </row>
    <row r="173" spans="1:65" s="2" customFormat="1" ht="19.2">
      <c r="A173" s="35"/>
      <c r="B173" s="36"/>
      <c r="C173" s="37"/>
      <c r="D173" s="202" t="s">
        <v>170</v>
      </c>
      <c r="E173" s="37"/>
      <c r="F173" s="203" t="s">
        <v>1405</v>
      </c>
      <c r="G173" s="37"/>
      <c r="H173" s="37"/>
      <c r="I173" s="204"/>
      <c r="J173" s="37"/>
      <c r="K173" s="37"/>
      <c r="L173" s="40"/>
      <c r="M173" s="205"/>
      <c r="N173" s="206"/>
      <c r="O173" s="72"/>
      <c r="P173" s="72"/>
      <c r="Q173" s="72"/>
      <c r="R173" s="72"/>
      <c r="S173" s="72"/>
      <c r="T173" s="73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170</v>
      </c>
      <c r="AU173" s="18" t="s">
        <v>90</v>
      </c>
    </row>
    <row r="174" spans="1:65" s="2" customFormat="1" ht="24.15" customHeight="1">
      <c r="A174" s="35"/>
      <c r="B174" s="36"/>
      <c r="C174" s="188" t="s">
        <v>308</v>
      </c>
      <c r="D174" s="188" t="s">
        <v>164</v>
      </c>
      <c r="E174" s="189" t="s">
        <v>1162</v>
      </c>
      <c r="F174" s="190" t="s">
        <v>1407</v>
      </c>
      <c r="G174" s="191" t="s">
        <v>293</v>
      </c>
      <c r="H174" s="192">
        <v>2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45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168</v>
      </c>
      <c r="AT174" s="200" t="s">
        <v>164</v>
      </c>
      <c r="AU174" s="200" t="s">
        <v>90</v>
      </c>
      <c r="AY174" s="18" t="s">
        <v>161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88</v>
      </c>
      <c r="BK174" s="201">
        <f>ROUND(I174*H174,2)</f>
        <v>0</v>
      </c>
      <c r="BL174" s="18" t="s">
        <v>168</v>
      </c>
      <c r="BM174" s="200" t="s">
        <v>1408</v>
      </c>
    </row>
    <row r="175" spans="1:65" s="2" customFormat="1" ht="19.2">
      <c r="A175" s="35"/>
      <c r="B175" s="36"/>
      <c r="C175" s="37"/>
      <c r="D175" s="202" t="s">
        <v>170</v>
      </c>
      <c r="E175" s="37"/>
      <c r="F175" s="203" t="s">
        <v>1407</v>
      </c>
      <c r="G175" s="37"/>
      <c r="H175" s="37"/>
      <c r="I175" s="204"/>
      <c r="J175" s="37"/>
      <c r="K175" s="37"/>
      <c r="L175" s="40"/>
      <c r="M175" s="205"/>
      <c r="N175" s="206"/>
      <c r="O175" s="72"/>
      <c r="P175" s="72"/>
      <c r="Q175" s="72"/>
      <c r="R175" s="72"/>
      <c r="S175" s="72"/>
      <c r="T175" s="73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170</v>
      </c>
      <c r="AU175" s="18" t="s">
        <v>90</v>
      </c>
    </row>
    <row r="176" spans="1:65" s="2" customFormat="1" ht="44.25" customHeight="1">
      <c r="A176" s="35"/>
      <c r="B176" s="36"/>
      <c r="C176" s="188" t="s">
        <v>312</v>
      </c>
      <c r="D176" s="188" t="s">
        <v>164</v>
      </c>
      <c r="E176" s="189" t="s">
        <v>1164</v>
      </c>
      <c r="F176" s="190" t="s">
        <v>1409</v>
      </c>
      <c r="G176" s="191" t="s">
        <v>293</v>
      </c>
      <c r="H176" s="192">
        <v>3</v>
      </c>
      <c r="I176" s="193"/>
      <c r="J176" s="194">
        <f>ROUND(I176*H176,2)</f>
        <v>0</v>
      </c>
      <c r="K176" s="195"/>
      <c r="L176" s="40"/>
      <c r="M176" s="196" t="s">
        <v>1</v>
      </c>
      <c r="N176" s="197" t="s">
        <v>45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168</v>
      </c>
      <c r="AT176" s="200" t="s">
        <v>164</v>
      </c>
      <c r="AU176" s="200" t="s">
        <v>90</v>
      </c>
      <c r="AY176" s="18" t="s">
        <v>161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8" t="s">
        <v>88</v>
      </c>
      <c r="BK176" s="201">
        <f>ROUND(I176*H176,2)</f>
        <v>0</v>
      </c>
      <c r="BL176" s="18" t="s">
        <v>168</v>
      </c>
      <c r="BM176" s="200" t="s">
        <v>1410</v>
      </c>
    </row>
    <row r="177" spans="1:65" s="2" customFormat="1" ht="28.8">
      <c r="A177" s="35"/>
      <c r="B177" s="36"/>
      <c r="C177" s="37"/>
      <c r="D177" s="202" t="s">
        <v>170</v>
      </c>
      <c r="E177" s="37"/>
      <c r="F177" s="203" t="s">
        <v>1409</v>
      </c>
      <c r="G177" s="37"/>
      <c r="H177" s="37"/>
      <c r="I177" s="204"/>
      <c r="J177" s="37"/>
      <c r="K177" s="37"/>
      <c r="L177" s="40"/>
      <c r="M177" s="205"/>
      <c r="N177" s="206"/>
      <c r="O177" s="72"/>
      <c r="P177" s="72"/>
      <c r="Q177" s="72"/>
      <c r="R177" s="72"/>
      <c r="S177" s="72"/>
      <c r="T177" s="73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170</v>
      </c>
      <c r="AU177" s="18" t="s">
        <v>90</v>
      </c>
    </row>
    <row r="178" spans="1:65" s="2" customFormat="1" ht="44.25" customHeight="1">
      <c r="A178" s="35"/>
      <c r="B178" s="36"/>
      <c r="C178" s="188" t="s">
        <v>321</v>
      </c>
      <c r="D178" s="188" t="s">
        <v>164</v>
      </c>
      <c r="E178" s="189" t="s">
        <v>1166</v>
      </c>
      <c r="F178" s="190" t="s">
        <v>1411</v>
      </c>
      <c r="G178" s="191" t="s">
        <v>293</v>
      </c>
      <c r="H178" s="192">
        <v>2</v>
      </c>
      <c r="I178" s="193"/>
      <c r="J178" s="194">
        <f>ROUND(I178*H178,2)</f>
        <v>0</v>
      </c>
      <c r="K178" s="195"/>
      <c r="L178" s="40"/>
      <c r="M178" s="196" t="s">
        <v>1</v>
      </c>
      <c r="N178" s="197" t="s">
        <v>45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168</v>
      </c>
      <c r="AT178" s="200" t="s">
        <v>164</v>
      </c>
      <c r="AU178" s="200" t="s">
        <v>90</v>
      </c>
      <c r="AY178" s="18" t="s">
        <v>161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88</v>
      </c>
      <c r="BK178" s="201">
        <f>ROUND(I178*H178,2)</f>
        <v>0</v>
      </c>
      <c r="BL178" s="18" t="s">
        <v>168</v>
      </c>
      <c r="BM178" s="200" t="s">
        <v>1412</v>
      </c>
    </row>
    <row r="179" spans="1:65" s="2" customFormat="1" ht="28.8">
      <c r="A179" s="35"/>
      <c r="B179" s="36"/>
      <c r="C179" s="37"/>
      <c r="D179" s="202" t="s">
        <v>170</v>
      </c>
      <c r="E179" s="37"/>
      <c r="F179" s="203" t="s">
        <v>1411</v>
      </c>
      <c r="G179" s="37"/>
      <c r="H179" s="37"/>
      <c r="I179" s="204"/>
      <c r="J179" s="37"/>
      <c r="K179" s="37"/>
      <c r="L179" s="40"/>
      <c r="M179" s="205"/>
      <c r="N179" s="206"/>
      <c r="O179" s="72"/>
      <c r="P179" s="72"/>
      <c r="Q179" s="72"/>
      <c r="R179" s="72"/>
      <c r="S179" s="72"/>
      <c r="T179" s="73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170</v>
      </c>
      <c r="AU179" s="18" t="s">
        <v>90</v>
      </c>
    </row>
    <row r="180" spans="1:65" s="2" customFormat="1" ht="37.799999999999997" customHeight="1">
      <c r="A180" s="35"/>
      <c r="B180" s="36"/>
      <c r="C180" s="188" t="s">
        <v>330</v>
      </c>
      <c r="D180" s="188" t="s">
        <v>164</v>
      </c>
      <c r="E180" s="189" t="s">
        <v>1168</v>
      </c>
      <c r="F180" s="190" t="s">
        <v>1413</v>
      </c>
      <c r="G180" s="191" t="s">
        <v>293</v>
      </c>
      <c r="H180" s="192">
        <v>3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45</v>
      </c>
      <c r="O180" s="72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168</v>
      </c>
      <c r="AT180" s="200" t="s">
        <v>164</v>
      </c>
      <c r="AU180" s="200" t="s">
        <v>90</v>
      </c>
      <c r="AY180" s="18" t="s">
        <v>161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88</v>
      </c>
      <c r="BK180" s="201">
        <f>ROUND(I180*H180,2)</f>
        <v>0</v>
      </c>
      <c r="BL180" s="18" t="s">
        <v>168</v>
      </c>
      <c r="BM180" s="200" t="s">
        <v>1414</v>
      </c>
    </row>
    <row r="181" spans="1:65" s="2" customFormat="1" ht="28.8">
      <c r="A181" s="35"/>
      <c r="B181" s="36"/>
      <c r="C181" s="37"/>
      <c r="D181" s="202" t="s">
        <v>170</v>
      </c>
      <c r="E181" s="37"/>
      <c r="F181" s="203" t="s">
        <v>1413</v>
      </c>
      <c r="G181" s="37"/>
      <c r="H181" s="37"/>
      <c r="I181" s="204"/>
      <c r="J181" s="37"/>
      <c r="K181" s="37"/>
      <c r="L181" s="40"/>
      <c r="M181" s="205"/>
      <c r="N181" s="206"/>
      <c r="O181" s="72"/>
      <c r="P181" s="72"/>
      <c r="Q181" s="72"/>
      <c r="R181" s="72"/>
      <c r="S181" s="72"/>
      <c r="T181" s="73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170</v>
      </c>
      <c r="AU181" s="18" t="s">
        <v>90</v>
      </c>
    </row>
    <row r="182" spans="1:65" s="2" customFormat="1" ht="24.15" customHeight="1">
      <c r="A182" s="35"/>
      <c r="B182" s="36"/>
      <c r="C182" s="188" t="s">
        <v>335</v>
      </c>
      <c r="D182" s="188" t="s">
        <v>164</v>
      </c>
      <c r="E182" s="189" t="s">
        <v>1170</v>
      </c>
      <c r="F182" s="190" t="s">
        <v>1415</v>
      </c>
      <c r="G182" s="191" t="s">
        <v>293</v>
      </c>
      <c r="H182" s="192">
        <v>3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45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168</v>
      </c>
      <c r="AT182" s="200" t="s">
        <v>164</v>
      </c>
      <c r="AU182" s="200" t="s">
        <v>90</v>
      </c>
      <c r="AY182" s="18" t="s">
        <v>161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88</v>
      </c>
      <c r="BK182" s="201">
        <f>ROUND(I182*H182,2)</f>
        <v>0</v>
      </c>
      <c r="BL182" s="18" t="s">
        <v>168</v>
      </c>
      <c r="BM182" s="200" t="s">
        <v>1416</v>
      </c>
    </row>
    <row r="183" spans="1:65" s="2" customFormat="1" ht="19.2">
      <c r="A183" s="35"/>
      <c r="B183" s="36"/>
      <c r="C183" s="37"/>
      <c r="D183" s="202" t="s">
        <v>170</v>
      </c>
      <c r="E183" s="37"/>
      <c r="F183" s="203" t="s">
        <v>1415</v>
      </c>
      <c r="G183" s="37"/>
      <c r="H183" s="37"/>
      <c r="I183" s="204"/>
      <c r="J183" s="37"/>
      <c r="K183" s="37"/>
      <c r="L183" s="40"/>
      <c r="M183" s="205"/>
      <c r="N183" s="206"/>
      <c r="O183" s="72"/>
      <c r="P183" s="72"/>
      <c r="Q183" s="72"/>
      <c r="R183" s="72"/>
      <c r="S183" s="72"/>
      <c r="T183" s="73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170</v>
      </c>
      <c r="AU183" s="18" t="s">
        <v>90</v>
      </c>
    </row>
    <row r="184" spans="1:65" s="2" customFormat="1" ht="33" customHeight="1">
      <c r="A184" s="35"/>
      <c r="B184" s="36"/>
      <c r="C184" s="188" t="s">
        <v>343</v>
      </c>
      <c r="D184" s="188" t="s">
        <v>164</v>
      </c>
      <c r="E184" s="189" t="s">
        <v>1173</v>
      </c>
      <c r="F184" s="190" t="s">
        <v>1417</v>
      </c>
      <c r="G184" s="191" t="s">
        <v>293</v>
      </c>
      <c r="H184" s="192">
        <v>5</v>
      </c>
      <c r="I184" s="193"/>
      <c r="J184" s="194">
        <f>ROUND(I184*H184,2)</f>
        <v>0</v>
      </c>
      <c r="K184" s="195"/>
      <c r="L184" s="40"/>
      <c r="M184" s="196" t="s">
        <v>1</v>
      </c>
      <c r="N184" s="197" t="s">
        <v>45</v>
      </c>
      <c r="O184" s="72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168</v>
      </c>
      <c r="AT184" s="200" t="s">
        <v>164</v>
      </c>
      <c r="AU184" s="200" t="s">
        <v>90</v>
      </c>
      <c r="AY184" s="18" t="s">
        <v>161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88</v>
      </c>
      <c r="BK184" s="201">
        <f>ROUND(I184*H184,2)</f>
        <v>0</v>
      </c>
      <c r="BL184" s="18" t="s">
        <v>168</v>
      </c>
      <c r="BM184" s="200" t="s">
        <v>1418</v>
      </c>
    </row>
    <row r="185" spans="1:65" s="2" customFormat="1" ht="19.2">
      <c r="A185" s="35"/>
      <c r="B185" s="36"/>
      <c r="C185" s="37"/>
      <c r="D185" s="202" t="s">
        <v>170</v>
      </c>
      <c r="E185" s="37"/>
      <c r="F185" s="203" t="s">
        <v>1417</v>
      </c>
      <c r="G185" s="37"/>
      <c r="H185" s="37"/>
      <c r="I185" s="204"/>
      <c r="J185" s="37"/>
      <c r="K185" s="37"/>
      <c r="L185" s="40"/>
      <c r="M185" s="205"/>
      <c r="N185" s="206"/>
      <c r="O185" s="72"/>
      <c r="P185" s="72"/>
      <c r="Q185" s="72"/>
      <c r="R185" s="72"/>
      <c r="S185" s="72"/>
      <c r="T185" s="73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170</v>
      </c>
      <c r="AU185" s="18" t="s">
        <v>90</v>
      </c>
    </row>
    <row r="186" spans="1:65" s="2" customFormat="1" ht="24.15" customHeight="1">
      <c r="A186" s="35"/>
      <c r="B186" s="36"/>
      <c r="C186" s="188" t="s">
        <v>348</v>
      </c>
      <c r="D186" s="188" t="s">
        <v>164</v>
      </c>
      <c r="E186" s="189" t="s">
        <v>1419</v>
      </c>
      <c r="F186" s="190" t="s">
        <v>1420</v>
      </c>
      <c r="G186" s="191" t="s">
        <v>293</v>
      </c>
      <c r="H186" s="192">
        <v>35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45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168</v>
      </c>
      <c r="AT186" s="200" t="s">
        <v>164</v>
      </c>
      <c r="AU186" s="200" t="s">
        <v>90</v>
      </c>
      <c r="AY186" s="18" t="s">
        <v>161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88</v>
      </c>
      <c r="BK186" s="201">
        <f>ROUND(I186*H186,2)</f>
        <v>0</v>
      </c>
      <c r="BL186" s="18" t="s">
        <v>168</v>
      </c>
      <c r="BM186" s="200" t="s">
        <v>1421</v>
      </c>
    </row>
    <row r="187" spans="1:65" s="2" customFormat="1" ht="19.2">
      <c r="A187" s="35"/>
      <c r="B187" s="36"/>
      <c r="C187" s="37"/>
      <c r="D187" s="202" t="s">
        <v>170</v>
      </c>
      <c r="E187" s="37"/>
      <c r="F187" s="203" t="s">
        <v>1420</v>
      </c>
      <c r="G187" s="37"/>
      <c r="H187" s="37"/>
      <c r="I187" s="204"/>
      <c r="J187" s="37"/>
      <c r="K187" s="37"/>
      <c r="L187" s="40"/>
      <c r="M187" s="205"/>
      <c r="N187" s="206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170</v>
      </c>
      <c r="AU187" s="18" t="s">
        <v>90</v>
      </c>
    </row>
    <row r="188" spans="1:65" s="2" customFormat="1" ht="44.25" customHeight="1">
      <c r="A188" s="35"/>
      <c r="B188" s="36"/>
      <c r="C188" s="188" t="s">
        <v>357</v>
      </c>
      <c r="D188" s="188" t="s">
        <v>164</v>
      </c>
      <c r="E188" s="189" t="s">
        <v>1422</v>
      </c>
      <c r="F188" s="190" t="s">
        <v>1423</v>
      </c>
      <c r="G188" s="191" t="s">
        <v>293</v>
      </c>
      <c r="H188" s="192">
        <v>6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45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168</v>
      </c>
      <c r="AT188" s="200" t="s">
        <v>164</v>
      </c>
      <c r="AU188" s="200" t="s">
        <v>90</v>
      </c>
      <c r="AY188" s="18" t="s">
        <v>161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88</v>
      </c>
      <c r="BK188" s="201">
        <f>ROUND(I188*H188,2)</f>
        <v>0</v>
      </c>
      <c r="BL188" s="18" t="s">
        <v>168</v>
      </c>
      <c r="BM188" s="200" t="s">
        <v>1424</v>
      </c>
    </row>
    <row r="189" spans="1:65" s="2" customFormat="1" ht="28.8">
      <c r="A189" s="35"/>
      <c r="B189" s="36"/>
      <c r="C189" s="37"/>
      <c r="D189" s="202" t="s">
        <v>170</v>
      </c>
      <c r="E189" s="37"/>
      <c r="F189" s="203" t="s">
        <v>1423</v>
      </c>
      <c r="G189" s="37"/>
      <c r="H189" s="37"/>
      <c r="I189" s="204"/>
      <c r="J189" s="37"/>
      <c r="K189" s="37"/>
      <c r="L189" s="40"/>
      <c r="M189" s="205"/>
      <c r="N189" s="206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170</v>
      </c>
      <c r="AU189" s="18" t="s">
        <v>90</v>
      </c>
    </row>
    <row r="190" spans="1:65" s="2" customFormat="1" ht="24.15" customHeight="1">
      <c r="A190" s="35"/>
      <c r="B190" s="36"/>
      <c r="C190" s="188" t="s">
        <v>366</v>
      </c>
      <c r="D190" s="188" t="s">
        <v>164</v>
      </c>
      <c r="E190" s="189" t="s">
        <v>1425</v>
      </c>
      <c r="F190" s="190" t="s">
        <v>1426</v>
      </c>
      <c r="G190" s="191" t="s">
        <v>293</v>
      </c>
      <c r="H190" s="192">
        <v>2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45</v>
      </c>
      <c r="O190" s="7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168</v>
      </c>
      <c r="AT190" s="200" t="s">
        <v>164</v>
      </c>
      <c r="AU190" s="200" t="s">
        <v>90</v>
      </c>
      <c r="AY190" s="18" t="s">
        <v>161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88</v>
      </c>
      <c r="BK190" s="201">
        <f>ROUND(I190*H190,2)</f>
        <v>0</v>
      </c>
      <c r="BL190" s="18" t="s">
        <v>168</v>
      </c>
      <c r="BM190" s="200" t="s">
        <v>1427</v>
      </c>
    </row>
    <row r="191" spans="1:65" s="2" customFormat="1" ht="19.2">
      <c r="A191" s="35"/>
      <c r="B191" s="36"/>
      <c r="C191" s="37"/>
      <c r="D191" s="202" t="s">
        <v>170</v>
      </c>
      <c r="E191" s="37"/>
      <c r="F191" s="203" t="s">
        <v>1426</v>
      </c>
      <c r="G191" s="37"/>
      <c r="H191" s="37"/>
      <c r="I191" s="204"/>
      <c r="J191" s="37"/>
      <c r="K191" s="37"/>
      <c r="L191" s="40"/>
      <c r="M191" s="205"/>
      <c r="N191" s="206"/>
      <c r="O191" s="72"/>
      <c r="P191" s="72"/>
      <c r="Q191" s="72"/>
      <c r="R191" s="72"/>
      <c r="S191" s="72"/>
      <c r="T191" s="73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170</v>
      </c>
      <c r="AU191" s="18" t="s">
        <v>90</v>
      </c>
    </row>
    <row r="192" spans="1:65" s="12" customFormat="1" ht="22.8" customHeight="1">
      <c r="B192" s="172"/>
      <c r="C192" s="173"/>
      <c r="D192" s="174" t="s">
        <v>79</v>
      </c>
      <c r="E192" s="186" t="s">
        <v>1428</v>
      </c>
      <c r="F192" s="186" t="s">
        <v>1429</v>
      </c>
      <c r="G192" s="173"/>
      <c r="H192" s="173"/>
      <c r="I192" s="176"/>
      <c r="J192" s="187">
        <f>BK192</f>
        <v>0</v>
      </c>
      <c r="K192" s="173"/>
      <c r="L192" s="178"/>
      <c r="M192" s="179"/>
      <c r="N192" s="180"/>
      <c r="O192" s="180"/>
      <c r="P192" s="181">
        <f>SUM(P193:P196)</f>
        <v>0</v>
      </c>
      <c r="Q192" s="180"/>
      <c r="R192" s="181">
        <f>SUM(R193:R196)</f>
        <v>0</v>
      </c>
      <c r="S192" s="180"/>
      <c r="T192" s="182">
        <f>SUM(T193:T196)</f>
        <v>0</v>
      </c>
      <c r="AR192" s="183" t="s">
        <v>90</v>
      </c>
      <c r="AT192" s="184" t="s">
        <v>79</v>
      </c>
      <c r="AU192" s="184" t="s">
        <v>88</v>
      </c>
      <c r="AY192" s="183" t="s">
        <v>161</v>
      </c>
      <c r="BK192" s="185">
        <f>SUM(BK193:BK196)</f>
        <v>0</v>
      </c>
    </row>
    <row r="193" spans="1:65" s="2" customFormat="1" ht="49.05" customHeight="1">
      <c r="A193" s="35"/>
      <c r="B193" s="36"/>
      <c r="C193" s="188" t="s">
        <v>378</v>
      </c>
      <c r="D193" s="188" t="s">
        <v>164</v>
      </c>
      <c r="E193" s="189" t="s">
        <v>1430</v>
      </c>
      <c r="F193" s="190" t="s">
        <v>1431</v>
      </c>
      <c r="G193" s="191" t="s">
        <v>293</v>
      </c>
      <c r="H193" s="192">
        <v>12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45</v>
      </c>
      <c r="O193" s="72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168</v>
      </c>
      <c r="AT193" s="200" t="s">
        <v>164</v>
      </c>
      <c r="AU193" s="200" t="s">
        <v>90</v>
      </c>
      <c r="AY193" s="18" t="s">
        <v>161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88</v>
      </c>
      <c r="BK193" s="201">
        <f>ROUND(I193*H193,2)</f>
        <v>0</v>
      </c>
      <c r="BL193" s="18" t="s">
        <v>168</v>
      </c>
      <c r="BM193" s="200" t="s">
        <v>1432</v>
      </c>
    </row>
    <row r="194" spans="1:65" s="2" customFormat="1" ht="28.8">
      <c r="A194" s="35"/>
      <c r="B194" s="36"/>
      <c r="C194" s="37"/>
      <c r="D194" s="202" t="s">
        <v>170</v>
      </c>
      <c r="E194" s="37"/>
      <c r="F194" s="203" t="s">
        <v>1431</v>
      </c>
      <c r="G194" s="37"/>
      <c r="H194" s="37"/>
      <c r="I194" s="204"/>
      <c r="J194" s="37"/>
      <c r="K194" s="37"/>
      <c r="L194" s="40"/>
      <c r="M194" s="205"/>
      <c r="N194" s="206"/>
      <c r="O194" s="72"/>
      <c r="P194" s="72"/>
      <c r="Q194" s="72"/>
      <c r="R194" s="72"/>
      <c r="S194" s="72"/>
      <c r="T194" s="73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170</v>
      </c>
      <c r="AU194" s="18" t="s">
        <v>90</v>
      </c>
    </row>
    <row r="195" spans="1:65" s="2" customFormat="1" ht="49.05" customHeight="1">
      <c r="A195" s="35"/>
      <c r="B195" s="36"/>
      <c r="C195" s="188" t="s">
        <v>383</v>
      </c>
      <c r="D195" s="188" t="s">
        <v>164</v>
      </c>
      <c r="E195" s="189" t="s">
        <v>1433</v>
      </c>
      <c r="F195" s="190" t="s">
        <v>1434</v>
      </c>
      <c r="G195" s="191" t="s">
        <v>293</v>
      </c>
      <c r="H195" s="192">
        <v>9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45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168</v>
      </c>
      <c r="AT195" s="200" t="s">
        <v>164</v>
      </c>
      <c r="AU195" s="200" t="s">
        <v>90</v>
      </c>
      <c r="AY195" s="18" t="s">
        <v>161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88</v>
      </c>
      <c r="BK195" s="201">
        <f>ROUND(I195*H195,2)</f>
        <v>0</v>
      </c>
      <c r="BL195" s="18" t="s">
        <v>168</v>
      </c>
      <c r="BM195" s="200" t="s">
        <v>1435</v>
      </c>
    </row>
    <row r="196" spans="1:65" s="2" customFormat="1" ht="28.8">
      <c r="A196" s="35"/>
      <c r="B196" s="36"/>
      <c r="C196" s="37"/>
      <c r="D196" s="202" t="s">
        <v>170</v>
      </c>
      <c r="E196" s="37"/>
      <c r="F196" s="203" t="s">
        <v>1434</v>
      </c>
      <c r="G196" s="37"/>
      <c r="H196" s="37"/>
      <c r="I196" s="204"/>
      <c r="J196" s="37"/>
      <c r="K196" s="37"/>
      <c r="L196" s="40"/>
      <c r="M196" s="205"/>
      <c r="N196" s="206"/>
      <c r="O196" s="72"/>
      <c r="P196" s="72"/>
      <c r="Q196" s="72"/>
      <c r="R196" s="72"/>
      <c r="S196" s="72"/>
      <c r="T196" s="73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170</v>
      </c>
      <c r="AU196" s="18" t="s">
        <v>90</v>
      </c>
    </row>
    <row r="197" spans="1:65" s="12" customFormat="1" ht="22.8" customHeight="1">
      <c r="B197" s="172"/>
      <c r="C197" s="173"/>
      <c r="D197" s="174" t="s">
        <v>79</v>
      </c>
      <c r="E197" s="186" t="s">
        <v>1436</v>
      </c>
      <c r="F197" s="186" t="s">
        <v>1437</v>
      </c>
      <c r="G197" s="173"/>
      <c r="H197" s="173"/>
      <c r="I197" s="176"/>
      <c r="J197" s="187">
        <f>BK197</f>
        <v>0</v>
      </c>
      <c r="K197" s="173"/>
      <c r="L197" s="178"/>
      <c r="M197" s="179"/>
      <c r="N197" s="180"/>
      <c r="O197" s="180"/>
      <c r="P197" s="181">
        <f>SUM(P198:P207)</f>
        <v>0</v>
      </c>
      <c r="Q197" s="180"/>
      <c r="R197" s="181">
        <f>SUM(R198:R207)</f>
        <v>0</v>
      </c>
      <c r="S197" s="180"/>
      <c r="T197" s="182">
        <f>SUM(T198:T207)</f>
        <v>0</v>
      </c>
      <c r="AR197" s="183" t="s">
        <v>90</v>
      </c>
      <c r="AT197" s="184" t="s">
        <v>79</v>
      </c>
      <c r="AU197" s="184" t="s">
        <v>88</v>
      </c>
      <c r="AY197" s="183" t="s">
        <v>161</v>
      </c>
      <c r="BK197" s="185">
        <f>SUM(BK198:BK207)</f>
        <v>0</v>
      </c>
    </row>
    <row r="198" spans="1:65" s="2" customFormat="1" ht="44.25" customHeight="1">
      <c r="A198" s="35"/>
      <c r="B198" s="36"/>
      <c r="C198" s="188" t="s">
        <v>397</v>
      </c>
      <c r="D198" s="188" t="s">
        <v>164</v>
      </c>
      <c r="E198" s="189" t="s">
        <v>1438</v>
      </c>
      <c r="F198" s="190" t="s">
        <v>1439</v>
      </c>
      <c r="G198" s="191" t="s">
        <v>293</v>
      </c>
      <c r="H198" s="192">
        <v>1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45</v>
      </c>
      <c r="O198" s="7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168</v>
      </c>
      <c r="AT198" s="200" t="s">
        <v>164</v>
      </c>
      <c r="AU198" s="200" t="s">
        <v>90</v>
      </c>
      <c r="AY198" s="18" t="s">
        <v>161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88</v>
      </c>
      <c r="BK198" s="201">
        <f>ROUND(I198*H198,2)</f>
        <v>0</v>
      </c>
      <c r="BL198" s="18" t="s">
        <v>168</v>
      </c>
      <c r="BM198" s="200" t="s">
        <v>1440</v>
      </c>
    </row>
    <row r="199" spans="1:65" s="2" customFormat="1" ht="28.8">
      <c r="A199" s="35"/>
      <c r="B199" s="36"/>
      <c r="C199" s="37"/>
      <c r="D199" s="202" t="s">
        <v>170</v>
      </c>
      <c r="E199" s="37"/>
      <c r="F199" s="203" t="s">
        <v>1439</v>
      </c>
      <c r="G199" s="37"/>
      <c r="H199" s="37"/>
      <c r="I199" s="204"/>
      <c r="J199" s="37"/>
      <c r="K199" s="37"/>
      <c r="L199" s="40"/>
      <c r="M199" s="205"/>
      <c r="N199" s="206"/>
      <c r="O199" s="72"/>
      <c r="P199" s="72"/>
      <c r="Q199" s="72"/>
      <c r="R199" s="72"/>
      <c r="S199" s="72"/>
      <c r="T199" s="73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170</v>
      </c>
      <c r="AU199" s="18" t="s">
        <v>90</v>
      </c>
    </row>
    <row r="200" spans="1:65" s="2" customFormat="1" ht="24.15" customHeight="1">
      <c r="A200" s="35"/>
      <c r="B200" s="36"/>
      <c r="C200" s="188" t="s">
        <v>402</v>
      </c>
      <c r="D200" s="188" t="s">
        <v>164</v>
      </c>
      <c r="E200" s="189" t="s">
        <v>1441</v>
      </c>
      <c r="F200" s="190" t="s">
        <v>1442</v>
      </c>
      <c r="G200" s="191" t="s">
        <v>293</v>
      </c>
      <c r="H200" s="192">
        <v>1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45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168</v>
      </c>
      <c r="AT200" s="200" t="s">
        <v>164</v>
      </c>
      <c r="AU200" s="200" t="s">
        <v>90</v>
      </c>
      <c r="AY200" s="18" t="s">
        <v>161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88</v>
      </c>
      <c r="BK200" s="201">
        <f>ROUND(I200*H200,2)</f>
        <v>0</v>
      </c>
      <c r="BL200" s="18" t="s">
        <v>168</v>
      </c>
      <c r="BM200" s="200" t="s">
        <v>1443</v>
      </c>
    </row>
    <row r="201" spans="1:65" s="2" customFormat="1" ht="19.2">
      <c r="A201" s="35"/>
      <c r="B201" s="36"/>
      <c r="C201" s="37"/>
      <c r="D201" s="202" t="s">
        <v>170</v>
      </c>
      <c r="E201" s="37"/>
      <c r="F201" s="203" t="s">
        <v>1442</v>
      </c>
      <c r="G201" s="37"/>
      <c r="H201" s="37"/>
      <c r="I201" s="204"/>
      <c r="J201" s="37"/>
      <c r="K201" s="37"/>
      <c r="L201" s="40"/>
      <c r="M201" s="205"/>
      <c r="N201" s="206"/>
      <c r="O201" s="72"/>
      <c r="P201" s="72"/>
      <c r="Q201" s="72"/>
      <c r="R201" s="72"/>
      <c r="S201" s="72"/>
      <c r="T201" s="73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170</v>
      </c>
      <c r="AU201" s="18" t="s">
        <v>90</v>
      </c>
    </row>
    <row r="202" spans="1:65" s="2" customFormat="1" ht="24.15" customHeight="1">
      <c r="A202" s="35"/>
      <c r="B202" s="36"/>
      <c r="C202" s="188" t="s">
        <v>407</v>
      </c>
      <c r="D202" s="188" t="s">
        <v>164</v>
      </c>
      <c r="E202" s="189" t="s">
        <v>1444</v>
      </c>
      <c r="F202" s="190" t="s">
        <v>1445</v>
      </c>
      <c r="G202" s="191" t="s">
        <v>1446</v>
      </c>
      <c r="H202" s="192">
        <v>1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45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168</v>
      </c>
      <c r="AT202" s="200" t="s">
        <v>164</v>
      </c>
      <c r="AU202" s="200" t="s">
        <v>90</v>
      </c>
      <c r="AY202" s="18" t="s">
        <v>161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88</v>
      </c>
      <c r="BK202" s="201">
        <f>ROUND(I202*H202,2)</f>
        <v>0</v>
      </c>
      <c r="BL202" s="18" t="s">
        <v>168</v>
      </c>
      <c r="BM202" s="200" t="s">
        <v>1447</v>
      </c>
    </row>
    <row r="203" spans="1:65" s="2" customFormat="1" ht="10.199999999999999">
      <c r="A203" s="35"/>
      <c r="B203" s="36"/>
      <c r="C203" s="37"/>
      <c r="D203" s="202" t="s">
        <v>170</v>
      </c>
      <c r="E203" s="37"/>
      <c r="F203" s="203" t="s">
        <v>1445</v>
      </c>
      <c r="G203" s="37"/>
      <c r="H203" s="37"/>
      <c r="I203" s="204"/>
      <c r="J203" s="37"/>
      <c r="K203" s="37"/>
      <c r="L203" s="40"/>
      <c r="M203" s="205"/>
      <c r="N203" s="206"/>
      <c r="O203" s="72"/>
      <c r="P203" s="72"/>
      <c r="Q203" s="72"/>
      <c r="R203" s="72"/>
      <c r="S203" s="72"/>
      <c r="T203" s="73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170</v>
      </c>
      <c r="AU203" s="18" t="s">
        <v>90</v>
      </c>
    </row>
    <row r="204" spans="1:65" s="2" customFormat="1" ht="24.15" customHeight="1">
      <c r="A204" s="35"/>
      <c r="B204" s="36"/>
      <c r="C204" s="188" t="s">
        <v>412</v>
      </c>
      <c r="D204" s="188" t="s">
        <v>164</v>
      </c>
      <c r="E204" s="189" t="s">
        <v>1448</v>
      </c>
      <c r="F204" s="190" t="s">
        <v>1449</v>
      </c>
      <c r="G204" s="191" t="s">
        <v>1446</v>
      </c>
      <c r="H204" s="192">
        <v>1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168</v>
      </c>
      <c r="AT204" s="200" t="s">
        <v>164</v>
      </c>
      <c r="AU204" s="200" t="s">
        <v>90</v>
      </c>
      <c r="AY204" s="18" t="s">
        <v>161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168</v>
      </c>
      <c r="BM204" s="200" t="s">
        <v>1450</v>
      </c>
    </row>
    <row r="205" spans="1:65" s="2" customFormat="1" ht="19.2">
      <c r="A205" s="35"/>
      <c r="B205" s="36"/>
      <c r="C205" s="37"/>
      <c r="D205" s="202" t="s">
        <v>170</v>
      </c>
      <c r="E205" s="37"/>
      <c r="F205" s="203" t="s">
        <v>1449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170</v>
      </c>
      <c r="AU205" s="18" t="s">
        <v>90</v>
      </c>
    </row>
    <row r="206" spans="1:65" s="2" customFormat="1" ht="37.799999999999997" customHeight="1">
      <c r="A206" s="35"/>
      <c r="B206" s="36"/>
      <c r="C206" s="188" t="s">
        <v>417</v>
      </c>
      <c r="D206" s="188" t="s">
        <v>164</v>
      </c>
      <c r="E206" s="189" t="s">
        <v>1451</v>
      </c>
      <c r="F206" s="190" t="s">
        <v>1452</v>
      </c>
      <c r="G206" s="191" t="s">
        <v>293</v>
      </c>
      <c r="H206" s="192">
        <v>1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45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168</v>
      </c>
      <c r="AT206" s="200" t="s">
        <v>164</v>
      </c>
      <c r="AU206" s="200" t="s">
        <v>90</v>
      </c>
      <c r="AY206" s="18" t="s">
        <v>161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88</v>
      </c>
      <c r="BK206" s="201">
        <f>ROUND(I206*H206,2)</f>
        <v>0</v>
      </c>
      <c r="BL206" s="18" t="s">
        <v>168</v>
      </c>
      <c r="BM206" s="200" t="s">
        <v>1453</v>
      </c>
    </row>
    <row r="207" spans="1:65" s="2" customFormat="1" ht="19.2">
      <c r="A207" s="35"/>
      <c r="B207" s="36"/>
      <c r="C207" s="37"/>
      <c r="D207" s="202" t="s">
        <v>170</v>
      </c>
      <c r="E207" s="37"/>
      <c r="F207" s="203" t="s">
        <v>1452</v>
      </c>
      <c r="G207" s="37"/>
      <c r="H207" s="37"/>
      <c r="I207" s="204"/>
      <c r="J207" s="37"/>
      <c r="K207" s="37"/>
      <c r="L207" s="40"/>
      <c r="M207" s="205"/>
      <c r="N207" s="206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170</v>
      </c>
      <c r="AU207" s="18" t="s">
        <v>90</v>
      </c>
    </row>
    <row r="208" spans="1:65" s="12" customFormat="1" ht="22.8" customHeight="1">
      <c r="B208" s="172"/>
      <c r="C208" s="173"/>
      <c r="D208" s="174" t="s">
        <v>79</v>
      </c>
      <c r="E208" s="186" t="s">
        <v>1454</v>
      </c>
      <c r="F208" s="186" t="s">
        <v>1455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SUM(P209:P226)</f>
        <v>0</v>
      </c>
      <c r="Q208" s="180"/>
      <c r="R208" s="181">
        <f>SUM(R209:R226)</f>
        <v>0</v>
      </c>
      <c r="S208" s="180"/>
      <c r="T208" s="182">
        <f>SUM(T209:T226)</f>
        <v>0</v>
      </c>
      <c r="AR208" s="183" t="s">
        <v>90</v>
      </c>
      <c r="AT208" s="184" t="s">
        <v>79</v>
      </c>
      <c r="AU208" s="184" t="s">
        <v>88</v>
      </c>
      <c r="AY208" s="183" t="s">
        <v>161</v>
      </c>
      <c r="BK208" s="185">
        <f>SUM(BK209:BK226)</f>
        <v>0</v>
      </c>
    </row>
    <row r="209" spans="1:65" s="2" customFormat="1" ht="37.799999999999997" customHeight="1">
      <c r="A209" s="35"/>
      <c r="B209" s="36"/>
      <c r="C209" s="188" t="s">
        <v>423</v>
      </c>
      <c r="D209" s="188" t="s">
        <v>164</v>
      </c>
      <c r="E209" s="189" t="s">
        <v>1456</v>
      </c>
      <c r="F209" s="190" t="s">
        <v>1457</v>
      </c>
      <c r="G209" s="191" t="s">
        <v>211</v>
      </c>
      <c r="H209" s="192">
        <v>80</v>
      </c>
      <c r="I209" s="193"/>
      <c r="J209" s="194">
        <f>ROUND(I209*H209,2)</f>
        <v>0</v>
      </c>
      <c r="K209" s="195"/>
      <c r="L209" s="40"/>
      <c r="M209" s="196" t="s">
        <v>1</v>
      </c>
      <c r="N209" s="197" t="s">
        <v>45</v>
      </c>
      <c r="O209" s="72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168</v>
      </c>
      <c r="AT209" s="200" t="s">
        <v>164</v>
      </c>
      <c r="AU209" s="200" t="s">
        <v>90</v>
      </c>
      <c r="AY209" s="18" t="s">
        <v>161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8" t="s">
        <v>88</v>
      </c>
      <c r="BK209" s="201">
        <f>ROUND(I209*H209,2)</f>
        <v>0</v>
      </c>
      <c r="BL209" s="18" t="s">
        <v>168</v>
      </c>
      <c r="BM209" s="200" t="s">
        <v>1458</v>
      </c>
    </row>
    <row r="210" spans="1:65" s="2" customFormat="1" ht="19.2">
      <c r="A210" s="35"/>
      <c r="B210" s="36"/>
      <c r="C210" s="37"/>
      <c r="D210" s="202" t="s">
        <v>170</v>
      </c>
      <c r="E210" s="37"/>
      <c r="F210" s="203" t="s">
        <v>1457</v>
      </c>
      <c r="G210" s="37"/>
      <c r="H210" s="37"/>
      <c r="I210" s="204"/>
      <c r="J210" s="37"/>
      <c r="K210" s="37"/>
      <c r="L210" s="40"/>
      <c r="M210" s="205"/>
      <c r="N210" s="206"/>
      <c r="O210" s="72"/>
      <c r="P210" s="72"/>
      <c r="Q210" s="72"/>
      <c r="R210" s="72"/>
      <c r="S210" s="72"/>
      <c r="T210" s="73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170</v>
      </c>
      <c r="AU210" s="18" t="s">
        <v>90</v>
      </c>
    </row>
    <row r="211" spans="1:65" s="2" customFormat="1" ht="49.05" customHeight="1">
      <c r="A211" s="35"/>
      <c r="B211" s="36"/>
      <c r="C211" s="188" t="s">
        <v>428</v>
      </c>
      <c r="D211" s="188" t="s">
        <v>164</v>
      </c>
      <c r="E211" s="189" t="s">
        <v>1459</v>
      </c>
      <c r="F211" s="190" t="s">
        <v>1460</v>
      </c>
      <c r="G211" s="191" t="s">
        <v>211</v>
      </c>
      <c r="H211" s="192">
        <v>20</v>
      </c>
      <c r="I211" s="193"/>
      <c r="J211" s="194">
        <f>ROUND(I211*H211,2)</f>
        <v>0</v>
      </c>
      <c r="K211" s="195"/>
      <c r="L211" s="40"/>
      <c r="M211" s="196" t="s">
        <v>1</v>
      </c>
      <c r="N211" s="197" t="s">
        <v>45</v>
      </c>
      <c r="O211" s="72"/>
      <c r="P211" s="198">
        <f>O211*H211</f>
        <v>0</v>
      </c>
      <c r="Q211" s="198">
        <v>0</v>
      </c>
      <c r="R211" s="198">
        <f>Q211*H211</f>
        <v>0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168</v>
      </c>
      <c r="AT211" s="200" t="s">
        <v>164</v>
      </c>
      <c r="AU211" s="200" t="s">
        <v>90</v>
      </c>
      <c r="AY211" s="18" t="s">
        <v>161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88</v>
      </c>
      <c r="BK211" s="201">
        <f>ROUND(I211*H211,2)</f>
        <v>0</v>
      </c>
      <c r="BL211" s="18" t="s">
        <v>168</v>
      </c>
      <c r="BM211" s="200" t="s">
        <v>1461</v>
      </c>
    </row>
    <row r="212" spans="1:65" s="2" customFormat="1" ht="28.8">
      <c r="A212" s="35"/>
      <c r="B212" s="36"/>
      <c r="C212" s="37"/>
      <c r="D212" s="202" t="s">
        <v>170</v>
      </c>
      <c r="E212" s="37"/>
      <c r="F212" s="203" t="s">
        <v>1460</v>
      </c>
      <c r="G212" s="37"/>
      <c r="H212" s="37"/>
      <c r="I212" s="204"/>
      <c r="J212" s="37"/>
      <c r="K212" s="37"/>
      <c r="L212" s="40"/>
      <c r="M212" s="205"/>
      <c r="N212" s="206"/>
      <c r="O212" s="72"/>
      <c r="P212" s="72"/>
      <c r="Q212" s="72"/>
      <c r="R212" s="72"/>
      <c r="S212" s="72"/>
      <c r="T212" s="73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170</v>
      </c>
      <c r="AU212" s="18" t="s">
        <v>90</v>
      </c>
    </row>
    <row r="213" spans="1:65" s="2" customFormat="1" ht="37.799999999999997" customHeight="1">
      <c r="A213" s="35"/>
      <c r="B213" s="36"/>
      <c r="C213" s="188" t="s">
        <v>434</v>
      </c>
      <c r="D213" s="188" t="s">
        <v>164</v>
      </c>
      <c r="E213" s="189" t="s">
        <v>1462</v>
      </c>
      <c r="F213" s="190" t="s">
        <v>1463</v>
      </c>
      <c r="G213" s="191" t="s">
        <v>293</v>
      </c>
      <c r="H213" s="192">
        <v>4</v>
      </c>
      <c r="I213" s="193"/>
      <c r="J213" s="194">
        <f>ROUND(I213*H213,2)</f>
        <v>0</v>
      </c>
      <c r="K213" s="195"/>
      <c r="L213" s="40"/>
      <c r="M213" s="196" t="s">
        <v>1</v>
      </c>
      <c r="N213" s="197" t="s">
        <v>45</v>
      </c>
      <c r="O213" s="72"/>
      <c r="P213" s="198">
        <f>O213*H213</f>
        <v>0</v>
      </c>
      <c r="Q213" s="198">
        <v>0</v>
      </c>
      <c r="R213" s="198">
        <f>Q213*H213</f>
        <v>0</v>
      </c>
      <c r="S213" s="198">
        <v>0</v>
      </c>
      <c r="T213" s="19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168</v>
      </c>
      <c r="AT213" s="200" t="s">
        <v>164</v>
      </c>
      <c r="AU213" s="200" t="s">
        <v>90</v>
      </c>
      <c r="AY213" s="18" t="s">
        <v>161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18" t="s">
        <v>88</v>
      </c>
      <c r="BK213" s="201">
        <f>ROUND(I213*H213,2)</f>
        <v>0</v>
      </c>
      <c r="BL213" s="18" t="s">
        <v>168</v>
      </c>
      <c r="BM213" s="200" t="s">
        <v>1464</v>
      </c>
    </row>
    <row r="214" spans="1:65" s="2" customFormat="1" ht="28.8">
      <c r="A214" s="35"/>
      <c r="B214" s="36"/>
      <c r="C214" s="37"/>
      <c r="D214" s="202" t="s">
        <v>170</v>
      </c>
      <c r="E214" s="37"/>
      <c r="F214" s="203" t="s">
        <v>1463</v>
      </c>
      <c r="G214" s="37"/>
      <c r="H214" s="37"/>
      <c r="I214" s="204"/>
      <c r="J214" s="37"/>
      <c r="K214" s="37"/>
      <c r="L214" s="40"/>
      <c r="M214" s="205"/>
      <c r="N214" s="206"/>
      <c r="O214" s="72"/>
      <c r="P214" s="72"/>
      <c r="Q214" s="72"/>
      <c r="R214" s="72"/>
      <c r="S214" s="72"/>
      <c r="T214" s="73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170</v>
      </c>
      <c r="AU214" s="18" t="s">
        <v>90</v>
      </c>
    </row>
    <row r="215" spans="1:65" s="2" customFormat="1" ht="24.15" customHeight="1">
      <c r="A215" s="35"/>
      <c r="B215" s="36"/>
      <c r="C215" s="188" t="s">
        <v>439</v>
      </c>
      <c r="D215" s="188" t="s">
        <v>164</v>
      </c>
      <c r="E215" s="189" t="s">
        <v>1465</v>
      </c>
      <c r="F215" s="190" t="s">
        <v>1466</v>
      </c>
      <c r="G215" s="191" t="s">
        <v>293</v>
      </c>
      <c r="H215" s="192">
        <v>54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45</v>
      </c>
      <c r="O215" s="72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168</v>
      </c>
      <c r="AT215" s="200" t="s">
        <v>164</v>
      </c>
      <c r="AU215" s="200" t="s">
        <v>90</v>
      </c>
      <c r="AY215" s="18" t="s">
        <v>161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88</v>
      </c>
      <c r="BK215" s="201">
        <f>ROUND(I215*H215,2)</f>
        <v>0</v>
      </c>
      <c r="BL215" s="18" t="s">
        <v>168</v>
      </c>
      <c r="BM215" s="200" t="s">
        <v>1467</v>
      </c>
    </row>
    <row r="216" spans="1:65" s="2" customFormat="1" ht="19.2">
      <c r="A216" s="35"/>
      <c r="B216" s="36"/>
      <c r="C216" s="37"/>
      <c r="D216" s="202" t="s">
        <v>170</v>
      </c>
      <c r="E216" s="37"/>
      <c r="F216" s="203" t="s">
        <v>1466</v>
      </c>
      <c r="G216" s="37"/>
      <c r="H216" s="37"/>
      <c r="I216" s="204"/>
      <c r="J216" s="37"/>
      <c r="K216" s="37"/>
      <c r="L216" s="40"/>
      <c r="M216" s="205"/>
      <c r="N216" s="206"/>
      <c r="O216" s="72"/>
      <c r="P216" s="72"/>
      <c r="Q216" s="72"/>
      <c r="R216" s="72"/>
      <c r="S216" s="72"/>
      <c r="T216" s="73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170</v>
      </c>
      <c r="AU216" s="18" t="s">
        <v>90</v>
      </c>
    </row>
    <row r="217" spans="1:65" s="2" customFormat="1" ht="24.15" customHeight="1">
      <c r="A217" s="35"/>
      <c r="B217" s="36"/>
      <c r="C217" s="188" t="s">
        <v>445</v>
      </c>
      <c r="D217" s="188" t="s">
        <v>164</v>
      </c>
      <c r="E217" s="189" t="s">
        <v>1468</v>
      </c>
      <c r="F217" s="190" t="s">
        <v>1469</v>
      </c>
      <c r="G217" s="191" t="s">
        <v>293</v>
      </c>
      <c r="H217" s="192">
        <v>16</v>
      </c>
      <c r="I217" s="193"/>
      <c r="J217" s="194">
        <f>ROUND(I217*H217,2)</f>
        <v>0</v>
      </c>
      <c r="K217" s="195"/>
      <c r="L217" s="40"/>
      <c r="M217" s="196" t="s">
        <v>1</v>
      </c>
      <c r="N217" s="197" t="s">
        <v>45</v>
      </c>
      <c r="O217" s="72"/>
      <c r="P217" s="198">
        <f>O217*H217</f>
        <v>0</v>
      </c>
      <c r="Q217" s="198">
        <v>0</v>
      </c>
      <c r="R217" s="198">
        <f>Q217*H217</f>
        <v>0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168</v>
      </c>
      <c r="AT217" s="200" t="s">
        <v>164</v>
      </c>
      <c r="AU217" s="200" t="s">
        <v>90</v>
      </c>
      <c r="AY217" s="18" t="s">
        <v>161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88</v>
      </c>
      <c r="BK217" s="201">
        <f>ROUND(I217*H217,2)</f>
        <v>0</v>
      </c>
      <c r="BL217" s="18" t="s">
        <v>168</v>
      </c>
      <c r="BM217" s="200" t="s">
        <v>1470</v>
      </c>
    </row>
    <row r="218" spans="1:65" s="2" customFormat="1" ht="19.2">
      <c r="A218" s="35"/>
      <c r="B218" s="36"/>
      <c r="C218" s="37"/>
      <c r="D218" s="202" t="s">
        <v>170</v>
      </c>
      <c r="E218" s="37"/>
      <c r="F218" s="203" t="s">
        <v>1469</v>
      </c>
      <c r="G218" s="37"/>
      <c r="H218" s="37"/>
      <c r="I218" s="204"/>
      <c r="J218" s="37"/>
      <c r="K218" s="37"/>
      <c r="L218" s="40"/>
      <c r="M218" s="205"/>
      <c r="N218" s="206"/>
      <c r="O218" s="72"/>
      <c r="P218" s="72"/>
      <c r="Q218" s="72"/>
      <c r="R218" s="72"/>
      <c r="S218" s="72"/>
      <c r="T218" s="73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170</v>
      </c>
      <c r="AU218" s="18" t="s">
        <v>90</v>
      </c>
    </row>
    <row r="219" spans="1:65" s="2" customFormat="1" ht="33" customHeight="1">
      <c r="A219" s="35"/>
      <c r="B219" s="36"/>
      <c r="C219" s="188" t="s">
        <v>450</v>
      </c>
      <c r="D219" s="188" t="s">
        <v>164</v>
      </c>
      <c r="E219" s="189" t="s">
        <v>1471</v>
      </c>
      <c r="F219" s="190" t="s">
        <v>1472</v>
      </c>
      <c r="G219" s="191" t="s">
        <v>293</v>
      </c>
      <c r="H219" s="192">
        <v>16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45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168</v>
      </c>
      <c r="AT219" s="200" t="s">
        <v>164</v>
      </c>
      <c r="AU219" s="200" t="s">
        <v>90</v>
      </c>
      <c r="AY219" s="18" t="s">
        <v>161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88</v>
      </c>
      <c r="BK219" s="201">
        <f>ROUND(I219*H219,2)</f>
        <v>0</v>
      </c>
      <c r="BL219" s="18" t="s">
        <v>168</v>
      </c>
      <c r="BM219" s="200" t="s">
        <v>1473</v>
      </c>
    </row>
    <row r="220" spans="1:65" s="2" customFormat="1" ht="19.2">
      <c r="A220" s="35"/>
      <c r="B220" s="36"/>
      <c r="C220" s="37"/>
      <c r="D220" s="202" t="s">
        <v>170</v>
      </c>
      <c r="E220" s="37"/>
      <c r="F220" s="203" t="s">
        <v>1472</v>
      </c>
      <c r="G220" s="37"/>
      <c r="H220" s="37"/>
      <c r="I220" s="204"/>
      <c r="J220" s="37"/>
      <c r="K220" s="37"/>
      <c r="L220" s="40"/>
      <c r="M220" s="205"/>
      <c r="N220" s="206"/>
      <c r="O220" s="72"/>
      <c r="P220" s="72"/>
      <c r="Q220" s="72"/>
      <c r="R220" s="72"/>
      <c r="S220" s="72"/>
      <c r="T220" s="73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170</v>
      </c>
      <c r="AU220" s="18" t="s">
        <v>90</v>
      </c>
    </row>
    <row r="221" spans="1:65" s="2" customFormat="1" ht="24.15" customHeight="1">
      <c r="A221" s="35"/>
      <c r="B221" s="36"/>
      <c r="C221" s="188" t="s">
        <v>456</v>
      </c>
      <c r="D221" s="188" t="s">
        <v>164</v>
      </c>
      <c r="E221" s="189" t="s">
        <v>1474</v>
      </c>
      <c r="F221" s="190" t="s">
        <v>1475</v>
      </c>
      <c r="G221" s="191" t="s">
        <v>293</v>
      </c>
      <c r="H221" s="192">
        <v>4</v>
      </c>
      <c r="I221" s="193"/>
      <c r="J221" s="194">
        <f>ROUND(I221*H221,2)</f>
        <v>0</v>
      </c>
      <c r="K221" s="195"/>
      <c r="L221" s="40"/>
      <c r="M221" s="196" t="s">
        <v>1</v>
      </c>
      <c r="N221" s="197" t="s">
        <v>45</v>
      </c>
      <c r="O221" s="72"/>
      <c r="P221" s="198">
        <f>O221*H221</f>
        <v>0</v>
      </c>
      <c r="Q221" s="198">
        <v>0</v>
      </c>
      <c r="R221" s="198">
        <f>Q221*H221</f>
        <v>0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168</v>
      </c>
      <c r="AT221" s="200" t="s">
        <v>164</v>
      </c>
      <c r="AU221" s="200" t="s">
        <v>90</v>
      </c>
      <c r="AY221" s="18" t="s">
        <v>161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88</v>
      </c>
      <c r="BK221" s="201">
        <f>ROUND(I221*H221,2)</f>
        <v>0</v>
      </c>
      <c r="BL221" s="18" t="s">
        <v>168</v>
      </c>
      <c r="BM221" s="200" t="s">
        <v>1476</v>
      </c>
    </row>
    <row r="222" spans="1:65" s="2" customFormat="1" ht="19.2">
      <c r="A222" s="35"/>
      <c r="B222" s="36"/>
      <c r="C222" s="37"/>
      <c r="D222" s="202" t="s">
        <v>170</v>
      </c>
      <c r="E222" s="37"/>
      <c r="F222" s="203" t="s">
        <v>1475</v>
      </c>
      <c r="G222" s="37"/>
      <c r="H222" s="37"/>
      <c r="I222" s="204"/>
      <c r="J222" s="37"/>
      <c r="K222" s="37"/>
      <c r="L222" s="40"/>
      <c r="M222" s="205"/>
      <c r="N222" s="206"/>
      <c r="O222" s="72"/>
      <c r="P222" s="72"/>
      <c r="Q222" s="72"/>
      <c r="R222" s="72"/>
      <c r="S222" s="72"/>
      <c r="T222" s="73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170</v>
      </c>
      <c r="AU222" s="18" t="s">
        <v>90</v>
      </c>
    </row>
    <row r="223" spans="1:65" s="2" customFormat="1" ht="24.15" customHeight="1">
      <c r="A223" s="35"/>
      <c r="B223" s="36"/>
      <c r="C223" s="188" t="s">
        <v>462</v>
      </c>
      <c r="D223" s="188" t="s">
        <v>164</v>
      </c>
      <c r="E223" s="189" t="s">
        <v>1477</v>
      </c>
      <c r="F223" s="190" t="s">
        <v>1478</v>
      </c>
      <c r="G223" s="191" t="s">
        <v>293</v>
      </c>
      <c r="H223" s="192">
        <v>4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45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168</v>
      </c>
      <c r="AT223" s="200" t="s">
        <v>164</v>
      </c>
      <c r="AU223" s="200" t="s">
        <v>90</v>
      </c>
      <c r="AY223" s="18" t="s">
        <v>161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88</v>
      </c>
      <c r="BK223" s="201">
        <f>ROUND(I223*H223,2)</f>
        <v>0</v>
      </c>
      <c r="BL223" s="18" t="s">
        <v>168</v>
      </c>
      <c r="BM223" s="200" t="s">
        <v>1479</v>
      </c>
    </row>
    <row r="224" spans="1:65" s="2" customFormat="1" ht="10.199999999999999">
      <c r="A224" s="35"/>
      <c r="B224" s="36"/>
      <c r="C224" s="37"/>
      <c r="D224" s="202" t="s">
        <v>170</v>
      </c>
      <c r="E224" s="37"/>
      <c r="F224" s="203" t="s">
        <v>1478</v>
      </c>
      <c r="G224" s="37"/>
      <c r="H224" s="37"/>
      <c r="I224" s="204"/>
      <c r="J224" s="37"/>
      <c r="K224" s="37"/>
      <c r="L224" s="40"/>
      <c r="M224" s="205"/>
      <c r="N224" s="206"/>
      <c r="O224" s="72"/>
      <c r="P224" s="72"/>
      <c r="Q224" s="72"/>
      <c r="R224" s="72"/>
      <c r="S224" s="72"/>
      <c r="T224" s="73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170</v>
      </c>
      <c r="AU224" s="18" t="s">
        <v>90</v>
      </c>
    </row>
    <row r="225" spans="1:65" s="2" customFormat="1" ht="16.5" customHeight="1">
      <c r="A225" s="35"/>
      <c r="B225" s="36"/>
      <c r="C225" s="188" t="s">
        <v>467</v>
      </c>
      <c r="D225" s="188" t="s">
        <v>164</v>
      </c>
      <c r="E225" s="189" t="s">
        <v>1480</v>
      </c>
      <c r="F225" s="190" t="s">
        <v>1481</v>
      </c>
      <c r="G225" s="191" t="s">
        <v>1446</v>
      </c>
      <c r="H225" s="192">
        <v>1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45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168</v>
      </c>
      <c r="AT225" s="200" t="s">
        <v>164</v>
      </c>
      <c r="AU225" s="200" t="s">
        <v>90</v>
      </c>
      <c r="AY225" s="18" t="s">
        <v>161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88</v>
      </c>
      <c r="BK225" s="201">
        <f>ROUND(I225*H225,2)</f>
        <v>0</v>
      </c>
      <c r="BL225" s="18" t="s">
        <v>168</v>
      </c>
      <c r="BM225" s="200" t="s">
        <v>1482</v>
      </c>
    </row>
    <row r="226" spans="1:65" s="2" customFormat="1" ht="10.199999999999999">
      <c r="A226" s="35"/>
      <c r="B226" s="36"/>
      <c r="C226" s="37"/>
      <c r="D226" s="202" t="s">
        <v>170</v>
      </c>
      <c r="E226" s="37"/>
      <c r="F226" s="203" t="s">
        <v>1481</v>
      </c>
      <c r="G226" s="37"/>
      <c r="H226" s="37"/>
      <c r="I226" s="204"/>
      <c r="J226" s="37"/>
      <c r="K226" s="37"/>
      <c r="L226" s="40"/>
      <c r="M226" s="205"/>
      <c r="N226" s="206"/>
      <c r="O226" s="72"/>
      <c r="P226" s="72"/>
      <c r="Q226" s="72"/>
      <c r="R226" s="72"/>
      <c r="S226" s="72"/>
      <c r="T226" s="73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170</v>
      </c>
      <c r="AU226" s="18" t="s">
        <v>90</v>
      </c>
    </row>
    <row r="227" spans="1:65" s="12" customFormat="1" ht="25.95" customHeight="1">
      <c r="B227" s="172"/>
      <c r="C227" s="173"/>
      <c r="D227" s="174" t="s">
        <v>79</v>
      </c>
      <c r="E227" s="175" t="s">
        <v>1483</v>
      </c>
      <c r="F227" s="175" t="s">
        <v>1484</v>
      </c>
      <c r="G227" s="173"/>
      <c r="H227" s="173"/>
      <c r="I227" s="176"/>
      <c r="J227" s="177">
        <f>BK227</f>
        <v>0</v>
      </c>
      <c r="K227" s="173"/>
      <c r="L227" s="178"/>
      <c r="M227" s="179"/>
      <c r="N227" s="180"/>
      <c r="O227" s="180"/>
      <c r="P227" s="181">
        <f>SUM(P228:P235)</f>
        <v>0</v>
      </c>
      <c r="Q227" s="180"/>
      <c r="R227" s="181">
        <f>SUM(R228:R235)</f>
        <v>0</v>
      </c>
      <c r="S227" s="180"/>
      <c r="T227" s="182">
        <f>SUM(T228:T235)</f>
        <v>0</v>
      </c>
      <c r="AR227" s="183" t="s">
        <v>168</v>
      </c>
      <c r="AT227" s="184" t="s">
        <v>79</v>
      </c>
      <c r="AU227" s="184" t="s">
        <v>80</v>
      </c>
      <c r="AY227" s="183" t="s">
        <v>161</v>
      </c>
      <c r="BK227" s="185">
        <f>SUM(BK228:BK235)</f>
        <v>0</v>
      </c>
    </row>
    <row r="228" spans="1:65" s="2" customFormat="1" ht="24.15" customHeight="1">
      <c r="A228" s="35"/>
      <c r="B228" s="36"/>
      <c r="C228" s="188" t="s">
        <v>472</v>
      </c>
      <c r="D228" s="188" t="s">
        <v>164</v>
      </c>
      <c r="E228" s="189" t="s">
        <v>1485</v>
      </c>
      <c r="F228" s="190" t="s">
        <v>1486</v>
      </c>
      <c r="G228" s="191" t="s">
        <v>1487</v>
      </c>
      <c r="H228" s="192">
        <v>24</v>
      </c>
      <c r="I228" s="193"/>
      <c r="J228" s="194">
        <f>ROUND(I228*H228,2)</f>
        <v>0</v>
      </c>
      <c r="K228" s="195"/>
      <c r="L228" s="40"/>
      <c r="M228" s="196" t="s">
        <v>1</v>
      </c>
      <c r="N228" s="197" t="s">
        <v>45</v>
      </c>
      <c r="O228" s="72"/>
      <c r="P228" s="198">
        <f>O228*H228</f>
        <v>0</v>
      </c>
      <c r="Q228" s="198">
        <v>0</v>
      </c>
      <c r="R228" s="198">
        <f>Q228*H228</f>
        <v>0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168</v>
      </c>
      <c r="AT228" s="200" t="s">
        <v>164</v>
      </c>
      <c r="AU228" s="200" t="s">
        <v>88</v>
      </c>
      <c r="AY228" s="18" t="s">
        <v>161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88</v>
      </c>
      <c r="BK228" s="201">
        <f>ROUND(I228*H228,2)</f>
        <v>0</v>
      </c>
      <c r="BL228" s="18" t="s">
        <v>168</v>
      </c>
      <c r="BM228" s="200" t="s">
        <v>1488</v>
      </c>
    </row>
    <row r="229" spans="1:65" s="2" customFormat="1" ht="10.199999999999999">
      <c r="A229" s="35"/>
      <c r="B229" s="36"/>
      <c r="C229" s="37"/>
      <c r="D229" s="202" t="s">
        <v>170</v>
      </c>
      <c r="E229" s="37"/>
      <c r="F229" s="203" t="s">
        <v>1486</v>
      </c>
      <c r="G229" s="37"/>
      <c r="H229" s="37"/>
      <c r="I229" s="204"/>
      <c r="J229" s="37"/>
      <c r="K229" s="37"/>
      <c r="L229" s="40"/>
      <c r="M229" s="205"/>
      <c r="N229" s="206"/>
      <c r="O229" s="72"/>
      <c r="P229" s="72"/>
      <c r="Q229" s="72"/>
      <c r="R229" s="72"/>
      <c r="S229" s="72"/>
      <c r="T229" s="73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170</v>
      </c>
      <c r="AU229" s="18" t="s">
        <v>88</v>
      </c>
    </row>
    <row r="230" spans="1:65" s="2" customFormat="1" ht="16.5" customHeight="1">
      <c r="A230" s="35"/>
      <c r="B230" s="36"/>
      <c r="C230" s="188" t="s">
        <v>478</v>
      </c>
      <c r="D230" s="188" t="s">
        <v>164</v>
      </c>
      <c r="E230" s="189" t="s">
        <v>1489</v>
      </c>
      <c r="F230" s="190" t="s">
        <v>1490</v>
      </c>
      <c r="G230" s="191" t="s">
        <v>1487</v>
      </c>
      <c r="H230" s="192">
        <v>24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45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168</v>
      </c>
      <c r="AT230" s="200" t="s">
        <v>164</v>
      </c>
      <c r="AU230" s="200" t="s">
        <v>88</v>
      </c>
      <c r="AY230" s="18" t="s">
        <v>161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88</v>
      </c>
      <c r="BK230" s="201">
        <f>ROUND(I230*H230,2)</f>
        <v>0</v>
      </c>
      <c r="BL230" s="18" t="s">
        <v>168</v>
      </c>
      <c r="BM230" s="200" t="s">
        <v>1491</v>
      </c>
    </row>
    <row r="231" spans="1:65" s="2" customFormat="1" ht="10.199999999999999">
      <c r="A231" s="35"/>
      <c r="B231" s="36"/>
      <c r="C231" s="37"/>
      <c r="D231" s="202" t="s">
        <v>170</v>
      </c>
      <c r="E231" s="37"/>
      <c r="F231" s="203" t="s">
        <v>1490</v>
      </c>
      <c r="G231" s="37"/>
      <c r="H231" s="37"/>
      <c r="I231" s="204"/>
      <c r="J231" s="37"/>
      <c r="K231" s="37"/>
      <c r="L231" s="40"/>
      <c r="M231" s="205"/>
      <c r="N231" s="206"/>
      <c r="O231" s="72"/>
      <c r="P231" s="72"/>
      <c r="Q231" s="72"/>
      <c r="R231" s="72"/>
      <c r="S231" s="72"/>
      <c r="T231" s="73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170</v>
      </c>
      <c r="AU231" s="18" t="s">
        <v>88</v>
      </c>
    </row>
    <row r="232" spans="1:65" s="2" customFormat="1" ht="16.5" customHeight="1">
      <c r="A232" s="35"/>
      <c r="B232" s="36"/>
      <c r="C232" s="188" t="s">
        <v>484</v>
      </c>
      <c r="D232" s="188" t="s">
        <v>164</v>
      </c>
      <c r="E232" s="189" t="s">
        <v>1492</v>
      </c>
      <c r="F232" s="190" t="s">
        <v>1493</v>
      </c>
      <c r="G232" s="191" t="s">
        <v>1487</v>
      </c>
      <c r="H232" s="192">
        <v>6</v>
      </c>
      <c r="I232" s="193"/>
      <c r="J232" s="194">
        <f>ROUND(I232*H232,2)</f>
        <v>0</v>
      </c>
      <c r="K232" s="195"/>
      <c r="L232" s="40"/>
      <c r="M232" s="196" t="s">
        <v>1</v>
      </c>
      <c r="N232" s="197" t="s">
        <v>45</v>
      </c>
      <c r="O232" s="72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168</v>
      </c>
      <c r="AT232" s="200" t="s">
        <v>164</v>
      </c>
      <c r="AU232" s="200" t="s">
        <v>88</v>
      </c>
      <c r="AY232" s="18" t="s">
        <v>161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88</v>
      </c>
      <c r="BK232" s="201">
        <f>ROUND(I232*H232,2)</f>
        <v>0</v>
      </c>
      <c r="BL232" s="18" t="s">
        <v>168</v>
      </c>
      <c r="BM232" s="200" t="s">
        <v>1494</v>
      </c>
    </row>
    <row r="233" spans="1:65" s="2" customFormat="1" ht="10.199999999999999">
      <c r="A233" s="35"/>
      <c r="B233" s="36"/>
      <c r="C233" s="37"/>
      <c r="D233" s="202" t="s">
        <v>170</v>
      </c>
      <c r="E233" s="37"/>
      <c r="F233" s="203" t="s">
        <v>1493</v>
      </c>
      <c r="G233" s="37"/>
      <c r="H233" s="37"/>
      <c r="I233" s="204"/>
      <c r="J233" s="37"/>
      <c r="K233" s="37"/>
      <c r="L233" s="40"/>
      <c r="M233" s="205"/>
      <c r="N233" s="206"/>
      <c r="O233" s="72"/>
      <c r="P233" s="72"/>
      <c r="Q233" s="72"/>
      <c r="R233" s="72"/>
      <c r="S233" s="72"/>
      <c r="T233" s="73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170</v>
      </c>
      <c r="AU233" s="18" t="s">
        <v>88</v>
      </c>
    </row>
    <row r="234" spans="1:65" s="2" customFormat="1" ht="16.5" customHeight="1">
      <c r="A234" s="35"/>
      <c r="B234" s="36"/>
      <c r="C234" s="188" t="s">
        <v>496</v>
      </c>
      <c r="D234" s="188" t="s">
        <v>164</v>
      </c>
      <c r="E234" s="189" t="s">
        <v>1495</v>
      </c>
      <c r="F234" s="190" t="s">
        <v>1496</v>
      </c>
      <c r="G234" s="191" t="s">
        <v>1487</v>
      </c>
      <c r="H234" s="192">
        <v>18</v>
      </c>
      <c r="I234" s="193"/>
      <c r="J234" s="194">
        <f>ROUND(I234*H234,2)</f>
        <v>0</v>
      </c>
      <c r="K234" s="195"/>
      <c r="L234" s="40"/>
      <c r="M234" s="196" t="s">
        <v>1</v>
      </c>
      <c r="N234" s="197" t="s">
        <v>45</v>
      </c>
      <c r="O234" s="72"/>
      <c r="P234" s="198">
        <f>O234*H234</f>
        <v>0</v>
      </c>
      <c r="Q234" s="198">
        <v>0</v>
      </c>
      <c r="R234" s="198">
        <f>Q234*H234</f>
        <v>0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168</v>
      </c>
      <c r="AT234" s="200" t="s">
        <v>164</v>
      </c>
      <c r="AU234" s="200" t="s">
        <v>88</v>
      </c>
      <c r="AY234" s="18" t="s">
        <v>161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88</v>
      </c>
      <c r="BK234" s="201">
        <f>ROUND(I234*H234,2)</f>
        <v>0</v>
      </c>
      <c r="BL234" s="18" t="s">
        <v>168</v>
      </c>
      <c r="BM234" s="200" t="s">
        <v>1497</v>
      </c>
    </row>
    <row r="235" spans="1:65" s="2" customFormat="1" ht="10.199999999999999">
      <c r="A235" s="35"/>
      <c r="B235" s="36"/>
      <c r="C235" s="37"/>
      <c r="D235" s="202" t="s">
        <v>170</v>
      </c>
      <c r="E235" s="37"/>
      <c r="F235" s="203" t="s">
        <v>1496</v>
      </c>
      <c r="G235" s="37"/>
      <c r="H235" s="37"/>
      <c r="I235" s="204"/>
      <c r="J235" s="37"/>
      <c r="K235" s="37"/>
      <c r="L235" s="40"/>
      <c r="M235" s="205"/>
      <c r="N235" s="206"/>
      <c r="O235" s="72"/>
      <c r="P235" s="72"/>
      <c r="Q235" s="72"/>
      <c r="R235" s="72"/>
      <c r="S235" s="72"/>
      <c r="T235" s="73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170</v>
      </c>
      <c r="AU235" s="18" t="s">
        <v>88</v>
      </c>
    </row>
    <row r="236" spans="1:65" s="12" customFormat="1" ht="25.95" customHeight="1">
      <c r="B236" s="172"/>
      <c r="C236" s="173"/>
      <c r="D236" s="174" t="s">
        <v>79</v>
      </c>
      <c r="E236" s="175" t="s">
        <v>112</v>
      </c>
      <c r="F236" s="175" t="s">
        <v>113</v>
      </c>
      <c r="G236" s="173"/>
      <c r="H236" s="173"/>
      <c r="I236" s="176"/>
      <c r="J236" s="177">
        <f>BK236</f>
        <v>0</v>
      </c>
      <c r="K236" s="173"/>
      <c r="L236" s="178"/>
      <c r="M236" s="179"/>
      <c r="N236" s="180"/>
      <c r="O236" s="180"/>
      <c r="P236" s="181">
        <f>SUM(P237:P240)</f>
        <v>0</v>
      </c>
      <c r="Q236" s="180"/>
      <c r="R236" s="181">
        <f>SUM(R237:R240)</f>
        <v>0</v>
      </c>
      <c r="S236" s="180"/>
      <c r="T236" s="182">
        <f>SUM(T237:T240)</f>
        <v>0</v>
      </c>
      <c r="AR236" s="183" t="s">
        <v>190</v>
      </c>
      <c r="AT236" s="184" t="s">
        <v>79</v>
      </c>
      <c r="AU236" s="184" t="s">
        <v>80</v>
      </c>
      <c r="AY236" s="183" t="s">
        <v>161</v>
      </c>
      <c r="BK236" s="185">
        <f>SUM(BK237:BK240)</f>
        <v>0</v>
      </c>
    </row>
    <row r="237" spans="1:65" s="2" customFormat="1" ht="16.5" customHeight="1">
      <c r="A237" s="35"/>
      <c r="B237" s="36"/>
      <c r="C237" s="188" t="s">
        <v>502</v>
      </c>
      <c r="D237" s="188" t="s">
        <v>164</v>
      </c>
      <c r="E237" s="189" t="s">
        <v>1356</v>
      </c>
      <c r="F237" s="190" t="s">
        <v>1498</v>
      </c>
      <c r="G237" s="191" t="s">
        <v>282</v>
      </c>
      <c r="H237" s="192">
        <v>1</v>
      </c>
      <c r="I237" s="193"/>
      <c r="J237" s="194">
        <f>ROUND(I237*H237,2)</f>
        <v>0</v>
      </c>
      <c r="K237" s="195"/>
      <c r="L237" s="40"/>
      <c r="M237" s="196" t="s">
        <v>1</v>
      </c>
      <c r="N237" s="197" t="s">
        <v>45</v>
      </c>
      <c r="O237" s="72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168</v>
      </c>
      <c r="AT237" s="200" t="s">
        <v>164</v>
      </c>
      <c r="AU237" s="200" t="s">
        <v>88</v>
      </c>
      <c r="AY237" s="18" t="s">
        <v>161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88</v>
      </c>
      <c r="BK237" s="201">
        <f>ROUND(I237*H237,2)</f>
        <v>0</v>
      </c>
      <c r="BL237" s="18" t="s">
        <v>168</v>
      </c>
      <c r="BM237" s="200" t="s">
        <v>1499</v>
      </c>
    </row>
    <row r="238" spans="1:65" s="2" customFormat="1" ht="10.199999999999999">
      <c r="A238" s="35"/>
      <c r="B238" s="36"/>
      <c r="C238" s="37"/>
      <c r="D238" s="202" t="s">
        <v>170</v>
      </c>
      <c r="E238" s="37"/>
      <c r="F238" s="203" t="s">
        <v>1498</v>
      </c>
      <c r="G238" s="37"/>
      <c r="H238" s="37"/>
      <c r="I238" s="204"/>
      <c r="J238" s="37"/>
      <c r="K238" s="37"/>
      <c r="L238" s="40"/>
      <c r="M238" s="205"/>
      <c r="N238" s="206"/>
      <c r="O238" s="72"/>
      <c r="P238" s="72"/>
      <c r="Q238" s="72"/>
      <c r="R238" s="72"/>
      <c r="S238" s="72"/>
      <c r="T238" s="73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170</v>
      </c>
      <c r="AU238" s="18" t="s">
        <v>88</v>
      </c>
    </row>
    <row r="239" spans="1:65" s="2" customFormat="1" ht="16.5" customHeight="1">
      <c r="A239" s="35"/>
      <c r="B239" s="36"/>
      <c r="C239" s="188" t="s">
        <v>508</v>
      </c>
      <c r="D239" s="188" t="s">
        <v>164</v>
      </c>
      <c r="E239" s="189" t="s">
        <v>1500</v>
      </c>
      <c r="F239" s="190" t="s">
        <v>1501</v>
      </c>
      <c r="G239" s="191" t="s">
        <v>282</v>
      </c>
      <c r="H239" s="192">
        <v>1</v>
      </c>
      <c r="I239" s="193"/>
      <c r="J239" s="194">
        <f>ROUND(I239*H239,2)</f>
        <v>0</v>
      </c>
      <c r="K239" s="195"/>
      <c r="L239" s="40"/>
      <c r="M239" s="196" t="s">
        <v>1</v>
      </c>
      <c r="N239" s="197" t="s">
        <v>45</v>
      </c>
      <c r="O239" s="72"/>
      <c r="P239" s="198">
        <f>O239*H239</f>
        <v>0</v>
      </c>
      <c r="Q239" s="198">
        <v>0</v>
      </c>
      <c r="R239" s="198">
        <f>Q239*H239</f>
        <v>0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168</v>
      </c>
      <c r="AT239" s="200" t="s">
        <v>164</v>
      </c>
      <c r="AU239" s="200" t="s">
        <v>88</v>
      </c>
      <c r="AY239" s="18" t="s">
        <v>161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88</v>
      </c>
      <c r="BK239" s="201">
        <f>ROUND(I239*H239,2)</f>
        <v>0</v>
      </c>
      <c r="BL239" s="18" t="s">
        <v>168</v>
      </c>
      <c r="BM239" s="200" t="s">
        <v>1502</v>
      </c>
    </row>
    <row r="240" spans="1:65" s="2" customFormat="1" ht="10.199999999999999">
      <c r="A240" s="35"/>
      <c r="B240" s="36"/>
      <c r="C240" s="37"/>
      <c r="D240" s="202" t="s">
        <v>170</v>
      </c>
      <c r="E240" s="37"/>
      <c r="F240" s="203" t="s">
        <v>1501</v>
      </c>
      <c r="G240" s="37"/>
      <c r="H240" s="37"/>
      <c r="I240" s="204"/>
      <c r="J240" s="37"/>
      <c r="K240" s="37"/>
      <c r="L240" s="40"/>
      <c r="M240" s="266"/>
      <c r="N240" s="267"/>
      <c r="O240" s="268"/>
      <c r="P240" s="268"/>
      <c r="Q240" s="268"/>
      <c r="R240" s="268"/>
      <c r="S240" s="268"/>
      <c r="T240" s="26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170</v>
      </c>
      <c r="AU240" s="18" t="s">
        <v>88</v>
      </c>
    </row>
    <row r="241" spans="1:31" s="2" customFormat="1" ht="6.9" customHeight="1">
      <c r="A241" s="35"/>
      <c r="B241" s="55"/>
      <c r="C241" s="56"/>
      <c r="D241" s="56"/>
      <c r="E241" s="56"/>
      <c r="F241" s="56"/>
      <c r="G241" s="56"/>
      <c r="H241" s="56"/>
      <c r="I241" s="56"/>
      <c r="J241" s="56"/>
      <c r="K241" s="56"/>
      <c r="L241" s="40"/>
      <c r="M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</row>
  </sheetData>
  <sheetProtection algorithmName="SHA-512" hashValue="Efj+SK7+XTiZxBKEoGdF436qC1Fz1Y18RvGxYwkc6gQ49Sx9hF7KBGZMdFvuwdB7a/Ktv6ApTd3ElMUyKIhKTw==" saltValue="a1Dv6AVrdQG+ihzGZr9SJ3JI6zxaR4NY2fqvbhhvcNmmkOQbNIJYcBE3sr/6tFWtQ2697MQMrmv+acoRyRugyg==" spinCount="100000" sheet="1" objects="1" scenarios="1" formatColumns="0" formatRows="0" autoFilter="0"/>
  <autoFilter ref="C122:K24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7"/>
  <sheetViews>
    <sheetView showGridLines="0" workbookViewId="0">
      <selection activeCell="C2" sqref="C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102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1503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ROUND((SUM(BE122:BE226)),  2)</f>
        <v>0</v>
      </c>
      <c r="G33" s="35"/>
      <c r="H33" s="35"/>
      <c r="I33" s="125">
        <v>0.21</v>
      </c>
      <c r="J33" s="124">
        <f>ROUND(((SUM(BE122:BE226))*I33),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ROUND((SUM(BF122:BF226)),  2)</f>
        <v>0</v>
      </c>
      <c r="G34" s="35"/>
      <c r="H34" s="35"/>
      <c r="I34" s="125">
        <v>0.12</v>
      </c>
      <c r="J34" s="124">
        <f>ROUND(((SUM(BF122:BF226))*I34),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ROUND((SUM(BG122:BG226)),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ROUND((SUM(BH122:BH226)),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ROUND((SUM(BI122:BI226)),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SO-07 - Stavební práce stávající objekt - STARÁ FARA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132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95" customHeight="1">
      <c r="B98" s="154"/>
      <c r="C98" s="155"/>
      <c r="D98" s="156" t="s">
        <v>135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95" customHeight="1">
      <c r="B99" s="154"/>
      <c r="C99" s="155"/>
      <c r="D99" s="156" t="s">
        <v>138</v>
      </c>
      <c r="E99" s="157"/>
      <c r="F99" s="157"/>
      <c r="G99" s="157"/>
      <c r="H99" s="157"/>
      <c r="I99" s="157"/>
      <c r="J99" s="158">
        <f>J143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141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31" s="10" customFormat="1" ht="19.95" customHeight="1">
      <c r="B101" s="154"/>
      <c r="C101" s="155"/>
      <c r="D101" s="156" t="s">
        <v>142</v>
      </c>
      <c r="E101" s="157"/>
      <c r="F101" s="157"/>
      <c r="G101" s="157"/>
      <c r="H101" s="157"/>
      <c r="I101" s="157"/>
      <c r="J101" s="158">
        <f>J177</f>
        <v>0</v>
      </c>
      <c r="K101" s="155"/>
      <c r="L101" s="159"/>
    </row>
    <row r="102" spans="1:31" s="10" customFormat="1" ht="19.95" customHeight="1">
      <c r="B102" s="154"/>
      <c r="C102" s="155"/>
      <c r="D102" s="156" t="s">
        <v>143</v>
      </c>
      <c r="E102" s="157"/>
      <c r="F102" s="157"/>
      <c r="G102" s="157"/>
      <c r="H102" s="157"/>
      <c r="I102" s="157"/>
      <c r="J102" s="158">
        <f>J203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8" t="str">
        <f>E7</f>
        <v>Fara Velká Bíteš, přístavba farního sálu</v>
      </c>
      <c r="F112" s="319"/>
      <c r="G112" s="319"/>
      <c r="H112" s="319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0" t="str">
        <f>E9</f>
        <v>SO-07 - Stavební práce stávající objekt - STARÁ FARA</v>
      </c>
      <c r="F114" s="320"/>
      <c r="G114" s="320"/>
      <c r="H114" s="32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Kostelní 71, Velká Bíteš, č.p. 102, 103</v>
      </c>
      <c r="G116" s="37"/>
      <c r="H116" s="37"/>
      <c r="I116" s="30" t="s">
        <v>22</v>
      </c>
      <c r="J116" s="67" t="str">
        <f>IF(J12="","",J12)</f>
        <v>4. 2. 2025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25.65" customHeight="1">
      <c r="A118" s="35"/>
      <c r="B118" s="36"/>
      <c r="C118" s="30" t="s">
        <v>24</v>
      </c>
      <c r="D118" s="37"/>
      <c r="E118" s="37"/>
      <c r="F118" s="28" t="str">
        <f>E15</f>
        <v>Římskokatolická farnost Velká Bíteš</v>
      </c>
      <c r="G118" s="37"/>
      <c r="H118" s="37"/>
      <c r="I118" s="30" t="s">
        <v>31</v>
      </c>
      <c r="J118" s="33" t="str">
        <f>E21</f>
        <v>A77 architektonický ateliér Brno,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36</v>
      </c>
      <c r="J119" s="33" t="str">
        <f>E24</f>
        <v>Ing. Ladislav Kopecký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147</v>
      </c>
      <c r="D121" s="163" t="s">
        <v>65</v>
      </c>
      <c r="E121" s="163" t="s">
        <v>61</v>
      </c>
      <c r="F121" s="163" t="s">
        <v>62</v>
      </c>
      <c r="G121" s="163" t="s">
        <v>148</v>
      </c>
      <c r="H121" s="163" t="s">
        <v>149</v>
      </c>
      <c r="I121" s="163" t="s">
        <v>150</v>
      </c>
      <c r="J121" s="164" t="s">
        <v>120</v>
      </c>
      <c r="K121" s="165" t="s">
        <v>151</v>
      </c>
      <c r="L121" s="166"/>
      <c r="M121" s="76" t="s">
        <v>1</v>
      </c>
      <c r="N121" s="77" t="s">
        <v>44</v>
      </c>
      <c r="O121" s="77" t="s">
        <v>152</v>
      </c>
      <c r="P121" s="77" t="s">
        <v>153</v>
      </c>
      <c r="Q121" s="77" t="s">
        <v>154</v>
      </c>
      <c r="R121" s="77" t="s">
        <v>155</v>
      </c>
      <c r="S121" s="77" t="s">
        <v>156</v>
      </c>
      <c r="T121" s="78" t="s">
        <v>157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8" customHeight="1">
      <c r="A122" s="35"/>
      <c r="B122" s="36"/>
      <c r="C122" s="83" t="s">
        <v>158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2.7061712</v>
      </c>
      <c r="S122" s="80"/>
      <c r="T122" s="170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79</v>
      </c>
      <c r="AU122" s="18" t="s">
        <v>122</v>
      </c>
      <c r="BK122" s="171">
        <f>BK123</f>
        <v>0</v>
      </c>
    </row>
    <row r="123" spans="1:65" s="12" customFormat="1" ht="25.95" customHeight="1">
      <c r="B123" s="172"/>
      <c r="C123" s="173"/>
      <c r="D123" s="174" t="s">
        <v>79</v>
      </c>
      <c r="E123" s="175" t="s">
        <v>605</v>
      </c>
      <c r="F123" s="175" t="s">
        <v>606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P124+P143+P162+P177+P203</f>
        <v>0</v>
      </c>
      <c r="Q123" s="180"/>
      <c r="R123" s="181">
        <f>R124+R143+R162+R177+R203</f>
        <v>2.7061712</v>
      </c>
      <c r="S123" s="180"/>
      <c r="T123" s="182">
        <f>T124+T143+T162+T177+T203</f>
        <v>0</v>
      </c>
      <c r="AR123" s="183" t="s">
        <v>90</v>
      </c>
      <c r="AT123" s="184" t="s">
        <v>79</v>
      </c>
      <c r="AU123" s="184" t="s">
        <v>80</v>
      </c>
      <c r="AY123" s="183" t="s">
        <v>161</v>
      </c>
      <c r="BK123" s="185">
        <f>BK124+BK143+BK162+BK177+BK203</f>
        <v>0</v>
      </c>
    </row>
    <row r="124" spans="1:65" s="12" customFormat="1" ht="22.8" customHeight="1">
      <c r="B124" s="172"/>
      <c r="C124" s="173"/>
      <c r="D124" s="174" t="s">
        <v>79</v>
      </c>
      <c r="E124" s="186" t="s">
        <v>705</v>
      </c>
      <c r="F124" s="186" t="s">
        <v>706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SUM(P125:P142)</f>
        <v>0</v>
      </c>
      <c r="Q124" s="180"/>
      <c r="R124" s="181">
        <f>SUM(R125:R142)</f>
        <v>0</v>
      </c>
      <c r="S124" s="180"/>
      <c r="T124" s="182">
        <f>SUM(T125:T142)</f>
        <v>0</v>
      </c>
      <c r="AR124" s="183" t="s">
        <v>90</v>
      </c>
      <c r="AT124" s="184" t="s">
        <v>79</v>
      </c>
      <c r="AU124" s="184" t="s">
        <v>88</v>
      </c>
      <c r="AY124" s="183" t="s">
        <v>161</v>
      </c>
      <c r="BK124" s="185">
        <f>SUM(BK125:BK142)</f>
        <v>0</v>
      </c>
    </row>
    <row r="125" spans="1:65" s="2" customFormat="1" ht="24.15" customHeight="1">
      <c r="A125" s="35"/>
      <c r="B125" s="36"/>
      <c r="C125" s="188" t="s">
        <v>88</v>
      </c>
      <c r="D125" s="188" t="s">
        <v>164</v>
      </c>
      <c r="E125" s="189" t="s">
        <v>1504</v>
      </c>
      <c r="F125" s="190" t="s">
        <v>1505</v>
      </c>
      <c r="G125" s="191" t="s">
        <v>176</v>
      </c>
      <c r="H125" s="192">
        <v>150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45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260</v>
      </c>
      <c r="AT125" s="200" t="s">
        <v>164</v>
      </c>
      <c r="AU125" s="200" t="s">
        <v>90</v>
      </c>
      <c r="AY125" s="18" t="s">
        <v>161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88</v>
      </c>
      <c r="BK125" s="201">
        <f>ROUND(I125*H125,2)</f>
        <v>0</v>
      </c>
      <c r="BL125" s="18" t="s">
        <v>260</v>
      </c>
      <c r="BM125" s="200" t="s">
        <v>1506</v>
      </c>
    </row>
    <row r="126" spans="1:65" s="2" customFormat="1" ht="19.2">
      <c r="A126" s="35"/>
      <c r="B126" s="36"/>
      <c r="C126" s="37"/>
      <c r="D126" s="202" t="s">
        <v>170</v>
      </c>
      <c r="E126" s="37"/>
      <c r="F126" s="203" t="s">
        <v>1505</v>
      </c>
      <c r="G126" s="37"/>
      <c r="H126" s="37"/>
      <c r="I126" s="204"/>
      <c r="J126" s="37"/>
      <c r="K126" s="37"/>
      <c r="L126" s="40"/>
      <c r="M126" s="205"/>
      <c r="N126" s="206"/>
      <c r="O126" s="72"/>
      <c r="P126" s="72"/>
      <c r="Q126" s="72"/>
      <c r="R126" s="72"/>
      <c r="S126" s="72"/>
      <c r="T126" s="73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170</v>
      </c>
      <c r="AU126" s="18" t="s">
        <v>90</v>
      </c>
    </row>
    <row r="127" spans="1:65" s="16" customFormat="1" ht="10.199999999999999">
      <c r="B127" s="251"/>
      <c r="C127" s="252"/>
      <c r="D127" s="202" t="s">
        <v>172</v>
      </c>
      <c r="E127" s="253" t="s">
        <v>1</v>
      </c>
      <c r="F127" s="254" t="s">
        <v>1507</v>
      </c>
      <c r="G127" s="252"/>
      <c r="H127" s="253" t="s">
        <v>1</v>
      </c>
      <c r="I127" s="255"/>
      <c r="J127" s="252"/>
      <c r="K127" s="252"/>
      <c r="L127" s="256"/>
      <c r="M127" s="257"/>
      <c r="N127" s="258"/>
      <c r="O127" s="258"/>
      <c r="P127" s="258"/>
      <c r="Q127" s="258"/>
      <c r="R127" s="258"/>
      <c r="S127" s="258"/>
      <c r="T127" s="259"/>
      <c r="AT127" s="260" t="s">
        <v>172</v>
      </c>
      <c r="AU127" s="260" t="s">
        <v>90</v>
      </c>
      <c r="AV127" s="16" t="s">
        <v>88</v>
      </c>
      <c r="AW127" s="16" t="s">
        <v>35</v>
      </c>
      <c r="AX127" s="16" t="s">
        <v>80</v>
      </c>
      <c r="AY127" s="260" t="s">
        <v>161</v>
      </c>
    </row>
    <row r="128" spans="1:65" s="13" customFormat="1" ht="10.199999999999999">
      <c r="B128" s="207"/>
      <c r="C128" s="208"/>
      <c r="D128" s="202" t="s">
        <v>172</v>
      </c>
      <c r="E128" s="209" t="s">
        <v>1</v>
      </c>
      <c r="F128" s="210" t="s">
        <v>1070</v>
      </c>
      <c r="G128" s="208"/>
      <c r="H128" s="211">
        <v>150</v>
      </c>
      <c r="I128" s="212"/>
      <c r="J128" s="208"/>
      <c r="K128" s="208"/>
      <c r="L128" s="213"/>
      <c r="M128" s="214"/>
      <c r="N128" s="215"/>
      <c r="O128" s="215"/>
      <c r="P128" s="215"/>
      <c r="Q128" s="215"/>
      <c r="R128" s="215"/>
      <c r="S128" s="215"/>
      <c r="T128" s="216"/>
      <c r="AT128" s="217" t="s">
        <v>172</v>
      </c>
      <c r="AU128" s="217" t="s">
        <v>90</v>
      </c>
      <c r="AV128" s="13" t="s">
        <v>90</v>
      </c>
      <c r="AW128" s="13" t="s">
        <v>35</v>
      </c>
      <c r="AX128" s="13" t="s">
        <v>80</v>
      </c>
      <c r="AY128" s="217" t="s">
        <v>161</v>
      </c>
    </row>
    <row r="129" spans="1:65" s="14" customFormat="1" ht="10.199999999999999">
      <c r="B129" s="218"/>
      <c r="C129" s="219"/>
      <c r="D129" s="202" t="s">
        <v>172</v>
      </c>
      <c r="E129" s="220" t="s">
        <v>1</v>
      </c>
      <c r="F129" s="221" t="s">
        <v>266</v>
      </c>
      <c r="G129" s="219"/>
      <c r="H129" s="222">
        <v>150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AT129" s="228" t="s">
        <v>172</v>
      </c>
      <c r="AU129" s="228" t="s">
        <v>90</v>
      </c>
      <c r="AV129" s="14" t="s">
        <v>168</v>
      </c>
      <c r="AW129" s="14" t="s">
        <v>35</v>
      </c>
      <c r="AX129" s="14" t="s">
        <v>88</v>
      </c>
      <c r="AY129" s="228" t="s">
        <v>161</v>
      </c>
    </row>
    <row r="130" spans="1:65" s="2" customFormat="1" ht="24.15" customHeight="1">
      <c r="A130" s="35"/>
      <c r="B130" s="36"/>
      <c r="C130" s="188" t="s">
        <v>90</v>
      </c>
      <c r="D130" s="188" t="s">
        <v>164</v>
      </c>
      <c r="E130" s="189" t="s">
        <v>1508</v>
      </c>
      <c r="F130" s="190" t="s">
        <v>1509</v>
      </c>
      <c r="G130" s="191" t="s">
        <v>176</v>
      </c>
      <c r="H130" s="192">
        <v>165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45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260</v>
      </c>
      <c r="AT130" s="200" t="s">
        <v>164</v>
      </c>
      <c r="AU130" s="200" t="s">
        <v>90</v>
      </c>
      <c r="AY130" s="18" t="s">
        <v>161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88</v>
      </c>
      <c r="BK130" s="201">
        <f>ROUND(I130*H130,2)</f>
        <v>0</v>
      </c>
      <c r="BL130" s="18" t="s">
        <v>260</v>
      </c>
      <c r="BM130" s="200" t="s">
        <v>1510</v>
      </c>
    </row>
    <row r="131" spans="1:65" s="2" customFormat="1" ht="19.2">
      <c r="A131" s="35"/>
      <c r="B131" s="36"/>
      <c r="C131" s="37"/>
      <c r="D131" s="202" t="s">
        <v>170</v>
      </c>
      <c r="E131" s="37"/>
      <c r="F131" s="203" t="s">
        <v>1509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170</v>
      </c>
      <c r="AU131" s="18" t="s">
        <v>90</v>
      </c>
    </row>
    <row r="132" spans="1:65" s="2" customFormat="1" ht="19.2">
      <c r="A132" s="35"/>
      <c r="B132" s="36"/>
      <c r="C132" s="37"/>
      <c r="D132" s="202" t="s">
        <v>873</v>
      </c>
      <c r="E132" s="37"/>
      <c r="F132" s="262" t="s">
        <v>1511</v>
      </c>
      <c r="G132" s="37"/>
      <c r="H132" s="37"/>
      <c r="I132" s="204"/>
      <c r="J132" s="37"/>
      <c r="K132" s="37"/>
      <c r="L132" s="40"/>
      <c r="M132" s="205"/>
      <c r="N132" s="206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873</v>
      </c>
      <c r="AU132" s="18" t="s">
        <v>90</v>
      </c>
    </row>
    <row r="133" spans="1:65" s="16" customFormat="1" ht="10.199999999999999">
      <c r="B133" s="251"/>
      <c r="C133" s="252"/>
      <c r="D133" s="202" t="s">
        <v>172</v>
      </c>
      <c r="E133" s="253" t="s">
        <v>1</v>
      </c>
      <c r="F133" s="254" t="s">
        <v>1512</v>
      </c>
      <c r="G133" s="252"/>
      <c r="H133" s="253" t="s">
        <v>1</v>
      </c>
      <c r="I133" s="255"/>
      <c r="J133" s="252"/>
      <c r="K133" s="252"/>
      <c r="L133" s="256"/>
      <c r="M133" s="257"/>
      <c r="N133" s="258"/>
      <c r="O133" s="258"/>
      <c r="P133" s="258"/>
      <c r="Q133" s="258"/>
      <c r="R133" s="258"/>
      <c r="S133" s="258"/>
      <c r="T133" s="259"/>
      <c r="AT133" s="260" t="s">
        <v>172</v>
      </c>
      <c r="AU133" s="260" t="s">
        <v>90</v>
      </c>
      <c r="AV133" s="16" t="s">
        <v>88</v>
      </c>
      <c r="AW133" s="16" t="s">
        <v>35</v>
      </c>
      <c r="AX133" s="16" t="s">
        <v>80</v>
      </c>
      <c r="AY133" s="260" t="s">
        <v>161</v>
      </c>
    </row>
    <row r="134" spans="1:65" s="13" customFormat="1" ht="10.199999999999999">
      <c r="B134" s="207"/>
      <c r="C134" s="208"/>
      <c r="D134" s="202" t="s">
        <v>172</v>
      </c>
      <c r="E134" s="209" t="s">
        <v>1</v>
      </c>
      <c r="F134" s="210" t="s">
        <v>1513</v>
      </c>
      <c r="G134" s="208"/>
      <c r="H134" s="211">
        <v>165</v>
      </c>
      <c r="I134" s="212"/>
      <c r="J134" s="208"/>
      <c r="K134" s="208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172</v>
      </c>
      <c r="AU134" s="217" t="s">
        <v>90</v>
      </c>
      <c r="AV134" s="13" t="s">
        <v>90</v>
      </c>
      <c r="AW134" s="13" t="s">
        <v>35</v>
      </c>
      <c r="AX134" s="13" t="s">
        <v>80</v>
      </c>
      <c r="AY134" s="217" t="s">
        <v>161</v>
      </c>
    </row>
    <row r="135" spans="1:65" s="14" customFormat="1" ht="10.199999999999999">
      <c r="B135" s="218"/>
      <c r="C135" s="219"/>
      <c r="D135" s="202" t="s">
        <v>172</v>
      </c>
      <c r="E135" s="220" t="s">
        <v>1</v>
      </c>
      <c r="F135" s="221" t="s">
        <v>266</v>
      </c>
      <c r="G135" s="219"/>
      <c r="H135" s="222">
        <v>165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AT135" s="228" t="s">
        <v>172</v>
      </c>
      <c r="AU135" s="228" t="s">
        <v>90</v>
      </c>
      <c r="AV135" s="14" t="s">
        <v>168</v>
      </c>
      <c r="AW135" s="14" t="s">
        <v>35</v>
      </c>
      <c r="AX135" s="14" t="s">
        <v>88</v>
      </c>
      <c r="AY135" s="228" t="s">
        <v>161</v>
      </c>
    </row>
    <row r="136" spans="1:65" s="2" customFormat="1" ht="21.75" customHeight="1">
      <c r="A136" s="35"/>
      <c r="B136" s="36"/>
      <c r="C136" s="229" t="s">
        <v>162</v>
      </c>
      <c r="D136" s="229" t="s">
        <v>290</v>
      </c>
      <c r="E136" s="230" t="s">
        <v>1514</v>
      </c>
      <c r="F136" s="231" t="s">
        <v>1515</v>
      </c>
      <c r="G136" s="232" t="s">
        <v>176</v>
      </c>
      <c r="H136" s="233">
        <v>315</v>
      </c>
      <c r="I136" s="234"/>
      <c r="J136" s="235">
        <f>ROUND(I136*H136,2)</f>
        <v>0</v>
      </c>
      <c r="K136" s="236"/>
      <c r="L136" s="237"/>
      <c r="M136" s="238" t="s">
        <v>1</v>
      </c>
      <c r="N136" s="239" t="s">
        <v>45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357</v>
      </c>
      <c r="AT136" s="200" t="s">
        <v>290</v>
      </c>
      <c r="AU136" s="200" t="s">
        <v>90</v>
      </c>
      <c r="AY136" s="18" t="s">
        <v>161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88</v>
      </c>
      <c r="BK136" s="201">
        <f>ROUND(I136*H136,2)</f>
        <v>0</v>
      </c>
      <c r="BL136" s="18" t="s">
        <v>260</v>
      </c>
      <c r="BM136" s="200" t="s">
        <v>1516</v>
      </c>
    </row>
    <row r="137" spans="1:65" s="2" customFormat="1" ht="10.199999999999999">
      <c r="A137" s="35"/>
      <c r="B137" s="36"/>
      <c r="C137" s="37"/>
      <c r="D137" s="202" t="s">
        <v>170</v>
      </c>
      <c r="E137" s="37"/>
      <c r="F137" s="203" t="s">
        <v>1515</v>
      </c>
      <c r="G137" s="37"/>
      <c r="H137" s="37"/>
      <c r="I137" s="204"/>
      <c r="J137" s="37"/>
      <c r="K137" s="37"/>
      <c r="L137" s="40"/>
      <c r="M137" s="205"/>
      <c r="N137" s="206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170</v>
      </c>
      <c r="AU137" s="18" t="s">
        <v>90</v>
      </c>
    </row>
    <row r="138" spans="1:65" s="16" customFormat="1" ht="10.199999999999999">
      <c r="B138" s="251"/>
      <c r="C138" s="252"/>
      <c r="D138" s="202" t="s">
        <v>172</v>
      </c>
      <c r="E138" s="253" t="s">
        <v>1</v>
      </c>
      <c r="F138" s="254" t="s">
        <v>1517</v>
      </c>
      <c r="G138" s="252"/>
      <c r="H138" s="253" t="s">
        <v>1</v>
      </c>
      <c r="I138" s="255"/>
      <c r="J138" s="252"/>
      <c r="K138" s="252"/>
      <c r="L138" s="256"/>
      <c r="M138" s="257"/>
      <c r="N138" s="258"/>
      <c r="O138" s="258"/>
      <c r="P138" s="258"/>
      <c r="Q138" s="258"/>
      <c r="R138" s="258"/>
      <c r="S138" s="258"/>
      <c r="T138" s="259"/>
      <c r="AT138" s="260" t="s">
        <v>172</v>
      </c>
      <c r="AU138" s="260" t="s">
        <v>90</v>
      </c>
      <c r="AV138" s="16" t="s">
        <v>88</v>
      </c>
      <c r="AW138" s="16" t="s">
        <v>35</v>
      </c>
      <c r="AX138" s="16" t="s">
        <v>80</v>
      </c>
      <c r="AY138" s="260" t="s">
        <v>161</v>
      </c>
    </row>
    <row r="139" spans="1:65" s="13" customFormat="1" ht="10.199999999999999">
      <c r="B139" s="207"/>
      <c r="C139" s="208"/>
      <c r="D139" s="202" t="s">
        <v>172</v>
      </c>
      <c r="E139" s="209" t="s">
        <v>1</v>
      </c>
      <c r="F139" s="210" t="s">
        <v>1518</v>
      </c>
      <c r="G139" s="208"/>
      <c r="H139" s="211">
        <v>315</v>
      </c>
      <c r="I139" s="212"/>
      <c r="J139" s="208"/>
      <c r="K139" s="208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172</v>
      </c>
      <c r="AU139" s="217" t="s">
        <v>90</v>
      </c>
      <c r="AV139" s="13" t="s">
        <v>90</v>
      </c>
      <c r="AW139" s="13" t="s">
        <v>35</v>
      </c>
      <c r="AX139" s="13" t="s">
        <v>80</v>
      </c>
      <c r="AY139" s="217" t="s">
        <v>161</v>
      </c>
    </row>
    <row r="140" spans="1:65" s="14" customFormat="1" ht="10.199999999999999">
      <c r="B140" s="218"/>
      <c r="C140" s="219"/>
      <c r="D140" s="202" t="s">
        <v>172</v>
      </c>
      <c r="E140" s="220" t="s">
        <v>1</v>
      </c>
      <c r="F140" s="221" t="s">
        <v>266</v>
      </c>
      <c r="G140" s="219"/>
      <c r="H140" s="222">
        <v>315</v>
      </c>
      <c r="I140" s="223"/>
      <c r="J140" s="219"/>
      <c r="K140" s="219"/>
      <c r="L140" s="224"/>
      <c r="M140" s="225"/>
      <c r="N140" s="226"/>
      <c r="O140" s="226"/>
      <c r="P140" s="226"/>
      <c r="Q140" s="226"/>
      <c r="R140" s="226"/>
      <c r="S140" s="226"/>
      <c r="T140" s="227"/>
      <c r="AT140" s="228" t="s">
        <v>172</v>
      </c>
      <c r="AU140" s="228" t="s">
        <v>90</v>
      </c>
      <c r="AV140" s="14" t="s">
        <v>168</v>
      </c>
      <c r="AW140" s="14" t="s">
        <v>35</v>
      </c>
      <c r="AX140" s="14" t="s">
        <v>88</v>
      </c>
      <c r="AY140" s="228" t="s">
        <v>161</v>
      </c>
    </row>
    <row r="141" spans="1:65" s="2" customFormat="1" ht="21.75" customHeight="1">
      <c r="A141" s="35"/>
      <c r="B141" s="36"/>
      <c r="C141" s="188" t="s">
        <v>168</v>
      </c>
      <c r="D141" s="188" t="s">
        <v>164</v>
      </c>
      <c r="E141" s="189" t="s">
        <v>1519</v>
      </c>
      <c r="F141" s="190" t="s">
        <v>1520</v>
      </c>
      <c r="G141" s="191" t="s">
        <v>655</v>
      </c>
      <c r="H141" s="261"/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45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260</v>
      </c>
      <c r="AT141" s="200" t="s">
        <v>164</v>
      </c>
      <c r="AU141" s="200" t="s">
        <v>90</v>
      </c>
      <c r="AY141" s="18" t="s">
        <v>161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88</v>
      </c>
      <c r="BK141" s="201">
        <f>ROUND(I141*H141,2)</f>
        <v>0</v>
      </c>
      <c r="BL141" s="18" t="s">
        <v>260</v>
      </c>
      <c r="BM141" s="200" t="s">
        <v>1521</v>
      </c>
    </row>
    <row r="142" spans="1:65" s="2" customFormat="1" ht="10.199999999999999">
      <c r="A142" s="35"/>
      <c r="B142" s="36"/>
      <c r="C142" s="37"/>
      <c r="D142" s="202" t="s">
        <v>170</v>
      </c>
      <c r="E142" s="37"/>
      <c r="F142" s="203" t="s">
        <v>1520</v>
      </c>
      <c r="G142" s="37"/>
      <c r="H142" s="37"/>
      <c r="I142" s="204"/>
      <c r="J142" s="37"/>
      <c r="K142" s="37"/>
      <c r="L142" s="40"/>
      <c r="M142" s="205"/>
      <c r="N142" s="206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170</v>
      </c>
      <c r="AU142" s="18" t="s">
        <v>90</v>
      </c>
    </row>
    <row r="143" spans="1:65" s="12" customFormat="1" ht="22.8" customHeight="1">
      <c r="B143" s="172"/>
      <c r="C143" s="173"/>
      <c r="D143" s="174" t="s">
        <v>79</v>
      </c>
      <c r="E143" s="186" t="s">
        <v>798</v>
      </c>
      <c r="F143" s="186" t="s">
        <v>799</v>
      </c>
      <c r="G143" s="173"/>
      <c r="H143" s="173"/>
      <c r="I143" s="176"/>
      <c r="J143" s="187">
        <f>BK143</f>
        <v>0</v>
      </c>
      <c r="K143" s="173"/>
      <c r="L143" s="178"/>
      <c r="M143" s="179"/>
      <c r="N143" s="180"/>
      <c r="O143" s="180"/>
      <c r="P143" s="181">
        <f>SUM(P144:P161)</f>
        <v>0</v>
      </c>
      <c r="Q143" s="180"/>
      <c r="R143" s="181">
        <f>SUM(R144:R161)</f>
        <v>0</v>
      </c>
      <c r="S143" s="180"/>
      <c r="T143" s="182">
        <f>SUM(T144:T161)</f>
        <v>0</v>
      </c>
      <c r="AR143" s="183" t="s">
        <v>90</v>
      </c>
      <c r="AT143" s="184" t="s">
        <v>79</v>
      </c>
      <c r="AU143" s="184" t="s">
        <v>88</v>
      </c>
      <c r="AY143" s="183" t="s">
        <v>161</v>
      </c>
      <c r="BK143" s="185">
        <f>SUM(BK144:BK161)</f>
        <v>0</v>
      </c>
    </row>
    <row r="144" spans="1:65" s="2" customFormat="1" ht="33" customHeight="1">
      <c r="A144" s="35"/>
      <c r="B144" s="36"/>
      <c r="C144" s="188" t="s">
        <v>190</v>
      </c>
      <c r="D144" s="188" t="s">
        <v>164</v>
      </c>
      <c r="E144" s="189" t="s">
        <v>1522</v>
      </c>
      <c r="F144" s="190" t="s">
        <v>1523</v>
      </c>
      <c r="G144" s="191" t="s">
        <v>176</v>
      </c>
      <c r="H144" s="192">
        <v>300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260</v>
      </c>
      <c r="AT144" s="200" t="s">
        <v>164</v>
      </c>
      <c r="AU144" s="200" t="s">
        <v>90</v>
      </c>
      <c r="AY144" s="18" t="s">
        <v>161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260</v>
      </c>
      <c r="BM144" s="200" t="s">
        <v>1524</v>
      </c>
    </row>
    <row r="145" spans="1:65" s="2" customFormat="1" ht="19.2">
      <c r="A145" s="35"/>
      <c r="B145" s="36"/>
      <c r="C145" s="37"/>
      <c r="D145" s="202" t="s">
        <v>170</v>
      </c>
      <c r="E145" s="37"/>
      <c r="F145" s="203" t="s">
        <v>1523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170</v>
      </c>
      <c r="AU145" s="18" t="s">
        <v>90</v>
      </c>
    </row>
    <row r="146" spans="1:65" s="16" customFormat="1" ht="10.199999999999999">
      <c r="B146" s="251"/>
      <c r="C146" s="252"/>
      <c r="D146" s="202" t="s">
        <v>172</v>
      </c>
      <c r="E146" s="253" t="s">
        <v>1</v>
      </c>
      <c r="F146" s="254" t="s">
        <v>1525</v>
      </c>
      <c r="G146" s="252"/>
      <c r="H146" s="253" t="s">
        <v>1</v>
      </c>
      <c r="I146" s="255"/>
      <c r="J146" s="252"/>
      <c r="K146" s="252"/>
      <c r="L146" s="256"/>
      <c r="M146" s="257"/>
      <c r="N146" s="258"/>
      <c r="O146" s="258"/>
      <c r="P146" s="258"/>
      <c r="Q146" s="258"/>
      <c r="R146" s="258"/>
      <c r="S146" s="258"/>
      <c r="T146" s="259"/>
      <c r="AT146" s="260" t="s">
        <v>172</v>
      </c>
      <c r="AU146" s="260" t="s">
        <v>90</v>
      </c>
      <c r="AV146" s="16" t="s">
        <v>88</v>
      </c>
      <c r="AW146" s="16" t="s">
        <v>35</v>
      </c>
      <c r="AX146" s="16" t="s">
        <v>80</v>
      </c>
      <c r="AY146" s="260" t="s">
        <v>161</v>
      </c>
    </row>
    <row r="147" spans="1:65" s="13" customFormat="1" ht="10.199999999999999">
      <c r="B147" s="207"/>
      <c r="C147" s="208"/>
      <c r="D147" s="202" t="s">
        <v>172</v>
      </c>
      <c r="E147" s="209" t="s">
        <v>1</v>
      </c>
      <c r="F147" s="210" t="s">
        <v>1526</v>
      </c>
      <c r="G147" s="208"/>
      <c r="H147" s="211">
        <v>300</v>
      </c>
      <c r="I147" s="212"/>
      <c r="J147" s="208"/>
      <c r="K147" s="208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172</v>
      </c>
      <c r="AU147" s="217" t="s">
        <v>90</v>
      </c>
      <c r="AV147" s="13" t="s">
        <v>90</v>
      </c>
      <c r="AW147" s="13" t="s">
        <v>35</v>
      </c>
      <c r="AX147" s="13" t="s">
        <v>80</v>
      </c>
      <c r="AY147" s="217" t="s">
        <v>161</v>
      </c>
    </row>
    <row r="148" spans="1:65" s="14" customFormat="1" ht="10.199999999999999">
      <c r="B148" s="218"/>
      <c r="C148" s="219"/>
      <c r="D148" s="202" t="s">
        <v>172</v>
      </c>
      <c r="E148" s="220" t="s">
        <v>1</v>
      </c>
      <c r="F148" s="221" t="s">
        <v>266</v>
      </c>
      <c r="G148" s="219"/>
      <c r="H148" s="222">
        <v>300</v>
      </c>
      <c r="I148" s="223"/>
      <c r="J148" s="219"/>
      <c r="K148" s="219"/>
      <c r="L148" s="224"/>
      <c r="M148" s="225"/>
      <c r="N148" s="226"/>
      <c r="O148" s="226"/>
      <c r="P148" s="226"/>
      <c r="Q148" s="226"/>
      <c r="R148" s="226"/>
      <c r="S148" s="226"/>
      <c r="T148" s="227"/>
      <c r="AT148" s="228" t="s">
        <v>172</v>
      </c>
      <c r="AU148" s="228" t="s">
        <v>90</v>
      </c>
      <c r="AV148" s="14" t="s">
        <v>168</v>
      </c>
      <c r="AW148" s="14" t="s">
        <v>35</v>
      </c>
      <c r="AX148" s="14" t="s">
        <v>88</v>
      </c>
      <c r="AY148" s="228" t="s">
        <v>161</v>
      </c>
    </row>
    <row r="149" spans="1:65" s="2" customFormat="1" ht="24.15" customHeight="1">
      <c r="A149" s="35"/>
      <c r="B149" s="36"/>
      <c r="C149" s="229" t="s">
        <v>196</v>
      </c>
      <c r="D149" s="229" t="s">
        <v>290</v>
      </c>
      <c r="E149" s="230" t="s">
        <v>1527</v>
      </c>
      <c r="F149" s="231" t="s">
        <v>1528</v>
      </c>
      <c r="G149" s="232" t="s">
        <v>167</v>
      </c>
      <c r="H149" s="233">
        <v>3.8849999999999998</v>
      </c>
      <c r="I149" s="234"/>
      <c r="J149" s="235">
        <f>ROUND(I149*H149,2)</f>
        <v>0</v>
      </c>
      <c r="K149" s="236"/>
      <c r="L149" s="237"/>
      <c r="M149" s="238" t="s">
        <v>1</v>
      </c>
      <c r="N149" s="239" t="s">
        <v>45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357</v>
      </c>
      <c r="AT149" s="200" t="s">
        <v>290</v>
      </c>
      <c r="AU149" s="200" t="s">
        <v>90</v>
      </c>
      <c r="AY149" s="18" t="s">
        <v>161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88</v>
      </c>
      <c r="BK149" s="201">
        <f>ROUND(I149*H149,2)</f>
        <v>0</v>
      </c>
      <c r="BL149" s="18" t="s">
        <v>260</v>
      </c>
      <c r="BM149" s="200" t="s">
        <v>1529</v>
      </c>
    </row>
    <row r="150" spans="1:65" s="2" customFormat="1" ht="19.2">
      <c r="A150" s="35"/>
      <c r="B150" s="36"/>
      <c r="C150" s="37"/>
      <c r="D150" s="202" t="s">
        <v>170</v>
      </c>
      <c r="E150" s="37"/>
      <c r="F150" s="203" t="s">
        <v>1528</v>
      </c>
      <c r="G150" s="37"/>
      <c r="H150" s="37"/>
      <c r="I150" s="204"/>
      <c r="J150" s="37"/>
      <c r="K150" s="37"/>
      <c r="L150" s="40"/>
      <c r="M150" s="205"/>
      <c r="N150" s="206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170</v>
      </c>
      <c r="AU150" s="18" t="s">
        <v>90</v>
      </c>
    </row>
    <row r="151" spans="1:65" s="2" customFormat="1" ht="16.5" customHeight="1">
      <c r="A151" s="35"/>
      <c r="B151" s="36"/>
      <c r="C151" s="188" t="s">
        <v>202</v>
      </c>
      <c r="D151" s="188" t="s">
        <v>164</v>
      </c>
      <c r="E151" s="189" t="s">
        <v>1530</v>
      </c>
      <c r="F151" s="190" t="s">
        <v>1531</v>
      </c>
      <c r="G151" s="191" t="s">
        <v>176</v>
      </c>
      <c r="H151" s="192">
        <v>150</v>
      </c>
      <c r="I151" s="193"/>
      <c r="J151" s="194">
        <f>ROUND(I151*H151,2)</f>
        <v>0</v>
      </c>
      <c r="K151" s="195"/>
      <c r="L151" s="40"/>
      <c r="M151" s="196" t="s">
        <v>1</v>
      </c>
      <c r="N151" s="197" t="s">
        <v>45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260</v>
      </c>
      <c r="AT151" s="200" t="s">
        <v>164</v>
      </c>
      <c r="AU151" s="200" t="s">
        <v>90</v>
      </c>
      <c r="AY151" s="18" t="s">
        <v>161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8" t="s">
        <v>88</v>
      </c>
      <c r="BK151" s="201">
        <f>ROUND(I151*H151,2)</f>
        <v>0</v>
      </c>
      <c r="BL151" s="18" t="s">
        <v>260</v>
      </c>
      <c r="BM151" s="200" t="s">
        <v>1532</v>
      </c>
    </row>
    <row r="152" spans="1:65" s="2" customFormat="1" ht="10.199999999999999">
      <c r="A152" s="35"/>
      <c r="B152" s="36"/>
      <c r="C152" s="37"/>
      <c r="D152" s="202" t="s">
        <v>170</v>
      </c>
      <c r="E152" s="37"/>
      <c r="F152" s="203" t="s">
        <v>1531</v>
      </c>
      <c r="G152" s="37"/>
      <c r="H152" s="37"/>
      <c r="I152" s="204"/>
      <c r="J152" s="37"/>
      <c r="K152" s="37"/>
      <c r="L152" s="40"/>
      <c r="M152" s="205"/>
      <c r="N152" s="206"/>
      <c r="O152" s="72"/>
      <c r="P152" s="72"/>
      <c r="Q152" s="72"/>
      <c r="R152" s="72"/>
      <c r="S152" s="72"/>
      <c r="T152" s="73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170</v>
      </c>
      <c r="AU152" s="18" t="s">
        <v>90</v>
      </c>
    </row>
    <row r="153" spans="1:65" s="16" customFormat="1" ht="10.199999999999999">
      <c r="B153" s="251"/>
      <c r="C153" s="252"/>
      <c r="D153" s="202" t="s">
        <v>172</v>
      </c>
      <c r="E153" s="253" t="s">
        <v>1</v>
      </c>
      <c r="F153" s="254" t="s">
        <v>1507</v>
      </c>
      <c r="G153" s="252"/>
      <c r="H153" s="253" t="s">
        <v>1</v>
      </c>
      <c r="I153" s="255"/>
      <c r="J153" s="252"/>
      <c r="K153" s="252"/>
      <c r="L153" s="256"/>
      <c r="M153" s="257"/>
      <c r="N153" s="258"/>
      <c r="O153" s="258"/>
      <c r="P153" s="258"/>
      <c r="Q153" s="258"/>
      <c r="R153" s="258"/>
      <c r="S153" s="258"/>
      <c r="T153" s="259"/>
      <c r="AT153" s="260" t="s">
        <v>172</v>
      </c>
      <c r="AU153" s="260" t="s">
        <v>90</v>
      </c>
      <c r="AV153" s="16" t="s">
        <v>88</v>
      </c>
      <c r="AW153" s="16" t="s">
        <v>35</v>
      </c>
      <c r="AX153" s="16" t="s">
        <v>80</v>
      </c>
      <c r="AY153" s="260" t="s">
        <v>161</v>
      </c>
    </row>
    <row r="154" spans="1:65" s="13" customFormat="1" ht="10.199999999999999">
      <c r="B154" s="207"/>
      <c r="C154" s="208"/>
      <c r="D154" s="202" t="s">
        <v>172</v>
      </c>
      <c r="E154" s="209" t="s">
        <v>1</v>
      </c>
      <c r="F154" s="210" t="s">
        <v>1070</v>
      </c>
      <c r="G154" s="208"/>
      <c r="H154" s="211">
        <v>150</v>
      </c>
      <c r="I154" s="212"/>
      <c r="J154" s="208"/>
      <c r="K154" s="208"/>
      <c r="L154" s="213"/>
      <c r="M154" s="214"/>
      <c r="N154" s="215"/>
      <c r="O154" s="215"/>
      <c r="P154" s="215"/>
      <c r="Q154" s="215"/>
      <c r="R154" s="215"/>
      <c r="S154" s="215"/>
      <c r="T154" s="216"/>
      <c r="AT154" s="217" t="s">
        <v>172</v>
      </c>
      <c r="AU154" s="217" t="s">
        <v>90</v>
      </c>
      <c r="AV154" s="13" t="s">
        <v>90</v>
      </c>
      <c r="AW154" s="13" t="s">
        <v>35</v>
      </c>
      <c r="AX154" s="13" t="s">
        <v>80</v>
      </c>
      <c r="AY154" s="217" t="s">
        <v>161</v>
      </c>
    </row>
    <row r="155" spans="1:65" s="14" customFormat="1" ht="10.199999999999999">
      <c r="B155" s="218"/>
      <c r="C155" s="219"/>
      <c r="D155" s="202" t="s">
        <v>172</v>
      </c>
      <c r="E155" s="220" t="s">
        <v>1</v>
      </c>
      <c r="F155" s="221" t="s">
        <v>266</v>
      </c>
      <c r="G155" s="219"/>
      <c r="H155" s="222">
        <v>150</v>
      </c>
      <c r="I155" s="223"/>
      <c r="J155" s="219"/>
      <c r="K155" s="219"/>
      <c r="L155" s="224"/>
      <c r="M155" s="225"/>
      <c r="N155" s="226"/>
      <c r="O155" s="226"/>
      <c r="P155" s="226"/>
      <c r="Q155" s="226"/>
      <c r="R155" s="226"/>
      <c r="S155" s="226"/>
      <c r="T155" s="227"/>
      <c r="AT155" s="228" t="s">
        <v>172</v>
      </c>
      <c r="AU155" s="228" t="s">
        <v>90</v>
      </c>
      <c r="AV155" s="14" t="s">
        <v>168</v>
      </c>
      <c r="AW155" s="14" t="s">
        <v>35</v>
      </c>
      <c r="AX155" s="14" t="s">
        <v>88</v>
      </c>
      <c r="AY155" s="228" t="s">
        <v>161</v>
      </c>
    </row>
    <row r="156" spans="1:65" s="2" customFormat="1" ht="16.5" customHeight="1">
      <c r="A156" s="35"/>
      <c r="B156" s="36"/>
      <c r="C156" s="188" t="s">
        <v>208</v>
      </c>
      <c r="D156" s="188" t="s">
        <v>164</v>
      </c>
      <c r="E156" s="189" t="s">
        <v>1533</v>
      </c>
      <c r="F156" s="190" t="s">
        <v>1534</v>
      </c>
      <c r="G156" s="191" t="s">
        <v>167</v>
      </c>
      <c r="H156" s="192">
        <v>3.6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260</v>
      </c>
      <c r="AT156" s="200" t="s">
        <v>164</v>
      </c>
      <c r="AU156" s="200" t="s">
        <v>90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260</v>
      </c>
      <c r="BM156" s="200" t="s">
        <v>1535</v>
      </c>
    </row>
    <row r="157" spans="1:65" s="2" customFormat="1" ht="10.199999999999999">
      <c r="A157" s="35"/>
      <c r="B157" s="36"/>
      <c r="C157" s="37"/>
      <c r="D157" s="202" t="s">
        <v>170</v>
      </c>
      <c r="E157" s="37"/>
      <c r="F157" s="203" t="s">
        <v>1534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90</v>
      </c>
    </row>
    <row r="158" spans="1:65" s="2" customFormat="1" ht="16.5" customHeight="1">
      <c r="A158" s="35"/>
      <c r="B158" s="36"/>
      <c r="C158" s="188" t="s">
        <v>216</v>
      </c>
      <c r="D158" s="188" t="s">
        <v>164</v>
      </c>
      <c r="E158" s="189" t="s">
        <v>1536</v>
      </c>
      <c r="F158" s="190" t="s">
        <v>1537</v>
      </c>
      <c r="G158" s="191" t="s">
        <v>167</v>
      </c>
      <c r="H158" s="192">
        <v>3.6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260</v>
      </c>
      <c r="AT158" s="200" t="s">
        <v>164</v>
      </c>
      <c r="AU158" s="200" t="s">
        <v>90</v>
      </c>
      <c r="AY158" s="18" t="s">
        <v>161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260</v>
      </c>
      <c r="BM158" s="200" t="s">
        <v>1538</v>
      </c>
    </row>
    <row r="159" spans="1:65" s="2" customFormat="1" ht="10.199999999999999">
      <c r="A159" s="35"/>
      <c r="B159" s="36"/>
      <c r="C159" s="37"/>
      <c r="D159" s="202" t="s">
        <v>170</v>
      </c>
      <c r="E159" s="37"/>
      <c r="F159" s="203" t="s">
        <v>1537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170</v>
      </c>
      <c r="AU159" s="18" t="s">
        <v>90</v>
      </c>
    </row>
    <row r="160" spans="1:65" s="2" customFormat="1" ht="21.75" customHeight="1">
      <c r="A160" s="35"/>
      <c r="B160" s="36"/>
      <c r="C160" s="188" t="s">
        <v>223</v>
      </c>
      <c r="D160" s="188" t="s">
        <v>164</v>
      </c>
      <c r="E160" s="189" t="s">
        <v>1539</v>
      </c>
      <c r="F160" s="190" t="s">
        <v>1540</v>
      </c>
      <c r="G160" s="191" t="s">
        <v>226</v>
      </c>
      <c r="H160" s="192">
        <v>3.9889999999999999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260</v>
      </c>
      <c r="AT160" s="200" t="s">
        <v>164</v>
      </c>
      <c r="AU160" s="200" t="s">
        <v>90</v>
      </c>
      <c r="AY160" s="18" t="s">
        <v>161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260</v>
      </c>
      <c r="BM160" s="200" t="s">
        <v>1541</v>
      </c>
    </row>
    <row r="161" spans="1:65" s="2" customFormat="1" ht="10.199999999999999">
      <c r="A161" s="35"/>
      <c r="B161" s="36"/>
      <c r="C161" s="37"/>
      <c r="D161" s="202" t="s">
        <v>170</v>
      </c>
      <c r="E161" s="37"/>
      <c r="F161" s="203" t="s">
        <v>1540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170</v>
      </c>
      <c r="AU161" s="18" t="s">
        <v>90</v>
      </c>
    </row>
    <row r="162" spans="1:65" s="12" customFormat="1" ht="22.8" customHeight="1">
      <c r="B162" s="172"/>
      <c r="C162" s="173"/>
      <c r="D162" s="174" t="s">
        <v>79</v>
      </c>
      <c r="E162" s="186" t="s">
        <v>867</v>
      </c>
      <c r="F162" s="186" t="s">
        <v>868</v>
      </c>
      <c r="G162" s="173"/>
      <c r="H162" s="173"/>
      <c r="I162" s="176"/>
      <c r="J162" s="187">
        <f>BK162</f>
        <v>0</v>
      </c>
      <c r="K162" s="173"/>
      <c r="L162" s="178"/>
      <c r="M162" s="179"/>
      <c r="N162" s="180"/>
      <c r="O162" s="180"/>
      <c r="P162" s="181">
        <f>SUM(P163:P176)</f>
        <v>0</v>
      </c>
      <c r="Q162" s="180"/>
      <c r="R162" s="181">
        <f>SUM(R163:R176)</f>
        <v>0</v>
      </c>
      <c r="S162" s="180"/>
      <c r="T162" s="182">
        <f>SUM(T163:T176)</f>
        <v>0</v>
      </c>
      <c r="AR162" s="183" t="s">
        <v>90</v>
      </c>
      <c r="AT162" s="184" t="s">
        <v>79</v>
      </c>
      <c r="AU162" s="184" t="s">
        <v>88</v>
      </c>
      <c r="AY162" s="183" t="s">
        <v>161</v>
      </c>
      <c r="BK162" s="185">
        <f>SUM(BK163:BK176)</f>
        <v>0</v>
      </c>
    </row>
    <row r="163" spans="1:65" s="2" customFormat="1" ht="24.15" customHeight="1">
      <c r="A163" s="35"/>
      <c r="B163" s="36"/>
      <c r="C163" s="188" t="s">
        <v>230</v>
      </c>
      <c r="D163" s="188" t="s">
        <v>164</v>
      </c>
      <c r="E163" s="189" t="s">
        <v>870</v>
      </c>
      <c r="F163" s="190" t="s">
        <v>1542</v>
      </c>
      <c r="G163" s="191" t="s">
        <v>293</v>
      </c>
      <c r="H163" s="192">
        <v>1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45</v>
      </c>
      <c r="O163" s="72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260</v>
      </c>
      <c r="AT163" s="200" t="s">
        <v>164</v>
      </c>
      <c r="AU163" s="200" t="s">
        <v>90</v>
      </c>
      <c r="AY163" s="18" t="s">
        <v>161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88</v>
      </c>
      <c r="BK163" s="201">
        <f>ROUND(I163*H163,2)</f>
        <v>0</v>
      </c>
      <c r="BL163" s="18" t="s">
        <v>260</v>
      </c>
      <c r="BM163" s="200" t="s">
        <v>1543</v>
      </c>
    </row>
    <row r="164" spans="1:65" s="2" customFormat="1" ht="10.199999999999999">
      <c r="A164" s="35"/>
      <c r="B164" s="36"/>
      <c r="C164" s="37"/>
      <c r="D164" s="202" t="s">
        <v>170</v>
      </c>
      <c r="E164" s="37"/>
      <c r="F164" s="203" t="s">
        <v>1542</v>
      </c>
      <c r="G164" s="37"/>
      <c r="H164" s="37"/>
      <c r="I164" s="204"/>
      <c r="J164" s="37"/>
      <c r="K164" s="37"/>
      <c r="L164" s="40"/>
      <c r="M164" s="205"/>
      <c r="N164" s="206"/>
      <c r="O164" s="72"/>
      <c r="P164" s="72"/>
      <c r="Q164" s="72"/>
      <c r="R164" s="72"/>
      <c r="S164" s="72"/>
      <c r="T164" s="73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170</v>
      </c>
      <c r="AU164" s="18" t="s">
        <v>90</v>
      </c>
    </row>
    <row r="165" spans="1:65" s="2" customFormat="1" ht="57.6">
      <c r="A165" s="35"/>
      <c r="B165" s="36"/>
      <c r="C165" s="37"/>
      <c r="D165" s="202" t="s">
        <v>873</v>
      </c>
      <c r="E165" s="37"/>
      <c r="F165" s="262" t="s">
        <v>1544</v>
      </c>
      <c r="G165" s="37"/>
      <c r="H165" s="37"/>
      <c r="I165" s="204"/>
      <c r="J165" s="37"/>
      <c r="K165" s="37"/>
      <c r="L165" s="40"/>
      <c r="M165" s="205"/>
      <c r="N165" s="206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873</v>
      </c>
      <c r="AU165" s="18" t="s">
        <v>90</v>
      </c>
    </row>
    <row r="166" spans="1:65" s="2" customFormat="1" ht="37.799999999999997" customHeight="1">
      <c r="A166" s="35"/>
      <c r="B166" s="36"/>
      <c r="C166" s="188" t="s">
        <v>8</v>
      </c>
      <c r="D166" s="188" t="s">
        <v>164</v>
      </c>
      <c r="E166" s="189" t="s">
        <v>876</v>
      </c>
      <c r="F166" s="190" t="s">
        <v>1545</v>
      </c>
      <c r="G166" s="191" t="s">
        <v>293</v>
      </c>
      <c r="H166" s="192">
        <v>18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45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260</v>
      </c>
      <c r="AT166" s="200" t="s">
        <v>164</v>
      </c>
      <c r="AU166" s="200" t="s">
        <v>90</v>
      </c>
      <c r="AY166" s="18" t="s">
        <v>161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88</v>
      </c>
      <c r="BK166" s="201">
        <f>ROUND(I166*H166,2)</f>
        <v>0</v>
      </c>
      <c r="BL166" s="18" t="s">
        <v>260</v>
      </c>
      <c r="BM166" s="200" t="s">
        <v>1546</v>
      </c>
    </row>
    <row r="167" spans="1:65" s="2" customFormat="1" ht="19.2">
      <c r="A167" s="35"/>
      <c r="B167" s="36"/>
      <c r="C167" s="37"/>
      <c r="D167" s="202" t="s">
        <v>170</v>
      </c>
      <c r="E167" s="37"/>
      <c r="F167" s="203" t="s">
        <v>1545</v>
      </c>
      <c r="G167" s="37"/>
      <c r="H167" s="37"/>
      <c r="I167" s="204"/>
      <c r="J167" s="37"/>
      <c r="K167" s="37"/>
      <c r="L167" s="40"/>
      <c r="M167" s="205"/>
      <c r="N167" s="206"/>
      <c r="O167" s="72"/>
      <c r="P167" s="72"/>
      <c r="Q167" s="72"/>
      <c r="R167" s="72"/>
      <c r="S167" s="72"/>
      <c r="T167" s="73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170</v>
      </c>
      <c r="AU167" s="18" t="s">
        <v>90</v>
      </c>
    </row>
    <row r="168" spans="1:65" s="2" customFormat="1" ht="153.6">
      <c r="A168" s="35"/>
      <c r="B168" s="36"/>
      <c r="C168" s="37"/>
      <c r="D168" s="202" t="s">
        <v>873</v>
      </c>
      <c r="E168" s="37"/>
      <c r="F168" s="262" t="s">
        <v>1547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873</v>
      </c>
      <c r="AU168" s="18" t="s">
        <v>90</v>
      </c>
    </row>
    <row r="169" spans="1:65" s="2" customFormat="1" ht="16.5" customHeight="1">
      <c r="A169" s="35"/>
      <c r="B169" s="36"/>
      <c r="C169" s="188" t="s">
        <v>242</v>
      </c>
      <c r="D169" s="188" t="s">
        <v>164</v>
      </c>
      <c r="E169" s="189" t="s">
        <v>880</v>
      </c>
      <c r="F169" s="190" t="s">
        <v>1548</v>
      </c>
      <c r="G169" s="191" t="s">
        <v>293</v>
      </c>
      <c r="H169" s="192">
        <v>1</v>
      </c>
      <c r="I169" s="193"/>
      <c r="J169" s="194">
        <f>ROUND(I169*H169,2)</f>
        <v>0</v>
      </c>
      <c r="K169" s="195"/>
      <c r="L169" s="40"/>
      <c r="M169" s="196" t="s">
        <v>1</v>
      </c>
      <c r="N169" s="197" t="s">
        <v>45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260</v>
      </c>
      <c r="AT169" s="200" t="s">
        <v>164</v>
      </c>
      <c r="AU169" s="200" t="s">
        <v>90</v>
      </c>
      <c r="AY169" s="18" t="s">
        <v>161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88</v>
      </c>
      <c r="BK169" s="201">
        <f>ROUND(I169*H169,2)</f>
        <v>0</v>
      </c>
      <c r="BL169" s="18" t="s">
        <v>260</v>
      </c>
      <c r="BM169" s="200" t="s">
        <v>1549</v>
      </c>
    </row>
    <row r="170" spans="1:65" s="2" customFormat="1" ht="10.199999999999999">
      <c r="A170" s="35"/>
      <c r="B170" s="36"/>
      <c r="C170" s="37"/>
      <c r="D170" s="202" t="s">
        <v>170</v>
      </c>
      <c r="E170" s="37"/>
      <c r="F170" s="203" t="s">
        <v>1548</v>
      </c>
      <c r="G170" s="37"/>
      <c r="H170" s="37"/>
      <c r="I170" s="204"/>
      <c r="J170" s="37"/>
      <c r="K170" s="37"/>
      <c r="L170" s="40"/>
      <c r="M170" s="205"/>
      <c r="N170" s="206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170</v>
      </c>
      <c r="AU170" s="18" t="s">
        <v>90</v>
      </c>
    </row>
    <row r="171" spans="1:65" s="2" customFormat="1" ht="16.5" customHeight="1">
      <c r="A171" s="35"/>
      <c r="B171" s="36"/>
      <c r="C171" s="188" t="s">
        <v>248</v>
      </c>
      <c r="D171" s="188" t="s">
        <v>164</v>
      </c>
      <c r="E171" s="189" t="s">
        <v>884</v>
      </c>
      <c r="F171" s="190" t="s">
        <v>1550</v>
      </c>
      <c r="G171" s="191" t="s">
        <v>293</v>
      </c>
      <c r="H171" s="192">
        <v>18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45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260</v>
      </c>
      <c r="AT171" s="200" t="s">
        <v>164</v>
      </c>
      <c r="AU171" s="200" t="s">
        <v>90</v>
      </c>
      <c r="AY171" s="18" t="s">
        <v>161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88</v>
      </c>
      <c r="BK171" s="201">
        <f>ROUND(I171*H171,2)</f>
        <v>0</v>
      </c>
      <c r="BL171" s="18" t="s">
        <v>260</v>
      </c>
      <c r="BM171" s="200" t="s">
        <v>1551</v>
      </c>
    </row>
    <row r="172" spans="1:65" s="2" customFormat="1" ht="10.199999999999999">
      <c r="A172" s="35"/>
      <c r="B172" s="36"/>
      <c r="C172" s="37"/>
      <c r="D172" s="202" t="s">
        <v>170</v>
      </c>
      <c r="E172" s="37"/>
      <c r="F172" s="203" t="s">
        <v>1550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170</v>
      </c>
      <c r="AU172" s="18" t="s">
        <v>90</v>
      </c>
    </row>
    <row r="173" spans="1:65" s="2" customFormat="1" ht="24.15" customHeight="1">
      <c r="A173" s="35"/>
      <c r="B173" s="36"/>
      <c r="C173" s="188" t="s">
        <v>254</v>
      </c>
      <c r="D173" s="188" t="s">
        <v>164</v>
      </c>
      <c r="E173" s="189" t="s">
        <v>888</v>
      </c>
      <c r="F173" s="190" t="s">
        <v>1552</v>
      </c>
      <c r="G173" s="191" t="s">
        <v>293</v>
      </c>
      <c r="H173" s="192">
        <v>1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45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260</v>
      </c>
      <c r="AT173" s="200" t="s">
        <v>164</v>
      </c>
      <c r="AU173" s="200" t="s">
        <v>90</v>
      </c>
      <c r="AY173" s="18" t="s">
        <v>161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88</v>
      </c>
      <c r="BK173" s="201">
        <f>ROUND(I173*H173,2)</f>
        <v>0</v>
      </c>
      <c r="BL173" s="18" t="s">
        <v>260</v>
      </c>
      <c r="BM173" s="200" t="s">
        <v>1553</v>
      </c>
    </row>
    <row r="174" spans="1:65" s="2" customFormat="1" ht="19.2">
      <c r="A174" s="35"/>
      <c r="B174" s="36"/>
      <c r="C174" s="37"/>
      <c r="D174" s="202" t="s">
        <v>170</v>
      </c>
      <c r="E174" s="37"/>
      <c r="F174" s="203" t="s">
        <v>1552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170</v>
      </c>
      <c r="AU174" s="18" t="s">
        <v>90</v>
      </c>
    </row>
    <row r="175" spans="1:65" s="2" customFormat="1" ht="24.15" customHeight="1">
      <c r="A175" s="35"/>
      <c r="B175" s="36"/>
      <c r="C175" s="188" t="s">
        <v>260</v>
      </c>
      <c r="D175" s="188" t="s">
        <v>164</v>
      </c>
      <c r="E175" s="189" t="s">
        <v>892</v>
      </c>
      <c r="F175" s="190" t="s">
        <v>1554</v>
      </c>
      <c r="G175" s="191" t="s">
        <v>293</v>
      </c>
      <c r="H175" s="192">
        <v>18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260</v>
      </c>
      <c r="AT175" s="200" t="s">
        <v>164</v>
      </c>
      <c r="AU175" s="200" t="s">
        <v>90</v>
      </c>
      <c r="AY175" s="18" t="s">
        <v>161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260</v>
      </c>
      <c r="BM175" s="200" t="s">
        <v>1555</v>
      </c>
    </row>
    <row r="176" spans="1:65" s="2" customFormat="1" ht="10.199999999999999">
      <c r="A176" s="35"/>
      <c r="B176" s="36"/>
      <c r="C176" s="37"/>
      <c r="D176" s="202" t="s">
        <v>170</v>
      </c>
      <c r="E176" s="37"/>
      <c r="F176" s="203" t="s">
        <v>1554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170</v>
      </c>
      <c r="AU176" s="18" t="s">
        <v>90</v>
      </c>
    </row>
    <row r="177" spans="1:65" s="12" customFormat="1" ht="22.8" customHeight="1">
      <c r="B177" s="172"/>
      <c r="C177" s="173"/>
      <c r="D177" s="174" t="s">
        <v>79</v>
      </c>
      <c r="E177" s="186" t="s">
        <v>904</v>
      </c>
      <c r="F177" s="186" t="s">
        <v>905</v>
      </c>
      <c r="G177" s="173"/>
      <c r="H177" s="173"/>
      <c r="I177" s="176"/>
      <c r="J177" s="187">
        <f>BK177</f>
        <v>0</v>
      </c>
      <c r="K177" s="173"/>
      <c r="L177" s="178"/>
      <c r="M177" s="179"/>
      <c r="N177" s="180"/>
      <c r="O177" s="180"/>
      <c r="P177" s="181">
        <f>SUM(P178:P202)</f>
        <v>0</v>
      </c>
      <c r="Q177" s="180"/>
      <c r="R177" s="181">
        <f>SUM(R178:R202)</f>
        <v>0.87724199999999997</v>
      </c>
      <c r="S177" s="180"/>
      <c r="T177" s="182">
        <f>SUM(T178:T202)</f>
        <v>0</v>
      </c>
      <c r="AR177" s="183" t="s">
        <v>90</v>
      </c>
      <c r="AT177" s="184" t="s">
        <v>79</v>
      </c>
      <c r="AU177" s="184" t="s">
        <v>88</v>
      </c>
      <c r="AY177" s="183" t="s">
        <v>161</v>
      </c>
      <c r="BK177" s="185">
        <f>SUM(BK178:BK202)</f>
        <v>0</v>
      </c>
    </row>
    <row r="178" spans="1:65" s="2" customFormat="1" ht="16.5" customHeight="1">
      <c r="A178" s="35"/>
      <c r="B178" s="36"/>
      <c r="C178" s="188" t="s">
        <v>267</v>
      </c>
      <c r="D178" s="188" t="s">
        <v>164</v>
      </c>
      <c r="E178" s="189" t="s">
        <v>907</v>
      </c>
      <c r="F178" s="190" t="s">
        <v>908</v>
      </c>
      <c r="G178" s="191" t="s">
        <v>176</v>
      </c>
      <c r="H178" s="192">
        <v>24</v>
      </c>
      <c r="I178" s="193"/>
      <c r="J178" s="194">
        <f>ROUND(I178*H178,2)</f>
        <v>0</v>
      </c>
      <c r="K178" s="195"/>
      <c r="L178" s="40"/>
      <c r="M178" s="196" t="s">
        <v>1</v>
      </c>
      <c r="N178" s="197" t="s">
        <v>45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260</v>
      </c>
      <c r="AT178" s="200" t="s">
        <v>164</v>
      </c>
      <c r="AU178" s="200" t="s">
        <v>90</v>
      </c>
      <c r="AY178" s="18" t="s">
        <v>161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88</v>
      </c>
      <c r="BK178" s="201">
        <f>ROUND(I178*H178,2)</f>
        <v>0</v>
      </c>
      <c r="BL178" s="18" t="s">
        <v>260</v>
      </c>
      <c r="BM178" s="200" t="s">
        <v>1556</v>
      </c>
    </row>
    <row r="179" spans="1:65" s="2" customFormat="1" ht="10.199999999999999">
      <c r="A179" s="35"/>
      <c r="B179" s="36"/>
      <c r="C179" s="37"/>
      <c r="D179" s="202" t="s">
        <v>170</v>
      </c>
      <c r="E179" s="37"/>
      <c r="F179" s="203" t="s">
        <v>910</v>
      </c>
      <c r="G179" s="37"/>
      <c r="H179" s="37"/>
      <c r="I179" s="204"/>
      <c r="J179" s="37"/>
      <c r="K179" s="37"/>
      <c r="L179" s="40"/>
      <c r="M179" s="205"/>
      <c r="N179" s="206"/>
      <c r="O179" s="72"/>
      <c r="P179" s="72"/>
      <c r="Q179" s="72"/>
      <c r="R179" s="72"/>
      <c r="S179" s="72"/>
      <c r="T179" s="73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170</v>
      </c>
      <c r="AU179" s="18" t="s">
        <v>90</v>
      </c>
    </row>
    <row r="180" spans="1:65" s="13" customFormat="1" ht="10.199999999999999">
      <c r="B180" s="207"/>
      <c r="C180" s="208"/>
      <c r="D180" s="202" t="s">
        <v>172</v>
      </c>
      <c r="E180" s="209" t="s">
        <v>1</v>
      </c>
      <c r="F180" s="210" t="s">
        <v>1557</v>
      </c>
      <c r="G180" s="208"/>
      <c r="H180" s="211">
        <v>24</v>
      </c>
      <c r="I180" s="212"/>
      <c r="J180" s="208"/>
      <c r="K180" s="208"/>
      <c r="L180" s="213"/>
      <c r="M180" s="214"/>
      <c r="N180" s="215"/>
      <c r="O180" s="215"/>
      <c r="P180" s="215"/>
      <c r="Q180" s="215"/>
      <c r="R180" s="215"/>
      <c r="S180" s="215"/>
      <c r="T180" s="216"/>
      <c r="AT180" s="217" t="s">
        <v>172</v>
      </c>
      <c r="AU180" s="217" t="s">
        <v>90</v>
      </c>
      <c r="AV180" s="13" t="s">
        <v>90</v>
      </c>
      <c r="AW180" s="13" t="s">
        <v>35</v>
      </c>
      <c r="AX180" s="13" t="s">
        <v>88</v>
      </c>
      <c r="AY180" s="217" t="s">
        <v>161</v>
      </c>
    </row>
    <row r="181" spans="1:65" s="2" customFormat="1" ht="16.5" customHeight="1">
      <c r="A181" s="35"/>
      <c r="B181" s="36"/>
      <c r="C181" s="188" t="s">
        <v>274</v>
      </c>
      <c r="D181" s="188" t="s">
        <v>164</v>
      </c>
      <c r="E181" s="189" t="s">
        <v>915</v>
      </c>
      <c r="F181" s="190" t="s">
        <v>916</v>
      </c>
      <c r="G181" s="191" t="s">
        <v>176</v>
      </c>
      <c r="H181" s="192">
        <v>24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45</v>
      </c>
      <c r="O181" s="72"/>
      <c r="P181" s="198">
        <f>O181*H181</f>
        <v>0</v>
      </c>
      <c r="Q181" s="198">
        <v>2.9999999999999997E-4</v>
      </c>
      <c r="R181" s="198">
        <f>Q181*H181</f>
        <v>7.1999999999999998E-3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260</v>
      </c>
      <c r="AT181" s="200" t="s">
        <v>164</v>
      </c>
      <c r="AU181" s="200" t="s">
        <v>90</v>
      </c>
      <c r="AY181" s="18" t="s">
        <v>161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88</v>
      </c>
      <c r="BK181" s="201">
        <f>ROUND(I181*H181,2)</f>
        <v>0</v>
      </c>
      <c r="BL181" s="18" t="s">
        <v>260</v>
      </c>
      <c r="BM181" s="200" t="s">
        <v>1558</v>
      </c>
    </row>
    <row r="182" spans="1:65" s="2" customFormat="1" ht="19.2">
      <c r="A182" s="35"/>
      <c r="B182" s="36"/>
      <c r="C182" s="37"/>
      <c r="D182" s="202" t="s">
        <v>170</v>
      </c>
      <c r="E182" s="37"/>
      <c r="F182" s="203" t="s">
        <v>918</v>
      </c>
      <c r="G182" s="37"/>
      <c r="H182" s="37"/>
      <c r="I182" s="204"/>
      <c r="J182" s="37"/>
      <c r="K182" s="37"/>
      <c r="L182" s="40"/>
      <c r="M182" s="205"/>
      <c r="N182" s="206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170</v>
      </c>
      <c r="AU182" s="18" t="s">
        <v>90</v>
      </c>
    </row>
    <row r="183" spans="1:65" s="13" customFormat="1" ht="10.199999999999999">
      <c r="B183" s="207"/>
      <c r="C183" s="208"/>
      <c r="D183" s="202" t="s">
        <v>172</v>
      </c>
      <c r="E183" s="209" t="s">
        <v>1</v>
      </c>
      <c r="F183" s="210" t="s">
        <v>1557</v>
      </c>
      <c r="G183" s="208"/>
      <c r="H183" s="211">
        <v>24</v>
      </c>
      <c r="I183" s="212"/>
      <c r="J183" s="208"/>
      <c r="K183" s="208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172</v>
      </c>
      <c r="AU183" s="217" t="s">
        <v>90</v>
      </c>
      <c r="AV183" s="13" t="s">
        <v>90</v>
      </c>
      <c r="AW183" s="13" t="s">
        <v>35</v>
      </c>
      <c r="AX183" s="13" t="s">
        <v>88</v>
      </c>
      <c r="AY183" s="217" t="s">
        <v>161</v>
      </c>
    </row>
    <row r="184" spans="1:65" s="2" customFormat="1" ht="33" customHeight="1">
      <c r="A184" s="35"/>
      <c r="B184" s="36"/>
      <c r="C184" s="188" t="s">
        <v>279</v>
      </c>
      <c r="D184" s="188" t="s">
        <v>164</v>
      </c>
      <c r="E184" s="189" t="s">
        <v>1559</v>
      </c>
      <c r="F184" s="190" t="s">
        <v>1560</v>
      </c>
      <c r="G184" s="191" t="s">
        <v>211</v>
      </c>
      <c r="H184" s="192">
        <v>24</v>
      </c>
      <c r="I184" s="193"/>
      <c r="J184" s="194">
        <f>ROUND(I184*H184,2)</f>
        <v>0</v>
      </c>
      <c r="K184" s="195"/>
      <c r="L184" s="40"/>
      <c r="M184" s="196" t="s">
        <v>1</v>
      </c>
      <c r="N184" s="197" t="s">
        <v>45</v>
      </c>
      <c r="O184" s="72"/>
      <c r="P184" s="198">
        <f>O184*H184</f>
        <v>0</v>
      </c>
      <c r="Q184" s="198">
        <v>2.9999999999999997E-4</v>
      </c>
      <c r="R184" s="198">
        <f>Q184*H184</f>
        <v>7.1999999999999998E-3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260</v>
      </c>
      <c r="AT184" s="200" t="s">
        <v>164</v>
      </c>
      <c r="AU184" s="200" t="s">
        <v>90</v>
      </c>
      <c r="AY184" s="18" t="s">
        <v>161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88</v>
      </c>
      <c r="BK184" s="201">
        <f>ROUND(I184*H184,2)</f>
        <v>0</v>
      </c>
      <c r="BL184" s="18" t="s">
        <v>260</v>
      </c>
      <c r="BM184" s="200" t="s">
        <v>1561</v>
      </c>
    </row>
    <row r="185" spans="1:65" s="2" customFormat="1" ht="19.2">
      <c r="A185" s="35"/>
      <c r="B185" s="36"/>
      <c r="C185" s="37"/>
      <c r="D185" s="202" t="s">
        <v>170</v>
      </c>
      <c r="E185" s="37"/>
      <c r="F185" s="203" t="s">
        <v>1562</v>
      </c>
      <c r="G185" s="37"/>
      <c r="H185" s="37"/>
      <c r="I185" s="204"/>
      <c r="J185" s="37"/>
      <c r="K185" s="37"/>
      <c r="L185" s="40"/>
      <c r="M185" s="205"/>
      <c r="N185" s="206"/>
      <c r="O185" s="72"/>
      <c r="P185" s="72"/>
      <c r="Q185" s="72"/>
      <c r="R185" s="72"/>
      <c r="S185" s="72"/>
      <c r="T185" s="73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170</v>
      </c>
      <c r="AU185" s="18" t="s">
        <v>90</v>
      </c>
    </row>
    <row r="186" spans="1:65" s="2" customFormat="1" ht="33" customHeight="1">
      <c r="A186" s="35"/>
      <c r="B186" s="36"/>
      <c r="C186" s="229" t="s">
        <v>285</v>
      </c>
      <c r="D186" s="229" t="s">
        <v>290</v>
      </c>
      <c r="E186" s="230" t="s">
        <v>925</v>
      </c>
      <c r="F186" s="231" t="s">
        <v>926</v>
      </c>
      <c r="G186" s="232" t="s">
        <v>176</v>
      </c>
      <c r="H186" s="233">
        <v>1.6559999999999999</v>
      </c>
      <c r="I186" s="234"/>
      <c r="J186" s="235">
        <f>ROUND(I186*H186,2)</f>
        <v>0</v>
      </c>
      <c r="K186" s="236"/>
      <c r="L186" s="237"/>
      <c r="M186" s="238" t="s">
        <v>1</v>
      </c>
      <c r="N186" s="239" t="s">
        <v>45</v>
      </c>
      <c r="O186" s="72"/>
      <c r="P186" s="198">
        <f>O186*H186</f>
        <v>0</v>
      </c>
      <c r="Q186" s="198">
        <v>2.1999999999999999E-2</v>
      </c>
      <c r="R186" s="198">
        <f>Q186*H186</f>
        <v>3.6431999999999999E-2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357</v>
      </c>
      <c r="AT186" s="200" t="s">
        <v>290</v>
      </c>
      <c r="AU186" s="200" t="s">
        <v>90</v>
      </c>
      <c r="AY186" s="18" t="s">
        <v>161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88</v>
      </c>
      <c r="BK186" s="201">
        <f>ROUND(I186*H186,2)</f>
        <v>0</v>
      </c>
      <c r="BL186" s="18" t="s">
        <v>260</v>
      </c>
      <c r="BM186" s="200" t="s">
        <v>1563</v>
      </c>
    </row>
    <row r="187" spans="1:65" s="2" customFormat="1" ht="19.2">
      <c r="A187" s="35"/>
      <c r="B187" s="36"/>
      <c r="C187" s="37"/>
      <c r="D187" s="202" t="s">
        <v>170</v>
      </c>
      <c r="E187" s="37"/>
      <c r="F187" s="203" t="s">
        <v>926</v>
      </c>
      <c r="G187" s="37"/>
      <c r="H187" s="37"/>
      <c r="I187" s="204"/>
      <c r="J187" s="37"/>
      <c r="K187" s="37"/>
      <c r="L187" s="40"/>
      <c r="M187" s="205"/>
      <c r="N187" s="206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170</v>
      </c>
      <c r="AU187" s="18" t="s">
        <v>90</v>
      </c>
    </row>
    <row r="188" spans="1:65" s="13" customFormat="1" ht="10.199999999999999">
      <c r="B188" s="207"/>
      <c r="C188" s="208"/>
      <c r="D188" s="202" t="s">
        <v>172</v>
      </c>
      <c r="E188" s="209" t="s">
        <v>1</v>
      </c>
      <c r="F188" s="210" t="s">
        <v>1564</v>
      </c>
      <c r="G188" s="208"/>
      <c r="H188" s="211">
        <v>1.44</v>
      </c>
      <c r="I188" s="212"/>
      <c r="J188" s="208"/>
      <c r="K188" s="208"/>
      <c r="L188" s="213"/>
      <c r="M188" s="214"/>
      <c r="N188" s="215"/>
      <c r="O188" s="215"/>
      <c r="P188" s="215"/>
      <c r="Q188" s="215"/>
      <c r="R188" s="215"/>
      <c r="S188" s="215"/>
      <c r="T188" s="216"/>
      <c r="AT188" s="217" t="s">
        <v>172</v>
      </c>
      <c r="AU188" s="217" t="s">
        <v>90</v>
      </c>
      <c r="AV188" s="13" t="s">
        <v>90</v>
      </c>
      <c r="AW188" s="13" t="s">
        <v>35</v>
      </c>
      <c r="AX188" s="13" t="s">
        <v>88</v>
      </c>
      <c r="AY188" s="217" t="s">
        <v>161</v>
      </c>
    </row>
    <row r="189" spans="1:65" s="13" customFormat="1" ht="10.199999999999999">
      <c r="B189" s="207"/>
      <c r="C189" s="208"/>
      <c r="D189" s="202" t="s">
        <v>172</v>
      </c>
      <c r="E189" s="208"/>
      <c r="F189" s="210" t="s">
        <v>1565</v>
      </c>
      <c r="G189" s="208"/>
      <c r="H189" s="211">
        <v>1.6559999999999999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172</v>
      </c>
      <c r="AU189" s="217" t="s">
        <v>90</v>
      </c>
      <c r="AV189" s="13" t="s">
        <v>90</v>
      </c>
      <c r="AW189" s="13" t="s">
        <v>4</v>
      </c>
      <c r="AX189" s="13" t="s">
        <v>88</v>
      </c>
      <c r="AY189" s="217" t="s">
        <v>161</v>
      </c>
    </row>
    <row r="190" spans="1:65" s="2" customFormat="1" ht="37.799999999999997" customHeight="1">
      <c r="A190" s="35"/>
      <c r="B190" s="36"/>
      <c r="C190" s="188" t="s">
        <v>7</v>
      </c>
      <c r="D190" s="188" t="s">
        <v>164</v>
      </c>
      <c r="E190" s="189" t="s">
        <v>920</v>
      </c>
      <c r="F190" s="190" t="s">
        <v>921</v>
      </c>
      <c r="G190" s="191" t="s">
        <v>176</v>
      </c>
      <c r="H190" s="192">
        <v>24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45</v>
      </c>
      <c r="O190" s="72"/>
      <c r="P190" s="198">
        <f>O190*H190</f>
        <v>0</v>
      </c>
      <c r="Q190" s="198">
        <v>9.0900000000000009E-3</v>
      </c>
      <c r="R190" s="198">
        <f>Q190*H190</f>
        <v>0.21816000000000002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260</v>
      </c>
      <c r="AT190" s="200" t="s">
        <v>164</v>
      </c>
      <c r="AU190" s="200" t="s">
        <v>90</v>
      </c>
      <c r="AY190" s="18" t="s">
        <v>161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88</v>
      </c>
      <c r="BK190" s="201">
        <f>ROUND(I190*H190,2)</f>
        <v>0</v>
      </c>
      <c r="BL190" s="18" t="s">
        <v>260</v>
      </c>
      <c r="BM190" s="200" t="s">
        <v>1566</v>
      </c>
    </row>
    <row r="191" spans="1:65" s="2" customFormat="1" ht="28.8">
      <c r="A191" s="35"/>
      <c r="B191" s="36"/>
      <c r="C191" s="37"/>
      <c r="D191" s="202" t="s">
        <v>170</v>
      </c>
      <c r="E191" s="37"/>
      <c r="F191" s="203" t="s">
        <v>923</v>
      </c>
      <c r="G191" s="37"/>
      <c r="H191" s="37"/>
      <c r="I191" s="204"/>
      <c r="J191" s="37"/>
      <c r="K191" s="37"/>
      <c r="L191" s="40"/>
      <c r="M191" s="205"/>
      <c r="N191" s="206"/>
      <c r="O191" s="72"/>
      <c r="P191" s="72"/>
      <c r="Q191" s="72"/>
      <c r="R191" s="72"/>
      <c r="S191" s="72"/>
      <c r="T191" s="73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170</v>
      </c>
      <c r="AU191" s="18" t="s">
        <v>90</v>
      </c>
    </row>
    <row r="192" spans="1:65" s="13" customFormat="1" ht="10.199999999999999">
      <c r="B192" s="207"/>
      <c r="C192" s="208"/>
      <c r="D192" s="202" t="s">
        <v>172</v>
      </c>
      <c r="E192" s="209" t="s">
        <v>1</v>
      </c>
      <c r="F192" s="210" t="s">
        <v>1557</v>
      </c>
      <c r="G192" s="208"/>
      <c r="H192" s="211">
        <v>24</v>
      </c>
      <c r="I192" s="212"/>
      <c r="J192" s="208"/>
      <c r="K192" s="208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172</v>
      </c>
      <c r="AU192" s="217" t="s">
        <v>90</v>
      </c>
      <c r="AV192" s="13" t="s">
        <v>90</v>
      </c>
      <c r="AW192" s="13" t="s">
        <v>35</v>
      </c>
      <c r="AX192" s="13" t="s">
        <v>88</v>
      </c>
      <c r="AY192" s="217" t="s">
        <v>161</v>
      </c>
    </row>
    <row r="193" spans="1:65" s="2" customFormat="1" ht="33" customHeight="1">
      <c r="A193" s="35"/>
      <c r="B193" s="36"/>
      <c r="C193" s="229" t="s">
        <v>295</v>
      </c>
      <c r="D193" s="229" t="s">
        <v>290</v>
      </c>
      <c r="E193" s="230" t="s">
        <v>925</v>
      </c>
      <c r="F193" s="231" t="s">
        <v>926</v>
      </c>
      <c r="G193" s="232" t="s">
        <v>176</v>
      </c>
      <c r="H193" s="233">
        <v>27.6</v>
      </c>
      <c r="I193" s="234"/>
      <c r="J193" s="235">
        <f>ROUND(I193*H193,2)</f>
        <v>0</v>
      </c>
      <c r="K193" s="236"/>
      <c r="L193" s="237"/>
      <c r="M193" s="238" t="s">
        <v>1</v>
      </c>
      <c r="N193" s="239" t="s">
        <v>45</v>
      </c>
      <c r="O193" s="72"/>
      <c r="P193" s="198">
        <f>O193*H193</f>
        <v>0</v>
      </c>
      <c r="Q193" s="198">
        <v>2.1999999999999999E-2</v>
      </c>
      <c r="R193" s="198">
        <f>Q193*H193</f>
        <v>0.60719999999999996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357</v>
      </c>
      <c r="AT193" s="200" t="s">
        <v>290</v>
      </c>
      <c r="AU193" s="200" t="s">
        <v>90</v>
      </c>
      <c r="AY193" s="18" t="s">
        <v>161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88</v>
      </c>
      <c r="BK193" s="201">
        <f>ROUND(I193*H193,2)</f>
        <v>0</v>
      </c>
      <c r="BL193" s="18" t="s">
        <v>260</v>
      </c>
      <c r="BM193" s="200" t="s">
        <v>1567</v>
      </c>
    </row>
    <row r="194" spans="1:65" s="2" customFormat="1" ht="19.2">
      <c r="A194" s="35"/>
      <c r="B194" s="36"/>
      <c r="C194" s="37"/>
      <c r="D194" s="202" t="s">
        <v>170</v>
      </c>
      <c r="E194" s="37"/>
      <c r="F194" s="203" t="s">
        <v>926</v>
      </c>
      <c r="G194" s="37"/>
      <c r="H194" s="37"/>
      <c r="I194" s="204"/>
      <c r="J194" s="37"/>
      <c r="K194" s="37"/>
      <c r="L194" s="40"/>
      <c r="M194" s="205"/>
      <c r="N194" s="206"/>
      <c r="O194" s="72"/>
      <c r="P194" s="72"/>
      <c r="Q194" s="72"/>
      <c r="R194" s="72"/>
      <c r="S194" s="72"/>
      <c r="T194" s="73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170</v>
      </c>
      <c r="AU194" s="18" t="s">
        <v>90</v>
      </c>
    </row>
    <row r="195" spans="1:65" s="13" customFormat="1" ht="10.199999999999999">
      <c r="B195" s="207"/>
      <c r="C195" s="208"/>
      <c r="D195" s="202" t="s">
        <v>172</v>
      </c>
      <c r="E195" s="208"/>
      <c r="F195" s="210" t="s">
        <v>1568</v>
      </c>
      <c r="G195" s="208"/>
      <c r="H195" s="211">
        <v>27.6</v>
      </c>
      <c r="I195" s="212"/>
      <c r="J195" s="208"/>
      <c r="K195" s="208"/>
      <c r="L195" s="213"/>
      <c r="M195" s="214"/>
      <c r="N195" s="215"/>
      <c r="O195" s="215"/>
      <c r="P195" s="215"/>
      <c r="Q195" s="215"/>
      <c r="R195" s="215"/>
      <c r="S195" s="215"/>
      <c r="T195" s="216"/>
      <c r="AT195" s="217" t="s">
        <v>172</v>
      </c>
      <c r="AU195" s="217" t="s">
        <v>90</v>
      </c>
      <c r="AV195" s="13" t="s">
        <v>90</v>
      </c>
      <c r="AW195" s="13" t="s">
        <v>4</v>
      </c>
      <c r="AX195" s="13" t="s">
        <v>88</v>
      </c>
      <c r="AY195" s="217" t="s">
        <v>161</v>
      </c>
    </row>
    <row r="196" spans="1:65" s="2" customFormat="1" ht="33" customHeight="1">
      <c r="A196" s="35"/>
      <c r="B196" s="36"/>
      <c r="C196" s="188" t="s">
        <v>299</v>
      </c>
      <c r="D196" s="188" t="s">
        <v>164</v>
      </c>
      <c r="E196" s="189" t="s">
        <v>930</v>
      </c>
      <c r="F196" s="190" t="s">
        <v>931</v>
      </c>
      <c r="G196" s="191" t="s">
        <v>176</v>
      </c>
      <c r="H196" s="192">
        <v>24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45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260</v>
      </c>
      <c r="AT196" s="200" t="s">
        <v>164</v>
      </c>
      <c r="AU196" s="200" t="s">
        <v>90</v>
      </c>
      <c r="AY196" s="18" t="s">
        <v>161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88</v>
      </c>
      <c r="BK196" s="201">
        <f>ROUND(I196*H196,2)</f>
        <v>0</v>
      </c>
      <c r="BL196" s="18" t="s">
        <v>260</v>
      </c>
      <c r="BM196" s="200" t="s">
        <v>1569</v>
      </c>
    </row>
    <row r="197" spans="1:65" s="2" customFormat="1" ht="28.8">
      <c r="A197" s="35"/>
      <c r="B197" s="36"/>
      <c r="C197" s="37"/>
      <c r="D197" s="202" t="s">
        <v>170</v>
      </c>
      <c r="E197" s="37"/>
      <c r="F197" s="203" t="s">
        <v>933</v>
      </c>
      <c r="G197" s="37"/>
      <c r="H197" s="37"/>
      <c r="I197" s="204"/>
      <c r="J197" s="37"/>
      <c r="K197" s="37"/>
      <c r="L197" s="40"/>
      <c r="M197" s="205"/>
      <c r="N197" s="206"/>
      <c r="O197" s="72"/>
      <c r="P197" s="72"/>
      <c r="Q197" s="72"/>
      <c r="R197" s="72"/>
      <c r="S197" s="72"/>
      <c r="T197" s="73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170</v>
      </c>
      <c r="AU197" s="18" t="s">
        <v>90</v>
      </c>
    </row>
    <row r="198" spans="1:65" s="13" customFormat="1" ht="10.199999999999999">
      <c r="B198" s="207"/>
      <c r="C198" s="208"/>
      <c r="D198" s="202" t="s">
        <v>172</v>
      </c>
      <c r="E198" s="209" t="s">
        <v>1</v>
      </c>
      <c r="F198" s="210" t="s">
        <v>1557</v>
      </c>
      <c r="G198" s="208"/>
      <c r="H198" s="211">
        <v>24</v>
      </c>
      <c r="I198" s="212"/>
      <c r="J198" s="208"/>
      <c r="K198" s="208"/>
      <c r="L198" s="213"/>
      <c r="M198" s="214"/>
      <c r="N198" s="215"/>
      <c r="O198" s="215"/>
      <c r="P198" s="215"/>
      <c r="Q198" s="215"/>
      <c r="R198" s="215"/>
      <c r="S198" s="215"/>
      <c r="T198" s="216"/>
      <c r="AT198" s="217" t="s">
        <v>172</v>
      </c>
      <c r="AU198" s="217" t="s">
        <v>90</v>
      </c>
      <c r="AV198" s="13" t="s">
        <v>90</v>
      </c>
      <c r="AW198" s="13" t="s">
        <v>35</v>
      </c>
      <c r="AX198" s="13" t="s">
        <v>88</v>
      </c>
      <c r="AY198" s="217" t="s">
        <v>161</v>
      </c>
    </row>
    <row r="199" spans="1:65" s="2" customFormat="1" ht="16.5" customHeight="1">
      <c r="A199" s="35"/>
      <c r="B199" s="36"/>
      <c r="C199" s="188" t="s">
        <v>304</v>
      </c>
      <c r="D199" s="188" t="s">
        <v>164</v>
      </c>
      <c r="E199" s="189" t="s">
        <v>935</v>
      </c>
      <c r="F199" s="190" t="s">
        <v>936</v>
      </c>
      <c r="G199" s="191" t="s">
        <v>211</v>
      </c>
      <c r="H199" s="192">
        <v>35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45</v>
      </c>
      <c r="O199" s="72"/>
      <c r="P199" s="198">
        <f>O199*H199</f>
        <v>0</v>
      </c>
      <c r="Q199" s="198">
        <v>3.0000000000000001E-5</v>
      </c>
      <c r="R199" s="198">
        <f>Q199*H199</f>
        <v>1.0499999999999999E-3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260</v>
      </c>
      <c r="AT199" s="200" t="s">
        <v>164</v>
      </c>
      <c r="AU199" s="200" t="s">
        <v>90</v>
      </c>
      <c r="AY199" s="18" t="s">
        <v>161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88</v>
      </c>
      <c r="BK199" s="201">
        <f>ROUND(I199*H199,2)</f>
        <v>0</v>
      </c>
      <c r="BL199" s="18" t="s">
        <v>260</v>
      </c>
      <c r="BM199" s="200" t="s">
        <v>1570</v>
      </c>
    </row>
    <row r="200" spans="1:65" s="2" customFormat="1" ht="10.199999999999999">
      <c r="A200" s="35"/>
      <c r="B200" s="36"/>
      <c r="C200" s="37"/>
      <c r="D200" s="202" t="s">
        <v>170</v>
      </c>
      <c r="E200" s="37"/>
      <c r="F200" s="203" t="s">
        <v>938</v>
      </c>
      <c r="G200" s="37"/>
      <c r="H200" s="37"/>
      <c r="I200" s="204"/>
      <c r="J200" s="37"/>
      <c r="K200" s="37"/>
      <c r="L200" s="40"/>
      <c r="M200" s="205"/>
      <c r="N200" s="206"/>
      <c r="O200" s="72"/>
      <c r="P200" s="72"/>
      <c r="Q200" s="72"/>
      <c r="R200" s="72"/>
      <c r="S200" s="72"/>
      <c r="T200" s="73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170</v>
      </c>
      <c r="AU200" s="18" t="s">
        <v>90</v>
      </c>
    </row>
    <row r="201" spans="1:65" s="2" customFormat="1" ht="24.15" customHeight="1">
      <c r="A201" s="35"/>
      <c r="B201" s="36"/>
      <c r="C201" s="188" t="s">
        <v>308</v>
      </c>
      <c r="D201" s="188" t="s">
        <v>164</v>
      </c>
      <c r="E201" s="189" t="s">
        <v>943</v>
      </c>
      <c r="F201" s="190" t="s">
        <v>944</v>
      </c>
      <c r="G201" s="191" t="s">
        <v>655</v>
      </c>
      <c r="H201" s="261"/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45</v>
      </c>
      <c r="O201" s="7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260</v>
      </c>
      <c r="AT201" s="200" t="s">
        <v>164</v>
      </c>
      <c r="AU201" s="200" t="s">
        <v>90</v>
      </c>
      <c r="AY201" s="18" t="s">
        <v>161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88</v>
      </c>
      <c r="BK201" s="201">
        <f>ROUND(I201*H201,2)</f>
        <v>0</v>
      </c>
      <c r="BL201" s="18" t="s">
        <v>260</v>
      </c>
      <c r="BM201" s="200" t="s">
        <v>1571</v>
      </c>
    </row>
    <row r="202" spans="1:65" s="2" customFormat="1" ht="28.8">
      <c r="A202" s="35"/>
      <c r="B202" s="36"/>
      <c r="C202" s="37"/>
      <c r="D202" s="202" t="s">
        <v>170</v>
      </c>
      <c r="E202" s="37"/>
      <c r="F202" s="203" t="s">
        <v>946</v>
      </c>
      <c r="G202" s="37"/>
      <c r="H202" s="37"/>
      <c r="I202" s="204"/>
      <c r="J202" s="37"/>
      <c r="K202" s="37"/>
      <c r="L202" s="40"/>
      <c r="M202" s="205"/>
      <c r="N202" s="206"/>
      <c r="O202" s="72"/>
      <c r="P202" s="72"/>
      <c r="Q202" s="72"/>
      <c r="R202" s="72"/>
      <c r="S202" s="72"/>
      <c r="T202" s="73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170</v>
      </c>
      <c r="AU202" s="18" t="s">
        <v>90</v>
      </c>
    </row>
    <row r="203" spans="1:65" s="12" customFormat="1" ht="22.8" customHeight="1">
      <c r="B203" s="172"/>
      <c r="C203" s="173"/>
      <c r="D203" s="174" t="s">
        <v>79</v>
      </c>
      <c r="E203" s="186" t="s">
        <v>947</v>
      </c>
      <c r="F203" s="186" t="s">
        <v>948</v>
      </c>
      <c r="G203" s="173"/>
      <c r="H203" s="173"/>
      <c r="I203" s="176"/>
      <c r="J203" s="187">
        <f>BK203</f>
        <v>0</v>
      </c>
      <c r="K203" s="173"/>
      <c r="L203" s="178"/>
      <c r="M203" s="179"/>
      <c r="N203" s="180"/>
      <c r="O203" s="180"/>
      <c r="P203" s="181">
        <f>SUM(P204:P226)</f>
        <v>0</v>
      </c>
      <c r="Q203" s="180"/>
      <c r="R203" s="181">
        <f>SUM(R204:R226)</f>
        <v>1.8289291999999999</v>
      </c>
      <c r="S203" s="180"/>
      <c r="T203" s="182">
        <f>SUM(T204:T226)</f>
        <v>0</v>
      </c>
      <c r="AR203" s="183" t="s">
        <v>90</v>
      </c>
      <c r="AT203" s="184" t="s">
        <v>79</v>
      </c>
      <c r="AU203" s="184" t="s">
        <v>88</v>
      </c>
      <c r="AY203" s="183" t="s">
        <v>161</v>
      </c>
      <c r="BK203" s="185">
        <f>SUM(BK204:BK226)</f>
        <v>0</v>
      </c>
    </row>
    <row r="204" spans="1:65" s="2" customFormat="1" ht="16.5" customHeight="1">
      <c r="A204" s="35"/>
      <c r="B204" s="36"/>
      <c r="C204" s="188" t="s">
        <v>312</v>
      </c>
      <c r="D204" s="188" t="s">
        <v>164</v>
      </c>
      <c r="E204" s="189" t="s">
        <v>950</v>
      </c>
      <c r="F204" s="190" t="s">
        <v>951</v>
      </c>
      <c r="G204" s="191" t="s">
        <v>176</v>
      </c>
      <c r="H204" s="192">
        <v>170.35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260</v>
      </c>
      <c r="AT204" s="200" t="s">
        <v>164</v>
      </c>
      <c r="AU204" s="200" t="s">
        <v>90</v>
      </c>
      <c r="AY204" s="18" t="s">
        <v>161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260</v>
      </c>
      <c r="BM204" s="200" t="s">
        <v>1572</v>
      </c>
    </row>
    <row r="205" spans="1:65" s="2" customFormat="1" ht="10.199999999999999">
      <c r="A205" s="35"/>
      <c r="B205" s="36"/>
      <c r="C205" s="37"/>
      <c r="D205" s="202" t="s">
        <v>170</v>
      </c>
      <c r="E205" s="37"/>
      <c r="F205" s="203" t="s">
        <v>1573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170</v>
      </c>
      <c r="AU205" s="18" t="s">
        <v>90</v>
      </c>
    </row>
    <row r="206" spans="1:65" s="13" customFormat="1" ht="10.199999999999999">
      <c r="B206" s="207"/>
      <c r="C206" s="208"/>
      <c r="D206" s="202" t="s">
        <v>172</v>
      </c>
      <c r="E206" s="209" t="s">
        <v>1</v>
      </c>
      <c r="F206" s="210" t="s">
        <v>1574</v>
      </c>
      <c r="G206" s="208"/>
      <c r="H206" s="211">
        <v>170.35</v>
      </c>
      <c r="I206" s="212"/>
      <c r="J206" s="208"/>
      <c r="K206" s="208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172</v>
      </c>
      <c r="AU206" s="217" t="s">
        <v>90</v>
      </c>
      <c r="AV206" s="13" t="s">
        <v>90</v>
      </c>
      <c r="AW206" s="13" t="s">
        <v>35</v>
      </c>
      <c r="AX206" s="13" t="s">
        <v>88</v>
      </c>
      <c r="AY206" s="217" t="s">
        <v>161</v>
      </c>
    </row>
    <row r="207" spans="1:65" s="2" customFormat="1" ht="24.15" customHeight="1">
      <c r="A207" s="35"/>
      <c r="B207" s="36"/>
      <c r="C207" s="188" t="s">
        <v>321</v>
      </c>
      <c r="D207" s="188" t="s">
        <v>164</v>
      </c>
      <c r="E207" s="189" t="s">
        <v>956</v>
      </c>
      <c r="F207" s="190" t="s">
        <v>957</v>
      </c>
      <c r="G207" s="191" t="s">
        <v>176</v>
      </c>
      <c r="H207" s="192">
        <v>340.7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45</v>
      </c>
      <c r="O207" s="72"/>
      <c r="P207" s="198">
        <f>O207*H207</f>
        <v>0</v>
      </c>
      <c r="Q207" s="198">
        <v>3.0000000000000001E-5</v>
      </c>
      <c r="R207" s="198">
        <f>Q207*H207</f>
        <v>1.0220999999999999E-2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260</v>
      </c>
      <c r="AT207" s="200" t="s">
        <v>164</v>
      </c>
      <c r="AU207" s="200" t="s">
        <v>90</v>
      </c>
      <c r="AY207" s="18" t="s">
        <v>161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88</v>
      </c>
      <c r="BK207" s="201">
        <f>ROUND(I207*H207,2)</f>
        <v>0</v>
      </c>
      <c r="BL207" s="18" t="s">
        <v>260</v>
      </c>
      <c r="BM207" s="200" t="s">
        <v>1575</v>
      </c>
    </row>
    <row r="208" spans="1:65" s="2" customFormat="1" ht="19.2">
      <c r="A208" s="35"/>
      <c r="B208" s="36"/>
      <c r="C208" s="37"/>
      <c r="D208" s="202" t="s">
        <v>170</v>
      </c>
      <c r="E208" s="37"/>
      <c r="F208" s="203" t="s">
        <v>959</v>
      </c>
      <c r="G208" s="37"/>
      <c r="H208" s="37"/>
      <c r="I208" s="204"/>
      <c r="J208" s="37"/>
      <c r="K208" s="37"/>
      <c r="L208" s="40"/>
      <c r="M208" s="205"/>
      <c r="N208" s="206"/>
      <c r="O208" s="72"/>
      <c r="P208" s="72"/>
      <c r="Q208" s="72"/>
      <c r="R208" s="72"/>
      <c r="S208" s="72"/>
      <c r="T208" s="73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170</v>
      </c>
      <c r="AU208" s="18" t="s">
        <v>90</v>
      </c>
    </row>
    <row r="209" spans="1:65" s="13" customFormat="1" ht="10.199999999999999">
      <c r="B209" s="207"/>
      <c r="C209" s="208"/>
      <c r="D209" s="202" t="s">
        <v>172</v>
      </c>
      <c r="E209" s="209" t="s">
        <v>1</v>
      </c>
      <c r="F209" s="210" t="s">
        <v>1574</v>
      </c>
      <c r="G209" s="208"/>
      <c r="H209" s="211">
        <v>170.35</v>
      </c>
      <c r="I209" s="212"/>
      <c r="J209" s="208"/>
      <c r="K209" s="208"/>
      <c r="L209" s="213"/>
      <c r="M209" s="214"/>
      <c r="N209" s="215"/>
      <c r="O209" s="215"/>
      <c r="P209" s="215"/>
      <c r="Q209" s="215"/>
      <c r="R209" s="215"/>
      <c r="S209" s="215"/>
      <c r="T209" s="216"/>
      <c r="AT209" s="217" t="s">
        <v>172</v>
      </c>
      <c r="AU209" s="217" t="s">
        <v>90</v>
      </c>
      <c r="AV209" s="13" t="s">
        <v>90</v>
      </c>
      <c r="AW209" s="13" t="s">
        <v>35</v>
      </c>
      <c r="AX209" s="13" t="s">
        <v>88</v>
      </c>
      <c r="AY209" s="217" t="s">
        <v>161</v>
      </c>
    </row>
    <row r="210" spans="1:65" s="13" customFormat="1" ht="10.199999999999999">
      <c r="B210" s="207"/>
      <c r="C210" s="208"/>
      <c r="D210" s="202" t="s">
        <v>172</v>
      </c>
      <c r="E210" s="208"/>
      <c r="F210" s="210" t="s">
        <v>1576</v>
      </c>
      <c r="G210" s="208"/>
      <c r="H210" s="211">
        <v>340.7</v>
      </c>
      <c r="I210" s="212"/>
      <c r="J210" s="208"/>
      <c r="K210" s="208"/>
      <c r="L210" s="213"/>
      <c r="M210" s="214"/>
      <c r="N210" s="215"/>
      <c r="O210" s="215"/>
      <c r="P210" s="215"/>
      <c r="Q210" s="215"/>
      <c r="R210" s="215"/>
      <c r="S210" s="215"/>
      <c r="T210" s="216"/>
      <c r="AT210" s="217" t="s">
        <v>172</v>
      </c>
      <c r="AU210" s="217" t="s">
        <v>90</v>
      </c>
      <c r="AV210" s="13" t="s">
        <v>90</v>
      </c>
      <c r="AW210" s="13" t="s">
        <v>4</v>
      </c>
      <c r="AX210" s="13" t="s">
        <v>88</v>
      </c>
      <c r="AY210" s="217" t="s">
        <v>161</v>
      </c>
    </row>
    <row r="211" spans="1:65" s="2" customFormat="1" ht="33" customHeight="1">
      <c r="A211" s="35"/>
      <c r="B211" s="36"/>
      <c r="C211" s="188" t="s">
        <v>330</v>
      </c>
      <c r="D211" s="188" t="s">
        <v>164</v>
      </c>
      <c r="E211" s="189" t="s">
        <v>961</v>
      </c>
      <c r="F211" s="190" t="s">
        <v>962</v>
      </c>
      <c r="G211" s="191" t="s">
        <v>176</v>
      </c>
      <c r="H211" s="192">
        <v>170.35</v>
      </c>
      <c r="I211" s="193"/>
      <c r="J211" s="194">
        <f>ROUND(I211*H211,2)</f>
        <v>0</v>
      </c>
      <c r="K211" s="195"/>
      <c r="L211" s="40"/>
      <c r="M211" s="196" t="s">
        <v>1</v>
      </c>
      <c r="N211" s="197" t="s">
        <v>45</v>
      </c>
      <c r="O211" s="72"/>
      <c r="P211" s="198">
        <f>O211*H211</f>
        <v>0</v>
      </c>
      <c r="Q211" s="198">
        <v>4.5500000000000002E-3</v>
      </c>
      <c r="R211" s="198">
        <f>Q211*H211</f>
        <v>0.77509249999999996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260</v>
      </c>
      <c r="AT211" s="200" t="s">
        <v>164</v>
      </c>
      <c r="AU211" s="200" t="s">
        <v>90</v>
      </c>
      <c r="AY211" s="18" t="s">
        <v>161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88</v>
      </c>
      <c r="BK211" s="201">
        <f>ROUND(I211*H211,2)</f>
        <v>0</v>
      </c>
      <c r="BL211" s="18" t="s">
        <v>260</v>
      </c>
      <c r="BM211" s="200" t="s">
        <v>1577</v>
      </c>
    </row>
    <row r="212" spans="1:65" s="2" customFormat="1" ht="28.8">
      <c r="A212" s="35"/>
      <c r="B212" s="36"/>
      <c r="C212" s="37"/>
      <c r="D212" s="202" t="s">
        <v>170</v>
      </c>
      <c r="E212" s="37"/>
      <c r="F212" s="203" t="s">
        <v>964</v>
      </c>
      <c r="G212" s="37"/>
      <c r="H212" s="37"/>
      <c r="I212" s="204"/>
      <c r="J212" s="37"/>
      <c r="K212" s="37"/>
      <c r="L212" s="40"/>
      <c r="M212" s="205"/>
      <c r="N212" s="206"/>
      <c r="O212" s="72"/>
      <c r="P212" s="72"/>
      <c r="Q212" s="72"/>
      <c r="R212" s="72"/>
      <c r="S212" s="72"/>
      <c r="T212" s="73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170</v>
      </c>
      <c r="AU212" s="18" t="s">
        <v>90</v>
      </c>
    </row>
    <row r="213" spans="1:65" s="13" customFormat="1" ht="10.199999999999999">
      <c r="B213" s="207"/>
      <c r="C213" s="208"/>
      <c r="D213" s="202" t="s">
        <v>172</v>
      </c>
      <c r="E213" s="209" t="s">
        <v>1</v>
      </c>
      <c r="F213" s="210" t="s">
        <v>1574</v>
      </c>
      <c r="G213" s="208"/>
      <c r="H213" s="211">
        <v>170.35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172</v>
      </c>
      <c r="AU213" s="217" t="s">
        <v>90</v>
      </c>
      <c r="AV213" s="13" t="s">
        <v>90</v>
      </c>
      <c r="AW213" s="13" t="s">
        <v>35</v>
      </c>
      <c r="AX213" s="13" t="s">
        <v>88</v>
      </c>
      <c r="AY213" s="217" t="s">
        <v>161</v>
      </c>
    </row>
    <row r="214" spans="1:65" s="2" customFormat="1" ht="21.75" customHeight="1">
      <c r="A214" s="35"/>
      <c r="B214" s="36"/>
      <c r="C214" s="188" t="s">
        <v>335</v>
      </c>
      <c r="D214" s="188" t="s">
        <v>164</v>
      </c>
      <c r="E214" s="189" t="s">
        <v>966</v>
      </c>
      <c r="F214" s="190" t="s">
        <v>967</v>
      </c>
      <c r="G214" s="191" t="s">
        <v>176</v>
      </c>
      <c r="H214" s="192">
        <v>170.35</v>
      </c>
      <c r="I214" s="193"/>
      <c r="J214" s="194">
        <f>ROUND(I214*H214,2)</f>
        <v>0</v>
      </c>
      <c r="K214" s="195"/>
      <c r="L214" s="40"/>
      <c r="M214" s="196" t="s">
        <v>1</v>
      </c>
      <c r="N214" s="197" t="s">
        <v>45</v>
      </c>
      <c r="O214" s="72"/>
      <c r="P214" s="198">
        <f>O214*H214</f>
        <v>0</v>
      </c>
      <c r="Q214" s="198">
        <v>2.9999999999999997E-4</v>
      </c>
      <c r="R214" s="198">
        <f>Q214*H214</f>
        <v>5.1104999999999991E-2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260</v>
      </c>
      <c r="AT214" s="200" t="s">
        <v>164</v>
      </c>
      <c r="AU214" s="200" t="s">
        <v>90</v>
      </c>
      <c r="AY214" s="18" t="s">
        <v>161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88</v>
      </c>
      <c r="BK214" s="201">
        <f>ROUND(I214*H214,2)</f>
        <v>0</v>
      </c>
      <c r="BL214" s="18" t="s">
        <v>260</v>
      </c>
      <c r="BM214" s="200" t="s">
        <v>1578</v>
      </c>
    </row>
    <row r="215" spans="1:65" s="2" customFormat="1" ht="19.2">
      <c r="A215" s="35"/>
      <c r="B215" s="36"/>
      <c r="C215" s="37"/>
      <c r="D215" s="202" t="s">
        <v>170</v>
      </c>
      <c r="E215" s="37"/>
      <c r="F215" s="203" t="s">
        <v>969</v>
      </c>
      <c r="G215" s="37"/>
      <c r="H215" s="37"/>
      <c r="I215" s="204"/>
      <c r="J215" s="37"/>
      <c r="K215" s="37"/>
      <c r="L215" s="40"/>
      <c r="M215" s="205"/>
      <c r="N215" s="206"/>
      <c r="O215" s="72"/>
      <c r="P215" s="72"/>
      <c r="Q215" s="72"/>
      <c r="R215" s="72"/>
      <c r="S215" s="72"/>
      <c r="T215" s="73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170</v>
      </c>
      <c r="AU215" s="18" t="s">
        <v>90</v>
      </c>
    </row>
    <row r="216" spans="1:65" s="13" customFormat="1" ht="10.199999999999999">
      <c r="B216" s="207"/>
      <c r="C216" s="208"/>
      <c r="D216" s="202" t="s">
        <v>172</v>
      </c>
      <c r="E216" s="209" t="s">
        <v>1</v>
      </c>
      <c r="F216" s="210" t="s">
        <v>1574</v>
      </c>
      <c r="G216" s="208"/>
      <c r="H216" s="211">
        <v>170.35</v>
      </c>
      <c r="I216" s="212"/>
      <c r="J216" s="208"/>
      <c r="K216" s="208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172</v>
      </c>
      <c r="AU216" s="217" t="s">
        <v>90</v>
      </c>
      <c r="AV216" s="13" t="s">
        <v>90</v>
      </c>
      <c r="AW216" s="13" t="s">
        <v>35</v>
      </c>
      <c r="AX216" s="13" t="s">
        <v>88</v>
      </c>
      <c r="AY216" s="217" t="s">
        <v>161</v>
      </c>
    </row>
    <row r="217" spans="1:65" s="2" customFormat="1" ht="44.25" customHeight="1">
      <c r="A217" s="35"/>
      <c r="B217" s="36"/>
      <c r="C217" s="229" t="s">
        <v>343</v>
      </c>
      <c r="D217" s="229" t="s">
        <v>290</v>
      </c>
      <c r="E217" s="230" t="s">
        <v>971</v>
      </c>
      <c r="F217" s="231" t="s">
        <v>972</v>
      </c>
      <c r="G217" s="232" t="s">
        <v>176</v>
      </c>
      <c r="H217" s="233">
        <v>187.38499999999999</v>
      </c>
      <c r="I217" s="234"/>
      <c r="J217" s="235">
        <f>ROUND(I217*H217,2)</f>
        <v>0</v>
      </c>
      <c r="K217" s="236"/>
      <c r="L217" s="237"/>
      <c r="M217" s="238" t="s">
        <v>1</v>
      </c>
      <c r="N217" s="239" t="s">
        <v>45</v>
      </c>
      <c r="O217" s="72"/>
      <c r="P217" s="198">
        <f>O217*H217</f>
        <v>0</v>
      </c>
      <c r="Q217" s="198">
        <v>5.1000000000000004E-3</v>
      </c>
      <c r="R217" s="198">
        <f>Q217*H217</f>
        <v>0.9556635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357</v>
      </c>
      <c r="AT217" s="200" t="s">
        <v>290</v>
      </c>
      <c r="AU217" s="200" t="s">
        <v>90</v>
      </c>
      <c r="AY217" s="18" t="s">
        <v>161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88</v>
      </c>
      <c r="BK217" s="201">
        <f>ROUND(I217*H217,2)</f>
        <v>0</v>
      </c>
      <c r="BL217" s="18" t="s">
        <v>260</v>
      </c>
      <c r="BM217" s="200" t="s">
        <v>1579</v>
      </c>
    </row>
    <row r="218" spans="1:65" s="2" customFormat="1" ht="28.8">
      <c r="A218" s="35"/>
      <c r="B218" s="36"/>
      <c r="C218" s="37"/>
      <c r="D218" s="202" t="s">
        <v>170</v>
      </c>
      <c r="E218" s="37"/>
      <c r="F218" s="203" t="s">
        <v>972</v>
      </c>
      <c r="G218" s="37"/>
      <c r="H218" s="37"/>
      <c r="I218" s="204"/>
      <c r="J218" s="37"/>
      <c r="K218" s="37"/>
      <c r="L218" s="40"/>
      <c r="M218" s="205"/>
      <c r="N218" s="206"/>
      <c r="O218" s="72"/>
      <c r="P218" s="72"/>
      <c r="Q218" s="72"/>
      <c r="R218" s="72"/>
      <c r="S218" s="72"/>
      <c r="T218" s="73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170</v>
      </c>
      <c r="AU218" s="18" t="s">
        <v>90</v>
      </c>
    </row>
    <row r="219" spans="1:65" s="13" customFormat="1" ht="10.199999999999999">
      <c r="B219" s="207"/>
      <c r="C219" s="208"/>
      <c r="D219" s="202" t="s">
        <v>172</v>
      </c>
      <c r="E219" s="208"/>
      <c r="F219" s="210" t="s">
        <v>1580</v>
      </c>
      <c r="G219" s="208"/>
      <c r="H219" s="211">
        <v>187.38499999999999</v>
      </c>
      <c r="I219" s="212"/>
      <c r="J219" s="208"/>
      <c r="K219" s="208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172</v>
      </c>
      <c r="AU219" s="217" t="s">
        <v>90</v>
      </c>
      <c r="AV219" s="13" t="s">
        <v>90</v>
      </c>
      <c r="AW219" s="13" t="s">
        <v>4</v>
      </c>
      <c r="AX219" s="13" t="s">
        <v>88</v>
      </c>
      <c r="AY219" s="217" t="s">
        <v>161</v>
      </c>
    </row>
    <row r="220" spans="1:65" s="2" customFormat="1" ht="16.5" customHeight="1">
      <c r="A220" s="35"/>
      <c r="B220" s="36"/>
      <c r="C220" s="188" t="s">
        <v>348</v>
      </c>
      <c r="D220" s="188" t="s">
        <v>164</v>
      </c>
      <c r="E220" s="189" t="s">
        <v>976</v>
      </c>
      <c r="F220" s="190" t="s">
        <v>977</v>
      </c>
      <c r="G220" s="191" t="s">
        <v>211</v>
      </c>
      <c r="H220" s="192">
        <v>105</v>
      </c>
      <c r="I220" s="193"/>
      <c r="J220" s="194">
        <f>ROUND(I220*H220,2)</f>
        <v>0</v>
      </c>
      <c r="K220" s="195"/>
      <c r="L220" s="40"/>
      <c r="M220" s="196" t="s">
        <v>1</v>
      </c>
      <c r="N220" s="197" t="s">
        <v>45</v>
      </c>
      <c r="O220" s="72"/>
      <c r="P220" s="198">
        <f>O220*H220</f>
        <v>0</v>
      </c>
      <c r="Q220" s="198">
        <v>1.0000000000000001E-5</v>
      </c>
      <c r="R220" s="198">
        <f>Q220*H220</f>
        <v>1.0500000000000002E-3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260</v>
      </c>
      <c r="AT220" s="200" t="s">
        <v>164</v>
      </c>
      <c r="AU220" s="200" t="s">
        <v>90</v>
      </c>
      <c r="AY220" s="18" t="s">
        <v>161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88</v>
      </c>
      <c r="BK220" s="201">
        <f>ROUND(I220*H220,2)</f>
        <v>0</v>
      </c>
      <c r="BL220" s="18" t="s">
        <v>260</v>
      </c>
      <c r="BM220" s="200" t="s">
        <v>1581</v>
      </c>
    </row>
    <row r="221" spans="1:65" s="2" customFormat="1" ht="10.199999999999999">
      <c r="A221" s="35"/>
      <c r="B221" s="36"/>
      <c r="C221" s="37"/>
      <c r="D221" s="202" t="s">
        <v>170</v>
      </c>
      <c r="E221" s="37"/>
      <c r="F221" s="203" t="s">
        <v>979</v>
      </c>
      <c r="G221" s="37"/>
      <c r="H221" s="37"/>
      <c r="I221" s="204"/>
      <c r="J221" s="37"/>
      <c r="K221" s="37"/>
      <c r="L221" s="40"/>
      <c r="M221" s="205"/>
      <c r="N221" s="206"/>
      <c r="O221" s="72"/>
      <c r="P221" s="72"/>
      <c r="Q221" s="72"/>
      <c r="R221" s="72"/>
      <c r="S221" s="72"/>
      <c r="T221" s="73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170</v>
      </c>
      <c r="AU221" s="18" t="s">
        <v>90</v>
      </c>
    </row>
    <row r="222" spans="1:65" s="2" customFormat="1" ht="16.5" customHeight="1">
      <c r="A222" s="35"/>
      <c r="B222" s="36"/>
      <c r="C222" s="229" t="s">
        <v>357</v>
      </c>
      <c r="D222" s="229" t="s">
        <v>290</v>
      </c>
      <c r="E222" s="230" t="s">
        <v>986</v>
      </c>
      <c r="F222" s="231" t="s">
        <v>987</v>
      </c>
      <c r="G222" s="232" t="s">
        <v>211</v>
      </c>
      <c r="H222" s="233">
        <v>119.324</v>
      </c>
      <c r="I222" s="234"/>
      <c r="J222" s="235">
        <f>ROUND(I222*H222,2)</f>
        <v>0</v>
      </c>
      <c r="K222" s="236"/>
      <c r="L222" s="237"/>
      <c r="M222" s="238" t="s">
        <v>1</v>
      </c>
      <c r="N222" s="239" t="s">
        <v>45</v>
      </c>
      <c r="O222" s="72"/>
      <c r="P222" s="198">
        <f>O222*H222</f>
        <v>0</v>
      </c>
      <c r="Q222" s="198">
        <v>2.9999999999999997E-4</v>
      </c>
      <c r="R222" s="198">
        <f>Q222*H222</f>
        <v>3.5797199999999994E-2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357</v>
      </c>
      <c r="AT222" s="200" t="s">
        <v>290</v>
      </c>
      <c r="AU222" s="200" t="s">
        <v>90</v>
      </c>
      <c r="AY222" s="18" t="s">
        <v>161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88</v>
      </c>
      <c r="BK222" s="201">
        <f>ROUND(I222*H222,2)</f>
        <v>0</v>
      </c>
      <c r="BL222" s="18" t="s">
        <v>260</v>
      </c>
      <c r="BM222" s="200" t="s">
        <v>1582</v>
      </c>
    </row>
    <row r="223" spans="1:65" s="2" customFormat="1" ht="10.199999999999999">
      <c r="A223" s="35"/>
      <c r="B223" s="36"/>
      <c r="C223" s="37"/>
      <c r="D223" s="202" t="s">
        <v>170</v>
      </c>
      <c r="E223" s="37"/>
      <c r="F223" s="203" t="s">
        <v>987</v>
      </c>
      <c r="G223" s="37"/>
      <c r="H223" s="37"/>
      <c r="I223" s="204"/>
      <c r="J223" s="37"/>
      <c r="K223" s="37"/>
      <c r="L223" s="40"/>
      <c r="M223" s="205"/>
      <c r="N223" s="206"/>
      <c r="O223" s="72"/>
      <c r="P223" s="72"/>
      <c r="Q223" s="72"/>
      <c r="R223" s="72"/>
      <c r="S223" s="72"/>
      <c r="T223" s="73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170</v>
      </c>
      <c r="AU223" s="18" t="s">
        <v>90</v>
      </c>
    </row>
    <row r="224" spans="1:65" s="13" customFormat="1" ht="10.199999999999999">
      <c r="B224" s="207"/>
      <c r="C224" s="208"/>
      <c r="D224" s="202" t="s">
        <v>172</v>
      </c>
      <c r="E224" s="208"/>
      <c r="F224" s="210" t="s">
        <v>1583</v>
      </c>
      <c r="G224" s="208"/>
      <c r="H224" s="211">
        <v>119.324</v>
      </c>
      <c r="I224" s="212"/>
      <c r="J224" s="208"/>
      <c r="K224" s="208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172</v>
      </c>
      <c r="AU224" s="217" t="s">
        <v>90</v>
      </c>
      <c r="AV224" s="13" t="s">
        <v>90</v>
      </c>
      <c r="AW224" s="13" t="s">
        <v>4</v>
      </c>
      <c r="AX224" s="13" t="s">
        <v>88</v>
      </c>
      <c r="AY224" s="217" t="s">
        <v>161</v>
      </c>
    </row>
    <row r="225" spans="1:65" s="2" customFormat="1" ht="24.15" customHeight="1">
      <c r="A225" s="35"/>
      <c r="B225" s="36"/>
      <c r="C225" s="188" t="s">
        <v>366</v>
      </c>
      <c r="D225" s="188" t="s">
        <v>164</v>
      </c>
      <c r="E225" s="189" t="s">
        <v>991</v>
      </c>
      <c r="F225" s="190" t="s">
        <v>992</v>
      </c>
      <c r="G225" s="191" t="s">
        <v>655</v>
      </c>
      <c r="H225" s="261"/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45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260</v>
      </c>
      <c r="AT225" s="200" t="s">
        <v>164</v>
      </c>
      <c r="AU225" s="200" t="s">
        <v>90</v>
      </c>
      <c r="AY225" s="18" t="s">
        <v>161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88</v>
      </c>
      <c r="BK225" s="201">
        <f>ROUND(I225*H225,2)</f>
        <v>0</v>
      </c>
      <c r="BL225" s="18" t="s">
        <v>260</v>
      </c>
      <c r="BM225" s="200" t="s">
        <v>1584</v>
      </c>
    </row>
    <row r="226" spans="1:65" s="2" customFormat="1" ht="28.8">
      <c r="A226" s="35"/>
      <c r="B226" s="36"/>
      <c r="C226" s="37"/>
      <c r="D226" s="202" t="s">
        <v>170</v>
      </c>
      <c r="E226" s="37"/>
      <c r="F226" s="203" t="s">
        <v>994</v>
      </c>
      <c r="G226" s="37"/>
      <c r="H226" s="37"/>
      <c r="I226" s="204"/>
      <c r="J226" s="37"/>
      <c r="K226" s="37"/>
      <c r="L226" s="40"/>
      <c r="M226" s="266"/>
      <c r="N226" s="267"/>
      <c r="O226" s="268"/>
      <c r="P226" s="268"/>
      <c r="Q226" s="268"/>
      <c r="R226" s="268"/>
      <c r="S226" s="268"/>
      <c r="T226" s="26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170</v>
      </c>
      <c r="AU226" s="18" t="s">
        <v>90</v>
      </c>
    </row>
    <row r="227" spans="1:65" s="2" customFormat="1" ht="6.9" customHeight="1">
      <c r="A227" s="35"/>
      <c r="B227" s="55"/>
      <c r="C227" s="56"/>
      <c r="D227" s="56"/>
      <c r="E227" s="56"/>
      <c r="F227" s="56"/>
      <c r="G227" s="56"/>
      <c r="H227" s="56"/>
      <c r="I227" s="56"/>
      <c r="J227" s="56"/>
      <c r="K227" s="56"/>
      <c r="L227" s="40"/>
      <c r="M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</row>
  </sheetData>
  <sheetProtection algorithmName="SHA-512" hashValue="LcY3d7l5VB9Wr5UeKMx9RaLHGXAbgnlR2forO/Z9vn9XaLcStAXuK6AqJtfzVAVFUKPBgl9Qk3J3jo1pWqBvbA==" saltValue="7aLbAUfCGTh+qoE85C+jVhz08MVrI4pbJvE8jR5X5EAti6H9J8Yxj/Y/eqUW64AnvQHJjQHbDL+G8Udjb8E8CA==" spinCount="100000" sheet="1" objects="1" scenarios="1" formatColumns="0" formatRows="0" autoFilter="0"/>
  <autoFilter ref="C121:K22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105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3" t="s">
        <v>1585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ROUND((SUM(BE122:BE207)),  2)</f>
        <v>0</v>
      </c>
      <c r="G33" s="35"/>
      <c r="H33" s="35"/>
      <c r="I33" s="125">
        <v>0.21</v>
      </c>
      <c r="J33" s="124">
        <f>ROUND(((SUM(BE122:BE207))*I33),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ROUND((SUM(BF122:BF207)),  2)</f>
        <v>0</v>
      </c>
      <c r="G34" s="35"/>
      <c r="H34" s="35"/>
      <c r="I34" s="125">
        <v>0.12</v>
      </c>
      <c r="J34" s="124">
        <f>ROUND(((SUM(BF122:BF207))*I34),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ROUND((SUM(BG122:BG207)),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ROUND((SUM(BH122:BH207)),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ROUND((SUM(BI122:BI207)),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0" t="str">
        <f>E9</f>
        <v>SO-09 - Stávající objekt - STARÁ FARA – elektroinstalace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1586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9" customFormat="1" ht="24.9" customHeight="1">
      <c r="B98" s="148"/>
      <c r="C98" s="149"/>
      <c r="D98" s="150" t="s">
        <v>1587</v>
      </c>
      <c r="E98" s="151"/>
      <c r="F98" s="151"/>
      <c r="G98" s="151"/>
      <c r="H98" s="151"/>
      <c r="I98" s="151"/>
      <c r="J98" s="152">
        <f>J130</f>
        <v>0</v>
      </c>
      <c r="K98" s="149"/>
      <c r="L98" s="153"/>
    </row>
    <row r="99" spans="1:31" s="9" customFormat="1" ht="24.9" customHeight="1">
      <c r="B99" s="148"/>
      <c r="C99" s="149"/>
      <c r="D99" s="150" t="s">
        <v>1588</v>
      </c>
      <c r="E99" s="151"/>
      <c r="F99" s="151"/>
      <c r="G99" s="151"/>
      <c r="H99" s="151"/>
      <c r="I99" s="151"/>
      <c r="J99" s="152">
        <f>J145</f>
        <v>0</v>
      </c>
      <c r="K99" s="149"/>
      <c r="L99" s="153"/>
    </row>
    <row r="100" spans="1:31" s="9" customFormat="1" ht="24.9" customHeight="1">
      <c r="B100" s="148"/>
      <c r="C100" s="149"/>
      <c r="D100" s="150" t="s">
        <v>1589</v>
      </c>
      <c r="E100" s="151"/>
      <c r="F100" s="151"/>
      <c r="G100" s="151"/>
      <c r="H100" s="151"/>
      <c r="I100" s="151"/>
      <c r="J100" s="152">
        <f>J172</f>
        <v>0</v>
      </c>
      <c r="K100" s="149"/>
      <c r="L100" s="153"/>
    </row>
    <row r="101" spans="1:31" s="9" customFormat="1" ht="24.9" customHeight="1">
      <c r="B101" s="148"/>
      <c r="C101" s="149"/>
      <c r="D101" s="150" t="s">
        <v>1590</v>
      </c>
      <c r="E101" s="151"/>
      <c r="F101" s="151"/>
      <c r="G101" s="151"/>
      <c r="H101" s="151"/>
      <c r="I101" s="151"/>
      <c r="J101" s="152">
        <f>J187</f>
        <v>0</v>
      </c>
      <c r="K101" s="149"/>
      <c r="L101" s="153"/>
    </row>
    <row r="102" spans="1:31" s="9" customFormat="1" ht="24.9" customHeight="1">
      <c r="B102" s="148"/>
      <c r="C102" s="149"/>
      <c r="D102" s="150" t="s">
        <v>1591</v>
      </c>
      <c r="E102" s="151"/>
      <c r="F102" s="151"/>
      <c r="G102" s="151"/>
      <c r="H102" s="151"/>
      <c r="I102" s="151"/>
      <c r="J102" s="152">
        <f>J199</f>
        <v>0</v>
      </c>
      <c r="K102" s="149"/>
      <c r="L102" s="153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8" t="str">
        <f>E7</f>
        <v>Fara Velká Bíteš, přístavba farního sálu</v>
      </c>
      <c r="F112" s="319"/>
      <c r="G112" s="319"/>
      <c r="H112" s="319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0" t="str">
        <f>E9</f>
        <v>SO-09 - Stávající objekt - STARÁ FARA – elektroinstalace</v>
      </c>
      <c r="F114" s="320"/>
      <c r="G114" s="320"/>
      <c r="H114" s="320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Kostelní 71, Velká Bíteš, č.p. 102, 103</v>
      </c>
      <c r="G116" s="37"/>
      <c r="H116" s="37"/>
      <c r="I116" s="30" t="s">
        <v>22</v>
      </c>
      <c r="J116" s="67" t="str">
        <f>IF(J12="","",J12)</f>
        <v>4. 2. 2025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25.65" customHeight="1">
      <c r="A118" s="35"/>
      <c r="B118" s="36"/>
      <c r="C118" s="30" t="s">
        <v>24</v>
      </c>
      <c r="D118" s="37"/>
      <c r="E118" s="37"/>
      <c r="F118" s="28" t="str">
        <f>E15</f>
        <v>Římskokatolická farnost Velká Bíteš</v>
      </c>
      <c r="G118" s="37"/>
      <c r="H118" s="37"/>
      <c r="I118" s="30" t="s">
        <v>31</v>
      </c>
      <c r="J118" s="33" t="str">
        <f>E21</f>
        <v>A77 architektonický ateliér Brno,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36</v>
      </c>
      <c r="J119" s="33" t="str">
        <f>E24</f>
        <v>Ing. Ladislav Kopecký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147</v>
      </c>
      <c r="D121" s="163" t="s">
        <v>65</v>
      </c>
      <c r="E121" s="163" t="s">
        <v>61</v>
      </c>
      <c r="F121" s="163" t="s">
        <v>62</v>
      </c>
      <c r="G121" s="163" t="s">
        <v>148</v>
      </c>
      <c r="H121" s="163" t="s">
        <v>149</v>
      </c>
      <c r="I121" s="163" t="s">
        <v>150</v>
      </c>
      <c r="J121" s="164" t="s">
        <v>120</v>
      </c>
      <c r="K121" s="165" t="s">
        <v>151</v>
      </c>
      <c r="L121" s="166"/>
      <c r="M121" s="76" t="s">
        <v>1</v>
      </c>
      <c r="N121" s="77" t="s">
        <v>44</v>
      </c>
      <c r="O121" s="77" t="s">
        <v>152</v>
      </c>
      <c r="P121" s="77" t="s">
        <v>153</v>
      </c>
      <c r="Q121" s="77" t="s">
        <v>154</v>
      </c>
      <c r="R121" s="77" t="s">
        <v>155</v>
      </c>
      <c r="S121" s="77" t="s">
        <v>156</v>
      </c>
      <c r="T121" s="78" t="s">
        <v>157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8" customHeight="1">
      <c r="A122" s="35"/>
      <c r="B122" s="36"/>
      <c r="C122" s="83" t="s">
        <v>158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P123+P130+P145+P172+P187+P199</f>
        <v>0</v>
      </c>
      <c r="Q122" s="80"/>
      <c r="R122" s="169">
        <f>R123+R130+R145+R172+R187+R199</f>
        <v>0</v>
      </c>
      <c r="S122" s="80"/>
      <c r="T122" s="170">
        <f>T123+T130+T145+T172+T187+T199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79</v>
      </c>
      <c r="AU122" s="18" t="s">
        <v>122</v>
      </c>
      <c r="BK122" s="171">
        <f>BK123+BK130+BK145+BK172+BK187+BK199</f>
        <v>0</v>
      </c>
    </row>
    <row r="123" spans="1:65" s="12" customFormat="1" ht="25.95" customHeight="1">
      <c r="B123" s="172"/>
      <c r="C123" s="173"/>
      <c r="D123" s="174" t="s">
        <v>79</v>
      </c>
      <c r="E123" s="175" t="s">
        <v>1085</v>
      </c>
      <c r="F123" s="175" t="s">
        <v>1592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SUM(P124:P129)</f>
        <v>0</v>
      </c>
      <c r="Q123" s="180"/>
      <c r="R123" s="181">
        <f>SUM(R124:R129)</f>
        <v>0</v>
      </c>
      <c r="S123" s="180"/>
      <c r="T123" s="182">
        <f>SUM(T124:T129)</f>
        <v>0</v>
      </c>
      <c r="AR123" s="183" t="s">
        <v>88</v>
      </c>
      <c r="AT123" s="184" t="s">
        <v>79</v>
      </c>
      <c r="AU123" s="184" t="s">
        <v>80</v>
      </c>
      <c r="AY123" s="183" t="s">
        <v>161</v>
      </c>
      <c r="BK123" s="185">
        <f>SUM(BK124:BK129)</f>
        <v>0</v>
      </c>
    </row>
    <row r="124" spans="1:65" s="2" customFormat="1" ht="16.5" customHeight="1">
      <c r="A124" s="35"/>
      <c r="B124" s="36"/>
      <c r="C124" s="188" t="s">
        <v>88</v>
      </c>
      <c r="D124" s="188" t="s">
        <v>164</v>
      </c>
      <c r="E124" s="189" t="s">
        <v>1087</v>
      </c>
      <c r="F124" s="190" t="s">
        <v>1593</v>
      </c>
      <c r="G124" s="191" t="s">
        <v>293</v>
      </c>
      <c r="H124" s="192">
        <v>1</v>
      </c>
      <c r="I124" s="193"/>
      <c r="J124" s="194">
        <f>ROUND(I124*H124,2)</f>
        <v>0</v>
      </c>
      <c r="K124" s="195"/>
      <c r="L124" s="40"/>
      <c r="M124" s="196" t="s">
        <v>1</v>
      </c>
      <c r="N124" s="197" t="s">
        <v>45</v>
      </c>
      <c r="O124" s="72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168</v>
      </c>
      <c r="AT124" s="200" t="s">
        <v>164</v>
      </c>
      <c r="AU124" s="200" t="s">
        <v>88</v>
      </c>
      <c r="AY124" s="18" t="s">
        <v>161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88</v>
      </c>
      <c r="BK124" s="201">
        <f>ROUND(I124*H124,2)</f>
        <v>0</v>
      </c>
      <c r="BL124" s="18" t="s">
        <v>168</v>
      </c>
      <c r="BM124" s="200" t="s">
        <v>1594</v>
      </c>
    </row>
    <row r="125" spans="1:65" s="2" customFormat="1" ht="10.199999999999999">
      <c r="A125" s="35"/>
      <c r="B125" s="36"/>
      <c r="C125" s="37"/>
      <c r="D125" s="202" t="s">
        <v>170</v>
      </c>
      <c r="E125" s="37"/>
      <c r="F125" s="203" t="s">
        <v>1593</v>
      </c>
      <c r="G125" s="37"/>
      <c r="H125" s="37"/>
      <c r="I125" s="204"/>
      <c r="J125" s="37"/>
      <c r="K125" s="37"/>
      <c r="L125" s="40"/>
      <c r="M125" s="205"/>
      <c r="N125" s="206"/>
      <c r="O125" s="72"/>
      <c r="P125" s="72"/>
      <c r="Q125" s="72"/>
      <c r="R125" s="72"/>
      <c r="S125" s="72"/>
      <c r="T125" s="73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170</v>
      </c>
      <c r="AU125" s="18" t="s">
        <v>88</v>
      </c>
    </row>
    <row r="126" spans="1:65" s="2" customFormat="1" ht="16.5" customHeight="1">
      <c r="A126" s="35"/>
      <c r="B126" s="36"/>
      <c r="C126" s="188" t="s">
        <v>90</v>
      </c>
      <c r="D126" s="188" t="s">
        <v>164</v>
      </c>
      <c r="E126" s="189" t="s">
        <v>1090</v>
      </c>
      <c r="F126" s="190" t="s">
        <v>1595</v>
      </c>
      <c r="G126" s="191" t="s">
        <v>293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168</v>
      </c>
      <c r="AT126" s="200" t="s">
        <v>164</v>
      </c>
      <c r="AU126" s="200" t="s">
        <v>88</v>
      </c>
      <c r="AY126" s="18" t="s">
        <v>161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168</v>
      </c>
      <c r="BM126" s="200" t="s">
        <v>1596</v>
      </c>
    </row>
    <row r="127" spans="1:65" s="2" customFormat="1" ht="10.199999999999999">
      <c r="A127" s="35"/>
      <c r="B127" s="36"/>
      <c r="C127" s="37"/>
      <c r="D127" s="202" t="s">
        <v>170</v>
      </c>
      <c r="E127" s="37"/>
      <c r="F127" s="203" t="s">
        <v>1595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170</v>
      </c>
      <c r="AU127" s="18" t="s">
        <v>88</v>
      </c>
    </row>
    <row r="128" spans="1:65" s="2" customFormat="1" ht="16.5" customHeight="1">
      <c r="A128" s="35"/>
      <c r="B128" s="36"/>
      <c r="C128" s="188" t="s">
        <v>162</v>
      </c>
      <c r="D128" s="188" t="s">
        <v>164</v>
      </c>
      <c r="E128" s="189" t="s">
        <v>1093</v>
      </c>
      <c r="F128" s="190" t="s">
        <v>1597</v>
      </c>
      <c r="G128" s="191" t="s">
        <v>293</v>
      </c>
      <c r="H128" s="192">
        <v>1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45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168</v>
      </c>
      <c r="AT128" s="200" t="s">
        <v>164</v>
      </c>
      <c r="AU128" s="200" t="s">
        <v>88</v>
      </c>
      <c r="AY128" s="18" t="s">
        <v>161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88</v>
      </c>
      <c r="BK128" s="201">
        <f>ROUND(I128*H128,2)</f>
        <v>0</v>
      </c>
      <c r="BL128" s="18" t="s">
        <v>168</v>
      </c>
      <c r="BM128" s="200" t="s">
        <v>1598</v>
      </c>
    </row>
    <row r="129" spans="1:65" s="2" customFormat="1" ht="10.199999999999999">
      <c r="A129" s="35"/>
      <c r="B129" s="36"/>
      <c r="C129" s="37"/>
      <c r="D129" s="202" t="s">
        <v>170</v>
      </c>
      <c r="E129" s="37"/>
      <c r="F129" s="203" t="s">
        <v>1597</v>
      </c>
      <c r="G129" s="37"/>
      <c r="H129" s="37"/>
      <c r="I129" s="204"/>
      <c r="J129" s="37"/>
      <c r="K129" s="37"/>
      <c r="L129" s="40"/>
      <c r="M129" s="205"/>
      <c r="N129" s="206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170</v>
      </c>
      <c r="AU129" s="18" t="s">
        <v>88</v>
      </c>
    </row>
    <row r="130" spans="1:65" s="12" customFormat="1" ht="25.95" customHeight="1">
      <c r="B130" s="172"/>
      <c r="C130" s="173"/>
      <c r="D130" s="174" t="s">
        <v>79</v>
      </c>
      <c r="E130" s="175" t="s">
        <v>1142</v>
      </c>
      <c r="F130" s="175" t="s">
        <v>1599</v>
      </c>
      <c r="G130" s="173"/>
      <c r="H130" s="173"/>
      <c r="I130" s="176"/>
      <c r="J130" s="177">
        <f>BK130</f>
        <v>0</v>
      </c>
      <c r="K130" s="173"/>
      <c r="L130" s="178"/>
      <c r="M130" s="179"/>
      <c r="N130" s="180"/>
      <c r="O130" s="180"/>
      <c r="P130" s="181">
        <f>SUM(P131:P144)</f>
        <v>0</v>
      </c>
      <c r="Q130" s="180"/>
      <c r="R130" s="181">
        <f>SUM(R131:R144)</f>
        <v>0</v>
      </c>
      <c r="S130" s="180"/>
      <c r="T130" s="182">
        <f>SUM(T131:T144)</f>
        <v>0</v>
      </c>
      <c r="AR130" s="183" t="s">
        <v>88</v>
      </c>
      <c r="AT130" s="184" t="s">
        <v>79</v>
      </c>
      <c r="AU130" s="184" t="s">
        <v>80</v>
      </c>
      <c r="AY130" s="183" t="s">
        <v>161</v>
      </c>
      <c r="BK130" s="185">
        <f>SUM(BK131:BK144)</f>
        <v>0</v>
      </c>
    </row>
    <row r="131" spans="1:65" s="2" customFormat="1" ht="16.5" customHeight="1">
      <c r="A131" s="35"/>
      <c r="B131" s="36"/>
      <c r="C131" s="188" t="s">
        <v>168</v>
      </c>
      <c r="D131" s="188" t="s">
        <v>164</v>
      </c>
      <c r="E131" s="189" t="s">
        <v>1096</v>
      </c>
      <c r="F131" s="190" t="s">
        <v>1600</v>
      </c>
      <c r="G131" s="191" t="s">
        <v>293</v>
      </c>
      <c r="H131" s="192">
        <v>3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45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168</v>
      </c>
      <c r="AT131" s="200" t="s">
        <v>164</v>
      </c>
      <c r="AU131" s="200" t="s">
        <v>88</v>
      </c>
      <c r="AY131" s="18" t="s">
        <v>161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88</v>
      </c>
      <c r="BK131" s="201">
        <f>ROUND(I131*H131,2)</f>
        <v>0</v>
      </c>
      <c r="BL131" s="18" t="s">
        <v>168</v>
      </c>
      <c r="BM131" s="200" t="s">
        <v>1601</v>
      </c>
    </row>
    <row r="132" spans="1:65" s="2" customFormat="1" ht="10.199999999999999">
      <c r="A132" s="35"/>
      <c r="B132" s="36"/>
      <c r="C132" s="37"/>
      <c r="D132" s="202" t="s">
        <v>170</v>
      </c>
      <c r="E132" s="37"/>
      <c r="F132" s="203" t="s">
        <v>1600</v>
      </c>
      <c r="G132" s="37"/>
      <c r="H132" s="37"/>
      <c r="I132" s="204"/>
      <c r="J132" s="37"/>
      <c r="K132" s="37"/>
      <c r="L132" s="40"/>
      <c r="M132" s="205"/>
      <c r="N132" s="206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170</v>
      </c>
      <c r="AU132" s="18" t="s">
        <v>88</v>
      </c>
    </row>
    <row r="133" spans="1:65" s="2" customFormat="1" ht="16.5" customHeight="1">
      <c r="A133" s="35"/>
      <c r="B133" s="36"/>
      <c r="C133" s="188" t="s">
        <v>190</v>
      </c>
      <c r="D133" s="188" t="s">
        <v>164</v>
      </c>
      <c r="E133" s="189" t="s">
        <v>1099</v>
      </c>
      <c r="F133" s="190" t="s">
        <v>1602</v>
      </c>
      <c r="G133" s="191" t="s">
        <v>293</v>
      </c>
      <c r="H133" s="192">
        <v>1</v>
      </c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45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168</v>
      </c>
      <c r="AT133" s="200" t="s">
        <v>164</v>
      </c>
      <c r="AU133" s="200" t="s">
        <v>88</v>
      </c>
      <c r="AY133" s="18" t="s">
        <v>161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88</v>
      </c>
      <c r="BK133" s="201">
        <f>ROUND(I133*H133,2)</f>
        <v>0</v>
      </c>
      <c r="BL133" s="18" t="s">
        <v>168</v>
      </c>
      <c r="BM133" s="200" t="s">
        <v>1603</v>
      </c>
    </row>
    <row r="134" spans="1:65" s="2" customFormat="1" ht="10.199999999999999">
      <c r="A134" s="35"/>
      <c r="B134" s="36"/>
      <c r="C134" s="37"/>
      <c r="D134" s="202" t="s">
        <v>170</v>
      </c>
      <c r="E134" s="37"/>
      <c r="F134" s="203" t="s">
        <v>1602</v>
      </c>
      <c r="G134" s="37"/>
      <c r="H134" s="37"/>
      <c r="I134" s="204"/>
      <c r="J134" s="37"/>
      <c r="K134" s="37"/>
      <c r="L134" s="40"/>
      <c r="M134" s="205"/>
      <c r="N134" s="206"/>
      <c r="O134" s="72"/>
      <c r="P134" s="72"/>
      <c r="Q134" s="72"/>
      <c r="R134" s="72"/>
      <c r="S134" s="72"/>
      <c r="T134" s="73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170</v>
      </c>
      <c r="AU134" s="18" t="s">
        <v>88</v>
      </c>
    </row>
    <row r="135" spans="1:65" s="2" customFormat="1" ht="16.5" customHeight="1">
      <c r="A135" s="35"/>
      <c r="B135" s="36"/>
      <c r="C135" s="188" t="s">
        <v>196</v>
      </c>
      <c r="D135" s="188" t="s">
        <v>164</v>
      </c>
      <c r="E135" s="189" t="s">
        <v>1102</v>
      </c>
      <c r="F135" s="190" t="s">
        <v>1604</v>
      </c>
      <c r="G135" s="191" t="s">
        <v>293</v>
      </c>
      <c r="H135" s="192">
        <v>14</v>
      </c>
      <c r="I135" s="193"/>
      <c r="J135" s="194">
        <f>ROUND(I135*H135,2)</f>
        <v>0</v>
      </c>
      <c r="K135" s="195"/>
      <c r="L135" s="40"/>
      <c r="M135" s="196" t="s">
        <v>1</v>
      </c>
      <c r="N135" s="197" t="s">
        <v>45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168</v>
      </c>
      <c r="AT135" s="200" t="s">
        <v>164</v>
      </c>
      <c r="AU135" s="200" t="s">
        <v>88</v>
      </c>
      <c r="AY135" s="18" t="s">
        <v>161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8" t="s">
        <v>88</v>
      </c>
      <c r="BK135" s="201">
        <f>ROUND(I135*H135,2)</f>
        <v>0</v>
      </c>
      <c r="BL135" s="18" t="s">
        <v>168</v>
      </c>
      <c r="BM135" s="200" t="s">
        <v>1605</v>
      </c>
    </row>
    <row r="136" spans="1:65" s="2" customFormat="1" ht="10.199999999999999">
      <c r="A136" s="35"/>
      <c r="B136" s="36"/>
      <c r="C136" s="37"/>
      <c r="D136" s="202" t="s">
        <v>170</v>
      </c>
      <c r="E136" s="37"/>
      <c r="F136" s="203" t="s">
        <v>1604</v>
      </c>
      <c r="G136" s="37"/>
      <c r="H136" s="37"/>
      <c r="I136" s="204"/>
      <c r="J136" s="37"/>
      <c r="K136" s="37"/>
      <c r="L136" s="40"/>
      <c r="M136" s="205"/>
      <c r="N136" s="206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170</v>
      </c>
      <c r="AU136" s="18" t="s">
        <v>88</v>
      </c>
    </row>
    <row r="137" spans="1:65" s="2" customFormat="1" ht="24.15" customHeight="1">
      <c r="A137" s="35"/>
      <c r="B137" s="36"/>
      <c r="C137" s="188" t="s">
        <v>202</v>
      </c>
      <c r="D137" s="188" t="s">
        <v>164</v>
      </c>
      <c r="E137" s="189" t="s">
        <v>1105</v>
      </c>
      <c r="F137" s="190" t="s">
        <v>1606</v>
      </c>
      <c r="G137" s="191" t="s">
        <v>293</v>
      </c>
      <c r="H137" s="192">
        <v>14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45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168</v>
      </c>
      <c r="AT137" s="200" t="s">
        <v>164</v>
      </c>
      <c r="AU137" s="200" t="s">
        <v>88</v>
      </c>
      <c r="AY137" s="18" t="s">
        <v>161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88</v>
      </c>
      <c r="BK137" s="201">
        <f>ROUND(I137*H137,2)</f>
        <v>0</v>
      </c>
      <c r="BL137" s="18" t="s">
        <v>168</v>
      </c>
      <c r="BM137" s="200" t="s">
        <v>1607</v>
      </c>
    </row>
    <row r="138" spans="1:65" s="2" customFormat="1" ht="19.2">
      <c r="A138" s="35"/>
      <c r="B138" s="36"/>
      <c r="C138" s="37"/>
      <c r="D138" s="202" t="s">
        <v>170</v>
      </c>
      <c r="E138" s="37"/>
      <c r="F138" s="203" t="s">
        <v>1606</v>
      </c>
      <c r="G138" s="37"/>
      <c r="H138" s="37"/>
      <c r="I138" s="204"/>
      <c r="J138" s="37"/>
      <c r="K138" s="37"/>
      <c r="L138" s="40"/>
      <c r="M138" s="205"/>
      <c r="N138" s="206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170</v>
      </c>
      <c r="AU138" s="18" t="s">
        <v>88</v>
      </c>
    </row>
    <row r="139" spans="1:65" s="2" customFormat="1" ht="16.5" customHeight="1">
      <c r="A139" s="35"/>
      <c r="B139" s="36"/>
      <c r="C139" s="188" t="s">
        <v>208</v>
      </c>
      <c r="D139" s="188" t="s">
        <v>164</v>
      </c>
      <c r="E139" s="189" t="s">
        <v>1108</v>
      </c>
      <c r="F139" s="190" t="s">
        <v>1608</v>
      </c>
      <c r="G139" s="191" t="s">
        <v>293</v>
      </c>
      <c r="H139" s="192">
        <v>4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45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168</v>
      </c>
      <c r="AT139" s="200" t="s">
        <v>164</v>
      </c>
      <c r="AU139" s="200" t="s">
        <v>88</v>
      </c>
      <c r="AY139" s="18" t="s">
        <v>161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88</v>
      </c>
      <c r="BK139" s="201">
        <f>ROUND(I139*H139,2)</f>
        <v>0</v>
      </c>
      <c r="BL139" s="18" t="s">
        <v>168</v>
      </c>
      <c r="BM139" s="200" t="s">
        <v>1609</v>
      </c>
    </row>
    <row r="140" spans="1:65" s="2" customFormat="1" ht="10.199999999999999">
      <c r="A140" s="35"/>
      <c r="B140" s="36"/>
      <c r="C140" s="37"/>
      <c r="D140" s="202" t="s">
        <v>170</v>
      </c>
      <c r="E140" s="37"/>
      <c r="F140" s="203" t="s">
        <v>1608</v>
      </c>
      <c r="G140" s="37"/>
      <c r="H140" s="37"/>
      <c r="I140" s="204"/>
      <c r="J140" s="37"/>
      <c r="K140" s="37"/>
      <c r="L140" s="40"/>
      <c r="M140" s="205"/>
      <c r="N140" s="206"/>
      <c r="O140" s="72"/>
      <c r="P140" s="72"/>
      <c r="Q140" s="72"/>
      <c r="R140" s="72"/>
      <c r="S140" s="72"/>
      <c r="T140" s="73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170</v>
      </c>
      <c r="AU140" s="18" t="s">
        <v>88</v>
      </c>
    </row>
    <row r="141" spans="1:65" s="2" customFormat="1" ht="16.5" customHeight="1">
      <c r="A141" s="35"/>
      <c r="B141" s="36"/>
      <c r="C141" s="188" t="s">
        <v>216</v>
      </c>
      <c r="D141" s="188" t="s">
        <v>164</v>
      </c>
      <c r="E141" s="189" t="s">
        <v>1111</v>
      </c>
      <c r="F141" s="190" t="s">
        <v>1610</v>
      </c>
      <c r="G141" s="191" t="s">
        <v>293</v>
      </c>
      <c r="H141" s="192">
        <v>4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45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168</v>
      </c>
      <c r="AT141" s="200" t="s">
        <v>164</v>
      </c>
      <c r="AU141" s="200" t="s">
        <v>88</v>
      </c>
      <c r="AY141" s="18" t="s">
        <v>161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88</v>
      </c>
      <c r="BK141" s="201">
        <f>ROUND(I141*H141,2)</f>
        <v>0</v>
      </c>
      <c r="BL141" s="18" t="s">
        <v>168</v>
      </c>
      <c r="BM141" s="200" t="s">
        <v>1611</v>
      </c>
    </row>
    <row r="142" spans="1:65" s="2" customFormat="1" ht="10.199999999999999">
      <c r="A142" s="35"/>
      <c r="B142" s="36"/>
      <c r="C142" s="37"/>
      <c r="D142" s="202" t="s">
        <v>170</v>
      </c>
      <c r="E142" s="37"/>
      <c r="F142" s="203" t="s">
        <v>1610</v>
      </c>
      <c r="G142" s="37"/>
      <c r="H142" s="37"/>
      <c r="I142" s="204"/>
      <c r="J142" s="37"/>
      <c r="K142" s="37"/>
      <c r="L142" s="40"/>
      <c r="M142" s="205"/>
      <c r="N142" s="206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170</v>
      </c>
      <c r="AU142" s="18" t="s">
        <v>88</v>
      </c>
    </row>
    <row r="143" spans="1:65" s="2" customFormat="1" ht="16.5" customHeight="1">
      <c r="A143" s="35"/>
      <c r="B143" s="36"/>
      <c r="C143" s="188" t="s">
        <v>223</v>
      </c>
      <c r="D143" s="188" t="s">
        <v>164</v>
      </c>
      <c r="E143" s="189" t="s">
        <v>1376</v>
      </c>
      <c r="F143" s="190" t="s">
        <v>1612</v>
      </c>
      <c r="G143" s="191" t="s">
        <v>293</v>
      </c>
      <c r="H143" s="192">
        <v>3</v>
      </c>
      <c r="I143" s="193"/>
      <c r="J143" s="194">
        <f>ROUND(I143*H143,2)</f>
        <v>0</v>
      </c>
      <c r="K143" s="195"/>
      <c r="L143" s="40"/>
      <c r="M143" s="196" t="s">
        <v>1</v>
      </c>
      <c r="N143" s="197" t="s">
        <v>45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168</v>
      </c>
      <c r="AT143" s="200" t="s">
        <v>164</v>
      </c>
      <c r="AU143" s="200" t="s">
        <v>88</v>
      </c>
      <c r="AY143" s="18" t="s">
        <v>161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88</v>
      </c>
      <c r="BK143" s="201">
        <f>ROUND(I143*H143,2)</f>
        <v>0</v>
      </c>
      <c r="BL143" s="18" t="s">
        <v>168</v>
      </c>
      <c r="BM143" s="200" t="s">
        <v>1613</v>
      </c>
    </row>
    <row r="144" spans="1:65" s="2" customFormat="1" ht="10.199999999999999">
      <c r="A144" s="35"/>
      <c r="B144" s="36"/>
      <c r="C144" s="37"/>
      <c r="D144" s="202" t="s">
        <v>170</v>
      </c>
      <c r="E144" s="37"/>
      <c r="F144" s="203" t="s">
        <v>1612</v>
      </c>
      <c r="G144" s="37"/>
      <c r="H144" s="37"/>
      <c r="I144" s="204"/>
      <c r="J144" s="37"/>
      <c r="K144" s="37"/>
      <c r="L144" s="40"/>
      <c r="M144" s="205"/>
      <c r="N144" s="206"/>
      <c r="O144" s="72"/>
      <c r="P144" s="72"/>
      <c r="Q144" s="72"/>
      <c r="R144" s="72"/>
      <c r="S144" s="72"/>
      <c r="T144" s="73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170</v>
      </c>
      <c r="AU144" s="18" t="s">
        <v>88</v>
      </c>
    </row>
    <row r="145" spans="1:65" s="12" customFormat="1" ht="25.95" customHeight="1">
      <c r="B145" s="172"/>
      <c r="C145" s="173"/>
      <c r="D145" s="174" t="s">
        <v>79</v>
      </c>
      <c r="E145" s="175" t="s">
        <v>1614</v>
      </c>
      <c r="F145" s="175" t="s">
        <v>1615</v>
      </c>
      <c r="G145" s="173"/>
      <c r="H145" s="173"/>
      <c r="I145" s="176"/>
      <c r="J145" s="177">
        <f>BK145</f>
        <v>0</v>
      </c>
      <c r="K145" s="173"/>
      <c r="L145" s="178"/>
      <c r="M145" s="179"/>
      <c r="N145" s="180"/>
      <c r="O145" s="180"/>
      <c r="P145" s="181">
        <f>SUM(P146:P171)</f>
        <v>0</v>
      </c>
      <c r="Q145" s="180"/>
      <c r="R145" s="181">
        <f>SUM(R146:R171)</f>
        <v>0</v>
      </c>
      <c r="S145" s="180"/>
      <c r="T145" s="182">
        <f>SUM(T146:T171)</f>
        <v>0</v>
      </c>
      <c r="AR145" s="183" t="s">
        <v>88</v>
      </c>
      <c r="AT145" s="184" t="s">
        <v>79</v>
      </c>
      <c r="AU145" s="184" t="s">
        <v>80</v>
      </c>
      <c r="AY145" s="183" t="s">
        <v>161</v>
      </c>
      <c r="BK145" s="185">
        <f>SUM(BK146:BK171)</f>
        <v>0</v>
      </c>
    </row>
    <row r="146" spans="1:65" s="2" customFormat="1" ht="16.5" customHeight="1">
      <c r="A146" s="35"/>
      <c r="B146" s="36"/>
      <c r="C146" s="188" t="s">
        <v>230</v>
      </c>
      <c r="D146" s="188" t="s">
        <v>164</v>
      </c>
      <c r="E146" s="189" t="s">
        <v>1114</v>
      </c>
      <c r="F146" s="190" t="s">
        <v>1616</v>
      </c>
      <c r="G146" s="191" t="s">
        <v>293</v>
      </c>
      <c r="H146" s="192">
        <v>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168</v>
      </c>
      <c r="AT146" s="200" t="s">
        <v>164</v>
      </c>
      <c r="AU146" s="200" t="s">
        <v>88</v>
      </c>
      <c r="AY146" s="18" t="s">
        <v>161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168</v>
      </c>
      <c r="BM146" s="200" t="s">
        <v>1617</v>
      </c>
    </row>
    <row r="147" spans="1:65" s="2" customFormat="1" ht="10.199999999999999">
      <c r="A147" s="35"/>
      <c r="B147" s="36"/>
      <c r="C147" s="37"/>
      <c r="D147" s="202" t="s">
        <v>170</v>
      </c>
      <c r="E147" s="37"/>
      <c r="F147" s="203" t="s">
        <v>1616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170</v>
      </c>
      <c r="AU147" s="18" t="s">
        <v>88</v>
      </c>
    </row>
    <row r="148" spans="1:65" s="2" customFormat="1" ht="16.5" customHeight="1">
      <c r="A148" s="35"/>
      <c r="B148" s="36"/>
      <c r="C148" s="188" t="s">
        <v>8</v>
      </c>
      <c r="D148" s="188" t="s">
        <v>164</v>
      </c>
      <c r="E148" s="189" t="s">
        <v>1118</v>
      </c>
      <c r="F148" s="190" t="s">
        <v>1618</v>
      </c>
      <c r="G148" s="191" t="s">
        <v>293</v>
      </c>
      <c r="H148" s="192">
        <v>14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168</v>
      </c>
      <c r="AT148" s="200" t="s">
        <v>164</v>
      </c>
      <c r="AU148" s="200" t="s">
        <v>88</v>
      </c>
      <c r="AY148" s="18" t="s">
        <v>161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168</v>
      </c>
      <c r="BM148" s="200" t="s">
        <v>1619</v>
      </c>
    </row>
    <row r="149" spans="1:65" s="2" customFormat="1" ht="10.199999999999999">
      <c r="A149" s="35"/>
      <c r="B149" s="36"/>
      <c r="C149" s="37"/>
      <c r="D149" s="202" t="s">
        <v>170</v>
      </c>
      <c r="E149" s="37"/>
      <c r="F149" s="203" t="s">
        <v>1618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170</v>
      </c>
      <c r="AU149" s="18" t="s">
        <v>88</v>
      </c>
    </row>
    <row r="150" spans="1:65" s="2" customFormat="1" ht="16.5" customHeight="1">
      <c r="A150" s="35"/>
      <c r="B150" s="36"/>
      <c r="C150" s="188" t="s">
        <v>242</v>
      </c>
      <c r="D150" s="188" t="s">
        <v>164</v>
      </c>
      <c r="E150" s="189" t="s">
        <v>1121</v>
      </c>
      <c r="F150" s="190" t="s">
        <v>1620</v>
      </c>
      <c r="G150" s="191" t="s">
        <v>293</v>
      </c>
      <c r="H150" s="192">
        <v>1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168</v>
      </c>
      <c r="AT150" s="200" t="s">
        <v>164</v>
      </c>
      <c r="AU150" s="200" t="s">
        <v>88</v>
      </c>
      <c r="AY150" s="18" t="s">
        <v>161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168</v>
      </c>
      <c r="BM150" s="200" t="s">
        <v>1621</v>
      </c>
    </row>
    <row r="151" spans="1:65" s="2" customFormat="1" ht="10.199999999999999">
      <c r="A151" s="35"/>
      <c r="B151" s="36"/>
      <c r="C151" s="37"/>
      <c r="D151" s="202" t="s">
        <v>170</v>
      </c>
      <c r="E151" s="37"/>
      <c r="F151" s="203" t="s">
        <v>1620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170</v>
      </c>
      <c r="AU151" s="18" t="s">
        <v>88</v>
      </c>
    </row>
    <row r="152" spans="1:65" s="2" customFormat="1" ht="16.5" customHeight="1">
      <c r="A152" s="35"/>
      <c r="B152" s="36"/>
      <c r="C152" s="188" t="s">
        <v>248</v>
      </c>
      <c r="D152" s="188" t="s">
        <v>164</v>
      </c>
      <c r="E152" s="189" t="s">
        <v>1124</v>
      </c>
      <c r="F152" s="190" t="s">
        <v>1622</v>
      </c>
      <c r="G152" s="191" t="s">
        <v>293</v>
      </c>
      <c r="H152" s="192">
        <v>12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168</v>
      </c>
      <c r="AT152" s="200" t="s">
        <v>164</v>
      </c>
      <c r="AU152" s="200" t="s">
        <v>88</v>
      </c>
      <c r="AY152" s="18" t="s">
        <v>161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168</v>
      </c>
      <c r="BM152" s="200" t="s">
        <v>1623</v>
      </c>
    </row>
    <row r="153" spans="1:65" s="2" customFormat="1" ht="10.199999999999999">
      <c r="A153" s="35"/>
      <c r="B153" s="36"/>
      <c r="C153" s="37"/>
      <c r="D153" s="202" t="s">
        <v>170</v>
      </c>
      <c r="E153" s="37"/>
      <c r="F153" s="203" t="s">
        <v>1622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170</v>
      </c>
      <c r="AU153" s="18" t="s">
        <v>88</v>
      </c>
    </row>
    <row r="154" spans="1:65" s="2" customFormat="1" ht="16.5" customHeight="1">
      <c r="A154" s="35"/>
      <c r="B154" s="36"/>
      <c r="C154" s="188" t="s">
        <v>254</v>
      </c>
      <c r="D154" s="188" t="s">
        <v>164</v>
      </c>
      <c r="E154" s="189" t="s">
        <v>1127</v>
      </c>
      <c r="F154" s="190" t="s">
        <v>1624</v>
      </c>
      <c r="G154" s="191" t="s">
        <v>293</v>
      </c>
      <c r="H154" s="192">
        <v>9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168</v>
      </c>
      <c r="AT154" s="200" t="s">
        <v>164</v>
      </c>
      <c r="AU154" s="200" t="s">
        <v>88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168</v>
      </c>
      <c r="BM154" s="200" t="s">
        <v>1625</v>
      </c>
    </row>
    <row r="155" spans="1:65" s="2" customFormat="1" ht="10.199999999999999">
      <c r="A155" s="35"/>
      <c r="B155" s="36"/>
      <c r="C155" s="37"/>
      <c r="D155" s="202" t="s">
        <v>170</v>
      </c>
      <c r="E155" s="37"/>
      <c r="F155" s="203" t="s">
        <v>1624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88</v>
      </c>
    </row>
    <row r="156" spans="1:65" s="2" customFormat="1" ht="16.5" customHeight="1">
      <c r="A156" s="35"/>
      <c r="B156" s="36"/>
      <c r="C156" s="188" t="s">
        <v>260</v>
      </c>
      <c r="D156" s="188" t="s">
        <v>164</v>
      </c>
      <c r="E156" s="189" t="s">
        <v>1130</v>
      </c>
      <c r="F156" s="190" t="s">
        <v>1626</v>
      </c>
      <c r="G156" s="191" t="s">
        <v>293</v>
      </c>
      <c r="H156" s="192">
        <v>8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168</v>
      </c>
      <c r="AT156" s="200" t="s">
        <v>164</v>
      </c>
      <c r="AU156" s="200" t="s">
        <v>88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168</v>
      </c>
      <c r="BM156" s="200" t="s">
        <v>1627</v>
      </c>
    </row>
    <row r="157" spans="1:65" s="2" customFormat="1" ht="10.199999999999999">
      <c r="A157" s="35"/>
      <c r="B157" s="36"/>
      <c r="C157" s="37"/>
      <c r="D157" s="202" t="s">
        <v>170</v>
      </c>
      <c r="E157" s="37"/>
      <c r="F157" s="203" t="s">
        <v>1626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88</v>
      </c>
    </row>
    <row r="158" spans="1:65" s="2" customFormat="1" ht="16.5" customHeight="1">
      <c r="A158" s="35"/>
      <c r="B158" s="36"/>
      <c r="C158" s="188" t="s">
        <v>267</v>
      </c>
      <c r="D158" s="188" t="s">
        <v>164</v>
      </c>
      <c r="E158" s="189" t="s">
        <v>1133</v>
      </c>
      <c r="F158" s="190" t="s">
        <v>1628</v>
      </c>
      <c r="G158" s="191" t="s">
        <v>293</v>
      </c>
      <c r="H158" s="192">
        <v>43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168</v>
      </c>
      <c r="AT158" s="200" t="s">
        <v>164</v>
      </c>
      <c r="AU158" s="200" t="s">
        <v>88</v>
      </c>
      <c r="AY158" s="18" t="s">
        <v>161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168</v>
      </c>
      <c r="BM158" s="200" t="s">
        <v>1629</v>
      </c>
    </row>
    <row r="159" spans="1:65" s="2" customFormat="1" ht="10.199999999999999">
      <c r="A159" s="35"/>
      <c r="B159" s="36"/>
      <c r="C159" s="37"/>
      <c r="D159" s="202" t="s">
        <v>170</v>
      </c>
      <c r="E159" s="37"/>
      <c r="F159" s="203" t="s">
        <v>1628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170</v>
      </c>
      <c r="AU159" s="18" t="s">
        <v>88</v>
      </c>
    </row>
    <row r="160" spans="1:65" s="2" customFormat="1" ht="16.5" customHeight="1">
      <c r="A160" s="35"/>
      <c r="B160" s="36"/>
      <c r="C160" s="188" t="s">
        <v>274</v>
      </c>
      <c r="D160" s="188" t="s">
        <v>164</v>
      </c>
      <c r="E160" s="189" t="s">
        <v>1136</v>
      </c>
      <c r="F160" s="190" t="s">
        <v>1630</v>
      </c>
      <c r="G160" s="191" t="s">
        <v>293</v>
      </c>
      <c r="H160" s="192">
        <v>29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168</v>
      </c>
      <c r="AT160" s="200" t="s">
        <v>164</v>
      </c>
      <c r="AU160" s="200" t="s">
        <v>88</v>
      </c>
      <c r="AY160" s="18" t="s">
        <v>161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168</v>
      </c>
      <c r="BM160" s="200" t="s">
        <v>1631</v>
      </c>
    </row>
    <row r="161" spans="1:65" s="2" customFormat="1" ht="10.199999999999999">
      <c r="A161" s="35"/>
      <c r="B161" s="36"/>
      <c r="C161" s="37"/>
      <c r="D161" s="202" t="s">
        <v>170</v>
      </c>
      <c r="E161" s="37"/>
      <c r="F161" s="203" t="s">
        <v>1630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170</v>
      </c>
      <c r="AU161" s="18" t="s">
        <v>88</v>
      </c>
    </row>
    <row r="162" spans="1:65" s="2" customFormat="1" ht="16.5" customHeight="1">
      <c r="A162" s="35"/>
      <c r="B162" s="36"/>
      <c r="C162" s="188" t="s">
        <v>279</v>
      </c>
      <c r="D162" s="188" t="s">
        <v>164</v>
      </c>
      <c r="E162" s="189" t="s">
        <v>1139</v>
      </c>
      <c r="F162" s="190" t="s">
        <v>1632</v>
      </c>
      <c r="G162" s="191" t="s">
        <v>293</v>
      </c>
      <c r="H162" s="192">
        <v>2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45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168</v>
      </c>
      <c r="AT162" s="200" t="s">
        <v>164</v>
      </c>
      <c r="AU162" s="200" t="s">
        <v>88</v>
      </c>
      <c r="AY162" s="18" t="s">
        <v>161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88</v>
      </c>
      <c r="BK162" s="201">
        <f>ROUND(I162*H162,2)</f>
        <v>0</v>
      </c>
      <c r="BL162" s="18" t="s">
        <v>168</v>
      </c>
      <c r="BM162" s="200" t="s">
        <v>1633</v>
      </c>
    </row>
    <row r="163" spans="1:65" s="2" customFormat="1" ht="10.199999999999999">
      <c r="A163" s="35"/>
      <c r="B163" s="36"/>
      <c r="C163" s="37"/>
      <c r="D163" s="202" t="s">
        <v>170</v>
      </c>
      <c r="E163" s="37"/>
      <c r="F163" s="203" t="s">
        <v>1632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170</v>
      </c>
      <c r="AU163" s="18" t="s">
        <v>88</v>
      </c>
    </row>
    <row r="164" spans="1:65" s="2" customFormat="1" ht="16.5" customHeight="1">
      <c r="A164" s="35"/>
      <c r="B164" s="36"/>
      <c r="C164" s="188" t="s">
        <v>285</v>
      </c>
      <c r="D164" s="188" t="s">
        <v>164</v>
      </c>
      <c r="E164" s="189" t="s">
        <v>1144</v>
      </c>
      <c r="F164" s="190" t="s">
        <v>1634</v>
      </c>
      <c r="G164" s="191" t="s">
        <v>293</v>
      </c>
      <c r="H164" s="192">
        <v>4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45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168</v>
      </c>
      <c r="AT164" s="200" t="s">
        <v>164</v>
      </c>
      <c r="AU164" s="200" t="s">
        <v>88</v>
      </c>
      <c r="AY164" s="18" t="s">
        <v>161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88</v>
      </c>
      <c r="BK164" s="201">
        <f>ROUND(I164*H164,2)</f>
        <v>0</v>
      </c>
      <c r="BL164" s="18" t="s">
        <v>168</v>
      </c>
      <c r="BM164" s="200" t="s">
        <v>1635</v>
      </c>
    </row>
    <row r="165" spans="1:65" s="2" customFormat="1" ht="10.199999999999999">
      <c r="A165" s="35"/>
      <c r="B165" s="36"/>
      <c r="C165" s="37"/>
      <c r="D165" s="202" t="s">
        <v>170</v>
      </c>
      <c r="E165" s="37"/>
      <c r="F165" s="203" t="s">
        <v>1634</v>
      </c>
      <c r="G165" s="37"/>
      <c r="H165" s="37"/>
      <c r="I165" s="204"/>
      <c r="J165" s="37"/>
      <c r="K165" s="37"/>
      <c r="L165" s="40"/>
      <c r="M165" s="205"/>
      <c r="N165" s="206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170</v>
      </c>
      <c r="AU165" s="18" t="s">
        <v>88</v>
      </c>
    </row>
    <row r="166" spans="1:65" s="2" customFormat="1" ht="16.5" customHeight="1">
      <c r="A166" s="35"/>
      <c r="B166" s="36"/>
      <c r="C166" s="188" t="s">
        <v>7</v>
      </c>
      <c r="D166" s="188" t="s">
        <v>164</v>
      </c>
      <c r="E166" s="189" t="s">
        <v>1147</v>
      </c>
      <c r="F166" s="190" t="s">
        <v>1636</v>
      </c>
      <c r="G166" s="191" t="s">
        <v>293</v>
      </c>
      <c r="H166" s="192">
        <v>4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45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168</v>
      </c>
      <c r="AT166" s="200" t="s">
        <v>164</v>
      </c>
      <c r="AU166" s="200" t="s">
        <v>88</v>
      </c>
      <c r="AY166" s="18" t="s">
        <v>161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88</v>
      </c>
      <c r="BK166" s="201">
        <f>ROUND(I166*H166,2)</f>
        <v>0</v>
      </c>
      <c r="BL166" s="18" t="s">
        <v>168</v>
      </c>
      <c r="BM166" s="200" t="s">
        <v>1637</v>
      </c>
    </row>
    <row r="167" spans="1:65" s="2" customFormat="1" ht="10.199999999999999">
      <c r="A167" s="35"/>
      <c r="B167" s="36"/>
      <c r="C167" s="37"/>
      <c r="D167" s="202" t="s">
        <v>170</v>
      </c>
      <c r="E167" s="37"/>
      <c r="F167" s="203" t="s">
        <v>1636</v>
      </c>
      <c r="G167" s="37"/>
      <c r="H167" s="37"/>
      <c r="I167" s="204"/>
      <c r="J167" s="37"/>
      <c r="K167" s="37"/>
      <c r="L167" s="40"/>
      <c r="M167" s="205"/>
      <c r="N167" s="206"/>
      <c r="O167" s="72"/>
      <c r="P167" s="72"/>
      <c r="Q167" s="72"/>
      <c r="R167" s="72"/>
      <c r="S167" s="72"/>
      <c r="T167" s="73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170</v>
      </c>
      <c r="AU167" s="18" t="s">
        <v>88</v>
      </c>
    </row>
    <row r="168" spans="1:65" s="2" customFormat="1" ht="16.5" customHeight="1">
      <c r="A168" s="35"/>
      <c r="B168" s="36"/>
      <c r="C168" s="188" t="s">
        <v>295</v>
      </c>
      <c r="D168" s="188" t="s">
        <v>164</v>
      </c>
      <c r="E168" s="189" t="s">
        <v>1150</v>
      </c>
      <c r="F168" s="190" t="s">
        <v>1638</v>
      </c>
      <c r="G168" s="191" t="s">
        <v>293</v>
      </c>
      <c r="H168" s="192">
        <v>4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45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168</v>
      </c>
      <c r="AT168" s="200" t="s">
        <v>164</v>
      </c>
      <c r="AU168" s="200" t="s">
        <v>88</v>
      </c>
      <c r="AY168" s="18" t="s">
        <v>161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88</v>
      </c>
      <c r="BK168" s="201">
        <f>ROUND(I168*H168,2)</f>
        <v>0</v>
      </c>
      <c r="BL168" s="18" t="s">
        <v>168</v>
      </c>
      <c r="BM168" s="200" t="s">
        <v>1639</v>
      </c>
    </row>
    <row r="169" spans="1:65" s="2" customFormat="1" ht="10.199999999999999">
      <c r="A169" s="35"/>
      <c r="B169" s="36"/>
      <c r="C169" s="37"/>
      <c r="D169" s="202" t="s">
        <v>170</v>
      </c>
      <c r="E169" s="37"/>
      <c r="F169" s="203" t="s">
        <v>1638</v>
      </c>
      <c r="G169" s="37"/>
      <c r="H169" s="37"/>
      <c r="I169" s="204"/>
      <c r="J169" s="37"/>
      <c r="K169" s="37"/>
      <c r="L169" s="40"/>
      <c r="M169" s="205"/>
      <c r="N169" s="206"/>
      <c r="O169" s="72"/>
      <c r="P169" s="72"/>
      <c r="Q169" s="72"/>
      <c r="R169" s="72"/>
      <c r="S169" s="72"/>
      <c r="T169" s="73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170</v>
      </c>
      <c r="AU169" s="18" t="s">
        <v>88</v>
      </c>
    </row>
    <row r="170" spans="1:65" s="2" customFormat="1" ht="16.5" customHeight="1">
      <c r="A170" s="35"/>
      <c r="B170" s="36"/>
      <c r="C170" s="188" t="s">
        <v>299</v>
      </c>
      <c r="D170" s="188" t="s">
        <v>164</v>
      </c>
      <c r="E170" s="189" t="s">
        <v>1153</v>
      </c>
      <c r="F170" s="190" t="s">
        <v>1640</v>
      </c>
      <c r="G170" s="191" t="s">
        <v>293</v>
      </c>
      <c r="H170" s="192">
        <v>2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45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168</v>
      </c>
      <c r="AT170" s="200" t="s">
        <v>164</v>
      </c>
      <c r="AU170" s="200" t="s">
        <v>88</v>
      </c>
      <c r="AY170" s="18" t="s">
        <v>161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88</v>
      </c>
      <c r="BK170" s="201">
        <f>ROUND(I170*H170,2)</f>
        <v>0</v>
      </c>
      <c r="BL170" s="18" t="s">
        <v>168</v>
      </c>
      <c r="BM170" s="200" t="s">
        <v>1641</v>
      </c>
    </row>
    <row r="171" spans="1:65" s="2" customFormat="1" ht="10.199999999999999">
      <c r="A171" s="35"/>
      <c r="B171" s="36"/>
      <c r="C171" s="37"/>
      <c r="D171" s="202" t="s">
        <v>170</v>
      </c>
      <c r="E171" s="37"/>
      <c r="F171" s="203" t="s">
        <v>1640</v>
      </c>
      <c r="G171" s="37"/>
      <c r="H171" s="37"/>
      <c r="I171" s="204"/>
      <c r="J171" s="37"/>
      <c r="K171" s="37"/>
      <c r="L171" s="40"/>
      <c r="M171" s="205"/>
      <c r="N171" s="206"/>
      <c r="O171" s="72"/>
      <c r="P171" s="72"/>
      <c r="Q171" s="72"/>
      <c r="R171" s="72"/>
      <c r="S171" s="72"/>
      <c r="T171" s="73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170</v>
      </c>
      <c r="AU171" s="18" t="s">
        <v>88</v>
      </c>
    </row>
    <row r="172" spans="1:65" s="12" customFormat="1" ht="25.95" customHeight="1">
      <c r="B172" s="172"/>
      <c r="C172" s="173"/>
      <c r="D172" s="174" t="s">
        <v>79</v>
      </c>
      <c r="E172" s="175" t="s">
        <v>1642</v>
      </c>
      <c r="F172" s="175" t="s">
        <v>1643</v>
      </c>
      <c r="G172" s="173"/>
      <c r="H172" s="173"/>
      <c r="I172" s="176"/>
      <c r="J172" s="177">
        <f>BK172</f>
        <v>0</v>
      </c>
      <c r="K172" s="173"/>
      <c r="L172" s="178"/>
      <c r="M172" s="179"/>
      <c r="N172" s="180"/>
      <c r="O172" s="180"/>
      <c r="P172" s="181">
        <f>SUM(P173:P186)</f>
        <v>0</v>
      </c>
      <c r="Q172" s="180"/>
      <c r="R172" s="181">
        <f>SUM(R173:R186)</f>
        <v>0</v>
      </c>
      <c r="S172" s="180"/>
      <c r="T172" s="182">
        <f>SUM(T173:T186)</f>
        <v>0</v>
      </c>
      <c r="AR172" s="183" t="s">
        <v>88</v>
      </c>
      <c r="AT172" s="184" t="s">
        <v>79</v>
      </c>
      <c r="AU172" s="184" t="s">
        <v>80</v>
      </c>
      <c r="AY172" s="183" t="s">
        <v>161</v>
      </c>
      <c r="BK172" s="185">
        <f>SUM(BK173:BK186)</f>
        <v>0</v>
      </c>
    </row>
    <row r="173" spans="1:65" s="2" customFormat="1" ht="16.5" customHeight="1">
      <c r="A173" s="35"/>
      <c r="B173" s="36"/>
      <c r="C173" s="188" t="s">
        <v>304</v>
      </c>
      <c r="D173" s="188" t="s">
        <v>164</v>
      </c>
      <c r="E173" s="189" t="s">
        <v>1156</v>
      </c>
      <c r="F173" s="190" t="s">
        <v>1644</v>
      </c>
      <c r="G173" s="191" t="s">
        <v>293</v>
      </c>
      <c r="H173" s="192">
        <v>1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45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168</v>
      </c>
      <c r="AT173" s="200" t="s">
        <v>164</v>
      </c>
      <c r="AU173" s="200" t="s">
        <v>88</v>
      </c>
      <c r="AY173" s="18" t="s">
        <v>161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88</v>
      </c>
      <c r="BK173" s="201">
        <f>ROUND(I173*H173,2)</f>
        <v>0</v>
      </c>
      <c r="BL173" s="18" t="s">
        <v>168</v>
      </c>
      <c r="BM173" s="200" t="s">
        <v>1645</v>
      </c>
    </row>
    <row r="174" spans="1:65" s="2" customFormat="1" ht="10.199999999999999">
      <c r="A174" s="35"/>
      <c r="B174" s="36"/>
      <c r="C174" s="37"/>
      <c r="D174" s="202" t="s">
        <v>170</v>
      </c>
      <c r="E174" s="37"/>
      <c r="F174" s="203" t="s">
        <v>1644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170</v>
      </c>
      <c r="AU174" s="18" t="s">
        <v>88</v>
      </c>
    </row>
    <row r="175" spans="1:65" s="2" customFormat="1" ht="16.5" customHeight="1">
      <c r="A175" s="35"/>
      <c r="B175" s="36"/>
      <c r="C175" s="188" t="s">
        <v>308</v>
      </c>
      <c r="D175" s="188" t="s">
        <v>164</v>
      </c>
      <c r="E175" s="189" t="s">
        <v>1159</v>
      </c>
      <c r="F175" s="190" t="s">
        <v>1646</v>
      </c>
      <c r="G175" s="191" t="s">
        <v>293</v>
      </c>
      <c r="H175" s="192">
        <v>1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168</v>
      </c>
      <c r="AT175" s="200" t="s">
        <v>164</v>
      </c>
      <c r="AU175" s="200" t="s">
        <v>88</v>
      </c>
      <c r="AY175" s="18" t="s">
        <v>161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168</v>
      </c>
      <c r="BM175" s="200" t="s">
        <v>1647</v>
      </c>
    </row>
    <row r="176" spans="1:65" s="2" customFormat="1" ht="10.199999999999999">
      <c r="A176" s="35"/>
      <c r="B176" s="36"/>
      <c r="C176" s="37"/>
      <c r="D176" s="202" t="s">
        <v>170</v>
      </c>
      <c r="E176" s="37"/>
      <c r="F176" s="203" t="s">
        <v>1646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170</v>
      </c>
      <c r="AU176" s="18" t="s">
        <v>88</v>
      </c>
    </row>
    <row r="177" spans="1:65" s="2" customFormat="1" ht="16.5" customHeight="1">
      <c r="A177" s="35"/>
      <c r="B177" s="36"/>
      <c r="C177" s="188" t="s">
        <v>312</v>
      </c>
      <c r="D177" s="188" t="s">
        <v>164</v>
      </c>
      <c r="E177" s="189" t="s">
        <v>1162</v>
      </c>
      <c r="F177" s="190" t="s">
        <v>1648</v>
      </c>
      <c r="G177" s="191" t="s">
        <v>293</v>
      </c>
      <c r="H177" s="192">
        <v>2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168</v>
      </c>
      <c r="AT177" s="200" t="s">
        <v>164</v>
      </c>
      <c r="AU177" s="200" t="s">
        <v>88</v>
      </c>
      <c r="AY177" s="18" t="s">
        <v>161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168</v>
      </c>
      <c r="BM177" s="200" t="s">
        <v>1649</v>
      </c>
    </row>
    <row r="178" spans="1:65" s="2" customFormat="1" ht="10.199999999999999">
      <c r="A178" s="35"/>
      <c r="B178" s="36"/>
      <c r="C178" s="37"/>
      <c r="D178" s="202" t="s">
        <v>170</v>
      </c>
      <c r="E178" s="37"/>
      <c r="F178" s="203" t="s">
        <v>1648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170</v>
      </c>
      <c r="AU178" s="18" t="s">
        <v>88</v>
      </c>
    </row>
    <row r="179" spans="1:65" s="2" customFormat="1" ht="16.5" customHeight="1">
      <c r="A179" s="35"/>
      <c r="B179" s="36"/>
      <c r="C179" s="188" t="s">
        <v>321</v>
      </c>
      <c r="D179" s="188" t="s">
        <v>164</v>
      </c>
      <c r="E179" s="189" t="s">
        <v>1164</v>
      </c>
      <c r="F179" s="190" t="s">
        <v>1650</v>
      </c>
      <c r="G179" s="191" t="s">
        <v>293</v>
      </c>
      <c r="H179" s="192">
        <v>1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168</v>
      </c>
      <c r="AT179" s="200" t="s">
        <v>164</v>
      </c>
      <c r="AU179" s="200" t="s">
        <v>88</v>
      </c>
      <c r="AY179" s="18" t="s">
        <v>161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168</v>
      </c>
      <c r="BM179" s="200" t="s">
        <v>1651</v>
      </c>
    </row>
    <row r="180" spans="1:65" s="2" customFormat="1" ht="10.199999999999999">
      <c r="A180" s="35"/>
      <c r="B180" s="36"/>
      <c r="C180" s="37"/>
      <c r="D180" s="202" t="s">
        <v>170</v>
      </c>
      <c r="E180" s="37"/>
      <c r="F180" s="203" t="s">
        <v>1650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170</v>
      </c>
      <c r="AU180" s="18" t="s">
        <v>88</v>
      </c>
    </row>
    <row r="181" spans="1:65" s="2" customFormat="1" ht="16.5" customHeight="1">
      <c r="A181" s="35"/>
      <c r="B181" s="36"/>
      <c r="C181" s="188" t="s">
        <v>330</v>
      </c>
      <c r="D181" s="188" t="s">
        <v>164</v>
      </c>
      <c r="E181" s="189" t="s">
        <v>1166</v>
      </c>
      <c r="F181" s="190" t="s">
        <v>1652</v>
      </c>
      <c r="G181" s="191" t="s">
        <v>282</v>
      </c>
      <c r="H181" s="192">
        <v>1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45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168</v>
      </c>
      <c r="AT181" s="200" t="s">
        <v>164</v>
      </c>
      <c r="AU181" s="200" t="s">
        <v>88</v>
      </c>
      <c r="AY181" s="18" t="s">
        <v>161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88</v>
      </c>
      <c r="BK181" s="201">
        <f>ROUND(I181*H181,2)</f>
        <v>0</v>
      </c>
      <c r="BL181" s="18" t="s">
        <v>168</v>
      </c>
      <c r="BM181" s="200" t="s">
        <v>1653</v>
      </c>
    </row>
    <row r="182" spans="1:65" s="2" customFormat="1" ht="10.199999999999999">
      <c r="A182" s="35"/>
      <c r="B182" s="36"/>
      <c r="C182" s="37"/>
      <c r="D182" s="202" t="s">
        <v>170</v>
      </c>
      <c r="E182" s="37"/>
      <c r="F182" s="203" t="s">
        <v>1652</v>
      </c>
      <c r="G182" s="37"/>
      <c r="H182" s="37"/>
      <c r="I182" s="204"/>
      <c r="J182" s="37"/>
      <c r="K182" s="37"/>
      <c r="L182" s="40"/>
      <c r="M182" s="205"/>
      <c r="N182" s="206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170</v>
      </c>
      <c r="AU182" s="18" t="s">
        <v>88</v>
      </c>
    </row>
    <row r="183" spans="1:65" s="2" customFormat="1" ht="16.5" customHeight="1">
      <c r="A183" s="35"/>
      <c r="B183" s="36"/>
      <c r="C183" s="188" t="s">
        <v>335</v>
      </c>
      <c r="D183" s="188" t="s">
        <v>164</v>
      </c>
      <c r="E183" s="189" t="s">
        <v>1168</v>
      </c>
      <c r="F183" s="190" t="s">
        <v>1654</v>
      </c>
      <c r="G183" s="191" t="s">
        <v>293</v>
      </c>
      <c r="H183" s="192">
        <v>1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168</v>
      </c>
      <c r="AT183" s="200" t="s">
        <v>164</v>
      </c>
      <c r="AU183" s="200" t="s">
        <v>88</v>
      </c>
      <c r="AY183" s="18" t="s">
        <v>161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168</v>
      </c>
      <c r="BM183" s="200" t="s">
        <v>1655</v>
      </c>
    </row>
    <row r="184" spans="1:65" s="2" customFormat="1" ht="10.199999999999999">
      <c r="A184" s="35"/>
      <c r="B184" s="36"/>
      <c r="C184" s="37"/>
      <c r="D184" s="202" t="s">
        <v>170</v>
      </c>
      <c r="E184" s="37"/>
      <c r="F184" s="203" t="s">
        <v>1654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170</v>
      </c>
      <c r="AU184" s="18" t="s">
        <v>88</v>
      </c>
    </row>
    <row r="185" spans="1:65" s="2" customFormat="1" ht="24.15" customHeight="1">
      <c r="A185" s="35"/>
      <c r="B185" s="36"/>
      <c r="C185" s="188" t="s">
        <v>343</v>
      </c>
      <c r="D185" s="188" t="s">
        <v>164</v>
      </c>
      <c r="E185" s="189" t="s">
        <v>1170</v>
      </c>
      <c r="F185" s="190" t="s">
        <v>1656</v>
      </c>
      <c r="G185" s="191" t="s">
        <v>282</v>
      </c>
      <c r="H185" s="192">
        <v>1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45</v>
      </c>
      <c r="O185" s="72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168</v>
      </c>
      <c r="AT185" s="200" t="s">
        <v>164</v>
      </c>
      <c r="AU185" s="200" t="s">
        <v>88</v>
      </c>
      <c r="AY185" s="18" t="s">
        <v>161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88</v>
      </c>
      <c r="BK185" s="201">
        <f>ROUND(I185*H185,2)</f>
        <v>0</v>
      </c>
      <c r="BL185" s="18" t="s">
        <v>168</v>
      </c>
      <c r="BM185" s="200" t="s">
        <v>1657</v>
      </c>
    </row>
    <row r="186" spans="1:65" s="2" customFormat="1" ht="10.199999999999999">
      <c r="A186" s="35"/>
      <c r="B186" s="36"/>
      <c r="C186" s="37"/>
      <c r="D186" s="202" t="s">
        <v>170</v>
      </c>
      <c r="E186" s="37"/>
      <c r="F186" s="203" t="s">
        <v>1656</v>
      </c>
      <c r="G186" s="37"/>
      <c r="H186" s="37"/>
      <c r="I186" s="204"/>
      <c r="J186" s="37"/>
      <c r="K186" s="37"/>
      <c r="L186" s="40"/>
      <c r="M186" s="205"/>
      <c r="N186" s="206"/>
      <c r="O186" s="72"/>
      <c r="P186" s="72"/>
      <c r="Q186" s="72"/>
      <c r="R186" s="72"/>
      <c r="S186" s="72"/>
      <c r="T186" s="73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170</v>
      </c>
      <c r="AU186" s="18" t="s">
        <v>88</v>
      </c>
    </row>
    <row r="187" spans="1:65" s="12" customFormat="1" ht="25.95" customHeight="1">
      <c r="B187" s="172"/>
      <c r="C187" s="173"/>
      <c r="D187" s="174" t="s">
        <v>79</v>
      </c>
      <c r="E187" s="175" t="s">
        <v>1658</v>
      </c>
      <c r="F187" s="175" t="s">
        <v>1659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SUM(P188:P198)</f>
        <v>0</v>
      </c>
      <c r="Q187" s="180"/>
      <c r="R187" s="181">
        <f>SUM(R188:R198)</f>
        <v>0</v>
      </c>
      <c r="S187" s="180"/>
      <c r="T187" s="182">
        <f>SUM(T188:T198)</f>
        <v>0</v>
      </c>
      <c r="AR187" s="183" t="s">
        <v>88</v>
      </c>
      <c r="AT187" s="184" t="s">
        <v>79</v>
      </c>
      <c r="AU187" s="184" t="s">
        <v>80</v>
      </c>
      <c r="AY187" s="183" t="s">
        <v>161</v>
      </c>
      <c r="BK187" s="185">
        <f>SUM(BK188:BK198)</f>
        <v>0</v>
      </c>
    </row>
    <row r="188" spans="1:65" s="2" customFormat="1" ht="16.5" customHeight="1">
      <c r="A188" s="35"/>
      <c r="B188" s="36"/>
      <c r="C188" s="188" t="s">
        <v>348</v>
      </c>
      <c r="D188" s="188" t="s">
        <v>164</v>
      </c>
      <c r="E188" s="189" t="s">
        <v>1173</v>
      </c>
      <c r="F188" s="190" t="s">
        <v>1660</v>
      </c>
      <c r="G188" s="191" t="s">
        <v>211</v>
      </c>
      <c r="H188" s="192">
        <v>54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45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168</v>
      </c>
      <c r="AT188" s="200" t="s">
        <v>164</v>
      </c>
      <c r="AU188" s="200" t="s">
        <v>88</v>
      </c>
      <c r="AY188" s="18" t="s">
        <v>161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88</v>
      </c>
      <c r="BK188" s="201">
        <f>ROUND(I188*H188,2)</f>
        <v>0</v>
      </c>
      <c r="BL188" s="18" t="s">
        <v>168</v>
      </c>
      <c r="BM188" s="200" t="s">
        <v>1661</v>
      </c>
    </row>
    <row r="189" spans="1:65" s="2" customFormat="1" ht="10.199999999999999">
      <c r="A189" s="35"/>
      <c r="B189" s="36"/>
      <c r="C189" s="37"/>
      <c r="D189" s="202" t="s">
        <v>170</v>
      </c>
      <c r="E189" s="37"/>
      <c r="F189" s="203" t="s">
        <v>1660</v>
      </c>
      <c r="G189" s="37"/>
      <c r="H189" s="37"/>
      <c r="I189" s="204"/>
      <c r="J189" s="37"/>
      <c r="K189" s="37"/>
      <c r="L189" s="40"/>
      <c r="M189" s="205"/>
      <c r="N189" s="206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170</v>
      </c>
      <c r="AU189" s="18" t="s">
        <v>88</v>
      </c>
    </row>
    <row r="190" spans="1:65" s="2" customFormat="1" ht="16.5" customHeight="1">
      <c r="A190" s="35"/>
      <c r="B190" s="36"/>
      <c r="C190" s="188" t="s">
        <v>357</v>
      </c>
      <c r="D190" s="188" t="s">
        <v>164</v>
      </c>
      <c r="E190" s="189" t="s">
        <v>1419</v>
      </c>
      <c r="F190" s="190" t="s">
        <v>1662</v>
      </c>
      <c r="G190" s="191" t="s">
        <v>211</v>
      </c>
      <c r="H190" s="192">
        <v>12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45</v>
      </c>
      <c r="O190" s="7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168</v>
      </c>
      <c r="AT190" s="200" t="s">
        <v>164</v>
      </c>
      <c r="AU190" s="200" t="s">
        <v>88</v>
      </c>
      <c r="AY190" s="18" t="s">
        <v>161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88</v>
      </c>
      <c r="BK190" s="201">
        <f>ROUND(I190*H190,2)</f>
        <v>0</v>
      </c>
      <c r="BL190" s="18" t="s">
        <v>168</v>
      </c>
      <c r="BM190" s="200" t="s">
        <v>1663</v>
      </c>
    </row>
    <row r="191" spans="1:65" s="2" customFormat="1" ht="10.199999999999999">
      <c r="A191" s="35"/>
      <c r="B191" s="36"/>
      <c r="C191" s="37"/>
      <c r="D191" s="202" t="s">
        <v>170</v>
      </c>
      <c r="E191" s="37"/>
      <c r="F191" s="203" t="s">
        <v>1662</v>
      </c>
      <c r="G191" s="37"/>
      <c r="H191" s="37"/>
      <c r="I191" s="204"/>
      <c r="J191" s="37"/>
      <c r="K191" s="37"/>
      <c r="L191" s="40"/>
      <c r="M191" s="205"/>
      <c r="N191" s="206"/>
      <c r="O191" s="72"/>
      <c r="P191" s="72"/>
      <c r="Q191" s="72"/>
      <c r="R191" s="72"/>
      <c r="S191" s="72"/>
      <c r="T191" s="73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170</v>
      </c>
      <c r="AU191" s="18" t="s">
        <v>88</v>
      </c>
    </row>
    <row r="192" spans="1:65" s="2" customFormat="1" ht="16.5" customHeight="1">
      <c r="A192" s="35"/>
      <c r="B192" s="36"/>
      <c r="C192" s="188" t="s">
        <v>366</v>
      </c>
      <c r="D192" s="188" t="s">
        <v>164</v>
      </c>
      <c r="E192" s="189" t="s">
        <v>1422</v>
      </c>
      <c r="F192" s="190" t="s">
        <v>1664</v>
      </c>
      <c r="G192" s="191" t="s">
        <v>211</v>
      </c>
      <c r="H192" s="192">
        <v>40</v>
      </c>
      <c r="I192" s="193"/>
      <c r="J192" s="194">
        <f>ROUND(I192*H192,2)</f>
        <v>0</v>
      </c>
      <c r="K192" s="195"/>
      <c r="L192" s="40"/>
      <c r="M192" s="196" t="s">
        <v>1</v>
      </c>
      <c r="N192" s="197" t="s">
        <v>45</v>
      </c>
      <c r="O192" s="72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168</v>
      </c>
      <c r="AT192" s="200" t="s">
        <v>164</v>
      </c>
      <c r="AU192" s="200" t="s">
        <v>88</v>
      </c>
      <c r="AY192" s="18" t="s">
        <v>161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88</v>
      </c>
      <c r="BK192" s="201">
        <f>ROUND(I192*H192,2)</f>
        <v>0</v>
      </c>
      <c r="BL192" s="18" t="s">
        <v>168</v>
      </c>
      <c r="BM192" s="200" t="s">
        <v>1665</v>
      </c>
    </row>
    <row r="193" spans="1:65" s="2" customFormat="1" ht="10.199999999999999">
      <c r="A193" s="35"/>
      <c r="B193" s="36"/>
      <c r="C193" s="37"/>
      <c r="D193" s="202" t="s">
        <v>170</v>
      </c>
      <c r="E193" s="37"/>
      <c r="F193" s="203" t="s">
        <v>1664</v>
      </c>
      <c r="G193" s="37"/>
      <c r="H193" s="37"/>
      <c r="I193" s="204"/>
      <c r="J193" s="37"/>
      <c r="K193" s="37"/>
      <c r="L193" s="40"/>
      <c r="M193" s="205"/>
      <c r="N193" s="206"/>
      <c r="O193" s="72"/>
      <c r="P193" s="72"/>
      <c r="Q193" s="72"/>
      <c r="R193" s="72"/>
      <c r="S193" s="72"/>
      <c r="T193" s="73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170</v>
      </c>
      <c r="AU193" s="18" t="s">
        <v>88</v>
      </c>
    </row>
    <row r="194" spans="1:65" s="2" customFormat="1" ht="16.5" customHeight="1">
      <c r="A194" s="35"/>
      <c r="B194" s="36"/>
      <c r="C194" s="188" t="s">
        <v>378</v>
      </c>
      <c r="D194" s="188" t="s">
        <v>164</v>
      </c>
      <c r="E194" s="189" t="s">
        <v>1425</v>
      </c>
      <c r="F194" s="190" t="s">
        <v>1666</v>
      </c>
      <c r="G194" s="191" t="s">
        <v>211</v>
      </c>
      <c r="H194" s="192">
        <v>30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45</v>
      </c>
      <c r="O194" s="72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168</v>
      </c>
      <c r="AT194" s="200" t="s">
        <v>164</v>
      </c>
      <c r="AU194" s="200" t="s">
        <v>88</v>
      </c>
      <c r="AY194" s="18" t="s">
        <v>161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88</v>
      </c>
      <c r="BK194" s="201">
        <f>ROUND(I194*H194,2)</f>
        <v>0</v>
      </c>
      <c r="BL194" s="18" t="s">
        <v>168</v>
      </c>
      <c r="BM194" s="200" t="s">
        <v>1667</v>
      </c>
    </row>
    <row r="195" spans="1:65" s="2" customFormat="1" ht="10.199999999999999">
      <c r="A195" s="35"/>
      <c r="B195" s="36"/>
      <c r="C195" s="37"/>
      <c r="D195" s="202" t="s">
        <v>170</v>
      </c>
      <c r="E195" s="37"/>
      <c r="F195" s="203" t="s">
        <v>1666</v>
      </c>
      <c r="G195" s="37"/>
      <c r="H195" s="37"/>
      <c r="I195" s="204"/>
      <c r="J195" s="37"/>
      <c r="K195" s="37"/>
      <c r="L195" s="40"/>
      <c r="M195" s="205"/>
      <c r="N195" s="206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170</v>
      </c>
      <c r="AU195" s="18" t="s">
        <v>88</v>
      </c>
    </row>
    <row r="196" spans="1:65" s="2" customFormat="1" ht="16.5" customHeight="1">
      <c r="A196" s="35"/>
      <c r="B196" s="36"/>
      <c r="C196" s="188" t="s">
        <v>383</v>
      </c>
      <c r="D196" s="188" t="s">
        <v>164</v>
      </c>
      <c r="E196" s="189" t="s">
        <v>1430</v>
      </c>
      <c r="F196" s="190" t="s">
        <v>1668</v>
      </c>
      <c r="G196" s="191" t="s">
        <v>282</v>
      </c>
      <c r="H196" s="192">
        <v>1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45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168</v>
      </c>
      <c r="AT196" s="200" t="s">
        <v>164</v>
      </c>
      <c r="AU196" s="200" t="s">
        <v>88</v>
      </c>
      <c r="AY196" s="18" t="s">
        <v>161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88</v>
      </c>
      <c r="BK196" s="201">
        <f>ROUND(I196*H196,2)</f>
        <v>0</v>
      </c>
      <c r="BL196" s="18" t="s">
        <v>168</v>
      </c>
      <c r="BM196" s="200" t="s">
        <v>1669</v>
      </c>
    </row>
    <row r="197" spans="1:65" s="2" customFormat="1" ht="10.199999999999999">
      <c r="A197" s="35"/>
      <c r="B197" s="36"/>
      <c r="C197" s="37"/>
      <c r="D197" s="202" t="s">
        <v>170</v>
      </c>
      <c r="E197" s="37"/>
      <c r="F197" s="203" t="s">
        <v>1668</v>
      </c>
      <c r="G197" s="37"/>
      <c r="H197" s="37"/>
      <c r="I197" s="204"/>
      <c r="J197" s="37"/>
      <c r="K197" s="37"/>
      <c r="L197" s="40"/>
      <c r="M197" s="205"/>
      <c r="N197" s="206"/>
      <c r="O197" s="72"/>
      <c r="P197" s="72"/>
      <c r="Q197" s="72"/>
      <c r="R197" s="72"/>
      <c r="S197" s="72"/>
      <c r="T197" s="73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170</v>
      </c>
      <c r="AU197" s="18" t="s">
        <v>88</v>
      </c>
    </row>
    <row r="198" spans="1:65" s="2" customFormat="1" ht="19.2">
      <c r="A198" s="35"/>
      <c r="B198" s="36"/>
      <c r="C198" s="37"/>
      <c r="D198" s="202" t="s">
        <v>873</v>
      </c>
      <c r="E198" s="37"/>
      <c r="F198" s="262" t="s">
        <v>1670</v>
      </c>
      <c r="G198" s="37"/>
      <c r="H198" s="37"/>
      <c r="I198" s="204"/>
      <c r="J198" s="37"/>
      <c r="K198" s="37"/>
      <c r="L198" s="40"/>
      <c r="M198" s="205"/>
      <c r="N198" s="206"/>
      <c r="O198" s="72"/>
      <c r="P198" s="72"/>
      <c r="Q198" s="72"/>
      <c r="R198" s="72"/>
      <c r="S198" s="72"/>
      <c r="T198" s="73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873</v>
      </c>
      <c r="AU198" s="18" t="s">
        <v>88</v>
      </c>
    </row>
    <row r="199" spans="1:65" s="12" customFormat="1" ht="25.95" customHeight="1">
      <c r="B199" s="172"/>
      <c r="C199" s="173"/>
      <c r="D199" s="174" t="s">
        <v>79</v>
      </c>
      <c r="E199" s="175" t="s">
        <v>1671</v>
      </c>
      <c r="F199" s="175" t="s">
        <v>1672</v>
      </c>
      <c r="G199" s="173"/>
      <c r="H199" s="173"/>
      <c r="I199" s="176"/>
      <c r="J199" s="177">
        <f>BK199</f>
        <v>0</v>
      </c>
      <c r="K199" s="173"/>
      <c r="L199" s="178"/>
      <c r="M199" s="179"/>
      <c r="N199" s="180"/>
      <c r="O199" s="180"/>
      <c r="P199" s="181">
        <f>SUM(P200:P207)</f>
        <v>0</v>
      </c>
      <c r="Q199" s="180"/>
      <c r="R199" s="181">
        <f>SUM(R200:R207)</f>
        <v>0</v>
      </c>
      <c r="S199" s="180"/>
      <c r="T199" s="182">
        <f>SUM(T200:T207)</f>
        <v>0</v>
      </c>
      <c r="AR199" s="183" t="s">
        <v>88</v>
      </c>
      <c r="AT199" s="184" t="s">
        <v>79</v>
      </c>
      <c r="AU199" s="184" t="s">
        <v>80</v>
      </c>
      <c r="AY199" s="183" t="s">
        <v>161</v>
      </c>
      <c r="BK199" s="185">
        <f>SUM(BK200:BK207)</f>
        <v>0</v>
      </c>
    </row>
    <row r="200" spans="1:65" s="2" customFormat="1" ht="16.5" customHeight="1">
      <c r="A200" s="35"/>
      <c r="B200" s="36"/>
      <c r="C200" s="188" t="s">
        <v>397</v>
      </c>
      <c r="D200" s="188" t="s">
        <v>164</v>
      </c>
      <c r="E200" s="189" t="s">
        <v>1433</v>
      </c>
      <c r="F200" s="190" t="s">
        <v>1673</v>
      </c>
      <c r="G200" s="191" t="s">
        <v>282</v>
      </c>
      <c r="H200" s="192">
        <v>1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45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168</v>
      </c>
      <c r="AT200" s="200" t="s">
        <v>164</v>
      </c>
      <c r="AU200" s="200" t="s">
        <v>88</v>
      </c>
      <c r="AY200" s="18" t="s">
        <v>161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88</v>
      </c>
      <c r="BK200" s="201">
        <f>ROUND(I200*H200,2)</f>
        <v>0</v>
      </c>
      <c r="BL200" s="18" t="s">
        <v>168</v>
      </c>
      <c r="BM200" s="200" t="s">
        <v>1674</v>
      </c>
    </row>
    <row r="201" spans="1:65" s="2" customFormat="1" ht="10.199999999999999">
      <c r="A201" s="35"/>
      <c r="B201" s="36"/>
      <c r="C201" s="37"/>
      <c r="D201" s="202" t="s">
        <v>170</v>
      </c>
      <c r="E201" s="37"/>
      <c r="F201" s="203" t="s">
        <v>1673</v>
      </c>
      <c r="G201" s="37"/>
      <c r="H201" s="37"/>
      <c r="I201" s="204"/>
      <c r="J201" s="37"/>
      <c r="K201" s="37"/>
      <c r="L201" s="40"/>
      <c r="M201" s="205"/>
      <c r="N201" s="206"/>
      <c r="O201" s="72"/>
      <c r="P201" s="72"/>
      <c r="Q201" s="72"/>
      <c r="R201" s="72"/>
      <c r="S201" s="72"/>
      <c r="T201" s="73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170</v>
      </c>
      <c r="AU201" s="18" t="s">
        <v>88</v>
      </c>
    </row>
    <row r="202" spans="1:65" s="2" customFormat="1" ht="16.5" customHeight="1">
      <c r="A202" s="35"/>
      <c r="B202" s="36"/>
      <c r="C202" s="188" t="s">
        <v>402</v>
      </c>
      <c r="D202" s="188" t="s">
        <v>164</v>
      </c>
      <c r="E202" s="189" t="s">
        <v>1438</v>
      </c>
      <c r="F202" s="190" t="s">
        <v>1675</v>
      </c>
      <c r="G202" s="191" t="s">
        <v>282</v>
      </c>
      <c r="H202" s="192">
        <v>1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45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168</v>
      </c>
      <c r="AT202" s="200" t="s">
        <v>164</v>
      </c>
      <c r="AU202" s="200" t="s">
        <v>88</v>
      </c>
      <c r="AY202" s="18" t="s">
        <v>161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88</v>
      </c>
      <c r="BK202" s="201">
        <f>ROUND(I202*H202,2)</f>
        <v>0</v>
      </c>
      <c r="BL202" s="18" t="s">
        <v>168</v>
      </c>
      <c r="BM202" s="200" t="s">
        <v>1676</v>
      </c>
    </row>
    <row r="203" spans="1:65" s="2" customFormat="1" ht="10.199999999999999">
      <c r="A203" s="35"/>
      <c r="B203" s="36"/>
      <c r="C203" s="37"/>
      <c r="D203" s="202" t="s">
        <v>170</v>
      </c>
      <c r="E203" s="37"/>
      <c r="F203" s="203" t="s">
        <v>1675</v>
      </c>
      <c r="G203" s="37"/>
      <c r="H203" s="37"/>
      <c r="I203" s="204"/>
      <c r="J203" s="37"/>
      <c r="K203" s="37"/>
      <c r="L203" s="40"/>
      <c r="M203" s="205"/>
      <c r="N203" s="206"/>
      <c r="O203" s="72"/>
      <c r="P203" s="72"/>
      <c r="Q203" s="72"/>
      <c r="R203" s="72"/>
      <c r="S203" s="72"/>
      <c r="T203" s="73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170</v>
      </c>
      <c r="AU203" s="18" t="s">
        <v>88</v>
      </c>
    </row>
    <row r="204" spans="1:65" s="2" customFormat="1" ht="16.5" customHeight="1">
      <c r="A204" s="35"/>
      <c r="B204" s="36"/>
      <c r="C204" s="188" t="s">
        <v>407</v>
      </c>
      <c r="D204" s="188" t="s">
        <v>164</v>
      </c>
      <c r="E204" s="189" t="s">
        <v>1441</v>
      </c>
      <c r="F204" s="190" t="s">
        <v>1677</v>
      </c>
      <c r="G204" s="191" t="s">
        <v>282</v>
      </c>
      <c r="H204" s="192">
        <v>1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168</v>
      </c>
      <c r="AT204" s="200" t="s">
        <v>164</v>
      </c>
      <c r="AU204" s="200" t="s">
        <v>88</v>
      </c>
      <c r="AY204" s="18" t="s">
        <v>161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168</v>
      </c>
      <c r="BM204" s="200" t="s">
        <v>1678</v>
      </c>
    </row>
    <row r="205" spans="1:65" s="2" customFormat="1" ht="10.199999999999999">
      <c r="A205" s="35"/>
      <c r="B205" s="36"/>
      <c r="C205" s="37"/>
      <c r="D205" s="202" t="s">
        <v>170</v>
      </c>
      <c r="E205" s="37"/>
      <c r="F205" s="203" t="s">
        <v>1677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170</v>
      </c>
      <c r="AU205" s="18" t="s">
        <v>88</v>
      </c>
    </row>
    <row r="206" spans="1:65" s="2" customFormat="1" ht="24.15" customHeight="1">
      <c r="A206" s="35"/>
      <c r="B206" s="36"/>
      <c r="C206" s="188" t="s">
        <v>412</v>
      </c>
      <c r="D206" s="188" t="s">
        <v>164</v>
      </c>
      <c r="E206" s="189" t="s">
        <v>1444</v>
      </c>
      <c r="F206" s="190" t="s">
        <v>1679</v>
      </c>
      <c r="G206" s="191" t="s">
        <v>282</v>
      </c>
      <c r="H206" s="192">
        <v>1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45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168</v>
      </c>
      <c r="AT206" s="200" t="s">
        <v>164</v>
      </c>
      <c r="AU206" s="200" t="s">
        <v>88</v>
      </c>
      <c r="AY206" s="18" t="s">
        <v>161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88</v>
      </c>
      <c r="BK206" s="201">
        <f>ROUND(I206*H206,2)</f>
        <v>0</v>
      </c>
      <c r="BL206" s="18" t="s">
        <v>168</v>
      </c>
      <c r="BM206" s="200" t="s">
        <v>1680</v>
      </c>
    </row>
    <row r="207" spans="1:65" s="2" customFormat="1" ht="19.2">
      <c r="A207" s="35"/>
      <c r="B207" s="36"/>
      <c r="C207" s="37"/>
      <c r="D207" s="202" t="s">
        <v>170</v>
      </c>
      <c r="E207" s="37"/>
      <c r="F207" s="203" t="s">
        <v>1679</v>
      </c>
      <c r="G207" s="37"/>
      <c r="H207" s="37"/>
      <c r="I207" s="204"/>
      <c r="J207" s="37"/>
      <c r="K207" s="37"/>
      <c r="L207" s="40"/>
      <c r="M207" s="266"/>
      <c r="N207" s="267"/>
      <c r="O207" s="268"/>
      <c r="P207" s="268"/>
      <c r="Q207" s="268"/>
      <c r="R207" s="268"/>
      <c r="S207" s="268"/>
      <c r="T207" s="26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170</v>
      </c>
      <c r="AU207" s="18" t="s">
        <v>88</v>
      </c>
    </row>
    <row r="208" spans="1:65" s="2" customFormat="1" ht="6.9" customHeight="1">
      <c r="A208" s="35"/>
      <c r="B208" s="55"/>
      <c r="C208" s="56"/>
      <c r="D208" s="56"/>
      <c r="E208" s="56"/>
      <c r="F208" s="56"/>
      <c r="G208" s="56"/>
      <c r="H208" s="56"/>
      <c r="I208" s="56"/>
      <c r="J208" s="56"/>
      <c r="K208" s="56"/>
      <c r="L208" s="40"/>
      <c r="M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</row>
  </sheetData>
  <sheetProtection algorithmName="SHA-512" hashValue="ZP7dfJ6Qc/+BqpASqq2JKHMfH6pa+Mhq1ZHNOeX0Rwf8oObY5rYIKQH81hVjqG6M3hxocJTlo/7f3O4RkXO4hg==" saltValue="eenNzJ75ED+4wMZq2wfk7RUh5WLJQd2ZDtaeZdVKeidYcpt7uslAyljnPXTW1r1EVmDgDK51uj+HEid7JvUWTg==" spinCount="100000" sheet="1" objects="1" scenarios="1" formatColumns="0" formatRows="0" autoFilter="0"/>
  <autoFilter ref="C121:K20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108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3" t="s">
        <v>1681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ROUND((SUM(BE124:BE192)),  2)</f>
        <v>0</v>
      </c>
      <c r="G33" s="35"/>
      <c r="H33" s="35"/>
      <c r="I33" s="125">
        <v>0.21</v>
      </c>
      <c r="J33" s="124">
        <f>ROUND(((SUM(BE124:BE192))*I33),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ROUND((SUM(BF124:BF192)),  2)</f>
        <v>0</v>
      </c>
      <c r="G34" s="35"/>
      <c r="H34" s="35"/>
      <c r="I34" s="125">
        <v>0.12</v>
      </c>
      <c r="J34" s="124">
        <f>ROUND(((SUM(BF124:BF192))*I34),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ROUND((SUM(BG124:BG192)),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ROUND((SUM(BH124:BH192)),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ROUND((SUM(BI124:BI192)),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0" t="str">
        <f>E9</f>
        <v>SO-10 - Stávající objekt - STARÁ FARA – podlahové topení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123</v>
      </c>
      <c r="E97" s="151"/>
      <c r="F97" s="151"/>
      <c r="G97" s="151"/>
      <c r="H97" s="151"/>
      <c r="I97" s="151"/>
      <c r="J97" s="152">
        <f>J125</f>
        <v>0</v>
      </c>
      <c r="K97" s="149"/>
      <c r="L97" s="153"/>
    </row>
    <row r="98" spans="1:31" s="10" customFormat="1" ht="19.95" customHeight="1">
      <c r="B98" s="154"/>
      <c r="C98" s="155"/>
      <c r="D98" s="156" t="s">
        <v>1682</v>
      </c>
      <c r="E98" s="157"/>
      <c r="F98" s="157"/>
      <c r="G98" s="157"/>
      <c r="H98" s="157"/>
      <c r="I98" s="157"/>
      <c r="J98" s="158">
        <f>J126</f>
        <v>0</v>
      </c>
      <c r="K98" s="155"/>
      <c r="L98" s="159"/>
    </row>
    <row r="99" spans="1:31" s="10" customFormat="1" ht="19.95" customHeight="1">
      <c r="B99" s="154"/>
      <c r="C99" s="155"/>
      <c r="D99" s="156" t="s">
        <v>1683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31" s="9" customFormat="1" ht="24.9" customHeight="1">
      <c r="B100" s="148"/>
      <c r="C100" s="149"/>
      <c r="D100" s="150" t="s">
        <v>132</v>
      </c>
      <c r="E100" s="151"/>
      <c r="F100" s="151"/>
      <c r="G100" s="151"/>
      <c r="H100" s="151"/>
      <c r="I100" s="151"/>
      <c r="J100" s="152">
        <f>J136</f>
        <v>0</v>
      </c>
      <c r="K100" s="149"/>
      <c r="L100" s="153"/>
    </row>
    <row r="101" spans="1:31" s="10" customFormat="1" ht="19.95" customHeight="1">
      <c r="B101" s="154"/>
      <c r="C101" s="155"/>
      <c r="D101" s="156" t="s">
        <v>135</v>
      </c>
      <c r="E101" s="157"/>
      <c r="F101" s="157"/>
      <c r="G101" s="157"/>
      <c r="H101" s="157"/>
      <c r="I101" s="157"/>
      <c r="J101" s="158">
        <f>J137</f>
        <v>0</v>
      </c>
      <c r="K101" s="155"/>
      <c r="L101" s="159"/>
    </row>
    <row r="102" spans="1:31" s="10" customFormat="1" ht="19.95" customHeight="1">
      <c r="B102" s="154"/>
      <c r="C102" s="155"/>
      <c r="D102" s="156" t="s">
        <v>1684</v>
      </c>
      <c r="E102" s="157"/>
      <c r="F102" s="157"/>
      <c r="G102" s="157"/>
      <c r="H102" s="157"/>
      <c r="I102" s="157"/>
      <c r="J102" s="158">
        <f>J144</f>
        <v>0</v>
      </c>
      <c r="K102" s="155"/>
      <c r="L102" s="159"/>
    </row>
    <row r="103" spans="1:31" s="10" customFormat="1" ht="19.95" customHeight="1">
      <c r="B103" s="154"/>
      <c r="C103" s="155"/>
      <c r="D103" s="156" t="s">
        <v>1685</v>
      </c>
      <c r="E103" s="157"/>
      <c r="F103" s="157"/>
      <c r="G103" s="157"/>
      <c r="H103" s="157"/>
      <c r="I103" s="157"/>
      <c r="J103" s="158">
        <f>J151</f>
        <v>0</v>
      </c>
      <c r="K103" s="155"/>
      <c r="L103" s="159"/>
    </row>
    <row r="104" spans="1:31" s="10" customFormat="1" ht="19.95" customHeight="1">
      <c r="B104" s="154"/>
      <c r="C104" s="155"/>
      <c r="D104" s="156" t="s">
        <v>1686</v>
      </c>
      <c r="E104" s="157"/>
      <c r="F104" s="157"/>
      <c r="G104" s="157"/>
      <c r="H104" s="157"/>
      <c r="I104" s="157"/>
      <c r="J104" s="158">
        <f>J158</f>
        <v>0</v>
      </c>
      <c r="K104" s="155"/>
      <c r="L104" s="159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8" t="str">
        <f>E7</f>
        <v>Fara Velká Bíteš, přístavba farního sálu</v>
      </c>
      <c r="F114" s="319"/>
      <c r="G114" s="319"/>
      <c r="H114" s="319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116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30" customHeight="1">
      <c r="A116" s="35"/>
      <c r="B116" s="36"/>
      <c r="C116" s="37"/>
      <c r="D116" s="37"/>
      <c r="E116" s="270" t="str">
        <f>E9</f>
        <v>SO-10 - Stávající objekt - STARÁ FARA – podlahové topení</v>
      </c>
      <c r="F116" s="320"/>
      <c r="G116" s="320"/>
      <c r="H116" s="320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20</v>
      </c>
      <c r="D118" s="37"/>
      <c r="E118" s="37"/>
      <c r="F118" s="28" t="str">
        <f>F12</f>
        <v>Kostelní 71, Velká Bíteš, č.p. 102, 103</v>
      </c>
      <c r="G118" s="37"/>
      <c r="H118" s="37"/>
      <c r="I118" s="30" t="s">
        <v>22</v>
      </c>
      <c r="J118" s="67" t="str">
        <f>IF(J12="","",J12)</f>
        <v>4. 2. 2025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25.65" customHeight="1">
      <c r="A120" s="35"/>
      <c r="B120" s="36"/>
      <c r="C120" s="30" t="s">
        <v>24</v>
      </c>
      <c r="D120" s="37"/>
      <c r="E120" s="37"/>
      <c r="F120" s="28" t="str">
        <f>E15</f>
        <v>Římskokatolická farnost Velká Bíteš</v>
      </c>
      <c r="G120" s="37"/>
      <c r="H120" s="37"/>
      <c r="I120" s="30" t="s">
        <v>31</v>
      </c>
      <c r="J120" s="33" t="str">
        <f>E21</f>
        <v>A77 architektonický ateliér Brno, s.r.o.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29</v>
      </c>
      <c r="D121" s="37"/>
      <c r="E121" s="37"/>
      <c r="F121" s="28" t="str">
        <f>IF(E18="","",E18)</f>
        <v>Vyplň údaj</v>
      </c>
      <c r="G121" s="37"/>
      <c r="H121" s="37"/>
      <c r="I121" s="30" t="s">
        <v>36</v>
      </c>
      <c r="J121" s="33" t="str">
        <f>E24</f>
        <v>Ing. Ladislav Kopecký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0"/>
      <c r="B123" s="161"/>
      <c r="C123" s="162" t="s">
        <v>147</v>
      </c>
      <c r="D123" s="163" t="s">
        <v>65</v>
      </c>
      <c r="E123" s="163" t="s">
        <v>61</v>
      </c>
      <c r="F123" s="163" t="s">
        <v>62</v>
      </c>
      <c r="G123" s="163" t="s">
        <v>148</v>
      </c>
      <c r="H123" s="163" t="s">
        <v>149</v>
      </c>
      <c r="I123" s="163" t="s">
        <v>150</v>
      </c>
      <c r="J123" s="164" t="s">
        <v>120</v>
      </c>
      <c r="K123" s="165" t="s">
        <v>151</v>
      </c>
      <c r="L123" s="166"/>
      <c r="M123" s="76" t="s">
        <v>1</v>
      </c>
      <c r="N123" s="77" t="s">
        <v>44</v>
      </c>
      <c r="O123" s="77" t="s">
        <v>152</v>
      </c>
      <c r="P123" s="77" t="s">
        <v>153</v>
      </c>
      <c r="Q123" s="77" t="s">
        <v>154</v>
      </c>
      <c r="R123" s="77" t="s">
        <v>155</v>
      </c>
      <c r="S123" s="77" t="s">
        <v>156</v>
      </c>
      <c r="T123" s="78" t="s">
        <v>157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8" customHeight="1">
      <c r="A124" s="35"/>
      <c r="B124" s="36"/>
      <c r="C124" s="83" t="s">
        <v>158</v>
      </c>
      <c r="D124" s="37"/>
      <c r="E124" s="37"/>
      <c r="F124" s="37"/>
      <c r="G124" s="37"/>
      <c r="H124" s="37"/>
      <c r="I124" s="37"/>
      <c r="J124" s="167">
        <f>BK124</f>
        <v>0</v>
      </c>
      <c r="K124" s="37"/>
      <c r="L124" s="40"/>
      <c r="M124" s="79"/>
      <c r="N124" s="168"/>
      <c r="O124" s="80"/>
      <c r="P124" s="169">
        <f>P125+P136</f>
        <v>0</v>
      </c>
      <c r="Q124" s="80"/>
      <c r="R124" s="169">
        <f>R125+R136</f>
        <v>0</v>
      </c>
      <c r="S124" s="80"/>
      <c r="T124" s="170">
        <f>T125+T136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79</v>
      </c>
      <c r="AU124" s="18" t="s">
        <v>122</v>
      </c>
      <c r="BK124" s="171">
        <f>BK125+BK136</f>
        <v>0</v>
      </c>
    </row>
    <row r="125" spans="1:65" s="12" customFormat="1" ht="25.95" customHeight="1">
      <c r="B125" s="172"/>
      <c r="C125" s="173"/>
      <c r="D125" s="174" t="s">
        <v>79</v>
      </c>
      <c r="E125" s="175" t="s">
        <v>159</v>
      </c>
      <c r="F125" s="175" t="s">
        <v>160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P126+P133</f>
        <v>0</v>
      </c>
      <c r="Q125" s="180"/>
      <c r="R125" s="181">
        <f>R126+R133</f>
        <v>0</v>
      </c>
      <c r="S125" s="180"/>
      <c r="T125" s="182">
        <f>T126+T133</f>
        <v>0</v>
      </c>
      <c r="AR125" s="183" t="s">
        <v>88</v>
      </c>
      <c r="AT125" s="184" t="s">
        <v>79</v>
      </c>
      <c r="AU125" s="184" t="s">
        <v>80</v>
      </c>
      <c r="AY125" s="183" t="s">
        <v>161</v>
      </c>
      <c r="BK125" s="185">
        <f>BK126+BK133</f>
        <v>0</v>
      </c>
    </row>
    <row r="126" spans="1:65" s="12" customFormat="1" ht="22.8" customHeight="1">
      <c r="B126" s="172"/>
      <c r="C126" s="173"/>
      <c r="D126" s="174" t="s">
        <v>79</v>
      </c>
      <c r="E126" s="186" t="s">
        <v>546</v>
      </c>
      <c r="F126" s="186" t="s">
        <v>547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SUM(P127:P132)</f>
        <v>0</v>
      </c>
      <c r="Q126" s="180"/>
      <c r="R126" s="181">
        <f>SUM(R127:R132)</f>
        <v>0</v>
      </c>
      <c r="S126" s="180"/>
      <c r="T126" s="182">
        <f>SUM(T127:T132)</f>
        <v>0</v>
      </c>
      <c r="AR126" s="183" t="s">
        <v>88</v>
      </c>
      <c r="AT126" s="184" t="s">
        <v>79</v>
      </c>
      <c r="AU126" s="184" t="s">
        <v>88</v>
      </c>
      <c r="AY126" s="183" t="s">
        <v>161</v>
      </c>
      <c r="BK126" s="185">
        <f>SUM(BK127:BK132)</f>
        <v>0</v>
      </c>
    </row>
    <row r="127" spans="1:65" s="2" customFormat="1" ht="21.75" customHeight="1">
      <c r="A127" s="35"/>
      <c r="B127" s="36"/>
      <c r="C127" s="188" t="s">
        <v>88</v>
      </c>
      <c r="D127" s="188" t="s">
        <v>164</v>
      </c>
      <c r="E127" s="189" t="s">
        <v>1687</v>
      </c>
      <c r="F127" s="190" t="s">
        <v>1688</v>
      </c>
      <c r="G127" s="191" t="s">
        <v>176</v>
      </c>
      <c r="H127" s="192">
        <v>90.3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45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168</v>
      </c>
      <c r="AT127" s="200" t="s">
        <v>164</v>
      </c>
      <c r="AU127" s="200" t="s">
        <v>90</v>
      </c>
      <c r="AY127" s="18" t="s">
        <v>161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88</v>
      </c>
      <c r="BK127" s="201">
        <f>ROUND(I127*H127,2)</f>
        <v>0</v>
      </c>
      <c r="BL127" s="18" t="s">
        <v>168</v>
      </c>
      <c r="BM127" s="200" t="s">
        <v>1689</v>
      </c>
    </row>
    <row r="128" spans="1:65" s="2" customFormat="1" ht="10.199999999999999">
      <c r="A128" s="35"/>
      <c r="B128" s="36"/>
      <c r="C128" s="37"/>
      <c r="D128" s="202" t="s">
        <v>170</v>
      </c>
      <c r="E128" s="37"/>
      <c r="F128" s="203" t="s">
        <v>1688</v>
      </c>
      <c r="G128" s="37"/>
      <c r="H128" s="37"/>
      <c r="I128" s="204"/>
      <c r="J128" s="37"/>
      <c r="K128" s="37"/>
      <c r="L128" s="40"/>
      <c r="M128" s="205"/>
      <c r="N128" s="206"/>
      <c r="O128" s="72"/>
      <c r="P128" s="72"/>
      <c r="Q128" s="72"/>
      <c r="R128" s="72"/>
      <c r="S128" s="72"/>
      <c r="T128" s="73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170</v>
      </c>
      <c r="AU128" s="18" t="s">
        <v>90</v>
      </c>
    </row>
    <row r="129" spans="1:65" s="2" customFormat="1" ht="24.15" customHeight="1">
      <c r="A129" s="35"/>
      <c r="B129" s="36"/>
      <c r="C129" s="188" t="s">
        <v>90</v>
      </c>
      <c r="D129" s="188" t="s">
        <v>164</v>
      </c>
      <c r="E129" s="189" t="s">
        <v>1690</v>
      </c>
      <c r="F129" s="190" t="s">
        <v>1691</v>
      </c>
      <c r="G129" s="191" t="s">
        <v>176</v>
      </c>
      <c r="H129" s="192">
        <v>113.7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45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168</v>
      </c>
      <c r="AT129" s="200" t="s">
        <v>164</v>
      </c>
      <c r="AU129" s="200" t="s">
        <v>90</v>
      </c>
      <c r="AY129" s="18" t="s">
        <v>161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88</v>
      </c>
      <c r="BK129" s="201">
        <f>ROUND(I129*H129,2)</f>
        <v>0</v>
      </c>
      <c r="BL129" s="18" t="s">
        <v>168</v>
      </c>
      <c r="BM129" s="200" t="s">
        <v>1692</v>
      </c>
    </row>
    <row r="130" spans="1:65" s="2" customFormat="1" ht="19.2">
      <c r="A130" s="35"/>
      <c r="B130" s="36"/>
      <c r="C130" s="37"/>
      <c r="D130" s="202" t="s">
        <v>170</v>
      </c>
      <c r="E130" s="37"/>
      <c r="F130" s="203" t="s">
        <v>1691</v>
      </c>
      <c r="G130" s="37"/>
      <c r="H130" s="37"/>
      <c r="I130" s="204"/>
      <c r="J130" s="37"/>
      <c r="K130" s="37"/>
      <c r="L130" s="40"/>
      <c r="M130" s="205"/>
      <c r="N130" s="206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170</v>
      </c>
      <c r="AU130" s="18" t="s">
        <v>90</v>
      </c>
    </row>
    <row r="131" spans="1:65" s="2" customFormat="1" ht="21.75" customHeight="1">
      <c r="A131" s="35"/>
      <c r="B131" s="36"/>
      <c r="C131" s="188" t="s">
        <v>162</v>
      </c>
      <c r="D131" s="188" t="s">
        <v>164</v>
      </c>
      <c r="E131" s="189" t="s">
        <v>1693</v>
      </c>
      <c r="F131" s="190" t="s">
        <v>1694</v>
      </c>
      <c r="G131" s="191" t="s">
        <v>176</v>
      </c>
      <c r="H131" s="192">
        <v>204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45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168</v>
      </c>
      <c r="AT131" s="200" t="s">
        <v>164</v>
      </c>
      <c r="AU131" s="200" t="s">
        <v>90</v>
      </c>
      <c r="AY131" s="18" t="s">
        <v>161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88</v>
      </c>
      <c r="BK131" s="201">
        <f>ROUND(I131*H131,2)</f>
        <v>0</v>
      </c>
      <c r="BL131" s="18" t="s">
        <v>168</v>
      </c>
      <c r="BM131" s="200" t="s">
        <v>1695</v>
      </c>
    </row>
    <row r="132" spans="1:65" s="2" customFormat="1" ht="10.199999999999999">
      <c r="A132" s="35"/>
      <c r="B132" s="36"/>
      <c r="C132" s="37"/>
      <c r="D132" s="202" t="s">
        <v>170</v>
      </c>
      <c r="E132" s="37"/>
      <c r="F132" s="203" t="s">
        <v>1694</v>
      </c>
      <c r="G132" s="37"/>
      <c r="H132" s="37"/>
      <c r="I132" s="204"/>
      <c r="J132" s="37"/>
      <c r="K132" s="37"/>
      <c r="L132" s="40"/>
      <c r="M132" s="205"/>
      <c r="N132" s="206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170</v>
      </c>
      <c r="AU132" s="18" t="s">
        <v>90</v>
      </c>
    </row>
    <row r="133" spans="1:65" s="12" customFormat="1" ht="22.8" customHeight="1">
      <c r="B133" s="172"/>
      <c r="C133" s="173"/>
      <c r="D133" s="174" t="s">
        <v>79</v>
      </c>
      <c r="E133" s="186" t="s">
        <v>753</v>
      </c>
      <c r="F133" s="186" t="s">
        <v>1696</v>
      </c>
      <c r="G133" s="173"/>
      <c r="H133" s="173"/>
      <c r="I133" s="176"/>
      <c r="J133" s="187">
        <f>BK133</f>
        <v>0</v>
      </c>
      <c r="K133" s="173"/>
      <c r="L133" s="178"/>
      <c r="M133" s="179"/>
      <c r="N133" s="180"/>
      <c r="O133" s="180"/>
      <c r="P133" s="181">
        <f>SUM(P134:P135)</f>
        <v>0</v>
      </c>
      <c r="Q133" s="180"/>
      <c r="R133" s="181">
        <f>SUM(R134:R135)</f>
        <v>0</v>
      </c>
      <c r="S133" s="180"/>
      <c r="T133" s="182">
        <f>SUM(T134:T135)</f>
        <v>0</v>
      </c>
      <c r="AR133" s="183" t="s">
        <v>88</v>
      </c>
      <c r="AT133" s="184" t="s">
        <v>79</v>
      </c>
      <c r="AU133" s="184" t="s">
        <v>88</v>
      </c>
      <c r="AY133" s="183" t="s">
        <v>161</v>
      </c>
      <c r="BK133" s="185">
        <f>SUM(BK134:BK135)</f>
        <v>0</v>
      </c>
    </row>
    <row r="134" spans="1:65" s="2" customFormat="1" ht="16.5" customHeight="1">
      <c r="A134" s="35"/>
      <c r="B134" s="36"/>
      <c r="C134" s="188" t="s">
        <v>168</v>
      </c>
      <c r="D134" s="188" t="s">
        <v>164</v>
      </c>
      <c r="E134" s="189" t="s">
        <v>1697</v>
      </c>
      <c r="F134" s="190" t="s">
        <v>1698</v>
      </c>
      <c r="G134" s="191" t="s">
        <v>226</v>
      </c>
      <c r="H134" s="192">
        <v>18.782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45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168</v>
      </c>
      <c r="AT134" s="200" t="s">
        <v>164</v>
      </c>
      <c r="AU134" s="200" t="s">
        <v>90</v>
      </c>
      <c r="AY134" s="18" t="s">
        <v>161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88</v>
      </c>
      <c r="BK134" s="201">
        <f>ROUND(I134*H134,2)</f>
        <v>0</v>
      </c>
      <c r="BL134" s="18" t="s">
        <v>168</v>
      </c>
      <c r="BM134" s="200" t="s">
        <v>1699</v>
      </c>
    </row>
    <row r="135" spans="1:65" s="2" customFormat="1" ht="10.199999999999999">
      <c r="A135" s="35"/>
      <c r="B135" s="36"/>
      <c r="C135" s="37"/>
      <c r="D135" s="202" t="s">
        <v>170</v>
      </c>
      <c r="E135" s="37"/>
      <c r="F135" s="203" t="s">
        <v>1698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170</v>
      </c>
      <c r="AU135" s="18" t="s">
        <v>90</v>
      </c>
    </row>
    <row r="136" spans="1:65" s="12" customFormat="1" ht="25.95" customHeight="1">
      <c r="B136" s="172"/>
      <c r="C136" s="173"/>
      <c r="D136" s="174" t="s">
        <v>79</v>
      </c>
      <c r="E136" s="175" t="s">
        <v>605</v>
      </c>
      <c r="F136" s="175" t="s">
        <v>606</v>
      </c>
      <c r="G136" s="173"/>
      <c r="H136" s="173"/>
      <c r="I136" s="176"/>
      <c r="J136" s="177">
        <f>BK136</f>
        <v>0</v>
      </c>
      <c r="K136" s="173"/>
      <c r="L136" s="178"/>
      <c r="M136" s="179"/>
      <c r="N136" s="180"/>
      <c r="O136" s="180"/>
      <c r="P136" s="181">
        <f>P137+P144+P151+P158</f>
        <v>0</v>
      </c>
      <c r="Q136" s="180"/>
      <c r="R136" s="181">
        <f>R137+R144+R151+R158</f>
        <v>0</v>
      </c>
      <c r="S136" s="180"/>
      <c r="T136" s="182">
        <f>T137+T144+T151+T158</f>
        <v>0</v>
      </c>
      <c r="AR136" s="183" t="s">
        <v>90</v>
      </c>
      <c r="AT136" s="184" t="s">
        <v>79</v>
      </c>
      <c r="AU136" s="184" t="s">
        <v>80</v>
      </c>
      <c r="AY136" s="183" t="s">
        <v>161</v>
      </c>
      <c r="BK136" s="185">
        <f>BK137+BK144+BK151+BK158</f>
        <v>0</v>
      </c>
    </row>
    <row r="137" spans="1:65" s="12" customFormat="1" ht="22.8" customHeight="1">
      <c r="B137" s="172"/>
      <c r="C137" s="173"/>
      <c r="D137" s="174" t="s">
        <v>79</v>
      </c>
      <c r="E137" s="186" t="s">
        <v>705</v>
      </c>
      <c r="F137" s="186" t="s">
        <v>706</v>
      </c>
      <c r="G137" s="173"/>
      <c r="H137" s="173"/>
      <c r="I137" s="176"/>
      <c r="J137" s="187">
        <f>BK137</f>
        <v>0</v>
      </c>
      <c r="K137" s="173"/>
      <c r="L137" s="178"/>
      <c r="M137" s="179"/>
      <c r="N137" s="180"/>
      <c r="O137" s="180"/>
      <c r="P137" s="181">
        <f>SUM(P138:P143)</f>
        <v>0</v>
      </c>
      <c r="Q137" s="180"/>
      <c r="R137" s="181">
        <f>SUM(R138:R143)</f>
        <v>0</v>
      </c>
      <c r="S137" s="180"/>
      <c r="T137" s="182">
        <f>SUM(T138:T143)</f>
        <v>0</v>
      </c>
      <c r="AR137" s="183" t="s">
        <v>90</v>
      </c>
      <c r="AT137" s="184" t="s">
        <v>79</v>
      </c>
      <c r="AU137" s="184" t="s">
        <v>88</v>
      </c>
      <c r="AY137" s="183" t="s">
        <v>161</v>
      </c>
      <c r="BK137" s="185">
        <f>SUM(BK138:BK143)</f>
        <v>0</v>
      </c>
    </row>
    <row r="138" spans="1:65" s="2" customFormat="1" ht="16.5" customHeight="1">
      <c r="A138" s="35"/>
      <c r="B138" s="36"/>
      <c r="C138" s="188" t="s">
        <v>190</v>
      </c>
      <c r="D138" s="188" t="s">
        <v>164</v>
      </c>
      <c r="E138" s="189" t="s">
        <v>1700</v>
      </c>
      <c r="F138" s="190" t="s">
        <v>1701</v>
      </c>
      <c r="G138" s="191" t="s">
        <v>176</v>
      </c>
      <c r="H138" s="192">
        <v>294.3</v>
      </c>
      <c r="I138" s="193"/>
      <c r="J138" s="194">
        <f>ROUND(I138*H138,2)</f>
        <v>0</v>
      </c>
      <c r="K138" s="195"/>
      <c r="L138" s="40"/>
      <c r="M138" s="196" t="s">
        <v>1</v>
      </c>
      <c r="N138" s="197" t="s">
        <v>45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260</v>
      </c>
      <c r="AT138" s="200" t="s">
        <v>164</v>
      </c>
      <c r="AU138" s="200" t="s">
        <v>90</v>
      </c>
      <c r="AY138" s="18" t="s">
        <v>161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88</v>
      </c>
      <c r="BK138" s="201">
        <f>ROUND(I138*H138,2)</f>
        <v>0</v>
      </c>
      <c r="BL138" s="18" t="s">
        <v>260</v>
      </c>
      <c r="BM138" s="200" t="s">
        <v>1702</v>
      </c>
    </row>
    <row r="139" spans="1:65" s="2" customFormat="1" ht="10.199999999999999">
      <c r="A139" s="35"/>
      <c r="B139" s="36"/>
      <c r="C139" s="37"/>
      <c r="D139" s="202" t="s">
        <v>170</v>
      </c>
      <c r="E139" s="37"/>
      <c r="F139" s="203" t="s">
        <v>1701</v>
      </c>
      <c r="G139" s="37"/>
      <c r="H139" s="37"/>
      <c r="I139" s="204"/>
      <c r="J139" s="37"/>
      <c r="K139" s="37"/>
      <c r="L139" s="40"/>
      <c r="M139" s="205"/>
      <c r="N139" s="206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170</v>
      </c>
      <c r="AU139" s="18" t="s">
        <v>90</v>
      </c>
    </row>
    <row r="140" spans="1:65" s="2" customFormat="1" ht="16.5" customHeight="1">
      <c r="A140" s="35"/>
      <c r="B140" s="36"/>
      <c r="C140" s="188" t="s">
        <v>196</v>
      </c>
      <c r="D140" s="188" t="s">
        <v>164</v>
      </c>
      <c r="E140" s="189" t="s">
        <v>1703</v>
      </c>
      <c r="F140" s="190" t="s">
        <v>1704</v>
      </c>
      <c r="G140" s="191" t="s">
        <v>167</v>
      </c>
      <c r="H140" s="192">
        <v>18.469000000000001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45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260</v>
      </c>
      <c r="AT140" s="200" t="s">
        <v>164</v>
      </c>
      <c r="AU140" s="200" t="s">
        <v>90</v>
      </c>
      <c r="AY140" s="18" t="s">
        <v>161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88</v>
      </c>
      <c r="BK140" s="201">
        <f>ROUND(I140*H140,2)</f>
        <v>0</v>
      </c>
      <c r="BL140" s="18" t="s">
        <v>260</v>
      </c>
      <c r="BM140" s="200" t="s">
        <v>1705</v>
      </c>
    </row>
    <row r="141" spans="1:65" s="2" customFormat="1" ht="10.199999999999999">
      <c r="A141" s="35"/>
      <c r="B141" s="36"/>
      <c r="C141" s="37"/>
      <c r="D141" s="202" t="s">
        <v>170</v>
      </c>
      <c r="E141" s="37"/>
      <c r="F141" s="203" t="s">
        <v>1704</v>
      </c>
      <c r="G141" s="37"/>
      <c r="H141" s="37"/>
      <c r="I141" s="204"/>
      <c r="J141" s="37"/>
      <c r="K141" s="37"/>
      <c r="L141" s="40"/>
      <c r="M141" s="205"/>
      <c r="N141" s="206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170</v>
      </c>
      <c r="AU141" s="18" t="s">
        <v>90</v>
      </c>
    </row>
    <row r="142" spans="1:65" s="2" customFormat="1" ht="16.5" customHeight="1">
      <c r="A142" s="35"/>
      <c r="B142" s="36"/>
      <c r="C142" s="188" t="s">
        <v>202</v>
      </c>
      <c r="D142" s="188" t="s">
        <v>164</v>
      </c>
      <c r="E142" s="189" t="s">
        <v>1706</v>
      </c>
      <c r="F142" s="190" t="s">
        <v>1707</v>
      </c>
      <c r="G142" s="191" t="s">
        <v>655</v>
      </c>
      <c r="H142" s="261"/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260</v>
      </c>
      <c r="AT142" s="200" t="s">
        <v>164</v>
      </c>
      <c r="AU142" s="200" t="s">
        <v>90</v>
      </c>
      <c r="AY142" s="18" t="s">
        <v>161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260</v>
      </c>
      <c r="BM142" s="200" t="s">
        <v>1708</v>
      </c>
    </row>
    <row r="143" spans="1:65" s="2" customFormat="1" ht="10.199999999999999">
      <c r="A143" s="35"/>
      <c r="B143" s="36"/>
      <c r="C143" s="37"/>
      <c r="D143" s="202" t="s">
        <v>170</v>
      </c>
      <c r="E143" s="37"/>
      <c r="F143" s="203" t="s">
        <v>1707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170</v>
      </c>
      <c r="AU143" s="18" t="s">
        <v>90</v>
      </c>
    </row>
    <row r="144" spans="1:65" s="12" customFormat="1" ht="22.8" customHeight="1">
      <c r="B144" s="172"/>
      <c r="C144" s="173"/>
      <c r="D144" s="174" t="s">
        <v>79</v>
      </c>
      <c r="E144" s="186" t="s">
        <v>1258</v>
      </c>
      <c r="F144" s="186" t="s">
        <v>1259</v>
      </c>
      <c r="G144" s="173"/>
      <c r="H144" s="173"/>
      <c r="I144" s="176"/>
      <c r="J144" s="187">
        <f>BK144</f>
        <v>0</v>
      </c>
      <c r="K144" s="173"/>
      <c r="L144" s="178"/>
      <c r="M144" s="179"/>
      <c r="N144" s="180"/>
      <c r="O144" s="180"/>
      <c r="P144" s="181">
        <f>SUM(P145:P150)</f>
        <v>0</v>
      </c>
      <c r="Q144" s="180"/>
      <c r="R144" s="181">
        <f>SUM(R145:R150)</f>
        <v>0</v>
      </c>
      <c r="S144" s="180"/>
      <c r="T144" s="182">
        <f>SUM(T145:T150)</f>
        <v>0</v>
      </c>
      <c r="AR144" s="183" t="s">
        <v>90</v>
      </c>
      <c r="AT144" s="184" t="s">
        <v>79</v>
      </c>
      <c r="AU144" s="184" t="s">
        <v>88</v>
      </c>
      <c r="AY144" s="183" t="s">
        <v>161</v>
      </c>
      <c r="BK144" s="185">
        <f>SUM(BK145:BK150)</f>
        <v>0</v>
      </c>
    </row>
    <row r="145" spans="1:65" s="2" customFormat="1" ht="16.5" customHeight="1">
      <c r="A145" s="35"/>
      <c r="B145" s="36"/>
      <c r="C145" s="188" t="s">
        <v>208</v>
      </c>
      <c r="D145" s="188" t="s">
        <v>164</v>
      </c>
      <c r="E145" s="189" t="s">
        <v>1709</v>
      </c>
      <c r="F145" s="190" t="s">
        <v>1710</v>
      </c>
      <c r="G145" s="191" t="s">
        <v>233</v>
      </c>
      <c r="H145" s="192">
        <v>1</v>
      </c>
      <c r="I145" s="193"/>
      <c r="J145" s="194">
        <f>ROUND(I145*H145,2)</f>
        <v>0</v>
      </c>
      <c r="K145" s="195"/>
      <c r="L145" s="40"/>
      <c r="M145" s="196" t="s">
        <v>1</v>
      </c>
      <c r="N145" s="197" t="s">
        <v>45</v>
      </c>
      <c r="O145" s="72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260</v>
      </c>
      <c r="AT145" s="200" t="s">
        <v>164</v>
      </c>
      <c r="AU145" s="200" t="s">
        <v>90</v>
      </c>
      <c r="AY145" s="18" t="s">
        <v>161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88</v>
      </c>
      <c r="BK145" s="201">
        <f>ROUND(I145*H145,2)</f>
        <v>0</v>
      </c>
      <c r="BL145" s="18" t="s">
        <v>260</v>
      </c>
      <c r="BM145" s="200" t="s">
        <v>1711</v>
      </c>
    </row>
    <row r="146" spans="1:65" s="2" customFormat="1" ht="10.199999999999999">
      <c r="A146" s="35"/>
      <c r="B146" s="36"/>
      <c r="C146" s="37"/>
      <c r="D146" s="202" t="s">
        <v>170</v>
      </c>
      <c r="E146" s="37"/>
      <c r="F146" s="203" t="s">
        <v>1710</v>
      </c>
      <c r="G146" s="37"/>
      <c r="H146" s="37"/>
      <c r="I146" s="204"/>
      <c r="J146" s="37"/>
      <c r="K146" s="37"/>
      <c r="L146" s="40"/>
      <c r="M146" s="205"/>
      <c r="N146" s="206"/>
      <c r="O146" s="72"/>
      <c r="P146" s="72"/>
      <c r="Q146" s="72"/>
      <c r="R146" s="72"/>
      <c r="S146" s="72"/>
      <c r="T146" s="73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170</v>
      </c>
      <c r="AU146" s="18" t="s">
        <v>90</v>
      </c>
    </row>
    <row r="147" spans="1:65" s="2" customFormat="1" ht="24.15" customHeight="1">
      <c r="A147" s="35"/>
      <c r="B147" s="36"/>
      <c r="C147" s="188" t="s">
        <v>216</v>
      </c>
      <c r="D147" s="188" t="s">
        <v>164</v>
      </c>
      <c r="E147" s="189" t="s">
        <v>1712</v>
      </c>
      <c r="F147" s="190" t="s">
        <v>1713</v>
      </c>
      <c r="G147" s="191" t="s">
        <v>233</v>
      </c>
      <c r="H147" s="192">
        <v>1</v>
      </c>
      <c r="I147" s="193"/>
      <c r="J147" s="194">
        <f>ROUND(I147*H147,2)</f>
        <v>0</v>
      </c>
      <c r="K147" s="195"/>
      <c r="L147" s="40"/>
      <c r="M147" s="196" t="s">
        <v>1</v>
      </c>
      <c r="N147" s="197" t="s">
        <v>45</v>
      </c>
      <c r="O147" s="72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260</v>
      </c>
      <c r="AT147" s="200" t="s">
        <v>164</v>
      </c>
      <c r="AU147" s="200" t="s">
        <v>90</v>
      </c>
      <c r="AY147" s="18" t="s">
        <v>161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88</v>
      </c>
      <c r="BK147" s="201">
        <f>ROUND(I147*H147,2)</f>
        <v>0</v>
      </c>
      <c r="BL147" s="18" t="s">
        <v>260</v>
      </c>
      <c r="BM147" s="200" t="s">
        <v>1714</v>
      </c>
    </row>
    <row r="148" spans="1:65" s="2" customFormat="1" ht="19.2">
      <c r="A148" s="35"/>
      <c r="B148" s="36"/>
      <c r="C148" s="37"/>
      <c r="D148" s="202" t="s">
        <v>170</v>
      </c>
      <c r="E148" s="37"/>
      <c r="F148" s="203" t="s">
        <v>1713</v>
      </c>
      <c r="G148" s="37"/>
      <c r="H148" s="37"/>
      <c r="I148" s="204"/>
      <c r="J148" s="37"/>
      <c r="K148" s="37"/>
      <c r="L148" s="40"/>
      <c r="M148" s="205"/>
      <c r="N148" s="206"/>
      <c r="O148" s="72"/>
      <c r="P148" s="72"/>
      <c r="Q148" s="72"/>
      <c r="R148" s="72"/>
      <c r="S148" s="72"/>
      <c r="T148" s="73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170</v>
      </c>
      <c r="AU148" s="18" t="s">
        <v>90</v>
      </c>
    </row>
    <row r="149" spans="1:65" s="2" customFormat="1" ht="16.5" customHeight="1">
      <c r="A149" s="35"/>
      <c r="B149" s="36"/>
      <c r="C149" s="188" t="s">
        <v>223</v>
      </c>
      <c r="D149" s="188" t="s">
        <v>164</v>
      </c>
      <c r="E149" s="189" t="s">
        <v>1715</v>
      </c>
      <c r="F149" s="190" t="s">
        <v>1716</v>
      </c>
      <c r="G149" s="191" t="s">
        <v>655</v>
      </c>
      <c r="H149" s="261"/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45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260</v>
      </c>
      <c r="AT149" s="200" t="s">
        <v>164</v>
      </c>
      <c r="AU149" s="200" t="s">
        <v>90</v>
      </c>
      <c r="AY149" s="18" t="s">
        <v>161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88</v>
      </c>
      <c r="BK149" s="201">
        <f>ROUND(I149*H149,2)</f>
        <v>0</v>
      </c>
      <c r="BL149" s="18" t="s">
        <v>260</v>
      </c>
      <c r="BM149" s="200" t="s">
        <v>1717</v>
      </c>
    </row>
    <row r="150" spans="1:65" s="2" customFormat="1" ht="10.199999999999999">
      <c r="A150" s="35"/>
      <c r="B150" s="36"/>
      <c r="C150" s="37"/>
      <c r="D150" s="202" t="s">
        <v>170</v>
      </c>
      <c r="E150" s="37"/>
      <c r="F150" s="203" t="s">
        <v>1716</v>
      </c>
      <c r="G150" s="37"/>
      <c r="H150" s="37"/>
      <c r="I150" s="204"/>
      <c r="J150" s="37"/>
      <c r="K150" s="37"/>
      <c r="L150" s="40"/>
      <c r="M150" s="205"/>
      <c r="N150" s="206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170</v>
      </c>
      <c r="AU150" s="18" t="s">
        <v>90</v>
      </c>
    </row>
    <row r="151" spans="1:65" s="12" customFormat="1" ht="22.8" customHeight="1">
      <c r="B151" s="172"/>
      <c r="C151" s="173"/>
      <c r="D151" s="174" t="s">
        <v>79</v>
      </c>
      <c r="E151" s="186" t="s">
        <v>786</v>
      </c>
      <c r="F151" s="186" t="s">
        <v>1301</v>
      </c>
      <c r="G151" s="173"/>
      <c r="H151" s="173"/>
      <c r="I151" s="176"/>
      <c r="J151" s="187">
        <f>BK151</f>
        <v>0</v>
      </c>
      <c r="K151" s="173"/>
      <c r="L151" s="178"/>
      <c r="M151" s="179"/>
      <c r="N151" s="180"/>
      <c r="O151" s="180"/>
      <c r="P151" s="181">
        <f>SUM(P152:P157)</f>
        <v>0</v>
      </c>
      <c r="Q151" s="180"/>
      <c r="R151" s="181">
        <f>SUM(R152:R157)</f>
        <v>0</v>
      </c>
      <c r="S151" s="180"/>
      <c r="T151" s="182">
        <f>SUM(T152:T157)</f>
        <v>0</v>
      </c>
      <c r="AR151" s="183" t="s">
        <v>90</v>
      </c>
      <c r="AT151" s="184" t="s">
        <v>79</v>
      </c>
      <c r="AU151" s="184" t="s">
        <v>88</v>
      </c>
      <c r="AY151" s="183" t="s">
        <v>161</v>
      </c>
      <c r="BK151" s="185">
        <f>SUM(BK152:BK157)</f>
        <v>0</v>
      </c>
    </row>
    <row r="152" spans="1:65" s="2" customFormat="1" ht="24.15" customHeight="1">
      <c r="A152" s="35"/>
      <c r="B152" s="36"/>
      <c r="C152" s="188" t="s">
        <v>230</v>
      </c>
      <c r="D152" s="188" t="s">
        <v>164</v>
      </c>
      <c r="E152" s="189" t="s">
        <v>1718</v>
      </c>
      <c r="F152" s="190" t="s">
        <v>1719</v>
      </c>
      <c r="G152" s="191" t="s">
        <v>233</v>
      </c>
      <c r="H152" s="192">
        <v>1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260</v>
      </c>
      <c r="AT152" s="200" t="s">
        <v>164</v>
      </c>
      <c r="AU152" s="200" t="s">
        <v>90</v>
      </c>
      <c r="AY152" s="18" t="s">
        <v>161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260</v>
      </c>
      <c r="BM152" s="200" t="s">
        <v>1720</v>
      </c>
    </row>
    <row r="153" spans="1:65" s="2" customFormat="1" ht="19.2">
      <c r="A153" s="35"/>
      <c r="B153" s="36"/>
      <c r="C153" s="37"/>
      <c r="D153" s="202" t="s">
        <v>170</v>
      </c>
      <c r="E153" s="37"/>
      <c r="F153" s="203" t="s">
        <v>1719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170</v>
      </c>
      <c r="AU153" s="18" t="s">
        <v>90</v>
      </c>
    </row>
    <row r="154" spans="1:65" s="2" customFormat="1" ht="21.75" customHeight="1">
      <c r="A154" s="35"/>
      <c r="B154" s="36"/>
      <c r="C154" s="188" t="s">
        <v>8</v>
      </c>
      <c r="D154" s="188" t="s">
        <v>164</v>
      </c>
      <c r="E154" s="189" t="s">
        <v>1721</v>
      </c>
      <c r="F154" s="190" t="s">
        <v>1722</v>
      </c>
      <c r="G154" s="191" t="s">
        <v>233</v>
      </c>
      <c r="H154" s="192">
        <v>1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260</v>
      </c>
      <c r="AT154" s="200" t="s">
        <v>164</v>
      </c>
      <c r="AU154" s="200" t="s">
        <v>90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260</v>
      </c>
      <c r="BM154" s="200" t="s">
        <v>1723</v>
      </c>
    </row>
    <row r="155" spans="1:65" s="2" customFormat="1" ht="10.199999999999999">
      <c r="A155" s="35"/>
      <c r="B155" s="36"/>
      <c r="C155" s="37"/>
      <c r="D155" s="202" t="s">
        <v>170</v>
      </c>
      <c r="E155" s="37"/>
      <c r="F155" s="203" t="s">
        <v>1722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90</v>
      </c>
    </row>
    <row r="156" spans="1:65" s="2" customFormat="1" ht="16.5" customHeight="1">
      <c r="A156" s="35"/>
      <c r="B156" s="36"/>
      <c r="C156" s="188" t="s">
        <v>242</v>
      </c>
      <c r="D156" s="188" t="s">
        <v>164</v>
      </c>
      <c r="E156" s="189" t="s">
        <v>1318</v>
      </c>
      <c r="F156" s="190" t="s">
        <v>1319</v>
      </c>
      <c r="G156" s="191" t="s">
        <v>655</v>
      </c>
      <c r="H156" s="261"/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260</v>
      </c>
      <c r="AT156" s="200" t="s">
        <v>164</v>
      </c>
      <c r="AU156" s="200" t="s">
        <v>90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260</v>
      </c>
      <c r="BM156" s="200" t="s">
        <v>1724</v>
      </c>
    </row>
    <row r="157" spans="1:65" s="2" customFormat="1" ht="10.199999999999999">
      <c r="A157" s="35"/>
      <c r="B157" s="36"/>
      <c r="C157" s="37"/>
      <c r="D157" s="202" t="s">
        <v>170</v>
      </c>
      <c r="E157" s="37"/>
      <c r="F157" s="203" t="s">
        <v>1319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90</v>
      </c>
    </row>
    <row r="158" spans="1:65" s="12" customFormat="1" ht="22.8" customHeight="1">
      <c r="B158" s="172"/>
      <c r="C158" s="173"/>
      <c r="D158" s="174" t="s">
        <v>79</v>
      </c>
      <c r="E158" s="186" t="s">
        <v>1725</v>
      </c>
      <c r="F158" s="186" t="s">
        <v>1726</v>
      </c>
      <c r="G158" s="173"/>
      <c r="H158" s="173"/>
      <c r="I158" s="176"/>
      <c r="J158" s="187">
        <f>BK158</f>
        <v>0</v>
      </c>
      <c r="K158" s="173"/>
      <c r="L158" s="178"/>
      <c r="M158" s="179"/>
      <c r="N158" s="180"/>
      <c r="O158" s="180"/>
      <c r="P158" s="181">
        <f>SUM(P159:P192)</f>
        <v>0</v>
      </c>
      <c r="Q158" s="180"/>
      <c r="R158" s="181">
        <f>SUM(R159:R192)</f>
        <v>0</v>
      </c>
      <c r="S158" s="180"/>
      <c r="T158" s="182">
        <f>SUM(T159:T192)</f>
        <v>0</v>
      </c>
      <c r="AR158" s="183" t="s">
        <v>90</v>
      </c>
      <c r="AT158" s="184" t="s">
        <v>79</v>
      </c>
      <c r="AU158" s="184" t="s">
        <v>88</v>
      </c>
      <c r="AY158" s="183" t="s">
        <v>161</v>
      </c>
      <c r="BK158" s="185">
        <f>SUM(BK159:BK192)</f>
        <v>0</v>
      </c>
    </row>
    <row r="159" spans="1:65" s="2" customFormat="1" ht="16.5" customHeight="1">
      <c r="A159" s="35"/>
      <c r="B159" s="36"/>
      <c r="C159" s="188" t="s">
        <v>248</v>
      </c>
      <c r="D159" s="188" t="s">
        <v>164</v>
      </c>
      <c r="E159" s="189" t="s">
        <v>1727</v>
      </c>
      <c r="F159" s="190" t="s">
        <v>1728</v>
      </c>
      <c r="G159" s="191" t="s">
        <v>211</v>
      </c>
      <c r="H159" s="192">
        <v>1259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45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260</v>
      </c>
      <c r="AT159" s="200" t="s">
        <v>164</v>
      </c>
      <c r="AU159" s="200" t="s">
        <v>90</v>
      </c>
      <c r="AY159" s="18" t="s">
        <v>161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88</v>
      </c>
      <c r="BK159" s="201">
        <f>ROUND(I159*H159,2)</f>
        <v>0</v>
      </c>
      <c r="BL159" s="18" t="s">
        <v>260</v>
      </c>
      <c r="BM159" s="200" t="s">
        <v>1729</v>
      </c>
    </row>
    <row r="160" spans="1:65" s="2" customFormat="1" ht="10.199999999999999">
      <c r="A160" s="35"/>
      <c r="B160" s="36"/>
      <c r="C160" s="37"/>
      <c r="D160" s="202" t="s">
        <v>170</v>
      </c>
      <c r="E160" s="37"/>
      <c r="F160" s="203" t="s">
        <v>1728</v>
      </c>
      <c r="G160" s="37"/>
      <c r="H160" s="37"/>
      <c r="I160" s="204"/>
      <c r="J160" s="37"/>
      <c r="K160" s="37"/>
      <c r="L160" s="40"/>
      <c r="M160" s="205"/>
      <c r="N160" s="206"/>
      <c r="O160" s="72"/>
      <c r="P160" s="72"/>
      <c r="Q160" s="72"/>
      <c r="R160" s="72"/>
      <c r="S160" s="72"/>
      <c r="T160" s="73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170</v>
      </c>
      <c r="AU160" s="18" t="s">
        <v>90</v>
      </c>
    </row>
    <row r="161" spans="1:65" s="2" customFormat="1" ht="16.5" customHeight="1">
      <c r="A161" s="35"/>
      <c r="B161" s="36"/>
      <c r="C161" s="188" t="s">
        <v>254</v>
      </c>
      <c r="D161" s="188" t="s">
        <v>164</v>
      </c>
      <c r="E161" s="189" t="s">
        <v>1730</v>
      </c>
      <c r="F161" s="190" t="s">
        <v>1731</v>
      </c>
      <c r="G161" s="191" t="s">
        <v>233</v>
      </c>
      <c r="H161" s="192">
        <v>20</v>
      </c>
      <c r="I161" s="193"/>
      <c r="J161" s="194">
        <f>ROUND(I161*H161,2)</f>
        <v>0</v>
      </c>
      <c r="K161" s="195"/>
      <c r="L161" s="40"/>
      <c r="M161" s="196" t="s">
        <v>1</v>
      </c>
      <c r="N161" s="197" t="s">
        <v>45</v>
      </c>
      <c r="O161" s="72"/>
      <c r="P161" s="198">
        <f>O161*H161</f>
        <v>0</v>
      </c>
      <c r="Q161" s="198">
        <v>0</v>
      </c>
      <c r="R161" s="198">
        <f>Q161*H161</f>
        <v>0</v>
      </c>
      <c r="S161" s="198">
        <v>0</v>
      </c>
      <c r="T161" s="19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260</v>
      </c>
      <c r="AT161" s="200" t="s">
        <v>164</v>
      </c>
      <c r="AU161" s="200" t="s">
        <v>90</v>
      </c>
      <c r="AY161" s="18" t="s">
        <v>161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88</v>
      </c>
      <c r="BK161" s="201">
        <f>ROUND(I161*H161,2)</f>
        <v>0</v>
      </c>
      <c r="BL161" s="18" t="s">
        <v>260</v>
      </c>
      <c r="BM161" s="200" t="s">
        <v>1732</v>
      </c>
    </row>
    <row r="162" spans="1:65" s="2" customFormat="1" ht="10.199999999999999">
      <c r="A162" s="35"/>
      <c r="B162" s="36"/>
      <c r="C162" s="37"/>
      <c r="D162" s="202" t="s">
        <v>170</v>
      </c>
      <c r="E162" s="37"/>
      <c r="F162" s="203" t="s">
        <v>1731</v>
      </c>
      <c r="G162" s="37"/>
      <c r="H162" s="37"/>
      <c r="I162" s="204"/>
      <c r="J162" s="37"/>
      <c r="K162" s="37"/>
      <c r="L162" s="40"/>
      <c r="M162" s="205"/>
      <c r="N162" s="206"/>
      <c r="O162" s="72"/>
      <c r="P162" s="72"/>
      <c r="Q162" s="72"/>
      <c r="R162" s="72"/>
      <c r="S162" s="72"/>
      <c r="T162" s="73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170</v>
      </c>
      <c r="AU162" s="18" t="s">
        <v>90</v>
      </c>
    </row>
    <row r="163" spans="1:65" s="2" customFormat="1" ht="16.5" customHeight="1">
      <c r="A163" s="35"/>
      <c r="B163" s="36"/>
      <c r="C163" s="188" t="s">
        <v>260</v>
      </c>
      <c r="D163" s="188" t="s">
        <v>164</v>
      </c>
      <c r="E163" s="189" t="s">
        <v>1733</v>
      </c>
      <c r="F163" s="190" t="s">
        <v>1734</v>
      </c>
      <c r="G163" s="191" t="s">
        <v>176</v>
      </c>
      <c r="H163" s="192">
        <v>204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45</v>
      </c>
      <c r="O163" s="72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260</v>
      </c>
      <c r="AT163" s="200" t="s">
        <v>164</v>
      </c>
      <c r="AU163" s="200" t="s">
        <v>90</v>
      </c>
      <c r="AY163" s="18" t="s">
        <v>161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88</v>
      </c>
      <c r="BK163" s="201">
        <f>ROUND(I163*H163,2)</f>
        <v>0</v>
      </c>
      <c r="BL163" s="18" t="s">
        <v>260</v>
      </c>
      <c r="BM163" s="200" t="s">
        <v>1735</v>
      </c>
    </row>
    <row r="164" spans="1:65" s="2" customFormat="1" ht="10.199999999999999">
      <c r="A164" s="35"/>
      <c r="B164" s="36"/>
      <c r="C164" s="37"/>
      <c r="D164" s="202" t="s">
        <v>170</v>
      </c>
      <c r="E164" s="37"/>
      <c r="F164" s="203" t="s">
        <v>1734</v>
      </c>
      <c r="G164" s="37"/>
      <c r="H164" s="37"/>
      <c r="I164" s="204"/>
      <c r="J164" s="37"/>
      <c r="K164" s="37"/>
      <c r="L164" s="40"/>
      <c r="M164" s="205"/>
      <c r="N164" s="206"/>
      <c r="O164" s="72"/>
      <c r="P164" s="72"/>
      <c r="Q164" s="72"/>
      <c r="R164" s="72"/>
      <c r="S164" s="72"/>
      <c r="T164" s="73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170</v>
      </c>
      <c r="AU164" s="18" t="s">
        <v>90</v>
      </c>
    </row>
    <row r="165" spans="1:65" s="2" customFormat="1" ht="21.75" customHeight="1">
      <c r="A165" s="35"/>
      <c r="B165" s="36"/>
      <c r="C165" s="188" t="s">
        <v>267</v>
      </c>
      <c r="D165" s="188" t="s">
        <v>164</v>
      </c>
      <c r="E165" s="189" t="s">
        <v>1736</v>
      </c>
      <c r="F165" s="190" t="s">
        <v>1737</v>
      </c>
      <c r="G165" s="191" t="s">
        <v>176</v>
      </c>
      <c r="H165" s="192">
        <v>7.5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45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260</v>
      </c>
      <c r="AT165" s="200" t="s">
        <v>164</v>
      </c>
      <c r="AU165" s="200" t="s">
        <v>90</v>
      </c>
      <c r="AY165" s="18" t="s">
        <v>161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88</v>
      </c>
      <c r="BK165" s="201">
        <f>ROUND(I165*H165,2)</f>
        <v>0</v>
      </c>
      <c r="BL165" s="18" t="s">
        <v>260</v>
      </c>
      <c r="BM165" s="200" t="s">
        <v>1738</v>
      </c>
    </row>
    <row r="166" spans="1:65" s="2" customFormat="1" ht="10.199999999999999">
      <c r="A166" s="35"/>
      <c r="B166" s="36"/>
      <c r="C166" s="37"/>
      <c r="D166" s="202" t="s">
        <v>170</v>
      </c>
      <c r="E166" s="37"/>
      <c r="F166" s="203" t="s">
        <v>1737</v>
      </c>
      <c r="G166" s="37"/>
      <c r="H166" s="37"/>
      <c r="I166" s="204"/>
      <c r="J166" s="37"/>
      <c r="K166" s="37"/>
      <c r="L166" s="40"/>
      <c r="M166" s="205"/>
      <c r="N166" s="206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170</v>
      </c>
      <c r="AU166" s="18" t="s">
        <v>90</v>
      </c>
    </row>
    <row r="167" spans="1:65" s="2" customFormat="1" ht="21.75" customHeight="1">
      <c r="A167" s="35"/>
      <c r="B167" s="36"/>
      <c r="C167" s="188" t="s">
        <v>274</v>
      </c>
      <c r="D167" s="188" t="s">
        <v>164</v>
      </c>
      <c r="E167" s="189" t="s">
        <v>1739</v>
      </c>
      <c r="F167" s="190" t="s">
        <v>1740</v>
      </c>
      <c r="G167" s="191" t="s">
        <v>176</v>
      </c>
      <c r="H167" s="192">
        <v>150.19999999999999</v>
      </c>
      <c r="I167" s="193"/>
      <c r="J167" s="194">
        <f>ROUND(I167*H167,2)</f>
        <v>0</v>
      </c>
      <c r="K167" s="195"/>
      <c r="L167" s="40"/>
      <c r="M167" s="196" t="s">
        <v>1</v>
      </c>
      <c r="N167" s="197" t="s">
        <v>45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260</v>
      </c>
      <c r="AT167" s="200" t="s">
        <v>164</v>
      </c>
      <c r="AU167" s="200" t="s">
        <v>90</v>
      </c>
      <c r="AY167" s="18" t="s">
        <v>161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88</v>
      </c>
      <c r="BK167" s="201">
        <f>ROUND(I167*H167,2)</f>
        <v>0</v>
      </c>
      <c r="BL167" s="18" t="s">
        <v>260</v>
      </c>
      <c r="BM167" s="200" t="s">
        <v>1741</v>
      </c>
    </row>
    <row r="168" spans="1:65" s="2" customFormat="1" ht="10.199999999999999">
      <c r="A168" s="35"/>
      <c r="B168" s="36"/>
      <c r="C168" s="37"/>
      <c r="D168" s="202" t="s">
        <v>170</v>
      </c>
      <c r="E168" s="37"/>
      <c r="F168" s="203" t="s">
        <v>1740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170</v>
      </c>
      <c r="AU168" s="18" t="s">
        <v>90</v>
      </c>
    </row>
    <row r="169" spans="1:65" s="2" customFormat="1" ht="21.75" customHeight="1">
      <c r="A169" s="35"/>
      <c r="B169" s="36"/>
      <c r="C169" s="188" t="s">
        <v>279</v>
      </c>
      <c r="D169" s="188" t="s">
        <v>164</v>
      </c>
      <c r="E169" s="189" t="s">
        <v>1742</v>
      </c>
      <c r="F169" s="190" t="s">
        <v>1743</v>
      </c>
      <c r="G169" s="191" t="s">
        <v>176</v>
      </c>
      <c r="H169" s="192">
        <v>35.4</v>
      </c>
      <c r="I169" s="193"/>
      <c r="J169" s="194">
        <f>ROUND(I169*H169,2)</f>
        <v>0</v>
      </c>
      <c r="K169" s="195"/>
      <c r="L169" s="40"/>
      <c r="M169" s="196" t="s">
        <v>1</v>
      </c>
      <c r="N169" s="197" t="s">
        <v>45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260</v>
      </c>
      <c r="AT169" s="200" t="s">
        <v>164</v>
      </c>
      <c r="AU169" s="200" t="s">
        <v>90</v>
      </c>
      <c r="AY169" s="18" t="s">
        <v>161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88</v>
      </c>
      <c r="BK169" s="201">
        <f>ROUND(I169*H169,2)</f>
        <v>0</v>
      </c>
      <c r="BL169" s="18" t="s">
        <v>260</v>
      </c>
      <c r="BM169" s="200" t="s">
        <v>1744</v>
      </c>
    </row>
    <row r="170" spans="1:65" s="2" customFormat="1" ht="10.199999999999999">
      <c r="A170" s="35"/>
      <c r="B170" s="36"/>
      <c r="C170" s="37"/>
      <c r="D170" s="202" t="s">
        <v>170</v>
      </c>
      <c r="E170" s="37"/>
      <c r="F170" s="203" t="s">
        <v>1743</v>
      </c>
      <c r="G170" s="37"/>
      <c r="H170" s="37"/>
      <c r="I170" s="204"/>
      <c r="J170" s="37"/>
      <c r="K170" s="37"/>
      <c r="L170" s="40"/>
      <c r="M170" s="205"/>
      <c r="N170" s="206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170</v>
      </c>
      <c r="AU170" s="18" t="s">
        <v>90</v>
      </c>
    </row>
    <row r="171" spans="1:65" s="2" customFormat="1" ht="16.5" customHeight="1">
      <c r="A171" s="35"/>
      <c r="B171" s="36"/>
      <c r="C171" s="188" t="s">
        <v>285</v>
      </c>
      <c r="D171" s="188" t="s">
        <v>164</v>
      </c>
      <c r="E171" s="189" t="s">
        <v>1745</v>
      </c>
      <c r="F171" s="190" t="s">
        <v>1746</v>
      </c>
      <c r="G171" s="191" t="s">
        <v>211</v>
      </c>
      <c r="H171" s="192">
        <v>57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45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260</v>
      </c>
      <c r="AT171" s="200" t="s">
        <v>164</v>
      </c>
      <c r="AU171" s="200" t="s">
        <v>90</v>
      </c>
      <c r="AY171" s="18" t="s">
        <v>161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88</v>
      </c>
      <c r="BK171" s="201">
        <f>ROUND(I171*H171,2)</f>
        <v>0</v>
      </c>
      <c r="BL171" s="18" t="s">
        <v>260</v>
      </c>
      <c r="BM171" s="200" t="s">
        <v>1747</v>
      </c>
    </row>
    <row r="172" spans="1:65" s="2" customFormat="1" ht="10.199999999999999">
      <c r="A172" s="35"/>
      <c r="B172" s="36"/>
      <c r="C172" s="37"/>
      <c r="D172" s="202" t="s">
        <v>170</v>
      </c>
      <c r="E172" s="37"/>
      <c r="F172" s="203" t="s">
        <v>1746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170</v>
      </c>
      <c r="AU172" s="18" t="s">
        <v>90</v>
      </c>
    </row>
    <row r="173" spans="1:65" s="2" customFormat="1" ht="16.5" customHeight="1">
      <c r="A173" s="35"/>
      <c r="B173" s="36"/>
      <c r="C173" s="188" t="s">
        <v>7</v>
      </c>
      <c r="D173" s="188" t="s">
        <v>164</v>
      </c>
      <c r="E173" s="189" t="s">
        <v>1748</v>
      </c>
      <c r="F173" s="190" t="s">
        <v>1749</v>
      </c>
      <c r="G173" s="191" t="s">
        <v>233</v>
      </c>
      <c r="H173" s="192">
        <v>1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45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260</v>
      </c>
      <c r="AT173" s="200" t="s">
        <v>164</v>
      </c>
      <c r="AU173" s="200" t="s">
        <v>90</v>
      </c>
      <c r="AY173" s="18" t="s">
        <v>161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88</v>
      </c>
      <c r="BK173" s="201">
        <f>ROUND(I173*H173,2)</f>
        <v>0</v>
      </c>
      <c r="BL173" s="18" t="s">
        <v>260</v>
      </c>
      <c r="BM173" s="200" t="s">
        <v>1750</v>
      </c>
    </row>
    <row r="174" spans="1:65" s="2" customFormat="1" ht="10.199999999999999">
      <c r="A174" s="35"/>
      <c r="B174" s="36"/>
      <c r="C174" s="37"/>
      <c r="D174" s="202" t="s">
        <v>170</v>
      </c>
      <c r="E174" s="37"/>
      <c r="F174" s="203" t="s">
        <v>1749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170</v>
      </c>
      <c r="AU174" s="18" t="s">
        <v>90</v>
      </c>
    </row>
    <row r="175" spans="1:65" s="2" customFormat="1" ht="16.5" customHeight="1">
      <c r="A175" s="35"/>
      <c r="B175" s="36"/>
      <c r="C175" s="188" t="s">
        <v>295</v>
      </c>
      <c r="D175" s="188" t="s">
        <v>164</v>
      </c>
      <c r="E175" s="189" t="s">
        <v>1751</v>
      </c>
      <c r="F175" s="190" t="s">
        <v>1752</v>
      </c>
      <c r="G175" s="191" t="s">
        <v>233</v>
      </c>
      <c r="H175" s="192">
        <v>1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260</v>
      </c>
      <c r="AT175" s="200" t="s">
        <v>164</v>
      </c>
      <c r="AU175" s="200" t="s">
        <v>90</v>
      </c>
      <c r="AY175" s="18" t="s">
        <v>161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260</v>
      </c>
      <c r="BM175" s="200" t="s">
        <v>1753</v>
      </c>
    </row>
    <row r="176" spans="1:65" s="2" customFormat="1" ht="10.199999999999999">
      <c r="A176" s="35"/>
      <c r="B176" s="36"/>
      <c r="C176" s="37"/>
      <c r="D176" s="202" t="s">
        <v>170</v>
      </c>
      <c r="E176" s="37"/>
      <c r="F176" s="203" t="s">
        <v>1752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170</v>
      </c>
      <c r="AU176" s="18" t="s">
        <v>90</v>
      </c>
    </row>
    <row r="177" spans="1:65" s="2" customFormat="1" ht="16.5" customHeight="1">
      <c r="A177" s="35"/>
      <c r="B177" s="36"/>
      <c r="C177" s="188" t="s">
        <v>299</v>
      </c>
      <c r="D177" s="188" t="s">
        <v>164</v>
      </c>
      <c r="E177" s="189" t="s">
        <v>1754</v>
      </c>
      <c r="F177" s="190" t="s">
        <v>1755</v>
      </c>
      <c r="G177" s="191" t="s">
        <v>233</v>
      </c>
      <c r="H177" s="192">
        <v>40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260</v>
      </c>
      <c r="AT177" s="200" t="s">
        <v>164</v>
      </c>
      <c r="AU177" s="200" t="s">
        <v>90</v>
      </c>
      <c r="AY177" s="18" t="s">
        <v>161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260</v>
      </c>
      <c r="BM177" s="200" t="s">
        <v>1756</v>
      </c>
    </row>
    <row r="178" spans="1:65" s="2" customFormat="1" ht="10.199999999999999">
      <c r="A178" s="35"/>
      <c r="B178" s="36"/>
      <c r="C178" s="37"/>
      <c r="D178" s="202" t="s">
        <v>170</v>
      </c>
      <c r="E178" s="37"/>
      <c r="F178" s="203" t="s">
        <v>1755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170</v>
      </c>
      <c r="AU178" s="18" t="s">
        <v>90</v>
      </c>
    </row>
    <row r="179" spans="1:65" s="2" customFormat="1" ht="24.15" customHeight="1">
      <c r="A179" s="35"/>
      <c r="B179" s="36"/>
      <c r="C179" s="188" t="s">
        <v>304</v>
      </c>
      <c r="D179" s="188" t="s">
        <v>164</v>
      </c>
      <c r="E179" s="189" t="s">
        <v>1757</v>
      </c>
      <c r="F179" s="190" t="s">
        <v>1758</v>
      </c>
      <c r="G179" s="191" t="s">
        <v>1310</v>
      </c>
      <c r="H179" s="192">
        <v>1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260</v>
      </c>
      <c r="AT179" s="200" t="s">
        <v>164</v>
      </c>
      <c r="AU179" s="200" t="s">
        <v>90</v>
      </c>
      <c r="AY179" s="18" t="s">
        <v>161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260</v>
      </c>
      <c r="BM179" s="200" t="s">
        <v>1759</v>
      </c>
    </row>
    <row r="180" spans="1:65" s="2" customFormat="1" ht="19.2">
      <c r="A180" s="35"/>
      <c r="B180" s="36"/>
      <c r="C180" s="37"/>
      <c r="D180" s="202" t="s">
        <v>170</v>
      </c>
      <c r="E180" s="37"/>
      <c r="F180" s="203" t="s">
        <v>1758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170</v>
      </c>
      <c r="AU180" s="18" t="s">
        <v>90</v>
      </c>
    </row>
    <row r="181" spans="1:65" s="2" customFormat="1" ht="16.5" customHeight="1">
      <c r="A181" s="35"/>
      <c r="B181" s="36"/>
      <c r="C181" s="188" t="s">
        <v>308</v>
      </c>
      <c r="D181" s="188" t="s">
        <v>164</v>
      </c>
      <c r="E181" s="189" t="s">
        <v>1760</v>
      </c>
      <c r="F181" s="190" t="s">
        <v>1761</v>
      </c>
      <c r="G181" s="191" t="s">
        <v>1256</v>
      </c>
      <c r="H181" s="192">
        <v>38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45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260</v>
      </c>
      <c r="AT181" s="200" t="s">
        <v>164</v>
      </c>
      <c r="AU181" s="200" t="s">
        <v>90</v>
      </c>
      <c r="AY181" s="18" t="s">
        <v>161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88</v>
      </c>
      <c r="BK181" s="201">
        <f>ROUND(I181*H181,2)</f>
        <v>0</v>
      </c>
      <c r="BL181" s="18" t="s">
        <v>260</v>
      </c>
      <c r="BM181" s="200" t="s">
        <v>1762</v>
      </c>
    </row>
    <row r="182" spans="1:65" s="2" customFormat="1" ht="10.199999999999999">
      <c r="A182" s="35"/>
      <c r="B182" s="36"/>
      <c r="C182" s="37"/>
      <c r="D182" s="202" t="s">
        <v>170</v>
      </c>
      <c r="E182" s="37"/>
      <c r="F182" s="203" t="s">
        <v>1761</v>
      </c>
      <c r="G182" s="37"/>
      <c r="H182" s="37"/>
      <c r="I182" s="204"/>
      <c r="J182" s="37"/>
      <c r="K182" s="37"/>
      <c r="L182" s="40"/>
      <c r="M182" s="205"/>
      <c r="N182" s="206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170</v>
      </c>
      <c r="AU182" s="18" t="s">
        <v>90</v>
      </c>
    </row>
    <row r="183" spans="1:65" s="2" customFormat="1" ht="16.5" customHeight="1">
      <c r="A183" s="35"/>
      <c r="B183" s="36"/>
      <c r="C183" s="188" t="s">
        <v>312</v>
      </c>
      <c r="D183" s="188" t="s">
        <v>164</v>
      </c>
      <c r="E183" s="189" t="s">
        <v>1763</v>
      </c>
      <c r="F183" s="190" t="s">
        <v>1764</v>
      </c>
      <c r="G183" s="191" t="s">
        <v>233</v>
      </c>
      <c r="H183" s="192">
        <v>2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260</v>
      </c>
      <c r="AT183" s="200" t="s">
        <v>164</v>
      </c>
      <c r="AU183" s="200" t="s">
        <v>90</v>
      </c>
      <c r="AY183" s="18" t="s">
        <v>161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260</v>
      </c>
      <c r="BM183" s="200" t="s">
        <v>1765</v>
      </c>
    </row>
    <row r="184" spans="1:65" s="2" customFormat="1" ht="10.199999999999999">
      <c r="A184" s="35"/>
      <c r="B184" s="36"/>
      <c r="C184" s="37"/>
      <c r="D184" s="202" t="s">
        <v>170</v>
      </c>
      <c r="E184" s="37"/>
      <c r="F184" s="203" t="s">
        <v>1764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170</v>
      </c>
      <c r="AU184" s="18" t="s">
        <v>90</v>
      </c>
    </row>
    <row r="185" spans="1:65" s="2" customFormat="1" ht="21.75" customHeight="1">
      <c r="A185" s="35"/>
      <c r="B185" s="36"/>
      <c r="C185" s="188" t="s">
        <v>321</v>
      </c>
      <c r="D185" s="188" t="s">
        <v>164</v>
      </c>
      <c r="E185" s="189" t="s">
        <v>1766</v>
      </c>
      <c r="F185" s="190" t="s">
        <v>1767</v>
      </c>
      <c r="G185" s="191" t="s">
        <v>233</v>
      </c>
      <c r="H185" s="192">
        <v>8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45</v>
      </c>
      <c r="O185" s="72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260</v>
      </c>
      <c r="AT185" s="200" t="s">
        <v>164</v>
      </c>
      <c r="AU185" s="200" t="s">
        <v>90</v>
      </c>
      <c r="AY185" s="18" t="s">
        <v>161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88</v>
      </c>
      <c r="BK185" s="201">
        <f>ROUND(I185*H185,2)</f>
        <v>0</v>
      </c>
      <c r="BL185" s="18" t="s">
        <v>260</v>
      </c>
      <c r="BM185" s="200" t="s">
        <v>1768</v>
      </c>
    </row>
    <row r="186" spans="1:65" s="2" customFormat="1" ht="10.199999999999999">
      <c r="A186" s="35"/>
      <c r="B186" s="36"/>
      <c r="C186" s="37"/>
      <c r="D186" s="202" t="s">
        <v>170</v>
      </c>
      <c r="E186" s="37"/>
      <c r="F186" s="203" t="s">
        <v>1767</v>
      </c>
      <c r="G186" s="37"/>
      <c r="H186" s="37"/>
      <c r="I186" s="204"/>
      <c r="J186" s="37"/>
      <c r="K186" s="37"/>
      <c r="L186" s="40"/>
      <c r="M186" s="205"/>
      <c r="N186" s="206"/>
      <c r="O186" s="72"/>
      <c r="P186" s="72"/>
      <c r="Q186" s="72"/>
      <c r="R186" s="72"/>
      <c r="S186" s="72"/>
      <c r="T186" s="73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170</v>
      </c>
      <c r="AU186" s="18" t="s">
        <v>90</v>
      </c>
    </row>
    <row r="187" spans="1:65" s="2" customFormat="1" ht="21.75" customHeight="1">
      <c r="A187" s="35"/>
      <c r="B187" s="36"/>
      <c r="C187" s="188" t="s">
        <v>330</v>
      </c>
      <c r="D187" s="188" t="s">
        <v>164</v>
      </c>
      <c r="E187" s="189" t="s">
        <v>1769</v>
      </c>
      <c r="F187" s="190" t="s">
        <v>1770</v>
      </c>
      <c r="G187" s="191" t="s">
        <v>233</v>
      </c>
      <c r="H187" s="192">
        <v>19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45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260</v>
      </c>
      <c r="AT187" s="200" t="s">
        <v>164</v>
      </c>
      <c r="AU187" s="200" t="s">
        <v>90</v>
      </c>
      <c r="AY187" s="18" t="s">
        <v>161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88</v>
      </c>
      <c r="BK187" s="201">
        <f>ROUND(I187*H187,2)</f>
        <v>0</v>
      </c>
      <c r="BL187" s="18" t="s">
        <v>260</v>
      </c>
      <c r="BM187" s="200" t="s">
        <v>1771</v>
      </c>
    </row>
    <row r="188" spans="1:65" s="2" customFormat="1" ht="10.199999999999999">
      <c r="A188" s="35"/>
      <c r="B188" s="36"/>
      <c r="C188" s="37"/>
      <c r="D188" s="202" t="s">
        <v>170</v>
      </c>
      <c r="E188" s="37"/>
      <c r="F188" s="203" t="s">
        <v>1770</v>
      </c>
      <c r="G188" s="37"/>
      <c r="H188" s="37"/>
      <c r="I188" s="204"/>
      <c r="J188" s="37"/>
      <c r="K188" s="37"/>
      <c r="L188" s="40"/>
      <c r="M188" s="205"/>
      <c r="N188" s="206"/>
      <c r="O188" s="72"/>
      <c r="P188" s="72"/>
      <c r="Q188" s="72"/>
      <c r="R188" s="72"/>
      <c r="S188" s="72"/>
      <c r="T188" s="73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170</v>
      </c>
      <c r="AU188" s="18" t="s">
        <v>90</v>
      </c>
    </row>
    <row r="189" spans="1:65" s="2" customFormat="1" ht="21.75" customHeight="1">
      <c r="A189" s="35"/>
      <c r="B189" s="36"/>
      <c r="C189" s="188" t="s">
        <v>335</v>
      </c>
      <c r="D189" s="188" t="s">
        <v>164</v>
      </c>
      <c r="E189" s="189" t="s">
        <v>1772</v>
      </c>
      <c r="F189" s="190" t="s">
        <v>1773</v>
      </c>
      <c r="G189" s="191" t="s">
        <v>233</v>
      </c>
      <c r="H189" s="192">
        <v>2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45</v>
      </c>
      <c r="O189" s="72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260</v>
      </c>
      <c r="AT189" s="200" t="s">
        <v>164</v>
      </c>
      <c r="AU189" s="200" t="s">
        <v>90</v>
      </c>
      <c r="AY189" s="18" t="s">
        <v>161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88</v>
      </c>
      <c r="BK189" s="201">
        <f>ROUND(I189*H189,2)</f>
        <v>0</v>
      </c>
      <c r="BL189" s="18" t="s">
        <v>260</v>
      </c>
      <c r="BM189" s="200" t="s">
        <v>1774</v>
      </c>
    </row>
    <row r="190" spans="1:65" s="2" customFormat="1" ht="10.199999999999999">
      <c r="A190" s="35"/>
      <c r="B190" s="36"/>
      <c r="C190" s="37"/>
      <c r="D190" s="202" t="s">
        <v>170</v>
      </c>
      <c r="E190" s="37"/>
      <c r="F190" s="203" t="s">
        <v>1773</v>
      </c>
      <c r="G190" s="37"/>
      <c r="H190" s="37"/>
      <c r="I190" s="204"/>
      <c r="J190" s="37"/>
      <c r="K190" s="37"/>
      <c r="L190" s="40"/>
      <c r="M190" s="205"/>
      <c r="N190" s="206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170</v>
      </c>
      <c r="AU190" s="18" t="s">
        <v>90</v>
      </c>
    </row>
    <row r="191" spans="1:65" s="2" customFormat="1" ht="21.75" customHeight="1">
      <c r="A191" s="35"/>
      <c r="B191" s="36"/>
      <c r="C191" s="188" t="s">
        <v>343</v>
      </c>
      <c r="D191" s="188" t="s">
        <v>164</v>
      </c>
      <c r="E191" s="189" t="s">
        <v>1775</v>
      </c>
      <c r="F191" s="190" t="s">
        <v>1776</v>
      </c>
      <c r="G191" s="191" t="s">
        <v>655</v>
      </c>
      <c r="H191" s="261"/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45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260</v>
      </c>
      <c r="AT191" s="200" t="s">
        <v>164</v>
      </c>
      <c r="AU191" s="200" t="s">
        <v>90</v>
      </c>
      <c r="AY191" s="18" t="s">
        <v>161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88</v>
      </c>
      <c r="BK191" s="201">
        <f>ROUND(I191*H191,2)</f>
        <v>0</v>
      </c>
      <c r="BL191" s="18" t="s">
        <v>260</v>
      </c>
      <c r="BM191" s="200" t="s">
        <v>1777</v>
      </c>
    </row>
    <row r="192" spans="1:65" s="2" customFormat="1" ht="10.199999999999999">
      <c r="A192" s="35"/>
      <c r="B192" s="36"/>
      <c r="C192" s="37"/>
      <c r="D192" s="202" t="s">
        <v>170</v>
      </c>
      <c r="E192" s="37"/>
      <c r="F192" s="203" t="s">
        <v>1776</v>
      </c>
      <c r="G192" s="37"/>
      <c r="H192" s="37"/>
      <c r="I192" s="204"/>
      <c r="J192" s="37"/>
      <c r="K192" s="37"/>
      <c r="L192" s="40"/>
      <c r="M192" s="266"/>
      <c r="N192" s="267"/>
      <c r="O192" s="268"/>
      <c r="P192" s="268"/>
      <c r="Q192" s="268"/>
      <c r="R192" s="268"/>
      <c r="S192" s="268"/>
      <c r="T192" s="26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170</v>
      </c>
      <c r="AU192" s="18" t="s">
        <v>90</v>
      </c>
    </row>
    <row r="193" spans="1:31" s="2" customFormat="1" ht="6.9" customHeight="1">
      <c r="A193" s="35"/>
      <c r="B193" s="55"/>
      <c r="C193" s="56"/>
      <c r="D193" s="56"/>
      <c r="E193" s="56"/>
      <c r="F193" s="56"/>
      <c r="G193" s="56"/>
      <c r="H193" s="56"/>
      <c r="I193" s="56"/>
      <c r="J193" s="56"/>
      <c r="K193" s="56"/>
      <c r="L193" s="40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sheetProtection algorithmName="SHA-512" hashValue="L4cJG9+KsfhiAQZWchiB/x+zmhMWFcvUm1CrgNJOhZ8PLeThobV2YPPOUb24BPsYeuE4Qur11anJokX7dPREaA==" saltValue="IcA6Qkljy3Xt7VveQ86BGkXpm00b9uirenT9uM4Pj57n9+FpSmKg7ToECB1XAxg36PiGTzTp3nDXZvRYZ1IEVg==" spinCount="100000" sheet="1" objects="1" scenarios="1" formatColumns="0" formatRows="0" autoFilter="0"/>
  <autoFilter ref="C123:K19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111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115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11" t="str">
        <f>'Rekapitulace stavby'!K6</f>
        <v>Fara Velká Bíteš, přístavba farního sálu</v>
      </c>
      <c r="F7" s="312"/>
      <c r="G7" s="312"/>
      <c r="H7" s="312"/>
      <c r="L7" s="21"/>
    </row>
    <row r="8" spans="1:46" s="2" customFormat="1" ht="12" customHeight="1">
      <c r="A8" s="35"/>
      <c r="B8" s="40"/>
      <c r="C8" s="35"/>
      <c r="D8" s="113" t="s">
        <v>116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3" t="s">
        <v>1778</v>
      </c>
      <c r="F9" s="314"/>
      <c r="G9" s="314"/>
      <c r="H9" s="31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4. 2. 2025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5" t="str">
        <f>'Rekapitulace stavby'!E14</f>
        <v>Vyplň údaj</v>
      </c>
      <c r="F18" s="316"/>
      <c r="G18" s="316"/>
      <c r="H18" s="316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28</v>
      </c>
      <c r="J21" s="114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14" t="s">
        <v>37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7" t="s">
        <v>1</v>
      </c>
      <c r="F27" s="317"/>
      <c r="G27" s="317"/>
      <c r="H27" s="31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ROUND((SUM(BE123:BE285)),  2)</f>
        <v>0</v>
      </c>
      <c r="G33" s="35"/>
      <c r="H33" s="35"/>
      <c r="I33" s="125">
        <v>0.21</v>
      </c>
      <c r="J33" s="124">
        <f>ROUND(((SUM(BE123:BE285))*I33),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ROUND((SUM(BF123:BF285)),  2)</f>
        <v>0</v>
      </c>
      <c r="G34" s="35"/>
      <c r="H34" s="35"/>
      <c r="I34" s="125">
        <v>0.12</v>
      </c>
      <c r="J34" s="124">
        <f>ROUND(((SUM(BF123:BF285))*I34),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ROUND((SUM(BG123:BG285)),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ROUND((SUM(BH123:BH285)),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ROUND((SUM(BI123:BI285)),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118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8" t="str">
        <f>E7</f>
        <v>Fara Velká Bíteš, přístavba farního sálu</v>
      </c>
      <c r="F85" s="319"/>
      <c r="G85" s="319"/>
      <c r="H85" s="31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116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0" t="str">
        <f>E9</f>
        <v>SO-11 - Stávající objekt - STARÁ FARA – zdroj vytápění a páteřní rozvody</v>
      </c>
      <c r="F87" s="320"/>
      <c r="G87" s="320"/>
      <c r="H87" s="32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Kostelní 71, Velká Bíteš, č.p. 102, 103</v>
      </c>
      <c r="G89" s="37"/>
      <c r="H89" s="37"/>
      <c r="I89" s="30" t="s">
        <v>22</v>
      </c>
      <c r="J89" s="67" t="str">
        <f>IF(J12="","",J12)</f>
        <v>4. 2. 2025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24</v>
      </c>
      <c r="D91" s="37"/>
      <c r="E91" s="37"/>
      <c r="F91" s="28" t="str">
        <f>E15</f>
        <v>Římskokatolická farnost Velká Bíteš</v>
      </c>
      <c r="G91" s="37"/>
      <c r="H91" s="37"/>
      <c r="I91" s="30" t="s">
        <v>31</v>
      </c>
      <c r="J91" s="33" t="str">
        <f>E21</f>
        <v>A77 architektonický ateliér Brno,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Ladislav Kopecký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119</v>
      </c>
      <c r="D94" s="145"/>
      <c r="E94" s="145"/>
      <c r="F94" s="145"/>
      <c r="G94" s="145"/>
      <c r="H94" s="145"/>
      <c r="I94" s="145"/>
      <c r="J94" s="146" t="s">
        <v>120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121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122</v>
      </c>
    </row>
    <row r="97" spans="1:31" s="9" customFormat="1" ht="24.9" customHeight="1">
      <c r="B97" s="148"/>
      <c r="C97" s="149"/>
      <c r="D97" s="150" t="s">
        <v>132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95" customHeight="1">
      <c r="B98" s="154"/>
      <c r="C98" s="155"/>
      <c r="D98" s="156" t="s">
        <v>1779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95" customHeight="1">
      <c r="B99" s="154"/>
      <c r="C99" s="155"/>
      <c r="D99" s="156" t="s">
        <v>1780</v>
      </c>
      <c r="E99" s="157"/>
      <c r="F99" s="157"/>
      <c r="G99" s="157"/>
      <c r="H99" s="157"/>
      <c r="I99" s="157"/>
      <c r="J99" s="158">
        <f>J136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1781</v>
      </c>
      <c r="E100" s="157"/>
      <c r="F100" s="157"/>
      <c r="G100" s="157"/>
      <c r="H100" s="157"/>
      <c r="I100" s="157"/>
      <c r="J100" s="158">
        <f>J164</f>
        <v>0</v>
      </c>
      <c r="K100" s="155"/>
      <c r="L100" s="159"/>
    </row>
    <row r="101" spans="1:31" s="10" customFormat="1" ht="19.95" customHeight="1">
      <c r="B101" s="154"/>
      <c r="C101" s="155"/>
      <c r="D101" s="156" t="s">
        <v>1782</v>
      </c>
      <c r="E101" s="157"/>
      <c r="F101" s="157"/>
      <c r="G101" s="157"/>
      <c r="H101" s="157"/>
      <c r="I101" s="157"/>
      <c r="J101" s="158">
        <f>J191</f>
        <v>0</v>
      </c>
      <c r="K101" s="155"/>
      <c r="L101" s="159"/>
    </row>
    <row r="102" spans="1:31" s="10" customFormat="1" ht="19.95" customHeight="1">
      <c r="B102" s="154"/>
      <c r="C102" s="155"/>
      <c r="D102" s="156" t="s">
        <v>1684</v>
      </c>
      <c r="E102" s="157"/>
      <c r="F102" s="157"/>
      <c r="G102" s="157"/>
      <c r="H102" s="157"/>
      <c r="I102" s="157"/>
      <c r="J102" s="158">
        <f>J218</f>
        <v>0</v>
      </c>
      <c r="K102" s="155"/>
      <c r="L102" s="159"/>
    </row>
    <row r="103" spans="1:31" s="10" customFormat="1" ht="19.95" customHeight="1">
      <c r="B103" s="154"/>
      <c r="C103" s="155"/>
      <c r="D103" s="156" t="s">
        <v>1783</v>
      </c>
      <c r="E103" s="157"/>
      <c r="F103" s="157"/>
      <c r="G103" s="157"/>
      <c r="H103" s="157"/>
      <c r="I103" s="157"/>
      <c r="J103" s="158">
        <f>J281</f>
        <v>0</v>
      </c>
      <c r="K103" s="155"/>
      <c r="L103" s="159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146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18" t="str">
        <f>E7</f>
        <v>Fara Velká Bíteš, přístavba farního sálu</v>
      </c>
      <c r="F113" s="319"/>
      <c r="G113" s="319"/>
      <c r="H113" s="319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30" customHeight="1">
      <c r="A115" s="35"/>
      <c r="B115" s="36"/>
      <c r="C115" s="37"/>
      <c r="D115" s="37"/>
      <c r="E115" s="270" t="str">
        <f>E9</f>
        <v>SO-11 - Stávající objekt - STARÁ FARA – zdroj vytápění a páteřní rozvody</v>
      </c>
      <c r="F115" s="320"/>
      <c r="G115" s="320"/>
      <c r="H115" s="320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>Kostelní 71, Velká Bíteš, č.p. 102, 103</v>
      </c>
      <c r="G117" s="37"/>
      <c r="H117" s="37"/>
      <c r="I117" s="30" t="s">
        <v>22</v>
      </c>
      <c r="J117" s="67" t="str">
        <f>IF(J12="","",J12)</f>
        <v>4. 2. 2025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25.65" customHeight="1">
      <c r="A119" s="35"/>
      <c r="B119" s="36"/>
      <c r="C119" s="30" t="s">
        <v>24</v>
      </c>
      <c r="D119" s="37"/>
      <c r="E119" s="37"/>
      <c r="F119" s="28" t="str">
        <f>E15</f>
        <v>Římskokatolická farnost Velká Bíteš</v>
      </c>
      <c r="G119" s="37"/>
      <c r="H119" s="37"/>
      <c r="I119" s="30" t="s">
        <v>31</v>
      </c>
      <c r="J119" s="33" t="str">
        <f>E21</f>
        <v>A77 architektonický ateliér Brno,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29</v>
      </c>
      <c r="D120" s="37"/>
      <c r="E120" s="37"/>
      <c r="F120" s="28" t="str">
        <f>IF(E18="","",E18)</f>
        <v>Vyplň údaj</v>
      </c>
      <c r="G120" s="37"/>
      <c r="H120" s="37"/>
      <c r="I120" s="30" t="s">
        <v>36</v>
      </c>
      <c r="J120" s="33" t="str">
        <f>E24</f>
        <v>Ing. Ladislav Kopecký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147</v>
      </c>
      <c r="D122" s="163" t="s">
        <v>65</v>
      </c>
      <c r="E122" s="163" t="s">
        <v>61</v>
      </c>
      <c r="F122" s="163" t="s">
        <v>62</v>
      </c>
      <c r="G122" s="163" t="s">
        <v>148</v>
      </c>
      <c r="H122" s="163" t="s">
        <v>149</v>
      </c>
      <c r="I122" s="163" t="s">
        <v>150</v>
      </c>
      <c r="J122" s="164" t="s">
        <v>120</v>
      </c>
      <c r="K122" s="165" t="s">
        <v>151</v>
      </c>
      <c r="L122" s="166"/>
      <c r="M122" s="76" t="s">
        <v>1</v>
      </c>
      <c r="N122" s="77" t="s">
        <v>44</v>
      </c>
      <c r="O122" s="77" t="s">
        <v>152</v>
      </c>
      <c r="P122" s="77" t="s">
        <v>153</v>
      </c>
      <c r="Q122" s="77" t="s">
        <v>154</v>
      </c>
      <c r="R122" s="77" t="s">
        <v>155</v>
      </c>
      <c r="S122" s="77" t="s">
        <v>156</v>
      </c>
      <c r="T122" s="78" t="s">
        <v>157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8" customHeight="1">
      <c r="A123" s="35"/>
      <c r="B123" s="36"/>
      <c r="C123" s="83" t="s">
        <v>158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</f>
        <v>0</v>
      </c>
      <c r="Q123" s="80"/>
      <c r="R123" s="169">
        <f>R124</f>
        <v>0</v>
      </c>
      <c r="S123" s="80"/>
      <c r="T123" s="170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79</v>
      </c>
      <c r="AU123" s="18" t="s">
        <v>122</v>
      </c>
      <c r="BK123" s="171">
        <f>BK124</f>
        <v>0</v>
      </c>
    </row>
    <row r="124" spans="1:65" s="12" customFormat="1" ht="25.95" customHeight="1">
      <c r="B124" s="172"/>
      <c r="C124" s="173"/>
      <c r="D124" s="174" t="s">
        <v>79</v>
      </c>
      <c r="E124" s="175" t="s">
        <v>605</v>
      </c>
      <c r="F124" s="175" t="s">
        <v>606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P125+P136+P164+P191+P218+P281</f>
        <v>0</v>
      </c>
      <c r="Q124" s="180"/>
      <c r="R124" s="181">
        <f>R125+R136+R164+R191+R218+R281</f>
        <v>0</v>
      </c>
      <c r="S124" s="180"/>
      <c r="T124" s="182">
        <f>T125+T136+T164+T191+T218+T281</f>
        <v>0</v>
      </c>
      <c r="AR124" s="183" t="s">
        <v>90</v>
      </c>
      <c r="AT124" s="184" t="s">
        <v>79</v>
      </c>
      <c r="AU124" s="184" t="s">
        <v>80</v>
      </c>
      <c r="AY124" s="183" t="s">
        <v>161</v>
      </c>
      <c r="BK124" s="185">
        <f>BK125+BK136+BK164+BK191+BK218+BK281</f>
        <v>0</v>
      </c>
    </row>
    <row r="125" spans="1:65" s="12" customFormat="1" ht="22.8" customHeight="1">
      <c r="B125" s="172"/>
      <c r="C125" s="173"/>
      <c r="D125" s="174" t="s">
        <v>79</v>
      </c>
      <c r="E125" s="186" t="s">
        <v>1186</v>
      </c>
      <c r="F125" s="186" t="s">
        <v>1185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SUM(P126:P135)</f>
        <v>0</v>
      </c>
      <c r="Q125" s="180"/>
      <c r="R125" s="181">
        <f>SUM(R126:R135)</f>
        <v>0</v>
      </c>
      <c r="S125" s="180"/>
      <c r="T125" s="182">
        <f>SUM(T126:T135)</f>
        <v>0</v>
      </c>
      <c r="AR125" s="183" t="s">
        <v>88</v>
      </c>
      <c r="AT125" s="184" t="s">
        <v>79</v>
      </c>
      <c r="AU125" s="184" t="s">
        <v>88</v>
      </c>
      <c r="AY125" s="183" t="s">
        <v>161</v>
      </c>
      <c r="BK125" s="185">
        <f>SUM(BK126:BK135)</f>
        <v>0</v>
      </c>
    </row>
    <row r="126" spans="1:65" s="2" customFormat="1" ht="16.5" customHeight="1">
      <c r="A126" s="35"/>
      <c r="B126" s="36"/>
      <c r="C126" s="188" t="s">
        <v>88</v>
      </c>
      <c r="D126" s="188" t="s">
        <v>164</v>
      </c>
      <c r="E126" s="189" t="s">
        <v>1784</v>
      </c>
      <c r="F126" s="190" t="s">
        <v>1785</v>
      </c>
      <c r="G126" s="191" t="s">
        <v>1310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168</v>
      </c>
      <c r="AT126" s="200" t="s">
        <v>164</v>
      </c>
      <c r="AU126" s="200" t="s">
        <v>90</v>
      </c>
      <c r="AY126" s="18" t="s">
        <v>161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168</v>
      </c>
      <c r="BM126" s="200" t="s">
        <v>1786</v>
      </c>
    </row>
    <row r="127" spans="1:65" s="2" customFormat="1" ht="10.199999999999999">
      <c r="A127" s="35"/>
      <c r="B127" s="36"/>
      <c r="C127" s="37"/>
      <c r="D127" s="202" t="s">
        <v>170</v>
      </c>
      <c r="E127" s="37"/>
      <c r="F127" s="203" t="s">
        <v>1785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170</v>
      </c>
      <c r="AU127" s="18" t="s">
        <v>90</v>
      </c>
    </row>
    <row r="128" spans="1:65" s="2" customFormat="1" ht="16.5" customHeight="1">
      <c r="A128" s="35"/>
      <c r="B128" s="36"/>
      <c r="C128" s="188" t="s">
        <v>90</v>
      </c>
      <c r="D128" s="188" t="s">
        <v>164</v>
      </c>
      <c r="E128" s="189" t="s">
        <v>1787</v>
      </c>
      <c r="F128" s="190" t="s">
        <v>1788</v>
      </c>
      <c r="G128" s="191" t="s">
        <v>1310</v>
      </c>
      <c r="H128" s="192">
        <v>1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45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168</v>
      </c>
      <c r="AT128" s="200" t="s">
        <v>164</v>
      </c>
      <c r="AU128" s="200" t="s">
        <v>90</v>
      </c>
      <c r="AY128" s="18" t="s">
        <v>161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88</v>
      </c>
      <c r="BK128" s="201">
        <f>ROUND(I128*H128,2)</f>
        <v>0</v>
      </c>
      <c r="BL128" s="18" t="s">
        <v>168</v>
      </c>
      <c r="BM128" s="200" t="s">
        <v>1789</v>
      </c>
    </row>
    <row r="129" spans="1:65" s="2" customFormat="1" ht="10.199999999999999">
      <c r="A129" s="35"/>
      <c r="B129" s="36"/>
      <c r="C129" s="37"/>
      <c r="D129" s="202" t="s">
        <v>170</v>
      </c>
      <c r="E129" s="37"/>
      <c r="F129" s="203" t="s">
        <v>1788</v>
      </c>
      <c r="G129" s="37"/>
      <c r="H129" s="37"/>
      <c r="I129" s="204"/>
      <c r="J129" s="37"/>
      <c r="K129" s="37"/>
      <c r="L129" s="40"/>
      <c r="M129" s="205"/>
      <c r="N129" s="206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170</v>
      </c>
      <c r="AU129" s="18" t="s">
        <v>90</v>
      </c>
    </row>
    <row r="130" spans="1:65" s="2" customFormat="1" ht="16.5" customHeight="1">
      <c r="A130" s="35"/>
      <c r="B130" s="36"/>
      <c r="C130" s="188" t="s">
        <v>162</v>
      </c>
      <c r="D130" s="188" t="s">
        <v>164</v>
      </c>
      <c r="E130" s="189" t="s">
        <v>1790</v>
      </c>
      <c r="F130" s="190" t="s">
        <v>1791</v>
      </c>
      <c r="G130" s="191" t="s">
        <v>1310</v>
      </c>
      <c r="H130" s="192">
        <v>1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45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168</v>
      </c>
      <c r="AT130" s="200" t="s">
        <v>164</v>
      </c>
      <c r="AU130" s="200" t="s">
        <v>90</v>
      </c>
      <c r="AY130" s="18" t="s">
        <v>161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88</v>
      </c>
      <c r="BK130" s="201">
        <f>ROUND(I130*H130,2)</f>
        <v>0</v>
      </c>
      <c r="BL130" s="18" t="s">
        <v>168</v>
      </c>
      <c r="BM130" s="200" t="s">
        <v>1792</v>
      </c>
    </row>
    <row r="131" spans="1:65" s="2" customFormat="1" ht="10.199999999999999">
      <c r="A131" s="35"/>
      <c r="B131" s="36"/>
      <c r="C131" s="37"/>
      <c r="D131" s="202" t="s">
        <v>170</v>
      </c>
      <c r="E131" s="37"/>
      <c r="F131" s="203" t="s">
        <v>1791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170</v>
      </c>
      <c r="AU131" s="18" t="s">
        <v>90</v>
      </c>
    </row>
    <row r="132" spans="1:65" s="2" customFormat="1" ht="21.75" customHeight="1">
      <c r="A132" s="35"/>
      <c r="B132" s="36"/>
      <c r="C132" s="188" t="s">
        <v>168</v>
      </c>
      <c r="D132" s="188" t="s">
        <v>164</v>
      </c>
      <c r="E132" s="189" t="s">
        <v>1793</v>
      </c>
      <c r="F132" s="190" t="s">
        <v>1794</v>
      </c>
      <c r="G132" s="191" t="s">
        <v>1310</v>
      </c>
      <c r="H132" s="192">
        <v>1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45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168</v>
      </c>
      <c r="AT132" s="200" t="s">
        <v>164</v>
      </c>
      <c r="AU132" s="200" t="s">
        <v>90</v>
      </c>
      <c r="AY132" s="18" t="s">
        <v>161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88</v>
      </c>
      <c r="BK132" s="201">
        <f>ROUND(I132*H132,2)</f>
        <v>0</v>
      </c>
      <c r="BL132" s="18" t="s">
        <v>168</v>
      </c>
      <c r="BM132" s="200" t="s">
        <v>1795</v>
      </c>
    </row>
    <row r="133" spans="1:65" s="2" customFormat="1" ht="10.199999999999999">
      <c r="A133" s="35"/>
      <c r="B133" s="36"/>
      <c r="C133" s="37"/>
      <c r="D133" s="202" t="s">
        <v>170</v>
      </c>
      <c r="E133" s="37"/>
      <c r="F133" s="203" t="s">
        <v>1794</v>
      </c>
      <c r="G133" s="37"/>
      <c r="H133" s="37"/>
      <c r="I133" s="204"/>
      <c r="J133" s="37"/>
      <c r="K133" s="37"/>
      <c r="L133" s="40"/>
      <c r="M133" s="205"/>
      <c r="N133" s="206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170</v>
      </c>
      <c r="AU133" s="18" t="s">
        <v>90</v>
      </c>
    </row>
    <row r="134" spans="1:65" s="2" customFormat="1" ht="16.5" customHeight="1">
      <c r="A134" s="35"/>
      <c r="B134" s="36"/>
      <c r="C134" s="188" t="s">
        <v>190</v>
      </c>
      <c r="D134" s="188" t="s">
        <v>164</v>
      </c>
      <c r="E134" s="189" t="s">
        <v>1796</v>
      </c>
      <c r="F134" s="190" t="s">
        <v>1797</v>
      </c>
      <c r="G134" s="191" t="s">
        <v>1310</v>
      </c>
      <c r="H134" s="192">
        <v>1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45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168</v>
      </c>
      <c r="AT134" s="200" t="s">
        <v>164</v>
      </c>
      <c r="AU134" s="200" t="s">
        <v>90</v>
      </c>
      <c r="AY134" s="18" t="s">
        <v>161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88</v>
      </c>
      <c r="BK134" s="201">
        <f>ROUND(I134*H134,2)</f>
        <v>0</v>
      </c>
      <c r="BL134" s="18" t="s">
        <v>168</v>
      </c>
      <c r="BM134" s="200" t="s">
        <v>1798</v>
      </c>
    </row>
    <row r="135" spans="1:65" s="2" customFormat="1" ht="10.199999999999999">
      <c r="A135" s="35"/>
      <c r="B135" s="36"/>
      <c r="C135" s="37"/>
      <c r="D135" s="202" t="s">
        <v>170</v>
      </c>
      <c r="E135" s="37"/>
      <c r="F135" s="203" t="s">
        <v>1797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170</v>
      </c>
      <c r="AU135" s="18" t="s">
        <v>90</v>
      </c>
    </row>
    <row r="136" spans="1:65" s="12" customFormat="1" ht="22.8" customHeight="1">
      <c r="B136" s="172"/>
      <c r="C136" s="173"/>
      <c r="D136" s="174" t="s">
        <v>79</v>
      </c>
      <c r="E136" s="186" t="s">
        <v>1184</v>
      </c>
      <c r="F136" s="186" t="s">
        <v>1799</v>
      </c>
      <c r="G136" s="173"/>
      <c r="H136" s="173"/>
      <c r="I136" s="176"/>
      <c r="J136" s="187">
        <f>BK136</f>
        <v>0</v>
      </c>
      <c r="K136" s="173"/>
      <c r="L136" s="178"/>
      <c r="M136" s="179"/>
      <c r="N136" s="180"/>
      <c r="O136" s="180"/>
      <c r="P136" s="181">
        <f>SUM(P137:P163)</f>
        <v>0</v>
      </c>
      <c r="Q136" s="180"/>
      <c r="R136" s="181">
        <f>SUM(R137:R163)</f>
        <v>0</v>
      </c>
      <c r="S136" s="180"/>
      <c r="T136" s="182">
        <f>SUM(T137:T163)</f>
        <v>0</v>
      </c>
      <c r="AR136" s="183" t="s">
        <v>90</v>
      </c>
      <c r="AT136" s="184" t="s">
        <v>79</v>
      </c>
      <c r="AU136" s="184" t="s">
        <v>88</v>
      </c>
      <c r="AY136" s="183" t="s">
        <v>161</v>
      </c>
      <c r="BK136" s="185">
        <f>SUM(BK137:BK163)</f>
        <v>0</v>
      </c>
    </row>
    <row r="137" spans="1:65" s="2" customFormat="1" ht="21.75" customHeight="1">
      <c r="A137" s="35"/>
      <c r="B137" s="36"/>
      <c r="C137" s="188" t="s">
        <v>196</v>
      </c>
      <c r="D137" s="188" t="s">
        <v>164</v>
      </c>
      <c r="E137" s="189" t="s">
        <v>1800</v>
      </c>
      <c r="F137" s="190" t="s">
        <v>1801</v>
      </c>
      <c r="G137" s="191" t="s">
        <v>1310</v>
      </c>
      <c r="H137" s="192">
        <v>1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45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260</v>
      </c>
      <c r="AT137" s="200" t="s">
        <v>164</v>
      </c>
      <c r="AU137" s="200" t="s">
        <v>90</v>
      </c>
      <c r="AY137" s="18" t="s">
        <v>161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88</v>
      </c>
      <c r="BK137" s="201">
        <f>ROUND(I137*H137,2)</f>
        <v>0</v>
      </c>
      <c r="BL137" s="18" t="s">
        <v>260</v>
      </c>
      <c r="BM137" s="200" t="s">
        <v>1802</v>
      </c>
    </row>
    <row r="138" spans="1:65" s="2" customFormat="1" ht="10.199999999999999">
      <c r="A138" s="35"/>
      <c r="B138" s="36"/>
      <c r="C138" s="37"/>
      <c r="D138" s="202" t="s">
        <v>170</v>
      </c>
      <c r="E138" s="37"/>
      <c r="F138" s="203" t="s">
        <v>1801</v>
      </c>
      <c r="G138" s="37"/>
      <c r="H138" s="37"/>
      <c r="I138" s="204"/>
      <c r="J138" s="37"/>
      <c r="K138" s="37"/>
      <c r="L138" s="40"/>
      <c r="M138" s="205"/>
      <c r="N138" s="206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170</v>
      </c>
      <c r="AU138" s="18" t="s">
        <v>90</v>
      </c>
    </row>
    <row r="139" spans="1:65" s="2" customFormat="1" ht="16.5" customHeight="1">
      <c r="A139" s="35"/>
      <c r="B139" s="36"/>
      <c r="C139" s="188" t="s">
        <v>202</v>
      </c>
      <c r="D139" s="188" t="s">
        <v>164</v>
      </c>
      <c r="E139" s="189" t="s">
        <v>1803</v>
      </c>
      <c r="F139" s="190" t="s">
        <v>1804</v>
      </c>
      <c r="G139" s="191" t="s">
        <v>211</v>
      </c>
      <c r="H139" s="192">
        <v>5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45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260</v>
      </c>
      <c r="AT139" s="200" t="s">
        <v>164</v>
      </c>
      <c r="AU139" s="200" t="s">
        <v>90</v>
      </c>
      <c r="AY139" s="18" t="s">
        <v>161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88</v>
      </c>
      <c r="BK139" s="201">
        <f>ROUND(I139*H139,2)</f>
        <v>0</v>
      </c>
      <c r="BL139" s="18" t="s">
        <v>260</v>
      </c>
      <c r="BM139" s="200" t="s">
        <v>1805</v>
      </c>
    </row>
    <row r="140" spans="1:65" s="2" customFormat="1" ht="10.199999999999999">
      <c r="A140" s="35"/>
      <c r="B140" s="36"/>
      <c r="C140" s="37"/>
      <c r="D140" s="202" t="s">
        <v>170</v>
      </c>
      <c r="E140" s="37"/>
      <c r="F140" s="203" t="s">
        <v>1804</v>
      </c>
      <c r="G140" s="37"/>
      <c r="H140" s="37"/>
      <c r="I140" s="204"/>
      <c r="J140" s="37"/>
      <c r="K140" s="37"/>
      <c r="L140" s="40"/>
      <c r="M140" s="205"/>
      <c r="N140" s="206"/>
      <c r="O140" s="72"/>
      <c r="P140" s="72"/>
      <c r="Q140" s="72"/>
      <c r="R140" s="72"/>
      <c r="S140" s="72"/>
      <c r="T140" s="73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170</v>
      </c>
      <c r="AU140" s="18" t="s">
        <v>90</v>
      </c>
    </row>
    <row r="141" spans="1:65" s="2" customFormat="1" ht="37.799999999999997" customHeight="1">
      <c r="A141" s="35"/>
      <c r="B141" s="36"/>
      <c r="C141" s="188" t="s">
        <v>208</v>
      </c>
      <c r="D141" s="188" t="s">
        <v>164</v>
      </c>
      <c r="E141" s="189" t="s">
        <v>1806</v>
      </c>
      <c r="F141" s="190" t="s">
        <v>1807</v>
      </c>
      <c r="G141" s="191" t="s">
        <v>233</v>
      </c>
      <c r="H141" s="192">
        <v>1</v>
      </c>
      <c r="I141" s="193"/>
      <c r="J141" s="194">
        <f>ROUND(I141*H141,2)</f>
        <v>0</v>
      </c>
      <c r="K141" s="195"/>
      <c r="L141" s="40"/>
      <c r="M141" s="196" t="s">
        <v>1</v>
      </c>
      <c r="N141" s="197" t="s">
        <v>45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260</v>
      </c>
      <c r="AT141" s="200" t="s">
        <v>164</v>
      </c>
      <c r="AU141" s="200" t="s">
        <v>90</v>
      </c>
      <c r="AY141" s="18" t="s">
        <v>161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88</v>
      </c>
      <c r="BK141" s="201">
        <f>ROUND(I141*H141,2)</f>
        <v>0</v>
      </c>
      <c r="BL141" s="18" t="s">
        <v>260</v>
      </c>
      <c r="BM141" s="200" t="s">
        <v>1808</v>
      </c>
    </row>
    <row r="142" spans="1:65" s="2" customFormat="1" ht="28.8">
      <c r="A142" s="35"/>
      <c r="B142" s="36"/>
      <c r="C142" s="37"/>
      <c r="D142" s="202" t="s">
        <v>170</v>
      </c>
      <c r="E142" s="37"/>
      <c r="F142" s="203" t="s">
        <v>1807</v>
      </c>
      <c r="G142" s="37"/>
      <c r="H142" s="37"/>
      <c r="I142" s="204"/>
      <c r="J142" s="37"/>
      <c r="K142" s="37"/>
      <c r="L142" s="40"/>
      <c r="M142" s="205"/>
      <c r="N142" s="206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170</v>
      </c>
      <c r="AU142" s="18" t="s">
        <v>90</v>
      </c>
    </row>
    <row r="143" spans="1:65" s="2" customFormat="1" ht="19.2">
      <c r="A143" s="35"/>
      <c r="B143" s="36"/>
      <c r="C143" s="37"/>
      <c r="D143" s="202" t="s">
        <v>873</v>
      </c>
      <c r="E143" s="37"/>
      <c r="F143" s="262" t="s">
        <v>1809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873</v>
      </c>
      <c r="AU143" s="18" t="s">
        <v>90</v>
      </c>
    </row>
    <row r="144" spans="1:65" s="2" customFormat="1" ht="37.799999999999997" customHeight="1">
      <c r="A144" s="35"/>
      <c r="B144" s="36"/>
      <c r="C144" s="188" t="s">
        <v>216</v>
      </c>
      <c r="D144" s="188" t="s">
        <v>164</v>
      </c>
      <c r="E144" s="189" t="s">
        <v>1810</v>
      </c>
      <c r="F144" s="190" t="s">
        <v>1811</v>
      </c>
      <c r="G144" s="191" t="s">
        <v>233</v>
      </c>
      <c r="H144" s="192">
        <v>1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260</v>
      </c>
      <c r="AT144" s="200" t="s">
        <v>164</v>
      </c>
      <c r="AU144" s="200" t="s">
        <v>90</v>
      </c>
      <c r="AY144" s="18" t="s">
        <v>161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260</v>
      </c>
      <c r="BM144" s="200" t="s">
        <v>1812</v>
      </c>
    </row>
    <row r="145" spans="1:65" s="2" customFormat="1" ht="19.2">
      <c r="A145" s="35"/>
      <c r="B145" s="36"/>
      <c r="C145" s="37"/>
      <c r="D145" s="202" t="s">
        <v>170</v>
      </c>
      <c r="E145" s="37"/>
      <c r="F145" s="203" t="s">
        <v>1811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170</v>
      </c>
      <c r="AU145" s="18" t="s">
        <v>90</v>
      </c>
    </row>
    <row r="146" spans="1:65" s="2" customFormat="1" ht="21.75" customHeight="1">
      <c r="A146" s="35"/>
      <c r="B146" s="36"/>
      <c r="C146" s="188" t="s">
        <v>223</v>
      </c>
      <c r="D146" s="188" t="s">
        <v>164</v>
      </c>
      <c r="E146" s="189" t="s">
        <v>1813</v>
      </c>
      <c r="F146" s="190" t="s">
        <v>1814</v>
      </c>
      <c r="G146" s="191" t="s">
        <v>233</v>
      </c>
      <c r="H146" s="192">
        <v>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260</v>
      </c>
      <c r="AT146" s="200" t="s">
        <v>164</v>
      </c>
      <c r="AU146" s="200" t="s">
        <v>90</v>
      </c>
      <c r="AY146" s="18" t="s">
        <v>161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260</v>
      </c>
      <c r="BM146" s="200" t="s">
        <v>1815</v>
      </c>
    </row>
    <row r="147" spans="1:65" s="2" customFormat="1" ht="10.199999999999999">
      <c r="A147" s="35"/>
      <c r="B147" s="36"/>
      <c r="C147" s="37"/>
      <c r="D147" s="202" t="s">
        <v>170</v>
      </c>
      <c r="E147" s="37"/>
      <c r="F147" s="203" t="s">
        <v>1814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170</v>
      </c>
      <c r="AU147" s="18" t="s">
        <v>90</v>
      </c>
    </row>
    <row r="148" spans="1:65" s="2" customFormat="1" ht="16.5" customHeight="1">
      <c r="A148" s="35"/>
      <c r="B148" s="36"/>
      <c r="C148" s="188" t="s">
        <v>230</v>
      </c>
      <c r="D148" s="188" t="s">
        <v>164</v>
      </c>
      <c r="E148" s="189" t="s">
        <v>1816</v>
      </c>
      <c r="F148" s="190" t="s">
        <v>1817</v>
      </c>
      <c r="G148" s="191" t="s">
        <v>233</v>
      </c>
      <c r="H148" s="192">
        <v>2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260</v>
      </c>
      <c r="AT148" s="200" t="s">
        <v>164</v>
      </c>
      <c r="AU148" s="200" t="s">
        <v>90</v>
      </c>
      <c r="AY148" s="18" t="s">
        <v>161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260</v>
      </c>
      <c r="BM148" s="200" t="s">
        <v>1818</v>
      </c>
    </row>
    <row r="149" spans="1:65" s="2" customFormat="1" ht="10.199999999999999">
      <c r="A149" s="35"/>
      <c r="B149" s="36"/>
      <c r="C149" s="37"/>
      <c r="D149" s="202" t="s">
        <v>170</v>
      </c>
      <c r="E149" s="37"/>
      <c r="F149" s="203" t="s">
        <v>1817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170</v>
      </c>
      <c r="AU149" s="18" t="s">
        <v>90</v>
      </c>
    </row>
    <row r="150" spans="1:65" s="2" customFormat="1" ht="24.15" customHeight="1">
      <c r="A150" s="35"/>
      <c r="B150" s="36"/>
      <c r="C150" s="188" t="s">
        <v>8</v>
      </c>
      <c r="D150" s="188" t="s">
        <v>164</v>
      </c>
      <c r="E150" s="189" t="s">
        <v>1819</v>
      </c>
      <c r="F150" s="190" t="s">
        <v>1820</v>
      </c>
      <c r="G150" s="191" t="s">
        <v>233</v>
      </c>
      <c r="H150" s="192">
        <v>1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260</v>
      </c>
      <c r="AT150" s="200" t="s">
        <v>164</v>
      </c>
      <c r="AU150" s="200" t="s">
        <v>90</v>
      </c>
      <c r="AY150" s="18" t="s">
        <v>161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260</v>
      </c>
      <c r="BM150" s="200" t="s">
        <v>1821</v>
      </c>
    </row>
    <row r="151" spans="1:65" s="2" customFormat="1" ht="19.2">
      <c r="A151" s="35"/>
      <c r="B151" s="36"/>
      <c r="C151" s="37"/>
      <c r="D151" s="202" t="s">
        <v>170</v>
      </c>
      <c r="E151" s="37"/>
      <c r="F151" s="203" t="s">
        <v>1820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170</v>
      </c>
      <c r="AU151" s="18" t="s">
        <v>90</v>
      </c>
    </row>
    <row r="152" spans="1:65" s="2" customFormat="1" ht="16.5" customHeight="1">
      <c r="A152" s="35"/>
      <c r="B152" s="36"/>
      <c r="C152" s="188" t="s">
        <v>242</v>
      </c>
      <c r="D152" s="188" t="s">
        <v>164</v>
      </c>
      <c r="E152" s="189" t="s">
        <v>1822</v>
      </c>
      <c r="F152" s="190" t="s">
        <v>1823</v>
      </c>
      <c r="G152" s="191" t="s">
        <v>233</v>
      </c>
      <c r="H152" s="192">
        <v>1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260</v>
      </c>
      <c r="AT152" s="200" t="s">
        <v>164</v>
      </c>
      <c r="AU152" s="200" t="s">
        <v>90</v>
      </c>
      <c r="AY152" s="18" t="s">
        <v>161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260</v>
      </c>
      <c r="BM152" s="200" t="s">
        <v>1824</v>
      </c>
    </row>
    <row r="153" spans="1:65" s="2" customFormat="1" ht="10.199999999999999">
      <c r="A153" s="35"/>
      <c r="B153" s="36"/>
      <c r="C153" s="37"/>
      <c r="D153" s="202" t="s">
        <v>170</v>
      </c>
      <c r="E153" s="37"/>
      <c r="F153" s="203" t="s">
        <v>1823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170</v>
      </c>
      <c r="AU153" s="18" t="s">
        <v>90</v>
      </c>
    </row>
    <row r="154" spans="1:65" s="2" customFormat="1" ht="24.15" customHeight="1">
      <c r="A154" s="35"/>
      <c r="B154" s="36"/>
      <c r="C154" s="188" t="s">
        <v>248</v>
      </c>
      <c r="D154" s="188" t="s">
        <v>164</v>
      </c>
      <c r="E154" s="189" t="s">
        <v>1825</v>
      </c>
      <c r="F154" s="190" t="s">
        <v>1826</v>
      </c>
      <c r="G154" s="191" t="s">
        <v>233</v>
      </c>
      <c r="H154" s="192">
        <v>1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260</v>
      </c>
      <c r="AT154" s="200" t="s">
        <v>164</v>
      </c>
      <c r="AU154" s="200" t="s">
        <v>90</v>
      </c>
      <c r="AY154" s="18" t="s">
        <v>161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260</v>
      </c>
      <c r="BM154" s="200" t="s">
        <v>1827</v>
      </c>
    </row>
    <row r="155" spans="1:65" s="2" customFormat="1" ht="19.2">
      <c r="A155" s="35"/>
      <c r="B155" s="36"/>
      <c r="C155" s="37"/>
      <c r="D155" s="202" t="s">
        <v>170</v>
      </c>
      <c r="E155" s="37"/>
      <c r="F155" s="203" t="s">
        <v>1826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170</v>
      </c>
      <c r="AU155" s="18" t="s">
        <v>90</v>
      </c>
    </row>
    <row r="156" spans="1:65" s="2" customFormat="1" ht="21.75" customHeight="1">
      <c r="A156" s="35"/>
      <c r="B156" s="36"/>
      <c r="C156" s="188" t="s">
        <v>254</v>
      </c>
      <c r="D156" s="188" t="s">
        <v>164</v>
      </c>
      <c r="E156" s="189" t="s">
        <v>1828</v>
      </c>
      <c r="F156" s="190" t="s">
        <v>1829</v>
      </c>
      <c r="G156" s="191" t="s">
        <v>1310</v>
      </c>
      <c r="H156" s="192">
        <v>1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260</v>
      </c>
      <c r="AT156" s="200" t="s">
        <v>164</v>
      </c>
      <c r="AU156" s="200" t="s">
        <v>90</v>
      </c>
      <c r="AY156" s="18" t="s">
        <v>161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260</v>
      </c>
      <c r="BM156" s="200" t="s">
        <v>1830</v>
      </c>
    </row>
    <row r="157" spans="1:65" s="2" customFormat="1" ht="10.199999999999999">
      <c r="A157" s="35"/>
      <c r="B157" s="36"/>
      <c r="C157" s="37"/>
      <c r="D157" s="202" t="s">
        <v>170</v>
      </c>
      <c r="E157" s="37"/>
      <c r="F157" s="203" t="s">
        <v>1829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170</v>
      </c>
      <c r="AU157" s="18" t="s">
        <v>90</v>
      </c>
    </row>
    <row r="158" spans="1:65" s="2" customFormat="1" ht="21.75" customHeight="1">
      <c r="A158" s="35"/>
      <c r="B158" s="36"/>
      <c r="C158" s="188" t="s">
        <v>260</v>
      </c>
      <c r="D158" s="188" t="s">
        <v>164</v>
      </c>
      <c r="E158" s="189" t="s">
        <v>1831</v>
      </c>
      <c r="F158" s="190" t="s">
        <v>1832</v>
      </c>
      <c r="G158" s="191" t="s">
        <v>1310</v>
      </c>
      <c r="H158" s="192">
        <v>1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260</v>
      </c>
      <c r="AT158" s="200" t="s">
        <v>164</v>
      </c>
      <c r="AU158" s="200" t="s">
        <v>90</v>
      </c>
      <c r="AY158" s="18" t="s">
        <v>161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260</v>
      </c>
      <c r="BM158" s="200" t="s">
        <v>1833</v>
      </c>
    </row>
    <row r="159" spans="1:65" s="2" customFormat="1" ht="10.199999999999999">
      <c r="A159" s="35"/>
      <c r="B159" s="36"/>
      <c r="C159" s="37"/>
      <c r="D159" s="202" t="s">
        <v>170</v>
      </c>
      <c r="E159" s="37"/>
      <c r="F159" s="203" t="s">
        <v>1832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170</v>
      </c>
      <c r="AU159" s="18" t="s">
        <v>90</v>
      </c>
    </row>
    <row r="160" spans="1:65" s="2" customFormat="1" ht="24.15" customHeight="1">
      <c r="A160" s="35"/>
      <c r="B160" s="36"/>
      <c r="C160" s="188" t="s">
        <v>267</v>
      </c>
      <c r="D160" s="188" t="s">
        <v>164</v>
      </c>
      <c r="E160" s="189" t="s">
        <v>1834</v>
      </c>
      <c r="F160" s="190" t="s">
        <v>1835</v>
      </c>
      <c r="G160" s="191" t="s">
        <v>233</v>
      </c>
      <c r="H160" s="192">
        <v>1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260</v>
      </c>
      <c r="AT160" s="200" t="s">
        <v>164</v>
      </c>
      <c r="AU160" s="200" t="s">
        <v>90</v>
      </c>
      <c r="AY160" s="18" t="s">
        <v>161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260</v>
      </c>
      <c r="BM160" s="200" t="s">
        <v>1836</v>
      </c>
    </row>
    <row r="161" spans="1:65" s="2" customFormat="1" ht="19.2">
      <c r="A161" s="35"/>
      <c r="B161" s="36"/>
      <c r="C161" s="37"/>
      <c r="D161" s="202" t="s">
        <v>170</v>
      </c>
      <c r="E161" s="37"/>
      <c r="F161" s="203" t="s">
        <v>1835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170</v>
      </c>
      <c r="AU161" s="18" t="s">
        <v>90</v>
      </c>
    </row>
    <row r="162" spans="1:65" s="2" customFormat="1" ht="16.5" customHeight="1">
      <c r="A162" s="35"/>
      <c r="B162" s="36"/>
      <c r="C162" s="188" t="s">
        <v>274</v>
      </c>
      <c r="D162" s="188" t="s">
        <v>164</v>
      </c>
      <c r="E162" s="189" t="s">
        <v>1837</v>
      </c>
      <c r="F162" s="190" t="s">
        <v>1838</v>
      </c>
      <c r="G162" s="191" t="s">
        <v>655</v>
      </c>
      <c r="H162" s="261"/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45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260</v>
      </c>
      <c r="AT162" s="200" t="s">
        <v>164</v>
      </c>
      <c r="AU162" s="200" t="s">
        <v>90</v>
      </c>
      <c r="AY162" s="18" t="s">
        <v>161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88</v>
      </c>
      <c r="BK162" s="201">
        <f>ROUND(I162*H162,2)</f>
        <v>0</v>
      </c>
      <c r="BL162" s="18" t="s">
        <v>260</v>
      </c>
      <c r="BM162" s="200" t="s">
        <v>1839</v>
      </c>
    </row>
    <row r="163" spans="1:65" s="2" customFormat="1" ht="10.199999999999999">
      <c r="A163" s="35"/>
      <c r="B163" s="36"/>
      <c r="C163" s="37"/>
      <c r="D163" s="202" t="s">
        <v>170</v>
      </c>
      <c r="E163" s="37"/>
      <c r="F163" s="203" t="s">
        <v>1838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170</v>
      </c>
      <c r="AU163" s="18" t="s">
        <v>90</v>
      </c>
    </row>
    <row r="164" spans="1:65" s="12" customFormat="1" ht="22.8" customHeight="1">
      <c r="B164" s="172"/>
      <c r="C164" s="173"/>
      <c r="D164" s="174" t="s">
        <v>79</v>
      </c>
      <c r="E164" s="186" t="s">
        <v>1840</v>
      </c>
      <c r="F164" s="186" t="s">
        <v>1841</v>
      </c>
      <c r="G164" s="173"/>
      <c r="H164" s="173"/>
      <c r="I164" s="176"/>
      <c r="J164" s="187">
        <f>BK164</f>
        <v>0</v>
      </c>
      <c r="K164" s="173"/>
      <c r="L164" s="178"/>
      <c r="M164" s="179"/>
      <c r="N164" s="180"/>
      <c r="O164" s="180"/>
      <c r="P164" s="181">
        <f>SUM(P165:P190)</f>
        <v>0</v>
      </c>
      <c r="Q164" s="180"/>
      <c r="R164" s="181">
        <f>SUM(R165:R190)</f>
        <v>0</v>
      </c>
      <c r="S164" s="180"/>
      <c r="T164" s="182">
        <f>SUM(T165:T190)</f>
        <v>0</v>
      </c>
      <c r="AR164" s="183" t="s">
        <v>90</v>
      </c>
      <c r="AT164" s="184" t="s">
        <v>79</v>
      </c>
      <c r="AU164" s="184" t="s">
        <v>88</v>
      </c>
      <c r="AY164" s="183" t="s">
        <v>161</v>
      </c>
      <c r="BK164" s="185">
        <f>SUM(BK165:BK190)</f>
        <v>0</v>
      </c>
    </row>
    <row r="165" spans="1:65" s="2" customFormat="1" ht="24.15" customHeight="1">
      <c r="A165" s="35"/>
      <c r="B165" s="36"/>
      <c r="C165" s="188" t="s">
        <v>279</v>
      </c>
      <c r="D165" s="188" t="s">
        <v>164</v>
      </c>
      <c r="E165" s="189" t="s">
        <v>1842</v>
      </c>
      <c r="F165" s="190" t="s">
        <v>1843</v>
      </c>
      <c r="G165" s="191" t="s">
        <v>233</v>
      </c>
      <c r="H165" s="192">
        <v>1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45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260</v>
      </c>
      <c r="AT165" s="200" t="s">
        <v>164</v>
      </c>
      <c r="AU165" s="200" t="s">
        <v>90</v>
      </c>
      <c r="AY165" s="18" t="s">
        <v>161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88</v>
      </c>
      <c r="BK165" s="201">
        <f>ROUND(I165*H165,2)</f>
        <v>0</v>
      </c>
      <c r="BL165" s="18" t="s">
        <v>260</v>
      </c>
      <c r="BM165" s="200" t="s">
        <v>1844</v>
      </c>
    </row>
    <row r="166" spans="1:65" s="2" customFormat="1" ht="19.2">
      <c r="A166" s="35"/>
      <c r="B166" s="36"/>
      <c r="C166" s="37"/>
      <c r="D166" s="202" t="s">
        <v>170</v>
      </c>
      <c r="E166" s="37"/>
      <c r="F166" s="203" t="s">
        <v>1843</v>
      </c>
      <c r="G166" s="37"/>
      <c r="H166" s="37"/>
      <c r="I166" s="204"/>
      <c r="J166" s="37"/>
      <c r="K166" s="37"/>
      <c r="L166" s="40"/>
      <c r="M166" s="205"/>
      <c r="N166" s="206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170</v>
      </c>
      <c r="AU166" s="18" t="s">
        <v>90</v>
      </c>
    </row>
    <row r="167" spans="1:65" s="2" customFormat="1" ht="16.5" customHeight="1">
      <c r="A167" s="35"/>
      <c r="B167" s="36"/>
      <c r="C167" s="188" t="s">
        <v>285</v>
      </c>
      <c r="D167" s="188" t="s">
        <v>164</v>
      </c>
      <c r="E167" s="189" t="s">
        <v>1845</v>
      </c>
      <c r="F167" s="190" t="s">
        <v>1846</v>
      </c>
      <c r="G167" s="191" t="s">
        <v>1310</v>
      </c>
      <c r="H167" s="192">
        <v>8</v>
      </c>
      <c r="I167" s="193"/>
      <c r="J167" s="194">
        <f>ROUND(I167*H167,2)</f>
        <v>0</v>
      </c>
      <c r="K167" s="195"/>
      <c r="L167" s="40"/>
      <c r="M167" s="196" t="s">
        <v>1</v>
      </c>
      <c r="N167" s="197" t="s">
        <v>45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260</v>
      </c>
      <c r="AT167" s="200" t="s">
        <v>164</v>
      </c>
      <c r="AU167" s="200" t="s">
        <v>90</v>
      </c>
      <c r="AY167" s="18" t="s">
        <v>161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88</v>
      </c>
      <c r="BK167" s="201">
        <f>ROUND(I167*H167,2)</f>
        <v>0</v>
      </c>
      <c r="BL167" s="18" t="s">
        <v>260</v>
      </c>
      <c r="BM167" s="200" t="s">
        <v>1847</v>
      </c>
    </row>
    <row r="168" spans="1:65" s="2" customFormat="1" ht="10.199999999999999">
      <c r="A168" s="35"/>
      <c r="B168" s="36"/>
      <c r="C168" s="37"/>
      <c r="D168" s="202" t="s">
        <v>170</v>
      </c>
      <c r="E168" s="37"/>
      <c r="F168" s="203" t="s">
        <v>1846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170</v>
      </c>
      <c r="AU168" s="18" t="s">
        <v>90</v>
      </c>
    </row>
    <row r="169" spans="1:65" s="2" customFormat="1" ht="21.75" customHeight="1">
      <c r="A169" s="35"/>
      <c r="B169" s="36"/>
      <c r="C169" s="188" t="s">
        <v>7</v>
      </c>
      <c r="D169" s="188" t="s">
        <v>164</v>
      </c>
      <c r="E169" s="189" t="s">
        <v>1848</v>
      </c>
      <c r="F169" s="190" t="s">
        <v>1849</v>
      </c>
      <c r="G169" s="191" t="s">
        <v>1310</v>
      </c>
      <c r="H169" s="192">
        <v>1</v>
      </c>
      <c r="I169" s="193"/>
      <c r="J169" s="194">
        <f>ROUND(I169*H169,2)</f>
        <v>0</v>
      </c>
      <c r="K169" s="195"/>
      <c r="L169" s="40"/>
      <c r="M169" s="196" t="s">
        <v>1</v>
      </c>
      <c r="N169" s="197" t="s">
        <v>45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260</v>
      </c>
      <c r="AT169" s="200" t="s">
        <v>164</v>
      </c>
      <c r="AU169" s="200" t="s">
        <v>90</v>
      </c>
      <c r="AY169" s="18" t="s">
        <v>161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88</v>
      </c>
      <c r="BK169" s="201">
        <f>ROUND(I169*H169,2)</f>
        <v>0</v>
      </c>
      <c r="BL169" s="18" t="s">
        <v>260</v>
      </c>
      <c r="BM169" s="200" t="s">
        <v>1850</v>
      </c>
    </row>
    <row r="170" spans="1:65" s="2" customFormat="1" ht="10.199999999999999">
      <c r="A170" s="35"/>
      <c r="B170" s="36"/>
      <c r="C170" s="37"/>
      <c r="D170" s="202" t="s">
        <v>170</v>
      </c>
      <c r="E170" s="37"/>
      <c r="F170" s="203" t="s">
        <v>1849</v>
      </c>
      <c r="G170" s="37"/>
      <c r="H170" s="37"/>
      <c r="I170" s="204"/>
      <c r="J170" s="37"/>
      <c r="K170" s="37"/>
      <c r="L170" s="40"/>
      <c r="M170" s="205"/>
      <c r="N170" s="206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170</v>
      </c>
      <c r="AU170" s="18" t="s">
        <v>90</v>
      </c>
    </row>
    <row r="171" spans="1:65" s="2" customFormat="1" ht="24.15" customHeight="1">
      <c r="A171" s="35"/>
      <c r="B171" s="36"/>
      <c r="C171" s="188" t="s">
        <v>295</v>
      </c>
      <c r="D171" s="188" t="s">
        <v>164</v>
      </c>
      <c r="E171" s="189" t="s">
        <v>1851</v>
      </c>
      <c r="F171" s="190" t="s">
        <v>1852</v>
      </c>
      <c r="G171" s="191" t="s">
        <v>233</v>
      </c>
      <c r="H171" s="192">
        <v>1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45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260</v>
      </c>
      <c r="AT171" s="200" t="s">
        <v>164</v>
      </c>
      <c r="AU171" s="200" t="s">
        <v>90</v>
      </c>
      <c r="AY171" s="18" t="s">
        <v>161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88</v>
      </c>
      <c r="BK171" s="201">
        <f>ROUND(I171*H171,2)</f>
        <v>0</v>
      </c>
      <c r="BL171" s="18" t="s">
        <v>260</v>
      </c>
      <c r="BM171" s="200" t="s">
        <v>1853</v>
      </c>
    </row>
    <row r="172" spans="1:65" s="2" customFormat="1" ht="19.2">
      <c r="A172" s="35"/>
      <c r="B172" s="36"/>
      <c r="C172" s="37"/>
      <c r="D172" s="202" t="s">
        <v>170</v>
      </c>
      <c r="E172" s="37"/>
      <c r="F172" s="203" t="s">
        <v>1852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170</v>
      </c>
      <c r="AU172" s="18" t="s">
        <v>90</v>
      </c>
    </row>
    <row r="173" spans="1:65" s="2" customFormat="1" ht="21.75" customHeight="1">
      <c r="A173" s="35"/>
      <c r="B173" s="36"/>
      <c r="C173" s="188" t="s">
        <v>299</v>
      </c>
      <c r="D173" s="188" t="s">
        <v>164</v>
      </c>
      <c r="E173" s="189" t="s">
        <v>1854</v>
      </c>
      <c r="F173" s="190" t="s">
        <v>1855</v>
      </c>
      <c r="G173" s="191" t="s">
        <v>1310</v>
      </c>
      <c r="H173" s="192">
        <v>1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45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260</v>
      </c>
      <c r="AT173" s="200" t="s">
        <v>164</v>
      </c>
      <c r="AU173" s="200" t="s">
        <v>90</v>
      </c>
      <c r="AY173" s="18" t="s">
        <v>161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88</v>
      </c>
      <c r="BK173" s="201">
        <f>ROUND(I173*H173,2)</f>
        <v>0</v>
      </c>
      <c r="BL173" s="18" t="s">
        <v>260</v>
      </c>
      <c r="BM173" s="200" t="s">
        <v>1856</v>
      </c>
    </row>
    <row r="174" spans="1:65" s="2" customFormat="1" ht="10.199999999999999">
      <c r="A174" s="35"/>
      <c r="B174" s="36"/>
      <c r="C174" s="37"/>
      <c r="D174" s="202" t="s">
        <v>170</v>
      </c>
      <c r="E174" s="37"/>
      <c r="F174" s="203" t="s">
        <v>1855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170</v>
      </c>
      <c r="AU174" s="18" t="s">
        <v>90</v>
      </c>
    </row>
    <row r="175" spans="1:65" s="2" customFormat="1" ht="16.5" customHeight="1">
      <c r="A175" s="35"/>
      <c r="B175" s="36"/>
      <c r="C175" s="188" t="s">
        <v>304</v>
      </c>
      <c r="D175" s="188" t="s">
        <v>164</v>
      </c>
      <c r="E175" s="189" t="s">
        <v>1857</v>
      </c>
      <c r="F175" s="190" t="s">
        <v>1858</v>
      </c>
      <c r="G175" s="191" t="s">
        <v>233</v>
      </c>
      <c r="H175" s="192">
        <v>1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260</v>
      </c>
      <c r="AT175" s="200" t="s">
        <v>164</v>
      </c>
      <c r="AU175" s="200" t="s">
        <v>90</v>
      </c>
      <c r="AY175" s="18" t="s">
        <v>161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260</v>
      </c>
      <c r="BM175" s="200" t="s">
        <v>1859</v>
      </c>
    </row>
    <row r="176" spans="1:65" s="2" customFormat="1" ht="10.199999999999999">
      <c r="A176" s="35"/>
      <c r="B176" s="36"/>
      <c r="C176" s="37"/>
      <c r="D176" s="202" t="s">
        <v>170</v>
      </c>
      <c r="E176" s="37"/>
      <c r="F176" s="203" t="s">
        <v>1858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170</v>
      </c>
      <c r="AU176" s="18" t="s">
        <v>90</v>
      </c>
    </row>
    <row r="177" spans="1:65" s="2" customFormat="1" ht="44.25" customHeight="1">
      <c r="A177" s="35"/>
      <c r="B177" s="36"/>
      <c r="C177" s="188" t="s">
        <v>308</v>
      </c>
      <c r="D177" s="188" t="s">
        <v>164</v>
      </c>
      <c r="E177" s="189" t="s">
        <v>1860</v>
      </c>
      <c r="F177" s="190" t="s">
        <v>1861</v>
      </c>
      <c r="G177" s="191" t="s">
        <v>233</v>
      </c>
      <c r="H177" s="192">
        <v>1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260</v>
      </c>
      <c r="AT177" s="200" t="s">
        <v>164</v>
      </c>
      <c r="AU177" s="200" t="s">
        <v>90</v>
      </c>
      <c r="AY177" s="18" t="s">
        <v>161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260</v>
      </c>
      <c r="BM177" s="200" t="s">
        <v>1862</v>
      </c>
    </row>
    <row r="178" spans="1:65" s="2" customFormat="1" ht="28.8">
      <c r="A178" s="35"/>
      <c r="B178" s="36"/>
      <c r="C178" s="37"/>
      <c r="D178" s="202" t="s">
        <v>170</v>
      </c>
      <c r="E178" s="37"/>
      <c r="F178" s="203" t="s">
        <v>1861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170</v>
      </c>
      <c r="AU178" s="18" t="s">
        <v>90</v>
      </c>
    </row>
    <row r="179" spans="1:65" s="2" customFormat="1" ht="37.799999999999997" customHeight="1">
      <c r="A179" s="35"/>
      <c r="B179" s="36"/>
      <c r="C179" s="188" t="s">
        <v>312</v>
      </c>
      <c r="D179" s="188" t="s">
        <v>164</v>
      </c>
      <c r="E179" s="189" t="s">
        <v>1863</v>
      </c>
      <c r="F179" s="190" t="s">
        <v>1864</v>
      </c>
      <c r="G179" s="191" t="s">
        <v>233</v>
      </c>
      <c r="H179" s="192">
        <v>2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260</v>
      </c>
      <c r="AT179" s="200" t="s">
        <v>164</v>
      </c>
      <c r="AU179" s="200" t="s">
        <v>90</v>
      </c>
      <c r="AY179" s="18" t="s">
        <v>161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260</v>
      </c>
      <c r="BM179" s="200" t="s">
        <v>1865</v>
      </c>
    </row>
    <row r="180" spans="1:65" s="2" customFormat="1" ht="19.2">
      <c r="A180" s="35"/>
      <c r="B180" s="36"/>
      <c r="C180" s="37"/>
      <c r="D180" s="202" t="s">
        <v>170</v>
      </c>
      <c r="E180" s="37"/>
      <c r="F180" s="203" t="s">
        <v>1864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170</v>
      </c>
      <c r="AU180" s="18" t="s">
        <v>90</v>
      </c>
    </row>
    <row r="181" spans="1:65" s="2" customFormat="1" ht="24.15" customHeight="1">
      <c r="A181" s="35"/>
      <c r="B181" s="36"/>
      <c r="C181" s="188" t="s">
        <v>321</v>
      </c>
      <c r="D181" s="188" t="s">
        <v>164</v>
      </c>
      <c r="E181" s="189" t="s">
        <v>1866</v>
      </c>
      <c r="F181" s="190" t="s">
        <v>1867</v>
      </c>
      <c r="G181" s="191" t="s">
        <v>233</v>
      </c>
      <c r="H181" s="192">
        <v>1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45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260</v>
      </c>
      <c r="AT181" s="200" t="s">
        <v>164</v>
      </c>
      <c r="AU181" s="200" t="s">
        <v>90</v>
      </c>
      <c r="AY181" s="18" t="s">
        <v>161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88</v>
      </c>
      <c r="BK181" s="201">
        <f>ROUND(I181*H181,2)</f>
        <v>0</v>
      </c>
      <c r="BL181" s="18" t="s">
        <v>260</v>
      </c>
      <c r="BM181" s="200" t="s">
        <v>1868</v>
      </c>
    </row>
    <row r="182" spans="1:65" s="2" customFormat="1" ht="19.2">
      <c r="A182" s="35"/>
      <c r="B182" s="36"/>
      <c r="C182" s="37"/>
      <c r="D182" s="202" t="s">
        <v>170</v>
      </c>
      <c r="E182" s="37"/>
      <c r="F182" s="203" t="s">
        <v>1867</v>
      </c>
      <c r="G182" s="37"/>
      <c r="H182" s="37"/>
      <c r="I182" s="204"/>
      <c r="J182" s="37"/>
      <c r="K182" s="37"/>
      <c r="L182" s="40"/>
      <c r="M182" s="205"/>
      <c r="N182" s="206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170</v>
      </c>
      <c r="AU182" s="18" t="s">
        <v>90</v>
      </c>
    </row>
    <row r="183" spans="1:65" s="2" customFormat="1" ht="37.799999999999997" customHeight="1">
      <c r="A183" s="35"/>
      <c r="B183" s="36"/>
      <c r="C183" s="188" t="s">
        <v>330</v>
      </c>
      <c r="D183" s="188" t="s">
        <v>164</v>
      </c>
      <c r="E183" s="189" t="s">
        <v>1869</v>
      </c>
      <c r="F183" s="190" t="s">
        <v>1870</v>
      </c>
      <c r="G183" s="191" t="s">
        <v>233</v>
      </c>
      <c r="H183" s="192">
        <v>1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260</v>
      </c>
      <c r="AT183" s="200" t="s">
        <v>164</v>
      </c>
      <c r="AU183" s="200" t="s">
        <v>90</v>
      </c>
      <c r="AY183" s="18" t="s">
        <v>161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260</v>
      </c>
      <c r="BM183" s="200" t="s">
        <v>1871</v>
      </c>
    </row>
    <row r="184" spans="1:65" s="2" customFormat="1" ht="19.2">
      <c r="A184" s="35"/>
      <c r="B184" s="36"/>
      <c r="C184" s="37"/>
      <c r="D184" s="202" t="s">
        <v>170</v>
      </c>
      <c r="E184" s="37"/>
      <c r="F184" s="203" t="s">
        <v>1870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170</v>
      </c>
      <c r="AU184" s="18" t="s">
        <v>90</v>
      </c>
    </row>
    <row r="185" spans="1:65" s="2" customFormat="1" ht="24.15" customHeight="1">
      <c r="A185" s="35"/>
      <c r="B185" s="36"/>
      <c r="C185" s="188" t="s">
        <v>335</v>
      </c>
      <c r="D185" s="188" t="s">
        <v>164</v>
      </c>
      <c r="E185" s="189" t="s">
        <v>1872</v>
      </c>
      <c r="F185" s="190" t="s">
        <v>1873</v>
      </c>
      <c r="G185" s="191" t="s">
        <v>233</v>
      </c>
      <c r="H185" s="192">
        <v>1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45</v>
      </c>
      <c r="O185" s="72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260</v>
      </c>
      <c r="AT185" s="200" t="s">
        <v>164</v>
      </c>
      <c r="AU185" s="200" t="s">
        <v>90</v>
      </c>
      <c r="AY185" s="18" t="s">
        <v>161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88</v>
      </c>
      <c r="BK185" s="201">
        <f>ROUND(I185*H185,2)</f>
        <v>0</v>
      </c>
      <c r="BL185" s="18" t="s">
        <v>260</v>
      </c>
      <c r="BM185" s="200" t="s">
        <v>1874</v>
      </c>
    </row>
    <row r="186" spans="1:65" s="2" customFormat="1" ht="19.2">
      <c r="A186" s="35"/>
      <c r="B186" s="36"/>
      <c r="C186" s="37"/>
      <c r="D186" s="202" t="s">
        <v>170</v>
      </c>
      <c r="E186" s="37"/>
      <c r="F186" s="203" t="s">
        <v>1873</v>
      </c>
      <c r="G186" s="37"/>
      <c r="H186" s="37"/>
      <c r="I186" s="204"/>
      <c r="J186" s="37"/>
      <c r="K186" s="37"/>
      <c r="L186" s="40"/>
      <c r="M186" s="205"/>
      <c r="N186" s="206"/>
      <c r="O186" s="72"/>
      <c r="P186" s="72"/>
      <c r="Q186" s="72"/>
      <c r="R186" s="72"/>
      <c r="S186" s="72"/>
      <c r="T186" s="73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170</v>
      </c>
      <c r="AU186" s="18" t="s">
        <v>90</v>
      </c>
    </row>
    <row r="187" spans="1:65" s="2" customFormat="1" ht="16.5" customHeight="1">
      <c r="A187" s="35"/>
      <c r="B187" s="36"/>
      <c r="C187" s="188" t="s">
        <v>343</v>
      </c>
      <c r="D187" s="188" t="s">
        <v>164</v>
      </c>
      <c r="E187" s="189" t="s">
        <v>1875</v>
      </c>
      <c r="F187" s="190" t="s">
        <v>1876</v>
      </c>
      <c r="G187" s="191" t="s">
        <v>233</v>
      </c>
      <c r="H187" s="192">
        <v>1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45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260</v>
      </c>
      <c r="AT187" s="200" t="s">
        <v>164</v>
      </c>
      <c r="AU187" s="200" t="s">
        <v>90</v>
      </c>
      <c r="AY187" s="18" t="s">
        <v>161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88</v>
      </c>
      <c r="BK187" s="201">
        <f>ROUND(I187*H187,2)</f>
        <v>0</v>
      </c>
      <c r="BL187" s="18" t="s">
        <v>260</v>
      </c>
      <c r="BM187" s="200" t="s">
        <v>1877</v>
      </c>
    </row>
    <row r="188" spans="1:65" s="2" customFormat="1" ht="10.199999999999999">
      <c r="A188" s="35"/>
      <c r="B188" s="36"/>
      <c r="C188" s="37"/>
      <c r="D188" s="202" t="s">
        <v>170</v>
      </c>
      <c r="E188" s="37"/>
      <c r="F188" s="203" t="s">
        <v>1876</v>
      </c>
      <c r="G188" s="37"/>
      <c r="H188" s="37"/>
      <c r="I188" s="204"/>
      <c r="J188" s="37"/>
      <c r="K188" s="37"/>
      <c r="L188" s="40"/>
      <c r="M188" s="205"/>
      <c r="N188" s="206"/>
      <c r="O188" s="72"/>
      <c r="P188" s="72"/>
      <c r="Q188" s="72"/>
      <c r="R188" s="72"/>
      <c r="S188" s="72"/>
      <c r="T188" s="73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170</v>
      </c>
      <c r="AU188" s="18" t="s">
        <v>90</v>
      </c>
    </row>
    <row r="189" spans="1:65" s="2" customFormat="1" ht="16.5" customHeight="1">
      <c r="A189" s="35"/>
      <c r="B189" s="36"/>
      <c r="C189" s="188" t="s">
        <v>348</v>
      </c>
      <c r="D189" s="188" t="s">
        <v>164</v>
      </c>
      <c r="E189" s="189" t="s">
        <v>1878</v>
      </c>
      <c r="F189" s="190" t="s">
        <v>1879</v>
      </c>
      <c r="G189" s="191" t="s">
        <v>655</v>
      </c>
      <c r="H189" s="261"/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45</v>
      </c>
      <c r="O189" s="72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260</v>
      </c>
      <c r="AT189" s="200" t="s">
        <v>164</v>
      </c>
      <c r="AU189" s="200" t="s">
        <v>90</v>
      </c>
      <c r="AY189" s="18" t="s">
        <v>161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88</v>
      </c>
      <c r="BK189" s="201">
        <f>ROUND(I189*H189,2)</f>
        <v>0</v>
      </c>
      <c r="BL189" s="18" t="s">
        <v>260</v>
      </c>
      <c r="BM189" s="200" t="s">
        <v>1880</v>
      </c>
    </row>
    <row r="190" spans="1:65" s="2" customFormat="1" ht="10.199999999999999">
      <c r="A190" s="35"/>
      <c r="B190" s="36"/>
      <c r="C190" s="37"/>
      <c r="D190" s="202" t="s">
        <v>170</v>
      </c>
      <c r="E190" s="37"/>
      <c r="F190" s="203" t="s">
        <v>1879</v>
      </c>
      <c r="G190" s="37"/>
      <c r="H190" s="37"/>
      <c r="I190" s="204"/>
      <c r="J190" s="37"/>
      <c r="K190" s="37"/>
      <c r="L190" s="40"/>
      <c r="M190" s="205"/>
      <c r="N190" s="206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170</v>
      </c>
      <c r="AU190" s="18" t="s">
        <v>90</v>
      </c>
    </row>
    <row r="191" spans="1:65" s="12" customFormat="1" ht="22.8" customHeight="1">
      <c r="B191" s="172"/>
      <c r="C191" s="173"/>
      <c r="D191" s="174" t="s">
        <v>79</v>
      </c>
      <c r="E191" s="186" t="s">
        <v>1206</v>
      </c>
      <c r="F191" s="186" t="s">
        <v>1207</v>
      </c>
      <c r="G191" s="173"/>
      <c r="H191" s="173"/>
      <c r="I191" s="176"/>
      <c r="J191" s="187">
        <f>BK191</f>
        <v>0</v>
      </c>
      <c r="K191" s="173"/>
      <c r="L191" s="178"/>
      <c r="M191" s="179"/>
      <c r="N191" s="180"/>
      <c r="O191" s="180"/>
      <c r="P191" s="181">
        <f>SUM(P192:P217)</f>
        <v>0</v>
      </c>
      <c r="Q191" s="180"/>
      <c r="R191" s="181">
        <f>SUM(R192:R217)</f>
        <v>0</v>
      </c>
      <c r="S191" s="180"/>
      <c r="T191" s="182">
        <f>SUM(T192:T217)</f>
        <v>0</v>
      </c>
      <c r="AR191" s="183" t="s">
        <v>90</v>
      </c>
      <c r="AT191" s="184" t="s">
        <v>79</v>
      </c>
      <c r="AU191" s="184" t="s">
        <v>88</v>
      </c>
      <c r="AY191" s="183" t="s">
        <v>161</v>
      </c>
      <c r="BK191" s="185">
        <f>SUM(BK192:BK217)</f>
        <v>0</v>
      </c>
    </row>
    <row r="192" spans="1:65" s="2" customFormat="1" ht="24.15" customHeight="1">
      <c r="A192" s="35"/>
      <c r="B192" s="36"/>
      <c r="C192" s="188" t="s">
        <v>357</v>
      </c>
      <c r="D192" s="188" t="s">
        <v>164</v>
      </c>
      <c r="E192" s="189" t="s">
        <v>1881</v>
      </c>
      <c r="F192" s="190" t="s">
        <v>1882</v>
      </c>
      <c r="G192" s="191" t="s">
        <v>211</v>
      </c>
      <c r="H192" s="192">
        <v>8</v>
      </c>
      <c r="I192" s="193"/>
      <c r="J192" s="194">
        <f>ROUND(I192*H192,2)</f>
        <v>0</v>
      </c>
      <c r="K192" s="195"/>
      <c r="L192" s="40"/>
      <c r="M192" s="196" t="s">
        <v>1</v>
      </c>
      <c r="N192" s="197" t="s">
        <v>45</v>
      </c>
      <c r="O192" s="72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260</v>
      </c>
      <c r="AT192" s="200" t="s">
        <v>164</v>
      </c>
      <c r="AU192" s="200" t="s">
        <v>90</v>
      </c>
      <c r="AY192" s="18" t="s">
        <v>161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88</v>
      </c>
      <c r="BK192" s="201">
        <f>ROUND(I192*H192,2)</f>
        <v>0</v>
      </c>
      <c r="BL192" s="18" t="s">
        <v>260</v>
      </c>
      <c r="BM192" s="200" t="s">
        <v>1883</v>
      </c>
    </row>
    <row r="193" spans="1:65" s="2" customFormat="1" ht="19.2">
      <c r="A193" s="35"/>
      <c r="B193" s="36"/>
      <c r="C193" s="37"/>
      <c r="D193" s="202" t="s">
        <v>170</v>
      </c>
      <c r="E193" s="37"/>
      <c r="F193" s="203" t="s">
        <v>1882</v>
      </c>
      <c r="G193" s="37"/>
      <c r="H193" s="37"/>
      <c r="I193" s="204"/>
      <c r="J193" s="37"/>
      <c r="K193" s="37"/>
      <c r="L193" s="40"/>
      <c r="M193" s="205"/>
      <c r="N193" s="206"/>
      <c r="O193" s="72"/>
      <c r="P193" s="72"/>
      <c r="Q193" s="72"/>
      <c r="R193" s="72"/>
      <c r="S193" s="72"/>
      <c r="T193" s="73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170</v>
      </c>
      <c r="AU193" s="18" t="s">
        <v>90</v>
      </c>
    </row>
    <row r="194" spans="1:65" s="2" customFormat="1" ht="24.15" customHeight="1">
      <c r="A194" s="35"/>
      <c r="B194" s="36"/>
      <c r="C194" s="188" t="s">
        <v>366</v>
      </c>
      <c r="D194" s="188" t="s">
        <v>164</v>
      </c>
      <c r="E194" s="189" t="s">
        <v>1884</v>
      </c>
      <c r="F194" s="190" t="s">
        <v>1885</v>
      </c>
      <c r="G194" s="191" t="s">
        <v>211</v>
      </c>
      <c r="H194" s="192">
        <v>76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45</v>
      </c>
      <c r="O194" s="72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260</v>
      </c>
      <c r="AT194" s="200" t="s">
        <v>164</v>
      </c>
      <c r="AU194" s="200" t="s">
        <v>90</v>
      </c>
      <c r="AY194" s="18" t="s">
        <v>161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88</v>
      </c>
      <c r="BK194" s="201">
        <f>ROUND(I194*H194,2)</f>
        <v>0</v>
      </c>
      <c r="BL194" s="18" t="s">
        <v>260</v>
      </c>
      <c r="BM194" s="200" t="s">
        <v>1886</v>
      </c>
    </row>
    <row r="195" spans="1:65" s="2" customFormat="1" ht="19.2">
      <c r="A195" s="35"/>
      <c r="B195" s="36"/>
      <c r="C195" s="37"/>
      <c r="D195" s="202" t="s">
        <v>170</v>
      </c>
      <c r="E195" s="37"/>
      <c r="F195" s="203" t="s">
        <v>1885</v>
      </c>
      <c r="G195" s="37"/>
      <c r="H195" s="37"/>
      <c r="I195" s="204"/>
      <c r="J195" s="37"/>
      <c r="K195" s="37"/>
      <c r="L195" s="40"/>
      <c r="M195" s="205"/>
      <c r="N195" s="206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170</v>
      </c>
      <c r="AU195" s="18" t="s">
        <v>90</v>
      </c>
    </row>
    <row r="196" spans="1:65" s="2" customFormat="1" ht="24.15" customHeight="1">
      <c r="A196" s="35"/>
      <c r="B196" s="36"/>
      <c r="C196" s="188" t="s">
        <v>378</v>
      </c>
      <c r="D196" s="188" t="s">
        <v>164</v>
      </c>
      <c r="E196" s="189" t="s">
        <v>1887</v>
      </c>
      <c r="F196" s="190" t="s">
        <v>1888</v>
      </c>
      <c r="G196" s="191" t="s">
        <v>211</v>
      </c>
      <c r="H196" s="192">
        <v>22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45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260</v>
      </c>
      <c r="AT196" s="200" t="s">
        <v>164</v>
      </c>
      <c r="AU196" s="200" t="s">
        <v>90</v>
      </c>
      <c r="AY196" s="18" t="s">
        <v>161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88</v>
      </c>
      <c r="BK196" s="201">
        <f>ROUND(I196*H196,2)</f>
        <v>0</v>
      </c>
      <c r="BL196" s="18" t="s">
        <v>260</v>
      </c>
      <c r="BM196" s="200" t="s">
        <v>1889</v>
      </c>
    </row>
    <row r="197" spans="1:65" s="2" customFormat="1" ht="19.2">
      <c r="A197" s="35"/>
      <c r="B197" s="36"/>
      <c r="C197" s="37"/>
      <c r="D197" s="202" t="s">
        <v>170</v>
      </c>
      <c r="E197" s="37"/>
      <c r="F197" s="203" t="s">
        <v>1888</v>
      </c>
      <c r="G197" s="37"/>
      <c r="H197" s="37"/>
      <c r="I197" s="204"/>
      <c r="J197" s="37"/>
      <c r="K197" s="37"/>
      <c r="L197" s="40"/>
      <c r="M197" s="205"/>
      <c r="N197" s="206"/>
      <c r="O197" s="72"/>
      <c r="P197" s="72"/>
      <c r="Q197" s="72"/>
      <c r="R197" s="72"/>
      <c r="S197" s="72"/>
      <c r="T197" s="73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170</v>
      </c>
      <c r="AU197" s="18" t="s">
        <v>90</v>
      </c>
    </row>
    <row r="198" spans="1:65" s="2" customFormat="1" ht="24.15" customHeight="1">
      <c r="A198" s="35"/>
      <c r="B198" s="36"/>
      <c r="C198" s="188" t="s">
        <v>383</v>
      </c>
      <c r="D198" s="188" t="s">
        <v>164</v>
      </c>
      <c r="E198" s="189" t="s">
        <v>1890</v>
      </c>
      <c r="F198" s="190" t="s">
        <v>1891</v>
      </c>
      <c r="G198" s="191" t="s">
        <v>211</v>
      </c>
      <c r="H198" s="192">
        <v>21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45</v>
      </c>
      <c r="O198" s="7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260</v>
      </c>
      <c r="AT198" s="200" t="s">
        <v>164</v>
      </c>
      <c r="AU198" s="200" t="s">
        <v>90</v>
      </c>
      <c r="AY198" s="18" t="s">
        <v>161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88</v>
      </c>
      <c r="BK198" s="201">
        <f>ROUND(I198*H198,2)</f>
        <v>0</v>
      </c>
      <c r="BL198" s="18" t="s">
        <v>260</v>
      </c>
      <c r="BM198" s="200" t="s">
        <v>1892</v>
      </c>
    </row>
    <row r="199" spans="1:65" s="2" customFormat="1" ht="19.2">
      <c r="A199" s="35"/>
      <c r="B199" s="36"/>
      <c r="C199" s="37"/>
      <c r="D199" s="202" t="s">
        <v>170</v>
      </c>
      <c r="E199" s="37"/>
      <c r="F199" s="203" t="s">
        <v>1891</v>
      </c>
      <c r="G199" s="37"/>
      <c r="H199" s="37"/>
      <c r="I199" s="204"/>
      <c r="J199" s="37"/>
      <c r="K199" s="37"/>
      <c r="L199" s="40"/>
      <c r="M199" s="205"/>
      <c r="N199" s="206"/>
      <c r="O199" s="72"/>
      <c r="P199" s="72"/>
      <c r="Q199" s="72"/>
      <c r="R199" s="72"/>
      <c r="S199" s="72"/>
      <c r="T199" s="73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170</v>
      </c>
      <c r="AU199" s="18" t="s">
        <v>90</v>
      </c>
    </row>
    <row r="200" spans="1:65" s="2" customFormat="1" ht="24.15" customHeight="1">
      <c r="A200" s="35"/>
      <c r="B200" s="36"/>
      <c r="C200" s="188" t="s">
        <v>397</v>
      </c>
      <c r="D200" s="188" t="s">
        <v>164</v>
      </c>
      <c r="E200" s="189" t="s">
        <v>1893</v>
      </c>
      <c r="F200" s="190" t="s">
        <v>1894</v>
      </c>
      <c r="G200" s="191" t="s">
        <v>211</v>
      </c>
      <c r="H200" s="192">
        <v>8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45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260</v>
      </c>
      <c r="AT200" s="200" t="s">
        <v>164</v>
      </c>
      <c r="AU200" s="200" t="s">
        <v>90</v>
      </c>
      <c r="AY200" s="18" t="s">
        <v>161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88</v>
      </c>
      <c r="BK200" s="201">
        <f>ROUND(I200*H200,2)</f>
        <v>0</v>
      </c>
      <c r="BL200" s="18" t="s">
        <v>260</v>
      </c>
      <c r="BM200" s="200" t="s">
        <v>1895</v>
      </c>
    </row>
    <row r="201" spans="1:65" s="2" customFormat="1" ht="19.2">
      <c r="A201" s="35"/>
      <c r="B201" s="36"/>
      <c r="C201" s="37"/>
      <c r="D201" s="202" t="s">
        <v>170</v>
      </c>
      <c r="E201" s="37"/>
      <c r="F201" s="203" t="s">
        <v>1894</v>
      </c>
      <c r="G201" s="37"/>
      <c r="H201" s="37"/>
      <c r="I201" s="204"/>
      <c r="J201" s="37"/>
      <c r="K201" s="37"/>
      <c r="L201" s="40"/>
      <c r="M201" s="205"/>
      <c r="N201" s="206"/>
      <c r="O201" s="72"/>
      <c r="P201" s="72"/>
      <c r="Q201" s="72"/>
      <c r="R201" s="72"/>
      <c r="S201" s="72"/>
      <c r="T201" s="73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170</v>
      </c>
      <c r="AU201" s="18" t="s">
        <v>90</v>
      </c>
    </row>
    <row r="202" spans="1:65" s="2" customFormat="1" ht="24.15" customHeight="1">
      <c r="A202" s="35"/>
      <c r="B202" s="36"/>
      <c r="C202" s="188" t="s">
        <v>402</v>
      </c>
      <c r="D202" s="188" t="s">
        <v>164</v>
      </c>
      <c r="E202" s="189" t="s">
        <v>1896</v>
      </c>
      <c r="F202" s="190" t="s">
        <v>1897</v>
      </c>
      <c r="G202" s="191" t="s">
        <v>211</v>
      </c>
      <c r="H202" s="192">
        <v>76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45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260</v>
      </c>
      <c r="AT202" s="200" t="s">
        <v>164</v>
      </c>
      <c r="AU202" s="200" t="s">
        <v>90</v>
      </c>
      <c r="AY202" s="18" t="s">
        <v>161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88</v>
      </c>
      <c r="BK202" s="201">
        <f>ROUND(I202*H202,2)</f>
        <v>0</v>
      </c>
      <c r="BL202" s="18" t="s">
        <v>260</v>
      </c>
      <c r="BM202" s="200" t="s">
        <v>1898</v>
      </c>
    </row>
    <row r="203" spans="1:65" s="2" customFormat="1" ht="19.2">
      <c r="A203" s="35"/>
      <c r="B203" s="36"/>
      <c r="C203" s="37"/>
      <c r="D203" s="202" t="s">
        <v>170</v>
      </c>
      <c r="E203" s="37"/>
      <c r="F203" s="203" t="s">
        <v>1897</v>
      </c>
      <c r="G203" s="37"/>
      <c r="H203" s="37"/>
      <c r="I203" s="204"/>
      <c r="J203" s="37"/>
      <c r="K203" s="37"/>
      <c r="L203" s="40"/>
      <c r="M203" s="205"/>
      <c r="N203" s="206"/>
      <c r="O203" s="72"/>
      <c r="P203" s="72"/>
      <c r="Q203" s="72"/>
      <c r="R203" s="72"/>
      <c r="S203" s="72"/>
      <c r="T203" s="73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170</v>
      </c>
      <c r="AU203" s="18" t="s">
        <v>90</v>
      </c>
    </row>
    <row r="204" spans="1:65" s="2" customFormat="1" ht="24.15" customHeight="1">
      <c r="A204" s="35"/>
      <c r="B204" s="36"/>
      <c r="C204" s="188" t="s">
        <v>407</v>
      </c>
      <c r="D204" s="188" t="s">
        <v>164</v>
      </c>
      <c r="E204" s="189" t="s">
        <v>1899</v>
      </c>
      <c r="F204" s="190" t="s">
        <v>1900</v>
      </c>
      <c r="G204" s="191" t="s">
        <v>211</v>
      </c>
      <c r="H204" s="192">
        <v>29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260</v>
      </c>
      <c r="AT204" s="200" t="s">
        <v>164</v>
      </c>
      <c r="AU204" s="200" t="s">
        <v>90</v>
      </c>
      <c r="AY204" s="18" t="s">
        <v>161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260</v>
      </c>
      <c r="BM204" s="200" t="s">
        <v>1901</v>
      </c>
    </row>
    <row r="205" spans="1:65" s="2" customFormat="1" ht="19.2">
      <c r="A205" s="35"/>
      <c r="B205" s="36"/>
      <c r="C205" s="37"/>
      <c r="D205" s="202" t="s">
        <v>170</v>
      </c>
      <c r="E205" s="37"/>
      <c r="F205" s="203" t="s">
        <v>1900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170</v>
      </c>
      <c r="AU205" s="18" t="s">
        <v>90</v>
      </c>
    </row>
    <row r="206" spans="1:65" s="2" customFormat="1" ht="24.15" customHeight="1">
      <c r="A206" s="35"/>
      <c r="B206" s="36"/>
      <c r="C206" s="188" t="s">
        <v>412</v>
      </c>
      <c r="D206" s="188" t="s">
        <v>164</v>
      </c>
      <c r="E206" s="189" t="s">
        <v>1902</v>
      </c>
      <c r="F206" s="190" t="s">
        <v>1903</v>
      </c>
      <c r="G206" s="191" t="s">
        <v>211</v>
      </c>
      <c r="H206" s="192">
        <v>22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45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260</v>
      </c>
      <c r="AT206" s="200" t="s">
        <v>164</v>
      </c>
      <c r="AU206" s="200" t="s">
        <v>90</v>
      </c>
      <c r="AY206" s="18" t="s">
        <v>161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88</v>
      </c>
      <c r="BK206" s="201">
        <f>ROUND(I206*H206,2)</f>
        <v>0</v>
      </c>
      <c r="BL206" s="18" t="s">
        <v>260</v>
      </c>
      <c r="BM206" s="200" t="s">
        <v>1904</v>
      </c>
    </row>
    <row r="207" spans="1:65" s="2" customFormat="1" ht="19.2">
      <c r="A207" s="35"/>
      <c r="B207" s="36"/>
      <c r="C207" s="37"/>
      <c r="D207" s="202" t="s">
        <v>170</v>
      </c>
      <c r="E207" s="37"/>
      <c r="F207" s="203" t="s">
        <v>1903</v>
      </c>
      <c r="G207" s="37"/>
      <c r="H207" s="37"/>
      <c r="I207" s="204"/>
      <c r="J207" s="37"/>
      <c r="K207" s="37"/>
      <c r="L207" s="40"/>
      <c r="M207" s="205"/>
      <c r="N207" s="206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170</v>
      </c>
      <c r="AU207" s="18" t="s">
        <v>90</v>
      </c>
    </row>
    <row r="208" spans="1:65" s="2" customFormat="1" ht="16.5" customHeight="1">
      <c r="A208" s="35"/>
      <c r="B208" s="36"/>
      <c r="C208" s="188" t="s">
        <v>417</v>
      </c>
      <c r="D208" s="188" t="s">
        <v>164</v>
      </c>
      <c r="E208" s="189" t="s">
        <v>1905</v>
      </c>
      <c r="F208" s="190" t="s">
        <v>1906</v>
      </c>
      <c r="G208" s="191" t="s">
        <v>233</v>
      </c>
      <c r="H208" s="192">
        <v>6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45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260</v>
      </c>
      <c r="AT208" s="200" t="s">
        <v>164</v>
      </c>
      <c r="AU208" s="200" t="s">
        <v>90</v>
      </c>
      <c r="AY208" s="18" t="s">
        <v>161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88</v>
      </c>
      <c r="BK208" s="201">
        <f>ROUND(I208*H208,2)</f>
        <v>0</v>
      </c>
      <c r="BL208" s="18" t="s">
        <v>260</v>
      </c>
      <c r="BM208" s="200" t="s">
        <v>1907</v>
      </c>
    </row>
    <row r="209" spans="1:65" s="2" customFormat="1" ht="10.199999999999999">
      <c r="A209" s="35"/>
      <c r="B209" s="36"/>
      <c r="C209" s="37"/>
      <c r="D209" s="202" t="s">
        <v>170</v>
      </c>
      <c r="E209" s="37"/>
      <c r="F209" s="203" t="s">
        <v>1906</v>
      </c>
      <c r="G209" s="37"/>
      <c r="H209" s="37"/>
      <c r="I209" s="204"/>
      <c r="J209" s="37"/>
      <c r="K209" s="37"/>
      <c r="L209" s="40"/>
      <c r="M209" s="205"/>
      <c r="N209" s="206"/>
      <c r="O209" s="72"/>
      <c r="P209" s="72"/>
      <c r="Q209" s="72"/>
      <c r="R209" s="72"/>
      <c r="S209" s="72"/>
      <c r="T209" s="73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170</v>
      </c>
      <c r="AU209" s="18" t="s">
        <v>90</v>
      </c>
    </row>
    <row r="210" spans="1:65" s="2" customFormat="1" ht="16.5" customHeight="1">
      <c r="A210" s="35"/>
      <c r="B210" s="36"/>
      <c r="C210" s="188" t="s">
        <v>423</v>
      </c>
      <c r="D210" s="188" t="s">
        <v>164</v>
      </c>
      <c r="E210" s="189" t="s">
        <v>1908</v>
      </c>
      <c r="F210" s="190" t="s">
        <v>1909</v>
      </c>
      <c r="G210" s="191" t="s">
        <v>211</v>
      </c>
      <c r="H210" s="192">
        <v>84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45</v>
      </c>
      <c r="O210" s="72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260</v>
      </c>
      <c r="AT210" s="200" t="s">
        <v>164</v>
      </c>
      <c r="AU210" s="200" t="s">
        <v>90</v>
      </c>
      <c r="AY210" s="18" t="s">
        <v>161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88</v>
      </c>
      <c r="BK210" s="201">
        <f>ROUND(I210*H210,2)</f>
        <v>0</v>
      </c>
      <c r="BL210" s="18" t="s">
        <v>260</v>
      </c>
      <c r="BM210" s="200" t="s">
        <v>1910</v>
      </c>
    </row>
    <row r="211" spans="1:65" s="2" customFormat="1" ht="10.199999999999999">
      <c r="A211" s="35"/>
      <c r="B211" s="36"/>
      <c r="C211" s="37"/>
      <c r="D211" s="202" t="s">
        <v>170</v>
      </c>
      <c r="E211" s="37"/>
      <c r="F211" s="203" t="s">
        <v>1909</v>
      </c>
      <c r="G211" s="37"/>
      <c r="H211" s="37"/>
      <c r="I211" s="204"/>
      <c r="J211" s="37"/>
      <c r="K211" s="37"/>
      <c r="L211" s="40"/>
      <c r="M211" s="205"/>
      <c r="N211" s="206"/>
      <c r="O211" s="72"/>
      <c r="P211" s="72"/>
      <c r="Q211" s="72"/>
      <c r="R211" s="72"/>
      <c r="S211" s="72"/>
      <c r="T211" s="73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170</v>
      </c>
      <c r="AU211" s="18" t="s">
        <v>90</v>
      </c>
    </row>
    <row r="212" spans="1:65" s="2" customFormat="1" ht="16.5" customHeight="1">
      <c r="A212" s="35"/>
      <c r="B212" s="36"/>
      <c r="C212" s="188" t="s">
        <v>428</v>
      </c>
      <c r="D212" s="188" t="s">
        <v>164</v>
      </c>
      <c r="E212" s="189" t="s">
        <v>1911</v>
      </c>
      <c r="F212" s="190" t="s">
        <v>1912</v>
      </c>
      <c r="G212" s="191" t="s">
        <v>211</v>
      </c>
      <c r="H212" s="192">
        <v>51</v>
      </c>
      <c r="I212" s="193"/>
      <c r="J212" s="194">
        <f>ROUND(I212*H212,2)</f>
        <v>0</v>
      </c>
      <c r="K212" s="195"/>
      <c r="L212" s="40"/>
      <c r="M212" s="196" t="s">
        <v>1</v>
      </c>
      <c r="N212" s="197" t="s">
        <v>45</v>
      </c>
      <c r="O212" s="72"/>
      <c r="P212" s="198">
        <f>O212*H212</f>
        <v>0</v>
      </c>
      <c r="Q212" s="198">
        <v>0</v>
      </c>
      <c r="R212" s="198">
        <f>Q212*H212</f>
        <v>0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260</v>
      </c>
      <c r="AT212" s="200" t="s">
        <v>164</v>
      </c>
      <c r="AU212" s="200" t="s">
        <v>90</v>
      </c>
      <c r="AY212" s="18" t="s">
        <v>161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18" t="s">
        <v>88</v>
      </c>
      <c r="BK212" s="201">
        <f>ROUND(I212*H212,2)</f>
        <v>0</v>
      </c>
      <c r="BL212" s="18" t="s">
        <v>260</v>
      </c>
      <c r="BM212" s="200" t="s">
        <v>1913</v>
      </c>
    </row>
    <row r="213" spans="1:65" s="2" customFormat="1" ht="10.199999999999999">
      <c r="A213" s="35"/>
      <c r="B213" s="36"/>
      <c r="C213" s="37"/>
      <c r="D213" s="202" t="s">
        <v>170</v>
      </c>
      <c r="E213" s="37"/>
      <c r="F213" s="203" t="s">
        <v>1912</v>
      </c>
      <c r="G213" s="37"/>
      <c r="H213" s="37"/>
      <c r="I213" s="204"/>
      <c r="J213" s="37"/>
      <c r="K213" s="37"/>
      <c r="L213" s="40"/>
      <c r="M213" s="205"/>
      <c r="N213" s="206"/>
      <c r="O213" s="72"/>
      <c r="P213" s="72"/>
      <c r="Q213" s="72"/>
      <c r="R213" s="72"/>
      <c r="S213" s="72"/>
      <c r="T213" s="73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170</v>
      </c>
      <c r="AU213" s="18" t="s">
        <v>90</v>
      </c>
    </row>
    <row r="214" spans="1:65" s="2" customFormat="1" ht="33" customHeight="1">
      <c r="A214" s="35"/>
      <c r="B214" s="36"/>
      <c r="C214" s="188" t="s">
        <v>434</v>
      </c>
      <c r="D214" s="188" t="s">
        <v>164</v>
      </c>
      <c r="E214" s="189" t="s">
        <v>1914</v>
      </c>
      <c r="F214" s="190" t="s">
        <v>1915</v>
      </c>
      <c r="G214" s="191" t="s">
        <v>211</v>
      </c>
      <c r="H214" s="192">
        <v>8</v>
      </c>
      <c r="I214" s="193"/>
      <c r="J214" s="194">
        <f>ROUND(I214*H214,2)</f>
        <v>0</v>
      </c>
      <c r="K214" s="195"/>
      <c r="L214" s="40"/>
      <c r="M214" s="196" t="s">
        <v>1</v>
      </c>
      <c r="N214" s="197" t="s">
        <v>45</v>
      </c>
      <c r="O214" s="72"/>
      <c r="P214" s="198">
        <f>O214*H214</f>
        <v>0</v>
      </c>
      <c r="Q214" s="198">
        <v>0</v>
      </c>
      <c r="R214" s="198">
        <f>Q214*H214</f>
        <v>0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260</v>
      </c>
      <c r="AT214" s="200" t="s">
        <v>164</v>
      </c>
      <c r="AU214" s="200" t="s">
        <v>90</v>
      </c>
      <c r="AY214" s="18" t="s">
        <v>161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88</v>
      </c>
      <c r="BK214" s="201">
        <f>ROUND(I214*H214,2)</f>
        <v>0</v>
      </c>
      <c r="BL214" s="18" t="s">
        <v>260</v>
      </c>
      <c r="BM214" s="200" t="s">
        <v>1916</v>
      </c>
    </row>
    <row r="215" spans="1:65" s="2" customFormat="1" ht="19.2">
      <c r="A215" s="35"/>
      <c r="B215" s="36"/>
      <c r="C215" s="37"/>
      <c r="D215" s="202" t="s">
        <v>170</v>
      </c>
      <c r="E215" s="37"/>
      <c r="F215" s="203" t="s">
        <v>1915</v>
      </c>
      <c r="G215" s="37"/>
      <c r="H215" s="37"/>
      <c r="I215" s="204"/>
      <c r="J215" s="37"/>
      <c r="K215" s="37"/>
      <c r="L215" s="40"/>
      <c r="M215" s="205"/>
      <c r="N215" s="206"/>
      <c r="O215" s="72"/>
      <c r="P215" s="72"/>
      <c r="Q215" s="72"/>
      <c r="R215" s="72"/>
      <c r="S215" s="72"/>
      <c r="T215" s="73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170</v>
      </c>
      <c r="AU215" s="18" t="s">
        <v>90</v>
      </c>
    </row>
    <row r="216" spans="1:65" s="2" customFormat="1" ht="16.5" customHeight="1">
      <c r="A216" s="35"/>
      <c r="B216" s="36"/>
      <c r="C216" s="188" t="s">
        <v>439</v>
      </c>
      <c r="D216" s="188" t="s">
        <v>164</v>
      </c>
      <c r="E216" s="189" t="s">
        <v>1917</v>
      </c>
      <c r="F216" s="190" t="s">
        <v>1918</v>
      </c>
      <c r="G216" s="191" t="s">
        <v>655</v>
      </c>
      <c r="H216" s="261"/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45</v>
      </c>
      <c r="O216" s="72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260</v>
      </c>
      <c r="AT216" s="200" t="s">
        <v>164</v>
      </c>
      <c r="AU216" s="200" t="s">
        <v>90</v>
      </c>
      <c r="AY216" s="18" t="s">
        <v>161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88</v>
      </c>
      <c r="BK216" s="201">
        <f>ROUND(I216*H216,2)</f>
        <v>0</v>
      </c>
      <c r="BL216" s="18" t="s">
        <v>260</v>
      </c>
      <c r="BM216" s="200" t="s">
        <v>1919</v>
      </c>
    </row>
    <row r="217" spans="1:65" s="2" customFormat="1" ht="10.199999999999999">
      <c r="A217" s="35"/>
      <c r="B217" s="36"/>
      <c r="C217" s="37"/>
      <c r="D217" s="202" t="s">
        <v>170</v>
      </c>
      <c r="E217" s="37"/>
      <c r="F217" s="203" t="s">
        <v>1918</v>
      </c>
      <c r="G217" s="37"/>
      <c r="H217" s="37"/>
      <c r="I217" s="204"/>
      <c r="J217" s="37"/>
      <c r="K217" s="37"/>
      <c r="L217" s="40"/>
      <c r="M217" s="205"/>
      <c r="N217" s="206"/>
      <c r="O217" s="72"/>
      <c r="P217" s="72"/>
      <c r="Q217" s="72"/>
      <c r="R217" s="72"/>
      <c r="S217" s="72"/>
      <c r="T217" s="73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170</v>
      </c>
      <c r="AU217" s="18" t="s">
        <v>90</v>
      </c>
    </row>
    <row r="218" spans="1:65" s="12" customFormat="1" ht="22.8" customHeight="1">
      <c r="B218" s="172"/>
      <c r="C218" s="173"/>
      <c r="D218" s="174" t="s">
        <v>79</v>
      </c>
      <c r="E218" s="186" t="s">
        <v>1258</v>
      </c>
      <c r="F218" s="186" t="s">
        <v>1259</v>
      </c>
      <c r="G218" s="173"/>
      <c r="H218" s="173"/>
      <c r="I218" s="176"/>
      <c r="J218" s="187">
        <f>BK218</f>
        <v>0</v>
      </c>
      <c r="K218" s="173"/>
      <c r="L218" s="178"/>
      <c r="M218" s="179"/>
      <c r="N218" s="180"/>
      <c r="O218" s="180"/>
      <c r="P218" s="181">
        <f>SUM(P219:P280)</f>
        <v>0</v>
      </c>
      <c r="Q218" s="180"/>
      <c r="R218" s="181">
        <f>SUM(R219:R280)</f>
        <v>0</v>
      </c>
      <c r="S218" s="180"/>
      <c r="T218" s="182">
        <f>SUM(T219:T280)</f>
        <v>0</v>
      </c>
      <c r="AR218" s="183" t="s">
        <v>90</v>
      </c>
      <c r="AT218" s="184" t="s">
        <v>79</v>
      </c>
      <c r="AU218" s="184" t="s">
        <v>88</v>
      </c>
      <c r="AY218" s="183" t="s">
        <v>161</v>
      </c>
      <c r="BK218" s="185">
        <f>SUM(BK219:BK280)</f>
        <v>0</v>
      </c>
    </row>
    <row r="219" spans="1:65" s="2" customFormat="1" ht="16.5" customHeight="1">
      <c r="A219" s="35"/>
      <c r="B219" s="36"/>
      <c r="C219" s="188" t="s">
        <v>445</v>
      </c>
      <c r="D219" s="188" t="s">
        <v>164</v>
      </c>
      <c r="E219" s="189" t="s">
        <v>1920</v>
      </c>
      <c r="F219" s="190" t="s">
        <v>1921</v>
      </c>
      <c r="G219" s="191" t="s">
        <v>233</v>
      </c>
      <c r="H219" s="192">
        <v>2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45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260</v>
      </c>
      <c r="AT219" s="200" t="s">
        <v>164</v>
      </c>
      <c r="AU219" s="200" t="s">
        <v>90</v>
      </c>
      <c r="AY219" s="18" t="s">
        <v>161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88</v>
      </c>
      <c r="BK219" s="201">
        <f>ROUND(I219*H219,2)</f>
        <v>0</v>
      </c>
      <c r="BL219" s="18" t="s">
        <v>260</v>
      </c>
      <c r="BM219" s="200" t="s">
        <v>1922</v>
      </c>
    </row>
    <row r="220" spans="1:65" s="2" customFormat="1" ht="10.199999999999999">
      <c r="A220" s="35"/>
      <c r="B220" s="36"/>
      <c r="C220" s="37"/>
      <c r="D220" s="202" t="s">
        <v>170</v>
      </c>
      <c r="E220" s="37"/>
      <c r="F220" s="203" t="s">
        <v>1921</v>
      </c>
      <c r="G220" s="37"/>
      <c r="H220" s="37"/>
      <c r="I220" s="204"/>
      <c r="J220" s="37"/>
      <c r="K220" s="37"/>
      <c r="L220" s="40"/>
      <c r="M220" s="205"/>
      <c r="N220" s="206"/>
      <c r="O220" s="72"/>
      <c r="P220" s="72"/>
      <c r="Q220" s="72"/>
      <c r="R220" s="72"/>
      <c r="S220" s="72"/>
      <c r="T220" s="73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170</v>
      </c>
      <c r="AU220" s="18" t="s">
        <v>90</v>
      </c>
    </row>
    <row r="221" spans="1:65" s="2" customFormat="1" ht="21.75" customHeight="1">
      <c r="A221" s="35"/>
      <c r="B221" s="36"/>
      <c r="C221" s="188" t="s">
        <v>450</v>
      </c>
      <c r="D221" s="188" t="s">
        <v>164</v>
      </c>
      <c r="E221" s="189" t="s">
        <v>1923</v>
      </c>
      <c r="F221" s="190" t="s">
        <v>1924</v>
      </c>
      <c r="G221" s="191" t="s">
        <v>233</v>
      </c>
      <c r="H221" s="192">
        <v>1</v>
      </c>
      <c r="I221" s="193"/>
      <c r="J221" s="194">
        <f>ROUND(I221*H221,2)</f>
        <v>0</v>
      </c>
      <c r="K221" s="195"/>
      <c r="L221" s="40"/>
      <c r="M221" s="196" t="s">
        <v>1</v>
      </c>
      <c r="N221" s="197" t="s">
        <v>45</v>
      </c>
      <c r="O221" s="72"/>
      <c r="P221" s="198">
        <f>O221*H221</f>
        <v>0</v>
      </c>
      <c r="Q221" s="198">
        <v>0</v>
      </c>
      <c r="R221" s="198">
        <f>Q221*H221</f>
        <v>0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260</v>
      </c>
      <c r="AT221" s="200" t="s">
        <v>164</v>
      </c>
      <c r="AU221" s="200" t="s">
        <v>90</v>
      </c>
      <c r="AY221" s="18" t="s">
        <v>161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88</v>
      </c>
      <c r="BK221" s="201">
        <f>ROUND(I221*H221,2)</f>
        <v>0</v>
      </c>
      <c r="BL221" s="18" t="s">
        <v>260</v>
      </c>
      <c r="BM221" s="200" t="s">
        <v>1925</v>
      </c>
    </row>
    <row r="222" spans="1:65" s="2" customFormat="1" ht="10.199999999999999">
      <c r="A222" s="35"/>
      <c r="B222" s="36"/>
      <c r="C222" s="37"/>
      <c r="D222" s="202" t="s">
        <v>170</v>
      </c>
      <c r="E222" s="37"/>
      <c r="F222" s="203" t="s">
        <v>1924</v>
      </c>
      <c r="G222" s="37"/>
      <c r="H222" s="37"/>
      <c r="I222" s="204"/>
      <c r="J222" s="37"/>
      <c r="K222" s="37"/>
      <c r="L222" s="40"/>
      <c r="M222" s="205"/>
      <c r="N222" s="206"/>
      <c r="O222" s="72"/>
      <c r="P222" s="72"/>
      <c r="Q222" s="72"/>
      <c r="R222" s="72"/>
      <c r="S222" s="72"/>
      <c r="T222" s="73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170</v>
      </c>
      <c r="AU222" s="18" t="s">
        <v>90</v>
      </c>
    </row>
    <row r="223" spans="1:65" s="2" customFormat="1" ht="21.75" customHeight="1">
      <c r="A223" s="35"/>
      <c r="B223" s="36"/>
      <c r="C223" s="188" t="s">
        <v>456</v>
      </c>
      <c r="D223" s="188" t="s">
        <v>164</v>
      </c>
      <c r="E223" s="189" t="s">
        <v>1926</v>
      </c>
      <c r="F223" s="190" t="s">
        <v>1927</v>
      </c>
      <c r="G223" s="191" t="s">
        <v>233</v>
      </c>
      <c r="H223" s="192">
        <v>1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45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260</v>
      </c>
      <c r="AT223" s="200" t="s">
        <v>164</v>
      </c>
      <c r="AU223" s="200" t="s">
        <v>90</v>
      </c>
      <c r="AY223" s="18" t="s">
        <v>161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88</v>
      </c>
      <c r="BK223" s="201">
        <f>ROUND(I223*H223,2)</f>
        <v>0</v>
      </c>
      <c r="BL223" s="18" t="s">
        <v>260</v>
      </c>
      <c r="BM223" s="200" t="s">
        <v>1928</v>
      </c>
    </row>
    <row r="224" spans="1:65" s="2" customFormat="1" ht="10.199999999999999">
      <c r="A224" s="35"/>
      <c r="B224" s="36"/>
      <c r="C224" s="37"/>
      <c r="D224" s="202" t="s">
        <v>170</v>
      </c>
      <c r="E224" s="37"/>
      <c r="F224" s="203" t="s">
        <v>1927</v>
      </c>
      <c r="G224" s="37"/>
      <c r="H224" s="37"/>
      <c r="I224" s="204"/>
      <c r="J224" s="37"/>
      <c r="K224" s="37"/>
      <c r="L224" s="40"/>
      <c r="M224" s="205"/>
      <c r="N224" s="206"/>
      <c r="O224" s="72"/>
      <c r="P224" s="72"/>
      <c r="Q224" s="72"/>
      <c r="R224" s="72"/>
      <c r="S224" s="72"/>
      <c r="T224" s="73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170</v>
      </c>
      <c r="AU224" s="18" t="s">
        <v>90</v>
      </c>
    </row>
    <row r="225" spans="1:65" s="2" customFormat="1" ht="21.75" customHeight="1">
      <c r="A225" s="35"/>
      <c r="B225" s="36"/>
      <c r="C225" s="188" t="s">
        <v>462</v>
      </c>
      <c r="D225" s="188" t="s">
        <v>164</v>
      </c>
      <c r="E225" s="189" t="s">
        <v>1929</v>
      </c>
      <c r="F225" s="190" t="s">
        <v>1930</v>
      </c>
      <c r="G225" s="191" t="s">
        <v>233</v>
      </c>
      <c r="H225" s="192">
        <v>1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45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260</v>
      </c>
      <c r="AT225" s="200" t="s">
        <v>164</v>
      </c>
      <c r="AU225" s="200" t="s">
        <v>90</v>
      </c>
      <c r="AY225" s="18" t="s">
        <v>161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88</v>
      </c>
      <c r="BK225" s="201">
        <f>ROUND(I225*H225,2)</f>
        <v>0</v>
      </c>
      <c r="BL225" s="18" t="s">
        <v>260</v>
      </c>
      <c r="BM225" s="200" t="s">
        <v>1931</v>
      </c>
    </row>
    <row r="226" spans="1:65" s="2" customFormat="1" ht="10.199999999999999">
      <c r="A226" s="35"/>
      <c r="B226" s="36"/>
      <c r="C226" s="37"/>
      <c r="D226" s="202" t="s">
        <v>170</v>
      </c>
      <c r="E226" s="37"/>
      <c r="F226" s="203" t="s">
        <v>1930</v>
      </c>
      <c r="G226" s="37"/>
      <c r="H226" s="37"/>
      <c r="I226" s="204"/>
      <c r="J226" s="37"/>
      <c r="K226" s="37"/>
      <c r="L226" s="40"/>
      <c r="M226" s="205"/>
      <c r="N226" s="206"/>
      <c r="O226" s="72"/>
      <c r="P226" s="72"/>
      <c r="Q226" s="72"/>
      <c r="R226" s="72"/>
      <c r="S226" s="72"/>
      <c r="T226" s="73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170</v>
      </c>
      <c r="AU226" s="18" t="s">
        <v>90</v>
      </c>
    </row>
    <row r="227" spans="1:65" s="2" customFormat="1" ht="16.5" customHeight="1">
      <c r="A227" s="35"/>
      <c r="B227" s="36"/>
      <c r="C227" s="188" t="s">
        <v>467</v>
      </c>
      <c r="D227" s="188" t="s">
        <v>164</v>
      </c>
      <c r="E227" s="189" t="s">
        <v>1932</v>
      </c>
      <c r="F227" s="190" t="s">
        <v>1933</v>
      </c>
      <c r="G227" s="191" t="s">
        <v>233</v>
      </c>
      <c r="H227" s="192">
        <v>2</v>
      </c>
      <c r="I227" s="193"/>
      <c r="J227" s="194">
        <f>ROUND(I227*H227,2)</f>
        <v>0</v>
      </c>
      <c r="K227" s="195"/>
      <c r="L227" s="40"/>
      <c r="M227" s="196" t="s">
        <v>1</v>
      </c>
      <c r="N227" s="197" t="s">
        <v>45</v>
      </c>
      <c r="O227" s="72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260</v>
      </c>
      <c r="AT227" s="200" t="s">
        <v>164</v>
      </c>
      <c r="AU227" s="200" t="s">
        <v>90</v>
      </c>
      <c r="AY227" s="18" t="s">
        <v>161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88</v>
      </c>
      <c r="BK227" s="201">
        <f>ROUND(I227*H227,2)</f>
        <v>0</v>
      </c>
      <c r="BL227" s="18" t="s">
        <v>260</v>
      </c>
      <c r="BM227" s="200" t="s">
        <v>1934</v>
      </c>
    </row>
    <row r="228" spans="1:65" s="2" customFormat="1" ht="10.199999999999999">
      <c r="A228" s="35"/>
      <c r="B228" s="36"/>
      <c r="C228" s="37"/>
      <c r="D228" s="202" t="s">
        <v>170</v>
      </c>
      <c r="E228" s="37"/>
      <c r="F228" s="203" t="s">
        <v>1933</v>
      </c>
      <c r="G228" s="37"/>
      <c r="H228" s="37"/>
      <c r="I228" s="204"/>
      <c r="J228" s="37"/>
      <c r="K228" s="37"/>
      <c r="L228" s="40"/>
      <c r="M228" s="205"/>
      <c r="N228" s="206"/>
      <c r="O228" s="72"/>
      <c r="P228" s="72"/>
      <c r="Q228" s="72"/>
      <c r="R228" s="72"/>
      <c r="S228" s="72"/>
      <c r="T228" s="73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170</v>
      </c>
      <c r="AU228" s="18" t="s">
        <v>90</v>
      </c>
    </row>
    <row r="229" spans="1:65" s="2" customFormat="1" ht="16.5" customHeight="1">
      <c r="A229" s="35"/>
      <c r="B229" s="36"/>
      <c r="C229" s="188" t="s">
        <v>472</v>
      </c>
      <c r="D229" s="188" t="s">
        <v>164</v>
      </c>
      <c r="E229" s="189" t="s">
        <v>1935</v>
      </c>
      <c r="F229" s="190" t="s">
        <v>1936</v>
      </c>
      <c r="G229" s="191" t="s">
        <v>233</v>
      </c>
      <c r="H229" s="192">
        <v>3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45</v>
      </c>
      <c r="O229" s="72"/>
      <c r="P229" s="198">
        <f>O229*H229</f>
        <v>0</v>
      </c>
      <c r="Q229" s="198">
        <v>0</v>
      </c>
      <c r="R229" s="198">
        <f>Q229*H229</f>
        <v>0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260</v>
      </c>
      <c r="AT229" s="200" t="s">
        <v>164</v>
      </c>
      <c r="AU229" s="200" t="s">
        <v>90</v>
      </c>
      <c r="AY229" s="18" t="s">
        <v>161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88</v>
      </c>
      <c r="BK229" s="201">
        <f>ROUND(I229*H229,2)</f>
        <v>0</v>
      </c>
      <c r="BL229" s="18" t="s">
        <v>260</v>
      </c>
      <c r="BM229" s="200" t="s">
        <v>1937</v>
      </c>
    </row>
    <row r="230" spans="1:65" s="2" customFormat="1" ht="10.199999999999999">
      <c r="A230" s="35"/>
      <c r="B230" s="36"/>
      <c r="C230" s="37"/>
      <c r="D230" s="202" t="s">
        <v>170</v>
      </c>
      <c r="E230" s="37"/>
      <c r="F230" s="203" t="s">
        <v>1936</v>
      </c>
      <c r="G230" s="37"/>
      <c r="H230" s="37"/>
      <c r="I230" s="204"/>
      <c r="J230" s="37"/>
      <c r="K230" s="37"/>
      <c r="L230" s="40"/>
      <c r="M230" s="205"/>
      <c r="N230" s="206"/>
      <c r="O230" s="72"/>
      <c r="P230" s="72"/>
      <c r="Q230" s="72"/>
      <c r="R230" s="72"/>
      <c r="S230" s="72"/>
      <c r="T230" s="73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170</v>
      </c>
      <c r="AU230" s="18" t="s">
        <v>90</v>
      </c>
    </row>
    <row r="231" spans="1:65" s="2" customFormat="1" ht="16.5" customHeight="1">
      <c r="A231" s="35"/>
      <c r="B231" s="36"/>
      <c r="C231" s="188" t="s">
        <v>478</v>
      </c>
      <c r="D231" s="188" t="s">
        <v>164</v>
      </c>
      <c r="E231" s="189" t="s">
        <v>1938</v>
      </c>
      <c r="F231" s="190" t="s">
        <v>1939</v>
      </c>
      <c r="G231" s="191" t="s">
        <v>233</v>
      </c>
      <c r="H231" s="192">
        <v>5</v>
      </c>
      <c r="I231" s="193"/>
      <c r="J231" s="194">
        <f>ROUND(I231*H231,2)</f>
        <v>0</v>
      </c>
      <c r="K231" s="195"/>
      <c r="L231" s="40"/>
      <c r="M231" s="196" t="s">
        <v>1</v>
      </c>
      <c r="N231" s="197" t="s">
        <v>45</v>
      </c>
      <c r="O231" s="72"/>
      <c r="P231" s="198">
        <f>O231*H231</f>
        <v>0</v>
      </c>
      <c r="Q231" s="198">
        <v>0</v>
      </c>
      <c r="R231" s="198">
        <f>Q231*H231</f>
        <v>0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260</v>
      </c>
      <c r="AT231" s="200" t="s">
        <v>164</v>
      </c>
      <c r="AU231" s="200" t="s">
        <v>90</v>
      </c>
      <c r="AY231" s="18" t="s">
        <v>161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88</v>
      </c>
      <c r="BK231" s="201">
        <f>ROUND(I231*H231,2)</f>
        <v>0</v>
      </c>
      <c r="BL231" s="18" t="s">
        <v>260</v>
      </c>
      <c r="BM231" s="200" t="s">
        <v>1940</v>
      </c>
    </row>
    <row r="232" spans="1:65" s="2" customFormat="1" ht="10.199999999999999">
      <c r="A232" s="35"/>
      <c r="B232" s="36"/>
      <c r="C232" s="37"/>
      <c r="D232" s="202" t="s">
        <v>170</v>
      </c>
      <c r="E232" s="37"/>
      <c r="F232" s="203" t="s">
        <v>1939</v>
      </c>
      <c r="G232" s="37"/>
      <c r="H232" s="37"/>
      <c r="I232" s="204"/>
      <c r="J232" s="37"/>
      <c r="K232" s="37"/>
      <c r="L232" s="40"/>
      <c r="M232" s="205"/>
      <c r="N232" s="206"/>
      <c r="O232" s="72"/>
      <c r="P232" s="72"/>
      <c r="Q232" s="72"/>
      <c r="R232" s="72"/>
      <c r="S232" s="72"/>
      <c r="T232" s="73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170</v>
      </c>
      <c r="AU232" s="18" t="s">
        <v>90</v>
      </c>
    </row>
    <row r="233" spans="1:65" s="2" customFormat="1" ht="16.5" customHeight="1">
      <c r="A233" s="35"/>
      <c r="B233" s="36"/>
      <c r="C233" s="188" t="s">
        <v>484</v>
      </c>
      <c r="D233" s="188" t="s">
        <v>164</v>
      </c>
      <c r="E233" s="189" t="s">
        <v>1941</v>
      </c>
      <c r="F233" s="190" t="s">
        <v>1942</v>
      </c>
      <c r="G233" s="191" t="s">
        <v>233</v>
      </c>
      <c r="H233" s="192">
        <v>6</v>
      </c>
      <c r="I233" s="193"/>
      <c r="J233" s="194">
        <f>ROUND(I233*H233,2)</f>
        <v>0</v>
      </c>
      <c r="K233" s="195"/>
      <c r="L233" s="40"/>
      <c r="M233" s="196" t="s">
        <v>1</v>
      </c>
      <c r="N233" s="197" t="s">
        <v>45</v>
      </c>
      <c r="O233" s="72"/>
      <c r="P233" s="198">
        <f>O233*H233</f>
        <v>0</v>
      </c>
      <c r="Q233" s="198">
        <v>0</v>
      </c>
      <c r="R233" s="198">
        <f>Q233*H233</f>
        <v>0</v>
      </c>
      <c r="S233" s="198">
        <v>0</v>
      </c>
      <c r="T233" s="19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260</v>
      </c>
      <c r="AT233" s="200" t="s">
        <v>164</v>
      </c>
      <c r="AU233" s="200" t="s">
        <v>90</v>
      </c>
      <c r="AY233" s="18" t="s">
        <v>161</v>
      </c>
      <c r="BE233" s="201">
        <f>IF(N233="základní",J233,0)</f>
        <v>0</v>
      </c>
      <c r="BF233" s="201">
        <f>IF(N233="snížená",J233,0)</f>
        <v>0</v>
      </c>
      <c r="BG233" s="201">
        <f>IF(N233="zákl. přenesená",J233,0)</f>
        <v>0</v>
      </c>
      <c r="BH233" s="201">
        <f>IF(N233="sníž. přenesená",J233,0)</f>
        <v>0</v>
      </c>
      <c r="BI233" s="201">
        <f>IF(N233="nulová",J233,0)</f>
        <v>0</v>
      </c>
      <c r="BJ233" s="18" t="s">
        <v>88</v>
      </c>
      <c r="BK233" s="201">
        <f>ROUND(I233*H233,2)</f>
        <v>0</v>
      </c>
      <c r="BL233" s="18" t="s">
        <v>260</v>
      </c>
      <c r="BM233" s="200" t="s">
        <v>1943</v>
      </c>
    </row>
    <row r="234" spans="1:65" s="2" customFormat="1" ht="10.199999999999999">
      <c r="A234" s="35"/>
      <c r="B234" s="36"/>
      <c r="C234" s="37"/>
      <c r="D234" s="202" t="s">
        <v>170</v>
      </c>
      <c r="E234" s="37"/>
      <c r="F234" s="203" t="s">
        <v>1942</v>
      </c>
      <c r="G234" s="37"/>
      <c r="H234" s="37"/>
      <c r="I234" s="204"/>
      <c r="J234" s="37"/>
      <c r="K234" s="37"/>
      <c r="L234" s="40"/>
      <c r="M234" s="205"/>
      <c r="N234" s="206"/>
      <c r="O234" s="72"/>
      <c r="P234" s="72"/>
      <c r="Q234" s="72"/>
      <c r="R234" s="72"/>
      <c r="S234" s="72"/>
      <c r="T234" s="73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170</v>
      </c>
      <c r="AU234" s="18" t="s">
        <v>90</v>
      </c>
    </row>
    <row r="235" spans="1:65" s="2" customFormat="1" ht="16.5" customHeight="1">
      <c r="A235" s="35"/>
      <c r="B235" s="36"/>
      <c r="C235" s="188" t="s">
        <v>496</v>
      </c>
      <c r="D235" s="188" t="s">
        <v>164</v>
      </c>
      <c r="E235" s="189" t="s">
        <v>1944</v>
      </c>
      <c r="F235" s="190" t="s">
        <v>1945</v>
      </c>
      <c r="G235" s="191" t="s">
        <v>233</v>
      </c>
      <c r="H235" s="192">
        <v>1</v>
      </c>
      <c r="I235" s="193"/>
      <c r="J235" s="194">
        <f>ROUND(I235*H235,2)</f>
        <v>0</v>
      </c>
      <c r="K235" s="195"/>
      <c r="L235" s="40"/>
      <c r="M235" s="196" t="s">
        <v>1</v>
      </c>
      <c r="N235" s="197" t="s">
        <v>45</v>
      </c>
      <c r="O235" s="72"/>
      <c r="P235" s="198">
        <f>O235*H235</f>
        <v>0</v>
      </c>
      <c r="Q235" s="198">
        <v>0</v>
      </c>
      <c r="R235" s="198">
        <f>Q235*H235</f>
        <v>0</v>
      </c>
      <c r="S235" s="198">
        <v>0</v>
      </c>
      <c r="T235" s="19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260</v>
      </c>
      <c r="AT235" s="200" t="s">
        <v>164</v>
      </c>
      <c r="AU235" s="200" t="s">
        <v>90</v>
      </c>
      <c r="AY235" s="18" t="s">
        <v>161</v>
      </c>
      <c r="BE235" s="201">
        <f>IF(N235="základní",J235,0)</f>
        <v>0</v>
      </c>
      <c r="BF235" s="201">
        <f>IF(N235="snížená",J235,0)</f>
        <v>0</v>
      </c>
      <c r="BG235" s="201">
        <f>IF(N235="zákl. přenesená",J235,0)</f>
        <v>0</v>
      </c>
      <c r="BH235" s="201">
        <f>IF(N235="sníž. přenesená",J235,0)</f>
        <v>0</v>
      </c>
      <c r="BI235" s="201">
        <f>IF(N235="nulová",J235,0)</f>
        <v>0</v>
      </c>
      <c r="BJ235" s="18" t="s">
        <v>88</v>
      </c>
      <c r="BK235" s="201">
        <f>ROUND(I235*H235,2)</f>
        <v>0</v>
      </c>
      <c r="BL235" s="18" t="s">
        <v>260</v>
      </c>
      <c r="BM235" s="200" t="s">
        <v>1946</v>
      </c>
    </row>
    <row r="236" spans="1:65" s="2" customFormat="1" ht="10.199999999999999">
      <c r="A236" s="35"/>
      <c r="B236" s="36"/>
      <c r="C236" s="37"/>
      <c r="D236" s="202" t="s">
        <v>170</v>
      </c>
      <c r="E236" s="37"/>
      <c r="F236" s="203" t="s">
        <v>1945</v>
      </c>
      <c r="G236" s="37"/>
      <c r="H236" s="37"/>
      <c r="I236" s="204"/>
      <c r="J236" s="37"/>
      <c r="K236" s="37"/>
      <c r="L236" s="40"/>
      <c r="M236" s="205"/>
      <c r="N236" s="206"/>
      <c r="O236" s="72"/>
      <c r="P236" s="72"/>
      <c r="Q236" s="72"/>
      <c r="R236" s="72"/>
      <c r="S236" s="72"/>
      <c r="T236" s="73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170</v>
      </c>
      <c r="AU236" s="18" t="s">
        <v>90</v>
      </c>
    </row>
    <row r="237" spans="1:65" s="2" customFormat="1" ht="16.5" customHeight="1">
      <c r="A237" s="35"/>
      <c r="B237" s="36"/>
      <c r="C237" s="188" t="s">
        <v>502</v>
      </c>
      <c r="D237" s="188" t="s">
        <v>164</v>
      </c>
      <c r="E237" s="189" t="s">
        <v>1947</v>
      </c>
      <c r="F237" s="190" t="s">
        <v>1948</v>
      </c>
      <c r="G237" s="191" t="s">
        <v>233</v>
      </c>
      <c r="H237" s="192">
        <v>1</v>
      </c>
      <c r="I237" s="193"/>
      <c r="J237" s="194">
        <f>ROUND(I237*H237,2)</f>
        <v>0</v>
      </c>
      <c r="K237" s="195"/>
      <c r="L237" s="40"/>
      <c r="M237" s="196" t="s">
        <v>1</v>
      </c>
      <c r="N237" s="197" t="s">
        <v>45</v>
      </c>
      <c r="O237" s="72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260</v>
      </c>
      <c r="AT237" s="200" t="s">
        <v>164</v>
      </c>
      <c r="AU237" s="200" t="s">
        <v>90</v>
      </c>
      <c r="AY237" s="18" t="s">
        <v>161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88</v>
      </c>
      <c r="BK237" s="201">
        <f>ROUND(I237*H237,2)</f>
        <v>0</v>
      </c>
      <c r="BL237" s="18" t="s">
        <v>260</v>
      </c>
      <c r="BM237" s="200" t="s">
        <v>1949</v>
      </c>
    </row>
    <row r="238" spans="1:65" s="2" customFormat="1" ht="10.199999999999999">
      <c r="A238" s="35"/>
      <c r="B238" s="36"/>
      <c r="C238" s="37"/>
      <c r="D238" s="202" t="s">
        <v>170</v>
      </c>
      <c r="E238" s="37"/>
      <c r="F238" s="203" t="s">
        <v>1948</v>
      </c>
      <c r="G238" s="37"/>
      <c r="H238" s="37"/>
      <c r="I238" s="204"/>
      <c r="J238" s="37"/>
      <c r="K238" s="37"/>
      <c r="L238" s="40"/>
      <c r="M238" s="205"/>
      <c r="N238" s="206"/>
      <c r="O238" s="72"/>
      <c r="P238" s="72"/>
      <c r="Q238" s="72"/>
      <c r="R238" s="72"/>
      <c r="S238" s="72"/>
      <c r="T238" s="73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170</v>
      </c>
      <c r="AU238" s="18" t="s">
        <v>90</v>
      </c>
    </row>
    <row r="239" spans="1:65" s="2" customFormat="1" ht="16.5" customHeight="1">
      <c r="A239" s="35"/>
      <c r="B239" s="36"/>
      <c r="C239" s="188" t="s">
        <v>508</v>
      </c>
      <c r="D239" s="188" t="s">
        <v>164</v>
      </c>
      <c r="E239" s="189" t="s">
        <v>1950</v>
      </c>
      <c r="F239" s="190" t="s">
        <v>1951</v>
      </c>
      <c r="G239" s="191" t="s">
        <v>233</v>
      </c>
      <c r="H239" s="192">
        <v>1</v>
      </c>
      <c r="I239" s="193"/>
      <c r="J239" s="194">
        <f>ROUND(I239*H239,2)</f>
        <v>0</v>
      </c>
      <c r="K239" s="195"/>
      <c r="L239" s="40"/>
      <c r="M239" s="196" t="s">
        <v>1</v>
      </c>
      <c r="N239" s="197" t="s">
        <v>45</v>
      </c>
      <c r="O239" s="72"/>
      <c r="P239" s="198">
        <f>O239*H239</f>
        <v>0</v>
      </c>
      <c r="Q239" s="198">
        <v>0</v>
      </c>
      <c r="R239" s="198">
        <f>Q239*H239</f>
        <v>0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260</v>
      </c>
      <c r="AT239" s="200" t="s">
        <v>164</v>
      </c>
      <c r="AU239" s="200" t="s">
        <v>90</v>
      </c>
      <c r="AY239" s="18" t="s">
        <v>161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88</v>
      </c>
      <c r="BK239" s="201">
        <f>ROUND(I239*H239,2)</f>
        <v>0</v>
      </c>
      <c r="BL239" s="18" t="s">
        <v>260</v>
      </c>
      <c r="BM239" s="200" t="s">
        <v>1952</v>
      </c>
    </row>
    <row r="240" spans="1:65" s="2" customFormat="1" ht="10.199999999999999">
      <c r="A240" s="35"/>
      <c r="B240" s="36"/>
      <c r="C240" s="37"/>
      <c r="D240" s="202" t="s">
        <v>170</v>
      </c>
      <c r="E240" s="37"/>
      <c r="F240" s="203" t="s">
        <v>1951</v>
      </c>
      <c r="G240" s="37"/>
      <c r="H240" s="37"/>
      <c r="I240" s="204"/>
      <c r="J240" s="37"/>
      <c r="K240" s="37"/>
      <c r="L240" s="40"/>
      <c r="M240" s="205"/>
      <c r="N240" s="206"/>
      <c r="O240" s="72"/>
      <c r="P240" s="72"/>
      <c r="Q240" s="72"/>
      <c r="R240" s="72"/>
      <c r="S240" s="72"/>
      <c r="T240" s="73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170</v>
      </c>
      <c r="AU240" s="18" t="s">
        <v>90</v>
      </c>
    </row>
    <row r="241" spans="1:65" s="2" customFormat="1" ht="16.5" customHeight="1">
      <c r="A241" s="35"/>
      <c r="B241" s="36"/>
      <c r="C241" s="188" t="s">
        <v>514</v>
      </c>
      <c r="D241" s="188" t="s">
        <v>164</v>
      </c>
      <c r="E241" s="189" t="s">
        <v>1953</v>
      </c>
      <c r="F241" s="190" t="s">
        <v>1954</v>
      </c>
      <c r="G241" s="191" t="s">
        <v>233</v>
      </c>
      <c r="H241" s="192">
        <v>2</v>
      </c>
      <c r="I241" s="193"/>
      <c r="J241" s="194">
        <f>ROUND(I241*H241,2)</f>
        <v>0</v>
      </c>
      <c r="K241" s="195"/>
      <c r="L241" s="40"/>
      <c r="M241" s="196" t="s">
        <v>1</v>
      </c>
      <c r="N241" s="197" t="s">
        <v>45</v>
      </c>
      <c r="O241" s="72"/>
      <c r="P241" s="198">
        <f>O241*H241</f>
        <v>0</v>
      </c>
      <c r="Q241" s="198">
        <v>0</v>
      </c>
      <c r="R241" s="198">
        <f>Q241*H241</f>
        <v>0</v>
      </c>
      <c r="S241" s="198">
        <v>0</v>
      </c>
      <c r="T241" s="19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260</v>
      </c>
      <c r="AT241" s="200" t="s">
        <v>164</v>
      </c>
      <c r="AU241" s="200" t="s">
        <v>90</v>
      </c>
      <c r="AY241" s="18" t="s">
        <v>161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8" t="s">
        <v>88</v>
      </c>
      <c r="BK241" s="201">
        <f>ROUND(I241*H241,2)</f>
        <v>0</v>
      </c>
      <c r="BL241" s="18" t="s">
        <v>260</v>
      </c>
      <c r="BM241" s="200" t="s">
        <v>1955</v>
      </c>
    </row>
    <row r="242" spans="1:65" s="2" customFormat="1" ht="10.199999999999999">
      <c r="A242" s="35"/>
      <c r="B242" s="36"/>
      <c r="C242" s="37"/>
      <c r="D242" s="202" t="s">
        <v>170</v>
      </c>
      <c r="E242" s="37"/>
      <c r="F242" s="203" t="s">
        <v>1954</v>
      </c>
      <c r="G242" s="37"/>
      <c r="H242" s="37"/>
      <c r="I242" s="204"/>
      <c r="J242" s="37"/>
      <c r="K242" s="37"/>
      <c r="L242" s="40"/>
      <c r="M242" s="205"/>
      <c r="N242" s="206"/>
      <c r="O242" s="72"/>
      <c r="P242" s="72"/>
      <c r="Q242" s="72"/>
      <c r="R242" s="72"/>
      <c r="S242" s="72"/>
      <c r="T242" s="73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170</v>
      </c>
      <c r="AU242" s="18" t="s">
        <v>90</v>
      </c>
    </row>
    <row r="243" spans="1:65" s="2" customFormat="1" ht="16.5" customHeight="1">
      <c r="A243" s="35"/>
      <c r="B243" s="36"/>
      <c r="C243" s="188" t="s">
        <v>519</v>
      </c>
      <c r="D243" s="188" t="s">
        <v>164</v>
      </c>
      <c r="E243" s="189" t="s">
        <v>1956</v>
      </c>
      <c r="F243" s="190" t="s">
        <v>1957</v>
      </c>
      <c r="G243" s="191" t="s">
        <v>233</v>
      </c>
      <c r="H243" s="192">
        <v>9</v>
      </c>
      <c r="I243" s="193"/>
      <c r="J243" s="194">
        <f>ROUND(I243*H243,2)</f>
        <v>0</v>
      </c>
      <c r="K243" s="195"/>
      <c r="L243" s="40"/>
      <c r="M243" s="196" t="s">
        <v>1</v>
      </c>
      <c r="N243" s="197" t="s">
        <v>45</v>
      </c>
      <c r="O243" s="72"/>
      <c r="P243" s="198">
        <f>O243*H243</f>
        <v>0</v>
      </c>
      <c r="Q243" s="198">
        <v>0</v>
      </c>
      <c r="R243" s="198">
        <f>Q243*H243</f>
        <v>0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260</v>
      </c>
      <c r="AT243" s="200" t="s">
        <v>164</v>
      </c>
      <c r="AU243" s="200" t="s">
        <v>90</v>
      </c>
      <c r="AY243" s="18" t="s">
        <v>161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88</v>
      </c>
      <c r="BK243" s="201">
        <f>ROUND(I243*H243,2)</f>
        <v>0</v>
      </c>
      <c r="BL243" s="18" t="s">
        <v>260</v>
      </c>
      <c r="BM243" s="200" t="s">
        <v>1958</v>
      </c>
    </row>
    <row r="244" spans="1:65" s="2" customFormat="1" ht="10.199999999999999">
      <c r="A244" s="35"/>
      <c r="B244" s="36"/>
      <c r="C244" s="37"/>
      <c r="D244" s="202" t="s">
        <v>170</v>
      </c>
      <c r="E244" s="37"/>
      <c r="F244" s="203" t="s">
        <v>1957</v>
      </c>
      <c r="G244" s="37"/>
      <c r="H244" s="37"/>
      <c r="I244" s="204"/>
      <c r="J244" s="37"/>
      <c r="K244" s="37"/>
      <c r="L244" s="40"/>
      <c r="M244" s="205"/>
      <c r="N244" s="206"/>
      <c r="O244" s="72"/>
      <c r="P244" s="72"/>
      <c r="Q244" s="72"/>
      <c r="R244" s="72"/>
      <c r="S244" s="72"/>
      <c r="T244" s="73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170</v>
      </c>
      <c r="AU244" s="18" t="s">
        <v>90</v>
      </c>
    </row>
    <row r="245" spans="1:65" s="2" customFormat="1" ht="16.5" customHeight="1">
      <c r="A245" s="35"/>
      <c r="B245" s="36"/>
      <c r="C245" s="188" t="s">
        <v>524</v>
      </c>
      <c r="D245" s="188" t="s">
        <v>164</v>
      </c>
      <c r="E245" s="189" t="s">
        <v>1959</v>
      </c>
      <c r="F245" s="190" t="s">
        <v>1960</v>
      </c>
      <c r="G245" s="191" t="s">
        <v>233</v>
      </c>
      <c r="H245" s="192">
        <v>2</v>
      </c>
      <c r="I245" s="193"/>
      <c r="J245" s="194">
        <f>ROUND(I245*H245,2)</f>
        <v>0</v>
      </c>
      <c r="K245" s="195"/>
      <c r="L245" s="40"/>
      <c r="M245" s="196" t="s">
        <v>1</v>
      </c>
      <c r="N245" s="197" t="s">
        <v>45</v>
      </c>
      <c r="O245" s="72"/>
      <c r="P245" s="198">
        <f>O245*H245</f>
        <v>0</v>
      </c>
      <c r="Q245" s="198">
        <v>0</v>
      </c>
      <c r="R245" s="198">
        <f>Q245*H245</f>
        <v>0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260</v>
      </c>
      <c r="AT245" s="200" t="s">
        <v>164</v>
      </c>
      <c r="AU245" s="200" t="s">
        <v>90</v>
      </c>
      <c r="AY245" s="18" t="s">
        <v>161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88</v>
      </c>
      <c r="BK245" s="201">
        <f>ROUND(I245*H245,2)</f>
        <v>0</v>
      </c>
      <c r="BL245" s="18" t="s">
        <v>260</v>
      </c>
      <c r="BM245" s="200" t="s">
        <v>1961</v>
      </c>
    </row>
    <row r="246" spans="1:65" s="2" customFormat="1" ht="10.199999999999999">
      <c r="A246" s="35"/>
      <c r="B246" s="36"/>
      <c r="C246" s="37"/>
      <c r="D246" s="202" t="s">
        <v>170</v>
      </c>
      <c r="E246" s="37"/>
      <c r="F246" s="203" t="s">
        <v>1960</v>
      </c>
      <c r="G246" s="37"/>
      <c r="H246" s="37"/>
      <c r="I246" s="204"/>
      <c r="J246" s="37"/>
      <c r="K246" s="37"/>
      <c r="L246" s="40"/>
      <c r="M246" s="205"/>
      <c r="N246" s="206"/>
      <c r="O246" s="72"/>
      <c r="P246" s="72"/>
      <c r="Q246" s="72"/>
      <c r="R246" s="72"/>
      <c r="S246" s="72"/>
      <c r="T246" s="73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170</v>
      </c>
      <c r="AU246" s="18" t="s">
        <v>90</v>
      </c>
    </row>
    <row r="247" spans="1:65" s="2" customFormat="1" ht="16.5" customHeight="1">
      <c r="A247" s="35"/>
      <c r="B247" s="36"/>
      <c r="C247" s="188" t="s">
        <v>529</v>
      </c>
      <c r="D247" s="188" t="s">
        <v>164</v>
      </c>
      <c r="E247" s="189" t="s">
        <v>1962</v>
      </c>
      <c r="F247" s="190" t="s">
        <v>1963</v>
      </c>
      <c r="G247" s="191" t="s">
        <v>233</v>
      </c>
      <c r="H247" s="192">
        <v>4</v>
      </c>
      <c r="I247" s="193"/>
      <c r="J247" s="194">
        <f>ROUND(I247*H247,2)</f>
        <v>0</v>
      </c>
      <c r="K247" s="195"/>
      <c r="L247" s="40"/>
      <c r="M247" s="196" t="s">
        <v>1</v>
      </c>
      <c r="N247" s="197" t="s">
        <v>45</v>
      </c>
      <c r="O247" s="72"/>
      <c r="P247" s="198">
        <f>O247*H247</f>
        <v>0</v>
      </c>
      <c r="Q247" s="198">
        <v>0</v>
      </c>
      <c r="R247" s="198">
        <f>Q247*H247</f>
        <v>0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260</v>
      </c>
      <c r="AT247" s="200" t="s">
        <v>164</v>
      </c>
      <c r="AU247" s="200" t="s">
        <v>90</v>
      </c>
      <c r="AY247" s="18" t="s">
        <v>161</v>
      </c>
      <c r="BE247" s="201">
        <f>IF(N247="základní",J247,0)</f>
        <v>0</v>
      </c>
      <c r="BF247" s="201">
        <f>IF(N247="snížená",J247,0)</f>
        <v>0</v>
      </c>
      <c r="BG247" s="201">
        <f>IF(N247="zákl. přenesená",J247,0)</f>
        <v>0</v>
      </c>
      <c r="BH247" s="201">
        <f>IF(N247="sníž. přenesená",J247,0)</f>
        <v>0</v>
      </c>
      <c r="BI247" s="201">
        <f>IF(N247="nulová",J247,0)</f>
        <v>0</v>
      </c>
      <c r="BJ247" s="18" t="s">
        <v>88</v>
      </c>
      <c r="BK247" s="201">
        <f>ROUND(I247*H247,2)</f>
        <v>0</v>
      </c>
      <c r="BL247" s="18" t="s">
        <v>260</v>
      </c>
      <c r="BM247" s="200" t="s">
        <v>1964</v>
      </c>
    </row>
    <row r="248" spans="1:65" s="2" customFormat="1" ht="10.199999999999999">
      <c r="A248" s="35"/>
      <c r="B248" s="36"/>
      <c r="C248" s="37"/>
      <c r="D248" s="202" t="s">
        <v>170</v>
      </c>
      <c r="E248" s="37"/>
      <c r="F248" s="203" t="s">
        <v>1963</v>
      </c>
      <c r="G248" s="37"/>
      <c r="H248" s="37"/>
      <c r="I248" s="204"/>
      <c r="J248" s="37"/>
      <c r="K248" s="37"/>
      <c r="L248" s="40"/>
      <c r="M248" s="205"/>
      <c r="N248" s="206"/>
      <c r="O248" s="72"/>
      <c r="P248" s="72"/>
      <c r="Q248" s="72"/>
      <c r="R248" s="72"/>
      <c r="S248" s="72"/>
      <c r="T248" s="73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170</v>
      </c>
      <c r="AU248" s="18" t="s">
        <v>90</v>
      </c>
    </row>
    <row r="249" spans="1:65" s="2" customFormat="1" ht="16.5" customHeight="1">
      <c r="A249" s="35"/>
      <c r="B249" s="36"/>
      <c r="C249" s="188" t="s">
        <v>535</v>
      </c>
      <c r="D249" s="188" t="s">
        <v>164</v>
      </c>
      <c r="E249" s="189" t="s">
        <v>1965</v>
      </c>
      <c r="F249" s="190" t="s">
        <v>1966</v>
      </c>
      <c r="G249" s="191" t="s">
        <v>233</v>
      </c>
      <c r="H249" s="192">
        <v>6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45</v>
      </c>
      <c r="O249" s="72"/>
      <c r="P249" s="198">
        <f>O249*H249</f>
        <v>0</v>
      </c>
      <c r="Q249" s="198">
        <v>0</v>
      </c>
      <c r="R249" s="198">
        <f>Q249*H249</f>
        <v>0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260</v>
      </c>
      <c r="AT249" s="200" t="s">
        <v>164</v>
      </c>
      <c r="AU249" s="200" t="s">
        <v>90</v>
      </c>
      <c r="AY249" s="18" t="s">
        <v>161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88</v>
      </c>
      <c r="BK249" s="201">
        <f>ROUND(I249*H249,2)</f>
        <v>0</v>
      </c>
      <c r="BL249" s="18" t="s">
        <v>260</v>
      </c>
      <c r="BM249" s="200" t="s">
        <v>1967</v>
      </c>
    </row>
    <row r="250" spans="1:65" s="2" customFormat="1" ht="10.199999999999999">
      <c r="A250" s="35"/>
      <c r="B250" s="36"/>
      <c r="C250" s="37"/>
      <c r="D250" s="202" t="s">
        <v>170</v>
      </c>
      <c r="E250" s="37"/>
      <c r="F250" s="203" t="s">
        <v>1966</v>
      </c>
      <c r="G250" s="37"/>
      <c r="H250" s="37"/>
      <c r="I250" s="204"/>
      <c r="J250" s="37"/>
      <c r="K250" s="37"/>
      <c r="L250" s="40"/>
      <c r="M250" s="205"/>
      <c r="N250" s="206"/>
      <c r="O250" s="72"/>
      <c r="P250" s="72"/>
      <c r="Q250" s="72"/>
      <c r="R250" s="72"/>
      <c r="S250" s="72"/>
      <c r="T250" s="73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170</v>
      </c>
      <c r="AU250" s="18" t="s">
        <v>90</v>
      </c>
    </row>
    <row r="251" spans="1:65" s="2" customFormat="1" ht="16.5" customHeight="1">
      <c r="A251" s="35"/>
      <c r="B251" s="36"/>
      <c r="C251" s="188" t="s">
        <v>355</v>
      </c>
      <c r="D251" s="188" t="s">
        <v>164</v>
      </c>
      <c r="E251" s="189" t="s">
        <v>1968</v>
      </c>
      <c r="F251" s="190" t="s">
        <v>1969</v>
      </c>
      <c r="G251" s="191" t="s">
        <v>233</v>
      </c>
      <c r="H251" s="192">
        <v>11</v>
      </c>
      <c r="I251" s="193"/>
      <c r="J251" s="194">
        <f>ROUND(I251*H251,2)</f>
        <v>0</v>
      </c>
      <c r="K251" s="195"/>
      <c r="L251" s="40"/>
      <c r="M251" s="196" t="s">
        <v>1</v>
      </c>
      <c r="N251" s="197" t="s">
        <v>45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260</v>
      </c>
      <c r="AT251" s="200" t="s">
        <v>164</v>
      </c>
      <c r="AU251" s="200" t="s">
        <v>90</v>
      </c>
      <c r="AY251" s="18" t="s">
        <v>161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88</v>
      </c>
      <c r="BK251" s="201">
        <f>ROUND(I251*H251,2)</f>
        <v>0</v>
      </c>
      <c r="BL251" s="18" t="s">
        <v>260</v>
      </c>
      <c r="BM251" s="200" t="s">
        <v>1970</v>
      </c>
    </row>
    <row r="252" spans="1:65" s="2" customFormat="1" ht="10.199999999999999">
      <c r="A252" s="35"/>
      <c r="B252" s="36"/>
      <c r="C252" s="37"/>
      <c r="D252" s="202" t="s">
        <v>170</v>
      </c>
      <c r="E252" s="37"/>
      <c r="F252" s="203" t="s">
        <v>1969</v>
      </c>
      <c r="G252" s="37"/>
      <c r="H252" s="37"/>
      <c r="I252" s="204"/>
      <c r="J252" s="37"/>
      <c r="K252" s="37"/>
      <c r="L252" s="40"/>
      <c r="M252" s="205"/>
      <c r="N252" s="206"/>
      <c r="O252" s="72"/>
      <c r="P252" s="72"/>
      <c r="Q252" s="72"/>
      <c r="R252" s="72"/>
      <c r="S252" s="72"/>
      <c r="T252" s="73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170</v>
      </c>
      <c r="AU252" s="18" t="s">
        <v>90</v>
      </c>
    </row>
    <row r="253" spans="1:65" s="2" customFormat="1" ht="16.5" customHeight="1">
      <c r="A253" s="35"/>
      <c r="B253" s="36"/>
      <c r="C253" s="188" t="s">
        <v>395</v>
      </c>
      <c r="D253" s="188" t="s">
        <v>164</v>
      </c>
      <c r="E253" s="189" t="s">
        <v>1971</v>
      </c>
      <c r="F253" s="190" t="s">
        <v>1972</v>
      </c>
      <c r="G253" s="191" t="s">
        <v>233</v>
      </c>
      <c r="H253" s="192">
        <v>1</v>
      </c>
      <c r="I253" s="193"/>
      <c r="J253" s="194">
        <f>ROUND(I253*H253,2)</f>
        <v>0</v>
      </c>
      <c r="K253" s="195"/>
      <c r="L253" s="40"/>
      <c r="M253" s="196" t="s">
        <v>1</v>
      </c>
      <c r="N253" s="197" t="s">
        <v>45</v>
      </c>
      <c r="O253" s="72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260</v>
      </c>
      <c r="AT253" s="200" t="s">
        <v>164</v>
      </c>
      <c r="AU253" s="200" t="s">
        <v>90</v>
      </c>
      <c r="AY253" s="18" t="s">
        <v>161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88</v>
      </c>
      <c r="BK253" s="201">
        <f>ROUND(I253*H253,2)</f>
        <v>0</v>
      </c>
      <c r="BL253" s="18" t="s">
        <v>260</v>
      </c>
      <c r="BM253" s="200" t="s">
        <v>1973</v>
      </c>
    </row>
    <row r="254" spans="1:65" s="2" customFormat="1" ht="10.199999999999999">
      <c r="A254" s="35"/>
      <c r="B254" s="36"/>
      <c r="C254" s="37"/>
      <c r="D254" s="202" t="s">
        <v>170</v>
      </c>
      <c r="E254" s="37"/>
      <c r="F254" s="203" t="s">
        <v>1972</v>
      </c>
      <c r="G254" s="37"/>
      <c r="H254" s="37"/>
      <c r="I254" s="204"/>
      <c r="J254" s="37"/>
      <c r="K254" s="37"/>
      <c r="L254" s="40"/>
      <c r="M254" s="205"/>
      <c r="N254" s="206"/>
      <c r="O254" s="72"/>
      <c r="P254" s="72"/>
      <c r="Q254" s="72"/>
      <c r="R254" s="72"/>
      <c r="S254" s="72"/>
      <c r="T254" s="73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170</v>
      </c>
      <c r="AU254" s="18" t="s">
        <v>90</v>
      </c>
    </row>
    <row r="255" spans="1:65" s="2" customFormat="1" ht="16.5" customHeight="1">
      <c r="A255" s="35"/>
      <c r="B255" s="36"/>
      <c r="C255" s="188" t="s">
        <v>546</v>
      </c>
      <c r="D255" s="188" t="s">
        <v>164</v>
      </c>
      <c r="E255" s="189" t="s">
        <v>1974</v>
      </c>
      <c r="F255" s="190" t="s">
        <v>1975</v>
      </c>
      <c r="G255" s="191" t="s">
        <v>233</v>
      </c>
      <c r="H255" s="192">
        <v>1</v>
      </c>
      <c r="I255" s="193"/>
      <c r="J255" s="194">
        <f>ROUND(I255*H255,2)</f>
        <v>0</v>
      </c>
      <c r="K255" s="195"/>
      <c r="L255" s="40"/>
      <c r="M255" s="196" t="s">
        <v>1</v>
      </c>
      <c r="N255" s="197" t="s">
        <v>45</v>
      </c>
      <c r="O255" s="72"/>
      <c r="P255" s="198">
        <f>O255*H255</f>
        <v>0</v>
      </c>
      <c r="Q255" s="198">
        <v>0</v>
      </c>
      <c r="R255" s="198">
        <f>Q255*H255</f>
        <v>0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260</v>
      </c>
      <c r="AT255" s="200" t="s">
        <v>164</v>
      </c>
      <c r="AU255" s="200" t="s">
        <v>90</v>
      </c>
      <c r="AY255" s="18" t="s">
        <v>161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88</v>
      </c>
      <c r="BK255" s="201">
        <f>ROUND(I255*H255,2)</f>
        <v>0</v>
      </c>
      <c r="BL255" s="18" t="s">
        <v>260</v>
      </c>
      <c r="BM255" s="200" t="s">
        <v>1976</v>
      </c>
    </row>
    <row r="256" spans="1:65" s="2" customFormat="1" ht="10.199999999999999">
      <c r="A256" s="35"/>
      <c r="B256" s="36"/>
      <c r="C256" s="37"/>
      <c r="D256" s="202" t="s">
        <v>170</v>
      </c>
      <c r="E256" s="37"/>
      <c r="F256" s="203" t="s">
        <v>1975</v>
      </c>
      <c r="G256" s="37"/>
      <c r="H256" s="37"/>
      <c r="I256" s="204"/>
      <c r="J256" s="37"/>
      <c r="K256" s="37"/>
      <c r="L256" s="40"/>
      <c r="M256" s="205"/>
      <c r="N256" s="206"/>
      <c r="O256" s="72"/>
      <c r="P256" s="72"/>
      <c r="Q256" s="72"/>
      <c r="R256" s="72"/>
      <c r="S256" s="72"/>
      <c r="T256" s="73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8" t="s">
        <v>170</v>
      </c>
      <c r="AU256" s="18" t="s">
        <v>90</v>
      </c>
    </row>
    <row r="257" spans="1:65" s="2" customFormat="1" ht="16.5" customHeight="1">
      <c r="A257" s="35"/>
      <c r="B257" s="36"/>
      <c r="C257" s="188" t="s">
        <v>559</v>
      </c>
      <c r="D257" s="188" t="s">
        <v>164</v>
      </c>
      <c r="E257" s="189" t="s">
        <v>1977</v>
      </c>
      <c r="F257" s="190" t="s">
        <v>1978</v>
      </c>
      <c r="G257" s="191" t="s">
        <v>233</v>
      </c>
      <c r="H257" s="192">
        <v>1</v>
      </c>
      <c r="I257" s="193"/>
      <c r="J257" s="194">
        <f>ROUND(I257*H257,2)</f>
        <v>0</v>
      </c>
      <c r="K257" s="195"/>
      <c r="L257" s="40"/>
      <c r="M257" s="196" t="s">
        <v>1</v>
      </c>
      <c r="N257" s="197" t="s">
        <v>45</v>
      </c>
      <c r="O257" s="72"/>
      <c r="P257" s="198">
        <f>O257*H257</f>
        <v>0</v>
      </c>
      <c r="Q257" s="198">
        <v>0</v>
      </c>
      <c r="R257" s="198">
        <f>Q257*H257</f>
        <v>0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260</v>
      </c>
      <c r="AT257" s="200" t="s">
        <v>164</v>
      </c>
      <c r="AU257" s="200" t="s">
        <v>90</v>
      </c>
      <c r="AY257" s="18" t="s">
        <v>161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88</v>
      </c>
      <c r="BK257" s="201">
        <f>ROUND(I257*H257,2)</f>
        <v>0</v>
      </c>
      <c r="BL257" s="18" t="s">
        <v>260</v>
      </c>
      <c r="BM257" s="200" t="s">
        <v>1979</v>
      </c>
    </row>
    <row r="258" spans="1:65" s="2" customFormat="1" ht="10.199999999999999">
      <c r="A258" s="35"/>
      <c r="B258" s="36"/>
      <c r="C258" s="37"/>
      <c r="D258" s="202" t="s">
        <v>170</v>
      </c>
      <c r="E258" s="37"/>
      <c r="F258" s="203" t="s">
        <v>1978</v>
      </c>
      <c r="G258" s="37"/>
      <c r="H258" s="37"/>
      <c r="I258" s="204"/>
      <c r="J258" s="37"/>
      <c r="K258" s="37"/>
      <c r="L258" s="40"/>
      <c r="M258" s="205"/>
      <c r="N258" s="206"/>
      <c r="O258" s="72"/>
      <c r="P258" s="72"/>
      <c r="Q258" s="72"/>
      <c r="R258" s="72"/>
      <c r="S258" s="72"/>
      <c r="T258" s="73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170</v>
      </c>
      <c r="AU258" s="18" t="s">
        <v>90</v>
      </c>
    </row>
    <row r="259" spans="1:65" s="2" customFormat="1" ht="16.5" customHeight="1">
      <c r="A259" s="35"/>
      <c r="B259" s="36"/>
      <c r="C259" s="188" t="s">
        <v>564</v>
      </c>
      <c r="D259" s="188" t="s">
        <v>164</v>
      </c>
      <c r="E259" s="189" t="s">
        <v>1980</v>
      </c>
      <c r="F259" s="190" t="s">
        <v>1981</v>
      </c>
      <c r="G259" s="191" t="s">
        <v>233</v>
      </c>
      <c r="H259" s="192">
        <v>1</v>
      </c>
      <c r="I259" s="193"/>
      <c r="J259" s="194">
        <f>ROUND(I259*H259,2)</f>
        <v>0</v>
      </c>
      <c r="K259" s="195"/>
      <c r="L259" s="40"/>
      <c r="M259" s="196" t="s">
        <v>1</v>
      </c>
      <c r="N259" s="197" t="s">
        <v>45</v>
      </c>
      <c r="O259" s="72"/>
      <c r="P259" s="198">
        <f>O259*H259</f>
        <v>0</v>
      </c>
      <c r="Q259" s="198">
        <v>0</v>
      </c>
      <c r="R259" s="198">
        <f>Q259*H259</f>
        <v>0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260</v>
      </c>
      <c r="AT259" s="200" t="s">
        <v>164</v>
      </c>
      <c r="AU259" s="200" t="s">
        <v>90</v>
      </c>
      <c r="AY259" s="18" t="s">
        <v>161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88</v>
      </c>
      <c r="BK259" s="201">
        <f>ROUND(I259*H259,2)</f>
        <v>0</v>
      </c>
      <c r="BL259" s="18" t="s">
        <v>260</v>
      </c>
      <c r="BM259" s="200" t="s">
        <v>1982</v>
      </c>
    </row>
    <row r="260" spans="1:65" s="2" customFormat="1" ht="10.199999999999999">
      <c r="A260" s="35"/>
      <c r="B260" s="36"/>
      <c r="C260" s="37"/>
      <c r="D260" s="202" t="s">
        <v>170</v>
      </c>
      <c r="E260" s="37"/>
      <c r="F260" s="203" t="s">
        <v>1981</v>
      </c>
      <c r="G260" s="37"/>
      <c r="H260" s="37"/>
      <c r="I260" s="204"/>
      <c r="J260" s="37"/>
      <c r="K260" s="37"/>
      <c r="L260" s="40"/>
      <c r="M260" s="205"/>
      <c r="N260" s="206"/>
      <c r="O260" s="72"/>
      <c r="P260" s="72"/>
      <c r="Q260" s="72"/>
      <c r="R260" s="72"/>
      <c r="S260" s="72"/>
      <c r="T260" s="73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170</v>
      </c>
      <c r="AU260" s="18" t="s">
        <v>90</v>
      </c>
    </row>
    <row r="261" spans="1:65" s="2" customFormat="1" ht="16.5" customHeight="1">
      <c r="A261" s="35"/>
      <c r="B261" s="36"/>
      <c r="C261" s="188" t="s">
        <v>571</v>
      </c>
      <c r="D261" s="188" t="s">
        <v>164</v>
      </c>
      <c r="E261" s="189" t="s">
        <v>1983</v>
      </c>
      <c r="F261" s="190" t="s">
        <v>1984</v>
      </c>
      <c r="G261" s="191" t="s">
        <v>233</v>
      </c>
      <c r="H261" s="192">
        <v>1</v>
      </c>
      <c r="I261" s="193"/>
      <c r="J261" s="194">
        <f>ROUND(I261*H261,2)</f>
        <v>0</v>
      </c>
      <c r="K261" s="195"/>
      <c r="L261" s="40"/>
      <c r="M261" s="196" t="s">
        <v>1</v>
      </c>
      <c r="N261" s="197" t="s">
        <v>45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260</v>
      </c>
      <c r="AT261" s="200" t="s">
        <v>164</v>
      </c>
      <c r="AU261" s="200" t="s">
        <v>90</v>
      </c>
      <c r="AY261" s="18" t="s">
        <v>161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88</v>
      </c>
      <c r="BK261" s="201">
        <f>ROUND(I261*H261,2)</f>
        <v>0</v>
      </c>
      <c r="BL261" s="18" t="s">
        <v>260</v>
      </c>
      <c r="BM261" s="200" t="s">
        <v>1985</v>
      </c>
    </row>
    <row r="262" spans="1:65" s="2" customFormat="1" ht="10.199999999999999">
      <c r="A262" s="35"/>
      <c r="B262" s="36"/>
      <c r="C262" s="37"/>
      <c r="D262" s="202" t="s">
        <v>170</v>
      </c>
      <c r="E262" s="37"/>
      <c r="F262" s="203" t="s">
        <v>1984</v>
      </c>
      <c r="G262" s="37"/>
      <c r="H262" s="37"/>
      <c r="I262" s="204"/>
      <c r="J262" s="37"/>
      <c r="K262" s="37"/>
      <c r="L262" s="40"/>
      <c r="M262" s="205"/>
      <c r="N262" s="206"/>
      <c r="O262" s="72"/>
      <c r="P262" s="72"/>
      <c r="Q262" s="72"/>
      <c r="R262" s="72"/>
      <c r="S262" s="72"/>
      <c r="T262" s="73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170</v>
      </c>
      <c r="AU262" s="18" t="s">
        <v>90</v>
      </c>
    </row>
    <row r="263" spans="1:65" s="2" customFormat="1" ht="16.5" customHeight="1">
      <c r="A263" s="35"/>
      <c r="B263" s="36"/>
      <c r="C263" s="188" t="s">
        <v>577</v>
      </c>
      <c r="D263" s="188" t="s">
        <v>164</v>
      </c>
      <c r="E263" s="189" t="s">
        <v>1986</v>
      </c>
      <c r="F263" s="190" t="s">
        <v>1987</v>
      </c>
      <c r="G263" s="191" t="s">
        <v>233</v>
      </c>
      <c r="H263" s="192">
        <v>4</v>
      </c>
      <c r="I263" s="193"/>
      <c r="J263" s="194">
        <f>ROUND(I263*H263,2)</f>
        <v>0</v>
      </c>
      <c r="K263" s="195"/>
      <c r="L263" s="40"/>
      <c r="M263" s="196" t="s">
        <v>1</v>
      </c>
      <c r="N263" s="197" t="s">
        <v>45</v>
      </c>
      <c r="O263" s="72"/>
      <c r="P263" s="198">
        <f>O263*H263</f>
        <v>0</v>
      </c>
      <c r="Q263" s="198">
        <v>0</v>
      </c>
      <c r="R263" s="198">
        <f>Q263*H263</f>
        <v>0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260</v>
      </c>
      <c r="AT263" s="200" t="s">
        <v>164</v>
      </c>
      <c r="AU263" s="200" t="s">
        <v>90</v>
      </c>
      <c r="AY263" s="18" t="s">
        <v>161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88</v>
      </c>
      <c r="BK263" s="201">
        <f>ROUND(I263*H263,2)</f>
        <v>0</v>
      </c>
      <c r="BL263" s="18" t="s">
        <v>260</v>
      </c>
      <c r="BM263" s="200" t="s">
        <v>1988</v>
      </c>
    </row>
    <row r="264" spans="1:65" s="2" customFormat="1" ht="10.199999999999999">
      <c r="A264" s="35"/>
      <c r="B264" s="36"/>
      <c r="C264" s="37"/>
      <c r="D264" s="202" t="s">
        <v>170</v>
      </c>
      <c r="E264" s="37"/>
      <c r="F264" s="203" t="s">
        <v>1987</v>
      </c>
      <c r="G264" s="37"/>
      <c r="H264" s="37"/>
      <c r="I264" s="204"/>
      <c r="J264" s="37"/>
      <c r="K264" s="37"/>
      <c r="L264" s="40"/>
      <c r="M264" s="205"/>
      <c r="N264" s="206"/>
      <c r="O264" s="72"/>
      <c r="P264" s="72"/>
      <c r="Q264" s="72"/>
      <c r="R264" s="72"/>
      <c r="S264" s="72"/>
      <c r="T264" s="73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170</v>
      </c>
      <c r="AU264" s="18" t="s">
        <v>90</v>
      </c>
    </row>
    <row r="265" spans="1:65" s="2" customFormat="1" ht="16.5" customHeight="1">
      <c r="A265" s="35"/>
      <c r="B265" s="36"/>
      <c r="C265" s="188" t="s">
        <v>583</v>
      </c>
      <c r="D265" s="188" t="s">
        <v>164</v>
      </c>
      <c r="E265" s="189" t="s">
        <v>1989</v>
      </c>
      <c r="F265" s="190" t="s">
        <v>1990</v>
      </c>
      <c r="G265" s="191" t="s">
        <v>1310</v>
      </c>
      <c r="H265" s="192">
        <v>1</v>
      </c>
      <c r="I265" s="193"/>
      <c r="J265" s="194">
        <f>ROUND(I265*H265,2)</f>
        <v>0</v>
      </c>
      <c r="K265" s="195"/>
      <c r="L265" s="40"/>
      <c r="M265" s="196" t="s">
        <v>1</v>
      </c>
      <c r="N265" s="197" t="s">
        <v>45</v>
      </c>
      <c r="O265" s="72"/>
      <c r="P265" s="198">
        <f>O265*H265</f>
        <v>0</v>
      </c>
      <c r="Q265" s="198">
        <v>0</v>
      </c>
      <c r="R265" s="198">
        <f>Q265*H265</f>
        <v>0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260</v>
      </c>
      <c r="AT265" s="200" t="s">
        <v>164</v>
      </c>
      <c r="AU265" s="200" t="s">
        <v>90</v>
      </c>
      <c r="AY265" s="18" t="s">
        <v>161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18" t="s">
        <v>88</v>
      </c>
      <c r="BK265" s="201">
        <f>ROUND(I265*H265,2)</f>
        <v>0</v>
      </c>
      <c r="BL265" s="18" t="s">
        <v>260</v>
      </c>
      <c r="BM265" s="200" t="s">
        <v>1991</v>
      </c>
    </row>
    <row r="266" spans="1:65" s="2" customFormat="1" ht="10.199999999999999">
      <c r="A266" s="35"/>
      <c r="B266" s="36"/>
      <c r="C266" s="37"/>
      <c r="D266" s="202" t="s">
        <v>170</v>
      </c>
      <c r="E266" s="37"/>
      <c r="F266" s="203" t="s">
        <v>1990</v>
      </c>
      <c r="G266" s="37"/>
      <c r="H266" s="37"/>
      <c r="I266" s="204"/>
      <c r="J266" s="37"/>
      <c r="K266" s="37"/>
      <c r="L266" s="40"/>
      <c r="M266" s="205"/>
      <c r="N266" s="206"/>
      <c r="O266" s="72"/>
      <c r="P266" s="72"/>
      <c r="Q266" s="72"/>
      <c r="R266" s="72"/>
      <c r="S266" s="72"/>
      <c r="T266" s="73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170</v>
      </c>
      <c r="AU266" s="18" t="s">
        <v>90</v>
      </c>
    </row>
    <row r="267" spans="1:65" s="2" customFormat="1" ht="16.5" customHeight="1">
      <c r="A267" s="35"/>
      <c r="B267" s="36"/>
      <c r="C267" s="188" t="s">
        <v>588</v>
      </c>
      <c r="D267" s="188" t="s">
        <v>164</v>
      </c>
      <c r="E267" s="189" t="s">
        <v>1992</v>
      </c>
      <c r="F267" s="190" t="s">
        <v>1993</v>
      </c>
      <c r="G267" s="191" t="s">
        <v>233</v>
      </c>
      <c r="H267" s="192">
        <v>1</v>
      </c>
      <c r="I267" s="193"/>
      <c r="J267" s="194">
        <f>ROUND(I267*H267,2)</f>
        <v>0</v>
      </c>
      <c r="K267" s="195"/>
      <c r="L267" s="40"/>
      <c r="M267" s="196" t="s">
        <v>1</v>
      </c>
      <c r="N267" s="197" t="s">
        <v>45</v>
      </c>
      <c r="O267" s="72"/>
      <c r="P267" s="198">
        <f>O267*H267</f>
        <v>0</v>
      </c>
      <c r="Q267" s="198">
        <v>0</v>
      </c>
      <c r="R267" s="198">
        <f>Q267*H267</f>
        <v>0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260</v>
      </c>
      <c r="AT267" s="200" t="s">
        <v>164</v>
      </c>
      <c r="AU267" s="200" t="s">
        <v>90</v>
      </c>
      <c r="AY267" s="18" t="s">
        <v>161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88</v>
      </c>
      <c r="BK267" s="201">
        <f>ROUND(I267*H267,2)</f>
        <v>0</v>
      </c>
      <c r="BL267" s="18" t="s">
        <v>260</v>
      </c>
      <c r="BM267" s="200" t="s">
        <v>1994</v>
      </c>
    </row>
    <row r="268" spans="1:65" s="2" customFormat="1" ht="10.199999999999999">
      <c r="A268" s="35"/>
      <c r="B268" s="36"/>
      <c r="C268" s="37"/>
      <c r="D268" s="202" t="s">
        <v>170</v>
      </c>
      <c r="E268" s="37"/>
      <c r="F268" s="203" t="s">
        <v>1993</v>
      </c>
      <c r="G268" s="37"/>
      <c r="H268" s="37"/>
      <c r="I268" s="204"/>
      <c r="J268" s="37"/>
      <c r="K268" s="37"/>
      <c r="L268" s="40"/>
      <c r="M268" s="205"/>
      <c r="N268" s="206"/>
      <c r="O268" s="72"/>
      <c r="P268" s="72"/>
      <c r="Q268" s="72"/>
      <c r="R268" s="72"/>
      <c r="S268" s="72"/>
      <c r="T268" s="73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170</v>
      </c>
      <c r="AU268" s="18" t="s">
        <v>90</v>
      </c>
    </row>
    <row r="269" spans="1:65" s="2" customFormat="1" ht="24.15" customHeight="1">
      <c r="A269" s="35"/>
      <c r="B269" s="36"/>
      <c r="C269" s="188" t="s">
        <v>593</v>
      </c>
      <c r="D269" s="188" t="s">
        <v>164</v>
      </c>
      <c r="E269" s="189" t="s">
        <v>1712</v>
      </c>
      <c r="F269" s="190" t="s">
        <v>1995</v>
      </c>
      <c r="G269" s="191" t="s">
        <v>233</v>
      </c>
      <c r="H269" s="192">
        <v>1</v>
      </c>
      <c r="I269" s="193"/>
      <c r="J269" s="194">
        <f>ROUND(I269*H269,2)</f>
        <v>0</v>
      </c>
      <c r="K269" s="195"/>
      <c r="L269" s="40"/>
      <c r="M269" s="196" t="s">
        <v>1</v>
      </c>
      <c r="N269" s="197" t="s">
        <v>45</v>
      </c>
      <c r="O269" s="72"/>
      <c r="P269" s="198">
        <f>O269*H269</f>
        <v>0</v>
      </c>
      <c r="Q269" s="198">
        <v>0</v>
      </c>
      <c r="R269" s="198">
        <f>Q269*H269</f>
        <v>0</v>
      </c>
      <c r="S269" s="198">
        <v>0</v>
      </c>
      <c r="T269" s="19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260</v>
      </c>
      <c r="AT269" s="200" t="s">
        <v>164</v>
      </c>
      <c r="AU269" s="200" t="s">
        <v>90</v>
      </c>
      <c r="AY269" s="18" t="s">
        <v>161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18" t="s">
        <v>88</v>
      </c>
      <c r="BK269" s="201">
        <f>ROUND(I269*H269,2)</f>
        <v>0</v>
      </c>
      <c r="BL269" s="18" t="s">
        <v>260</v>
      </c>
      <c r="BM269" s="200" t="s">
        <v>1996</v>
      </c>
    </row>
    <row r="270" spans="1:65" s="2" customFormat="1" ht="10.199999999999999">
      <c r="A270" s="35"/>
      <c r="B270" s="36"/>
      <c r="C270" s="37"/>
      <c r="D270" s="202" t="s">
        <v>170</v>
      </c>
      <c r="E270" s="37"/>
      <c r="F270" s="203" t="s">
        <v>1995</v>
      </c>
      <c r="G270" s="37"/>
      <c r="H270" s="37"/>
      <c r="I270" s="204"/>
      <c r="J270" s="37"/>
      <c r="K270" s="37"/>
      <c r="L270" s="40"/>
      <c r="M270" s="205"/>
      <c r="N270" s="206"/>
      <c r="O270" s="72"/>
      <c r="P270" s="72"/>
      <c r="Q270" s="72"/>
      <c r="R270" s="72"/>
      <c r="S270" s="72"/>
      <c r="T270" s="73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170</v>
      </c>
      <c r="AU270" s="18" t="s">
        <v>90</v>
      </c>
    </row>
    <row r="271" spans="1:65" s="2" customFormat="1" ht="24.15" customHeight="1">
      <c r="A271" s="35"/>
      <c r="B271" s="36"/>
      <c r="C271" s="188" t="s">
        <v>600</v>
      </c>
      <c r="D271" s="188" t="s">
        <v>164</v>
      </c>
      <c r="E271" s="189" t="s">
        <v>1997</v>
      </c>
      <c r="F271" s="190" t="s">
        <v>1998</v>
      </c>
      <c r="G271" s="191" t="s">
        <v>233</v>
      </c>
      <c r="H271" s="192">
        <v>1</v>
      </c>
      <c r="I271" s="193"/>
      <c r="J271" s="194">
        <f>ROUND(I271*H271,2)</f>
        <v>0</v>
      </c>
      <c r="K271" s="195"/>
      <c r="L271" s="40"/>
      <c r="M271" s="196" t="s">
        <v>1</v>
      </c>
      <c r="N271" s="197" t="s">
        <v>45</v>
      </c>
      <c r="O271" s="72"/>
      <c r="P271" s="198">
        <f>O271*H271</f>
        <v>0</v>
      </c>
      <c r="Q271" s="198">
        <v>0</v>
      </c>
      <c r="R271" s="198">
        <f>Q271*H271</f>
        <v>0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260</v>
      </c>
      <c r="AT271" s="200" t="s">
        <v>164</v>
      </c>
      <c r="AU271" s="200" t="s">
        <v>90</v>
      </c>
      <c r="AY271" s="18" t="s">
        <v>161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88</v>
      </c>
      <c r="BK271" s="201">
        <f>ROUND(I271*H271,2)</f>
        <v>0</v>
      </c>
      <c r="BL271" s="18" t="s">
        <v>260</v>
      </c>
      <c r="BM271" s="200" t="s">
        <v>1999</v>
      </c>
    </row>
    <row r="272" spans="1:65" s="2" customFormat="1" ht="19.2">
      <c r="A272" s="35"/>
      <c r="B272" s="36"/>
      <c r="C272" s="37"/>
      <c r="D272" s="202" t="s">
        <v>170</v>
      </c>
      <c r="E272" s="37"/>
      <c r="F272" s="203" t="s">
        <v>1998</v>
      </c>
      <c r="G272" s="37"/>
      <c r="H272" s="37"/>
      <c r="I272" s="204"/>
      <c r="J272" s="37"/>
      <c r="K272" s="37"/>
      <c r="L272" s="40"/>
      <c r="M272" s="205"/>
      <c r="N272" s="206"/>
      <c r="O272" s="72"/>
      <c r="P272" s="72"/>
      <c r="Q272" s="72"/>
      <c r="R272" s="72"/>
      <c r="S272" s="72"/>
      <c r="T272" s="73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170</v>
      </c>
      <c r="AU272" s="18" t="s">
        <v>90</v>
      </c>
    </row>
    <row r="273" spans="1:65" s="2" customFormat="1" ht="24.15" customHeight="1">
      <c r="A273" s="35"/>
      <c r="B273" s="36"/>
      <c r="C273" s="188" t="s">
        <v>609</v>
      </c>
      <c r="D273" s="188" t="s">
        <v>164</v>
      </c>
      <c r="E273" s="189" t="s">
        <v>2000</v>
      </c>
      <c r="F273" s="190" t="s">
        <v>2001</v>
      </c>
      <c r="G273" s="191" t="s">
        <v>233</v>
      </c>
      <c r="H273" s="192">
        <v>2</v>
      </c>
      <c r="I273" s="193"/>
      <c r="J273" s="194">
        <f>ROUND(I273*H273,2)</f>
        <v>0</v>
      </c>
      <c r="K273" s="195"/>
      <c r="L273" s="40"/>
      <c r="M273" s="196" t="s">
        <v>1</v>
      </c>
      <c r="N273" s="197" t="s">
        <v>45</v>
      </c>
      <c r="O273" s="72"/>
      <c r="P273" s="198">
        <f>O273*H273</f>
        <v>0</v>
      </c>
      <c r="Q273" s="198">
        <v>0</v>
      </c>
      <c r="R273" s="198">
        <f>Q273*H273</f>
        <v>0</v>
      </c>
      <c r="S273" s="198">
        <v>0</v>
      </c>
      <c r="T273" s="19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260</v>
      </c>
      <c r="AT273" s="200" t="s">
        <v>164</v>
      </c>
      <c r="AU273" s="200" t="s">
        <v>90</v>
      </c>
      <c r="AY273" s="18" t="s">
        <v>161</v>
      </c>
      <c r="BE273" s="201">
        <f>IF(N273="základní",J273,0)</f>
        <v>0</v>
      </c>
      <c r="BF273" s="201">
        <f>IF(N273="snížená",J273,0)</f>
        <v>0</v>
      </c>
      <c r="BG273" s="201">
        <f>IF(N273="zákl. přenesená",J273,0)</f>
        <v>0</v>
      </c>
      <c r="BH273" s="201">
        <f>IF(N273="sníž. přenesená",J273,0)</f>
        <v>0</v>
      </c>
      <c r="BI273" s="201">
        <f>IF(N273="nulová",J273,0)</f>
        <v>0</v>
      </c>
      <c r="BJ273" s="18" t="s">
        <v>88</v>
      </c>
      <c r="BK273" s="201">
        <f>ROUND(I273*H273,2)</f>
        <v>0</v>
      </c>
      <c r="BL273" s="18" t="s">
        <v>260</v>
      </c>
      <c r="BM273" s="200" t="s">
        <v>2002</v>
      </c>
    </row>
    <row r="274" spans="1:65" s="2" customFormat="1" ht="19.2">
      <c r="A274" s="35"/>
      <c r="B274" s="36"/>
      <c r="C274" s="37"/>
      <c r="D274" s="202" t="s">
        <v>170</v>
      </c>
      <c r="E274" s="37"/>
      <c r="F274" s="203" t="s">
        <v>2001</v>
      </c>
      <c r="G274" s="37"/>
      <c r="H274" s="37"/>
      <c r="I274" s="204"/>
      <c r="J274" s="37"/>
      <c r="K274" s="37"/>
      <c r="L274" s="40"/>
      <c r="M274" s="205"/>
      <c r="N274" s="206"/>
      <c r="O274" s="72"/>
      <c r="P274" s="72"/>
      <c r="Q274" s="72"/>
      <c r="R274" s="72"/>
      <c r="S274" s="72"/>
      <c r="T274" s="73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170</v>
      </c>
      <c r="AU274" s="18" t="s">
        <v>90</v>
      </c>
    </row>
    <row r="275" spans="1:65" s="2" customFormat="1" ht="24.15" customHeight="1">
      <c r="A275" s="35"/>
      <c r="B275" s="36"/>
      <c r="C275" s="188" t="s">
        <v>615</v>
      </c>
      <c r="D275" s="188" t="s">
        <v>164</v>
      </c>
      <c r="E275" s="189" t="s">
        <v>2003</v>
      </c>
      <c r="F275" s="190" t="s">
        <v>2004</v>
      </c>
      <c r="G275" s="191" t="s">
        <v>233</v>
      </c>
      <c r="H275" s="192">
        <v>2</v>
      </c>
      <c r="I275" s="193"/>
      <c r="J275" s="194">
        <f>ROUND(I275*H275,2)</f>
        <v>0</v>
      </c>
      <c r="K275" s="195"/>
      <c r="L275" s="40"/>
      <c r="M275" s="196" t="s">
        <v>1</v>
      </c>
      <c r="N275" s="197" t="s">
        <v>45</v>
      </c>
      <c r="O275" s="72"/>
      <c r="P275" s="198">
        <f>O275*H275</f>
        <v>0</v>
      </c>
      <c r="Q275" s="198">
        <v>0</v>
      </c>
      <c r="R275" s="198">
        <f>Q275*H275</f>
        <v>0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260</v>
      </c>
      <c r="AT275" s="200" t="s">
        <v>164</v>
      </c>
      <c r="AU275" s="200" t="s">
        <v>90</v>
      </c>
      <c r="AY275" s="18" t="s">
        <v>161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88</v>
      </c>
      <c r="BK275" s="201">
        <f>ROUND(I275*H275,2)</f>
        <v>0</v>
      </c>
      <c r="BL275" s="18" t="s">
        <v>260</v>
      </c>
      <c r="BM275" s="200" t="s">
        <v>2005</v>
      </c>
    </row>
    <row r="276" spans="1:65" s="2" customFormat="1" ht="19.2">
      <c r="A276" s="35"/>
      <c r="B276" s="36"/>
      <c r="C276" s="37"/>
      <c r="D276" s="202" t="s">
        <v>170</v>
      </c>
      <c r="E276" s="37"/>
      <c r="F276" s="203" t="s">
        <v>2004</v>
      </c>
      <c r="G276" s="37"/>
      <c r="H276" s="37"/>
      <c r="I276" s="204"/>
      <c r="J276" s="37"/>
      <c r="K276" s="37"/>
      <c r="L276" s="40"/>
      <c r="M276" s="205"/>
      <c r="N276" s="206"/>
      <c r="O276" s="72"/>
      <c r="P276" s="72"/>
      <c r="Q276" s="72"/>
      <c r="R276" s="72"/>
      <c r="S276" s="72"/>
      <c r="T276" s="73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170</v>
      </c>
      <c r="AU276" s="18" t="s">
        <v>90</v>
      </c>
    </row>
    <row r="277" spans="1:65" s="2" customFormat="1" ht="24.15" customHeight="1">
      <c r="A277" s="35"/>
      <c r="B277" s="36"/>
      <c r="C277" s="188" t="s">
        <v>620</v>
      </c>
      <c r="D277" s="188" t="s">
        <v>164</v>
      </c>
      <c r="E277" s="189" t="s">
        <v>2006</v>
      </c>
      <c r="F277" s="190" t="s">
        <v>2007</v>
      </c>
      <c r="G277" s="191" t="s">
        <v>233</v>
      </c>
      <c r="H277" s="192">
        <v>1</v>
      </c>
      <c r="I277" s="193"/>
      <c r="J277" s="194">
        <f>ROUND(I277*H277,2)</f>
        <v>0</v>
      </c>
      <c r="K277" s="195"/>
      <c r="L277" s="40"/>
      <c r="M277" s="196" t="s">
        <v>1</v>
      </c>
      <c r="N277" s="197" t="s">
        <v>45</v>
      </c>
      <c r="O277" s="72"/>
      <c r="P277" s="198">
        <f>O277*H277</f>
        <v>0</v>
      </c>
      <c r="Q277" s="198">
        <v>0</v>
      </c>
      <c r="R277" s="198">
        <f>Q277*H277</f>
        <v>0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260</v>
      </c>
      <c r="AT277" s="200" t="s">
        <v>164</v>
      </c>
      <c r="AU277" s="200" t="s">
        <v>90</v>
      </c>
      <c r="AY277" s="18" t="s">
        <v>161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18" t="s">
        <v>88</v>
      </c>
      <c r="BK277" s="201">
        <f>ROUND(I277*H277,2)</f>
        <v>0</v>
      </c>
      <c r="BL277" s="18" t="s">
        <v>260</v>
      </c>
      <c r="BM277" s="200" t="s">
        <v>2008</v>
      </c>
    </row>
    <row r="278" spans="1:65" s="2" customFormat="1" ht="19.2">
      <c r="A278" s="35"/>
      <c r="B278" s="36"/>
      <c r="C278" s="37"/>
      <c r="D278" s="202" t="s">
        <v>170</v>
      </c>
      <c r="E278" s="37"/>
      <c r="F278" s="203" t="s">
        <v>2007</v>
      </c>
      <c r="G278" s="37"/>
      <c r="H278" s="37"/>
      <c r="I278" s="204"/>
      <c r="J278" s="37"/>
      <c r="K278" s="37"/>
      <c r="L278" s="40"/>
      <c r="M278" s="205"/>
      <c r="N278" s="206"/>
      <c r="O278" s="72"/>
      <c r="P278" s="72"/>
      <c r="Q278" s="72"/>
      <c r="R278" s="72"/>
      <c r="S278" s="72"/>
      <c r="T278" s="73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170</v>
      </c>
      <c r="AU278" s="18" t="s">
        <v>90</v>
      </c>
    </row>
    <row r="279" spans="1:65" s="2" customFormat="1" ht="16.5" customHeight="1">
      <c r="A279" s="35"/>
      <c r="B279" s="36"/>
      <c r="C279" s="188" t="s">
        <v>626</v>
      </c>
      <c r="D279" s="188" t="s">
        <v>164</v>
      </c>
      <c r="E279" s="189" t="s">
        <v>1715</v>
      </c>
      <c r="F279" s="190" t="s">
        <v>1716</v>
      </c>
      <c r="G279" s="191" t="s">
        <v>655</v>
      </c>
      <c r="H279" s="261"/>
      <c r="I279" s="193"/>
      <c r="J279" s="194">
        <f>ROUND(I279*H279,2)</f>
        <v>0</v>
      </c>
      <c r="K279" s="195"/>
      <c r="L279" s="40"/>
      <c r="M279" s="196" t="s">
        <v>1</v>
      </c>
      <c r="N279" s="197" t="s">
        <v>45</v>
      </c>
      <c r="O279" s="72"/>
      <c r="P279" s="198">
        <f>O279*H279</f>
        <v>0</v>
      </c>
      <c r="Q279" s="198">
        <v>0</v>
      </c>
      <c r="R279" s="198">
        <f>Q279*H279</f>
        <v>0</v>
      </c>
      <c r="S279" s="198">
        <v>0</v>
      </c>
      <c r="T279" s="19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260</v>
      </c>
      <c r="AT279" s="200" t="s">
        <v>164</v>
      </c>
      <c r="AU279" s="200" t="s">
        <v>90</v>
      </c>
      <c r="AY279" s="18" t="s">
        <v>161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8" t="s">
        <v>88</v>
      </c>
      <c r="BK279" s="201">
        <f>ROUND(I279*H279,2)</f>
        <v>0</v>
      </c>
      <c r="BL279" s="18" t="s">
        <v>260</v>
      </c>
      <c r="BM279" s="200" t="s">
        <v>2009</v>
      </c>
    </row>
    <row r="280" spans="1:65" s="2" customFormat="1" ht="10.199999999999999">
      <c r="A280" s="35"/>
      <c r="B280" s="36"/>
      <c r="C280" s="37"/>
      <c r="D280" s="202" t="s">
        <v>170</v>
      </c>
      <c r="E280" s="37"/>
      <c r="F280" s="203" t="s">
        <v>1716</v>
      </c>
      <c r="G280" s="37"/>
      <c r="H280" s="37"/>
      <c r="I280" s="204"/>
      <c r="J280" s="37"/>
      <c r="K280" s="37"/>
      <c r="L280" s="40"/>
      <c r="M280" s="205"/>
      <c r="N280" s="206"/>
      <c r="O280" s="72"/>
      <c r="P280" s="72"/>
      <c r="Q280" s="72"/>
      <c r="R280" s="72"/>
      <c r="S280" s="72"/>
      <c r="T280" s="73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170</v>
      </c>
      <c r="AU280" s="18" t="s">
        <v>90</v>
      </c>
    </row>
    <row r="281" spans="1:65" s="12" customFormat="1" ht="22.8" customHeight="1">
      <c r="B281" s="172"/>
      <c r="C281" s="173"/>
      <c r="D281" s="174" t="s">
        <v>79</v>
      </c>
      <c r="E281" s="186" t="s">
        <v>2010</v>
      </c>
      <c r="F281" s="186" t="s">
        <v>2011</v>
      </c>
      <c r="G281" s="173"/>
      <c r="H281" s="173"/>
      <c r="I281" s="176"/>
      <c r="J281" s="187">
        <f>BK281</f>
        <v>0</v>
      </c>
      <c r="K281" s="173"/>
      <c r="L281" s="178"/>
      <c r="M281" s="179"/>
      <c r="N281" s="180"/>
      <c r="O281" s="180"/>
      <c r="P281" s="181">
        <f>SUM(P282:P285)</f>
        <v>0</v>
      </c>
      <c r="Q281" s="180"/>
      <c r="R281" s="181">
        <f>SUM(R282:R285)</f>
        <v>0</v>
      </c>
      <c r="S281" s="180"/>
      <c r="T281" s="182">
        <f>SUM(T282:T285)</f>
        <v>0</v>
      </c>
      <c r="AR281" s="183" t="s">
        <v>88</v>
      </c>
      <c r="AT281" s="184" t="s">
        <v>79</v>
      </c>
      <c r="AU281" s="184" t="s">
        <v>88</v>
      </c>
      <c r="AY281" s="183" t="s">
        <v>161</v>
      </c>
      <c r="BK281" s="185">
        <f>SUM(BK282:BK285)</f>
        <v>0</v>
      </c>
    </row>
    <row r="282" spans="1:65" s="2" customFormat="1" ht="24.15" customHeight="1">
      <c r="A282" s="35"/>
      <c r="B282" s="36"/>
      <c r="C282" s="188" t="s">
        <v>629</v>
      </c>
      <c r="D282" s="188" t="s">
        <v>164</v>
      </c>
      <c r="E282" s="189" t="s">
        <v>2012</v>
      </c>
      <c r="F282" s="190" t="s">
        <v>2013</v>
      </c>
      <c r="G282" s="191" t="s">
        <v>1310</v>
      </c>
      <c r="H282" s="192">
        <v>1</v>
      </c>
      <c r="I282" s="193"/>
      <c r="J282" s="194">
        <f>ROUND(I282*H282,2)</f>
        <v>0</v>
      </c>
      <c r="K282" s="195"/>
      <c r="L282" s="40"/>
      <c r="M282" s="196" t="s">
        <v>1</v>
      </c>
      <c r="N282" s="197" t="s">
        <v>45</v>
      </c>
      <c r="O282" s="72"/>
      <c r="P282" s="198">
        <f>O282*H282</f>
        <v>0</v>
      </c>
      <c r="Q282" s="198">
        <v>0</v>
      </c>
      <c r="R282" s="198">
        <f>Q282*H282</f>
        <v>0</v>
      </c>
      <c r="S282" s="198">
        <v>0</v>
      </c>
      <c r="T282" s="19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0" t="s">
        <v>168</v>
      </c>
      <c r="AT282" s="200" t="s">
        <v>164</v>
      </c>
      <c r="AU282" s="200" t="s">
        <v>90</v>
      </c>
      <c r="AY282" s="18" t="s">
        <v>161</v>
      </c>
      <c r="BE282" s="201">
        <f>IF(N282="základní",J282,0)</f>
        <v>0</v>
      </c>
      <c r="BF282" s="201">
        <f>IF(N282="snížená",J282,0)</f>
        <v>0</v>
      </c>
      <c r="BG282" s="201">
        <f>IF(N282="zákl. přenesená",J282,0)</f>
        <v>0</v>
      </c>
      <c r="BH282" s="201">
        <f>IF(N282="sníž. přenesená",J282,0)</f>
        <v>0</v>
      </c>
      <c r="BI282" s="201">
        <f>IF(N282="nulová",J282,0)</f>
        <v>0</v>
      </c>
      <c r="BJ282" s="18" t="s">
        <v>88</v>
      </c>
      <c r="BK282" s="201">
        <f>ROUND(I282*H282,2)</f>
        <v>0</v>
      </c>
      <c r="BL282" s="18" t="s">
        <v>168</v>
      </c>
      <c r="BM282" s="200" t="s">
        <v>2014</v>
      </c>
    </row>
    <row r="283" spans="1:65" s="2" customFormat="1" ht="19.2">
      <c r="A283" s="35"/>
      <c r="B283" s="36"/>
      <c r="C283" s="37"/>
      <c r="D283" s="202" t="s">
        <v>170</v>
      </c>
      <c r="E283" s="37"/>
      <c r="F283" s="203" t="s">
        <v>2013</v>
      </c>
      <c r="G283" s="37"/>
      <c r="H283" s="37"/>
      <c r="I283" s="204"/>
      <c r="J283" s="37"/>
      <c r="K283" s="37"/>
      <c r="L283" s="40"/>
      <c r="M283" s="205"/>
      <c r="N283" s="206"/>
      <c r="O283" s="72"/>
      <c r="P283" s="72"/>
      <c r="Q283" s="72"/>
      <c r="R283" s="72"/>
      <c r="S283" s="72"/>
      <c r="T283" s="73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170</v>
      </c>
      <c r="AU283" s="18" t="s">
        <v>90</v>
      </c>
    </row>
    <row r="284" spans="1:65" s="2" customFormat="1" ht="16.5" customHeight="1">
      <c r="A284" s="35"/>
      <c r="B284" s="36"/>
      <c r="C284" s="188" t="s">
        <v>635</v>
      </c>
      <c r="D284" s="188" t="s">
        <v>164</v>
      </c>
      <c r="E284" s="189" t="s">
        <v>2015</v>
      </c>
      <c r="F284" s="190" t="s">
        <v>2016</v>
      </c>
      <c r="G284" s="191" t="s">
        <v>1310</v>
      </c>
      <c r="H284" s="192">
        <v>1</v>
      </c>
      <c r="I284" s="193"/>
      <c r="J284" s="194">
        <f>ROUND(I284*H284,2)</f>
        <v>0</v>
      </c>
      <c r="K284" s="195"/>
      <c r="L284" s="40"/>
      <c r="M284" s="196" t="s">
        <v>1</v>
      </c>
      <c r="N284" s="197" t="s">
        <v>45</v>
      </c>
      <c r="O284" s="72"/>
      <c r="P284" s="198">
        <f>O284*H284</f>
        <v>0</v>
      </c>
      <c r="Q284" s="198">
        <v>0</v>
      </c>
      <c r="R284" s="198">
        <f>Q284*H284</f>
        <v>0</v>
      </c>
      <c r="S284" s="198">
        <v>0</v>
      </c>
      <c r="T284" s="19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168</v>
      </c>
      <c r="AT284" s="200" t="s">
        <v>164</v>
      </c>
      <c r="AU284" s="200" t="s">
        <v>90</v>
      </c>
      <c r="AY284" s="18" t="s">
        <v>161</v>
      </c>
      <c r="BE284" s="201">
        <f>IF(N284="základní",J284,0)</f>
        <v>0</v>
      </c>
      <c r="BF284" s="201">
        <f>IF(N284="snížená",J284,0)</f>
        <v>0</v>
      </c>
      <c r="BG284" s="201">
        <f>IF(N284="zákl. přenesená",J284,0)</f>
        <v>0</v>
      </c>
      <c r="BH284" s="201">
        <f>IF(N284="sníž. přenesená",J284,0)</f>
        <v>0</v>
      </c>
      <c r="BI284" s="201">
        <f>IF(N284="nulová",J284,0)</f>
        <v>0</v>
      </c>
      <c r="BJ284" s="18" t="s">
        <v>88</v>
      </c>
      <c r="BK284" s="201">
        <f>ROUND(I284*H284,2)</f>
        <v>0</v>
      </c>
      <c r="BL284" s="18" t="s">
        <v>168</v>
      </c>
      <c r="BM284" s="200" t="s">
        <v>2017</v>
      </c>
    </row>
    <row r="285" spans="1:65" s="2" customFormat="1" ht="10.199999999999999">
      <c r="A285" s="35"/>
      <c r="B285" s="36"/>
      <c r="C285" s="37"/>
      <c r="D285" s="202" t="s">
        <v>170</v>
      </c>
      <c r="E285" s="37"/>
      <c r="F285" s="203" t="s">
        <v>2016</v>
      </c>
      <c r="G285" s="37"/>
      <c r="H285" s="37"/>
      <c r="I285" s="204"/>
      <c r="J285" s="37"/>
      <c r="K285" s="37"/>
      <c r="L285" s="40"/>
      <c r="M285" s="266"/>
      <c r="N285" s="267"/>
      <c r="O285" s="268"/>
      <c r="P285" s="268"/>
      <c r="Q285" s="268"/>
      <c r="R285" s="268"/>
      <c r="S285" s="268"/>
      <c r="T285" s="26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170</v>
      </c>
      <c r="AU285" s="18" t="s">
        <v>90</v>
      </c>
    </row>
    <row r="286" spans="1:65" s="2" customFormat="1" ht="6.9" customHeight="1">
      <c r="A286" s="35"/>
      <c r="B286" s="55"/>
      <c r="C286" s="56"/>
      <c r="D286" s="56"/>
      <c r="E286" s="56"/>
      <c r="F286" s="56"/>
      <c r="G286" s="56"/>
      <c r="H286" s="56"/>
      <c r="I286" s="56"/>
      <c r="J286" s="56"/>
      <c r="K286" s="56"/>
      <c r="L286" s="40"/>
      <c r="M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</sheetData>
  <sheetProtection algorithmName="SHA-512" hashValue="/9iVZ2pEi2BteWfAOl0Ifm17el4Uh4/aFqdDvzv1cgqtQdkFus/a58JethvfpKSwA+74zFeUId2h77Hx5ZLgwg==" saltValue="kmV0nWHVNORhdkdh2AsCPpdjaE3+33Bq+8pgkBLTeR7H10Fyhu8JLSia4WbBK1FhEaqCkHk/+AWqdgv2GJMMaQ==" spinCount="100000" sheet="1" objects="1" scenarios="1" formatColumns="0" formatRows="0" autoFilter="0"/>
  <autoFilter ref="C122:K28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SO-02 - Přístavba farního...</vt:lpstr>
      <vt:lpstr>SO-03 - Vzduchotechnika</vt:lpstr>
      <vt:lpstr>SO-04 - Topení</vt:lpstr>
      <vt:lpstr>SO-06 - Elektrorozvody</vt:lpstr>
      <vt:lpstr>SO-07 - Stavební práce st...</vt:lpstr>
      <vt:lpstr>SO-09 - Stávající objekt ...</vt:lpstr>
      <vt:lpstr>SO-10 - Stávající objekt ...</vt:lpstr>
      <vt:lpstr>SO-11 - Stávající objekt ...</vt:lpstr>
      <vt:lpstr>VRN - Vedlejší rozpočtové...</vt:lpstr>
      <vt:lpstr>'Rekapitulace stavby'!Názvy_tisku</vt:lpstr>
      <vt:lpstr>'SO-02 - Přístavba farního...'!Názvy_tisku</vt:lpstr>
      <vt:lpstr>'SO-03 - Vzduchotechnika'!Názvy_tisku</vt:lpstr>
      <vt:lpstr>'SO-04 - Topení'!Názvy_tisku</vt:lpstr>
      <vt:lpstr>'SO-06 - Elektrorozvody'!Názvy_tisku</vt:lpstr>
      <vt:lpstr>'SO-07 - Stavební práce st...'!Názvy_tisku</vt:lpstr>
      <vt:lpstr>'SO-09 - Stávající objekt ...'!Názvy_tisku</vt:lpstr>
      <vt:lpstr>'SO-10 - Stávající objekt ...'!Názvy_tisku</vt:lpstr>
      <vt:lpstr>'SO-11 - Stávající objekt ...'!Názvy_tisku</vt:lpstr>
      <vt:lpstr>'VRN - Vedlejší rozpočtové...'!Názvy_tisku</vt:lpstr>
      <vt:lpstr>'Rekapitulace stavby'!Oblast_tisku</vt:lpstr>
      <vt:lpstr>'SO-02 - Přístavba farního...'!Oblast_tisku</vt:lpstr>
      <vt:lpstr>'SO-03 - Vzduchotechnika'!Oblast_tisku</vt:lpstr>
      <vt:lpstr>'SO-04 - Topení'!Oblast_tisku</vt:lpstr>
      <vt:lpstr>'SO-06 - Elektrorozvody'!Oblast_tisku</vt:lpstr>
      <vt:lpstr>'SO-07 - Stavební práce st...'!Oblast_tisku</vt:lpstr>
      <vt:lpstr>'SO-09 - Stávající objekt ...'!Oblast_tisku</vt:lpstr>
      <vt:lpstr>'SO-10 - Stávající objekt ...'!Oblast_tisku</vt:lpstr>
      <vt:lpstr>'SO-11 - Stávající objekt 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Kopecký</dc:creator>
  <cp:lastModifiedBy>Dostálová Barbora</cp:lastModifiedBy>
  <dcterms:created xsi:type="dcterms:W3CDTF">2025-06-05T18:44:12Z</dcterms:created>
  <dcterms:modified xsi:type="dcterms:W3CDTF">2025-06-23T07:38:18Z</dcterms:modified>
</cp:coreProperties>
</file>