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jekce21cz.sharepoint.com/sites/Tmovdisk/Shared Documents/Cloud Projekce21/2020 Zakázky/_ARCHIV_2020/2020017_Rozmarynova3-Zatepleni/03_DPS/Rozpočet/2020_11_30-oprava/"/>
    </mc:Choice>
  </mc:AlternateContent>
  <xr:revisionPtr revIDLastSave="0" documentId="8_{69D1FC46-C381-4C0E-BD7A-C4CDECBE2167}" xr6:coauthVersionLast="45" xr6:coauthVersionMax="45" xr10:uidLastSave="{00000000-0000-0000-0000-000000000000}"/>
  <bookViews>
    <workbookView xWindow="4125" yWindow="405" windowWidth="21600" windowHeight="14595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Pol'!$A$1:$X$270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2" l="1"/>
  <c r="G9" i="12" s="1"/>
  <c r="I9" i="12"/>
  <c r="K9" i="12"/>
  <c r="O9" i="12"/>
  <c r="Q9" i="12"/>
  <c r="V9" i="12"/>
  <c r="F11" i="12"/>
  <c r="G11" i="12" s="1"/>
  <c r="M11" i="12" s="1"/>
  <c r="I11" i="12"/>
  <c r="K11" i="12"/>
  <c r="O11" i="12"/>
  <c r="Q11" i="12"/>
  <c r="V11" i="12"/>
  <c r="F13" i="12"/>
  <c r="G13" i="12"/>
  <c r="M13" i="12" s="1"/>
  <c r="I13" i="12"/>
  <c r="K13" i="12"/>
  <c r="O13" i="12"/>
  <c r="Q13" i="12"/>
  <c r="V13" i="12"/>
  <c r="F15" i="12"/>
  <c r="G15" i="12" s="1"/>
  <c r="M15" i="12" s="1"/>
  <c r="I15" i="12"/>
  <c r="K15" i="12"/>
  <c r="O15" i="12"/>
  <c r="Q15" i="12"/>
  <c r="V15" i="12"/>
  <c r="F17" i="12"/>
  <c r="G17" i="12" s="1"/>
  <c r="M17" i="12" s="1"/>
  <c r="I17" i="12"/>
  <c r="K17" i="12"/>
  <c r="O17" i="12"/>
  <c r="Q17" i="12"/>
  <c r="V17" i="12"/>
  <c r="F20" i="12"/>
  <c r="G20" i="12" s="1"/>
  <c r="M20" i="12" s="1"/>
  <c r="I20" i="12"/>
  <c r="K20" i="12"/>
  <c r="O20" i="12"/>
  <c r="Q20" i="12"/>
  <c r="V20" i="12"/>
  <c r="F22" i="12"/>
  <c r="G22" i="12"/>
  <c r="M22" i="12" s="1"/>
  <c r="I22" i="12"/>
  <c r="K22" i="12"/>
  <c r="O22" i="12"/>
  <c r="Q22" i="12"/>
  <c r="V22" i="12"/>
  <c r="F26" i="12"/>
  <c r="G26" i="12"/>
  <c r="M26" i="12" s="1"/>
  <c r="M25" i="12" s="1"/>
  <c r="I26" i="12"/>
  <c r="I25" i="12" s="1"/>
  <c r="G51" i="1" s="1"/>
  <c r="K26" i="12"/>
  <c r="K25" i="12" s="1"/>
  <c r="H51" i="1" s="1"/>
  <c r="O26" i="12"/>
  <c r="O25" i="12" s="1"/>
  <c r="Q26" i="12"/>
  <c r="Q25" i="12" s="1"/>
  <c r="V26" i="12"/>
  <c r="V25" i="12" s="1"/>
  <c r="F29" i="12"/>
  <c r="G29" i="12" s="1"/>
  <c r="M29" i="12" s="1"/>
  <c r="I29" i="12"/>
  <c r="K29" i="12"/>
  <c r="O29" i="12"/>
  <c r="Q29" i="12"/>
  <c r="V29" i="12"/>
  <c r="F31" i="12"/>
  <c r="G31" i="12" s="1"/>
  <c r="M31" i="12" s="1"/>
  <c r="I31" i="12"/>
  <c r="K31" i="12"/>
  <c r="O31" i="12"/>
  <c r="Q31" i="12"/>
  <c r="V31" i="12"/>
  <c r="F33" i="12"/>
  <c r="G33" i="12" s="1"/>
  <c r="M33" i="12" s="1"/>
  <c r="I33" i="12"/>
  <c r="K33" i="12"/>
  <c r="O33" i="12"/>
  <c r="Q33" i="12"/>
  <c r="V33" i="12"/>
  <c r="F35" i="12"/>
  <c r="G35" i="12" s="1"/>
  <c r="M35" i="12" s="1"/>
  <c r="I35" i="12"/>
  <c r="K35" i="12"/>
  <c r="O35" i="12"/>
  <c r="Q35" i="12"/>
  <c r="V35" i="12"/>
  <c r="F37" i="12"/>
  <c r="G37" i="12"/>
  <c r="M37" i="12" s="1"/>
  <c r="I37" i="12"/>
  <c r="K37" i="12"/>
  <c r="O37" i="12"/>
  <c r="Q37" i="12"/>
  <c r="V37" i="12"/>
  <c r="F39" i="12"/>
  <c r="G39" i="12" s="1"/>
  <c r="M39" i="12" s="1"/>
  <c r="I39" i="12"/>
  <c r="K39" i="12"/>
  <c r="O39" i="12"/>
  <c r="Q39" i="12"/>
  <c r="V39" i="12"/>
  <c r="F42" i="12"/>
  <c r="G42" i="12" s="1"/>
  <c r="I42" i="12"/>
  <c r="K42" i="12"/>
  <c r="O42" i="12"/>
  <c r="Q42" i="12"/>
  <c r="V42" i="12"/>
  <c r="F44" i="12"/>
  <c r="G44" i="12" s="1"/>
  <c r="M44" i="12" s="1"/>
  <c r="I44" i="12"/>
  <c r="K44" i="12"/>
  <c r="O44" i="12"/>
  <c r="Q44" i="12"/>
  <c r="V44" i="12"/>
  <c r="F46" i="12"/>
  <c r="G46" i="12" s="1"/>
  <c r="M46" i="12" s="1"/>
  <c r="I46" i="12"/>
  <c r="K46" i="12"/>
  <c r="O46" i="12"/>
  <c r="Q46" i="12"/>
  <c r="V46" i="12"/>
  <c r="F48" i="12"/>
  <c r="G48" i="12" s="1"/>
  <c r="M48" i="12" s="1"/>
  <c r="I48" i="12"/>
  <c r="K48" i="12"/>
  <c r="O48" i="12"/>
  <c r="Q48" i="12"/>
  <c r="V48" i="12"/>
  <c r="F51" i="12"/>
  <c r="G51" i="12" s="1"/>
  <c r="M51" i="12" s="1"/>
  <c r="I51" i="12"/>
  <c r="K51" i="12"/>
  <c r="O51" i="12"/>
  <c r="Q51" i="12"/>
  <c r="V51" i="12"/>
  <c r="F53" i="12"/>
  <c r="G53" i="12" s="1"/>
  <c r="M53" i="12" s="1"/>
  <c r="I53" i="12"/>
  <c r="K53" i="12"/>
  <c r="O53" i="12"/>
  <c r="Q53" i="12"/>
  <c r="V53" i="12"/>
  <c r="F55" i="12"/>
  <c r="G55" i="12" s="1"/>
  <c r="M55" i="12" s="1"/>
  <c r="I55" i="12"/>
  <c r="K55" i="12"/>
  <c r="O55" i="12"/>
  <c r="Q55" i="12"/>
  <c r="V55" i="12"/>
  <c r="F57" i="12"/>
  <c r="G57" i="12" s="1"/>
  <c r="M57" i="12" s="1"/>
  <c r="I57" i="12"/>
  <c r="K57" i="12"/>
  <c r="O57" i="12"/>
  <c r="Q57" i="12"/>
  <c r="V57" i="12"/>
  <c r="F59" i="12"/>
  <c r="G59" i="12" s="1"/>
  <c r="M59" i="12" s="1"/>
  <c r="I59" i="12"/>
  <c r="K59" i="12"/>
  <c r="O59" i="12"/>
  <c r="Q59" i="12"/>
  <c r="V59" i="12"/>
  <c r="F61" i="12"/>
  <c r="G61" i="12" s="1"/>
  <c r="M61" i="12" s="1"/>
  <c r="I61" i="12"/>
  <c r="K61" i="12"/>
  <c r="O61" i="12"/>
  <c r="Q61" i="12"/>
  <c r="V61" i="12"/>
  <c r="F64" i="12"/>
  <c r="G64" i="12" s="1"/>
  <c r="M64" i="12" s="1"/>
  <c r="I64" i="12"/>
  <c r="K64" i="12"/>
  <c r="O64" i="12"/>
  <c r="Q64" i="12"/>
  <c r="V64" i="12"/>
  <c r="F68" i="12"/>
  <c r="G68" i="12" s="1"/>
  <c r="M68" i="12" s="1"/>
  <c r="I68" i="12"/>
  <c r="K68" i="12"/>
  <c r="O68" i="12"/>
  <c r="Q68" i="12"/>
  <c r="V68" i="12"/>
  <c r="F70" i="12"/>
  <c r="G70" i="12" s="1"/>
  <c r="M70" i="12" s="1"/>
  <c r="I70" i="12"/>
  <c r="K70" i="12"/>
  <c r="O70" i="12"/>
  <c r="Q70" i="12"/>
  <c r="V70" i="12"/>
  <c r="F74" i="12"/>
  <c r="G74" i="12" s="1"/>
  <c r="I74" i="12"/>
  <c r="I73" i="12" s="1"/>
  <c r="G55" i="1" s="1"/>
  <c r="K74" i="12"/>
  <c r="K73" i="12" s="1"/>
  <c r="H55" i="1" s="1"/>
  <c r="O74" i="12"/>
  <c r="O73" i="12" s="1"/>
  <c r="Q74" i="12"/>
  <c r="Q73" i="12" s="1"/>
  <c r="V74" i="12"/>
  <c r="V73" i="12" s="1"/>
  <c r="F77" i="12"/>
  <c r="G77" i="12" s="1"/>
  <c r="M77" i="12" s="1"/>
  <c r="I77" i="12"/>
  <c r="K77" i="12"/>
  <c r="O77" i="12"/>
  <c r="Q77" i="12"/>
  <c r="V77" i="12"/>
  <c r="F79" i="12"/>
  <c r="G79" i="12" s="1"/>
  <c r="M79" i="12" s="1"/>
  <c r="I79" i="12"/>
  <c r="K79" i="12"/>
  <c r="O79" i="12"/>
  <c r="Q79" i="12"/>
  <c r="V79" i="12"/>
  <c r="F81" i="12"/>
  <c r="G81" i="12"/>
  <c r="M81" i="12" s="1"/>
  <c r="I81" i="12"/>
  <c r="K81" i="12"/>
  <c r="O81" i="12"/>
  <c r="Q81" i="12"/>
  <c r="V81" i="12"/>
  <c r="F84" i="12"/>
  <c r="G84" i="12" s="1"/>
  <c r="I84" i="12"/>
  <c r="K84" i="12"/>
  <c r="O84" i="12"/>
  <c r="Q84" i="12"/>
  <c r="V84" i="12"/>
  <c r="F87" i="12"/>
  <c r="G87" i="12" s="1"/>
  <c r="M87" i="12" s="1"/>
  <c r="I87" i="12"/>
  <c r="K87" i="12"/>
  <c r="O87" i="12"/>
  <c r="Q87" i="12"/>
  <c r="V87" i="12"/>
  <c r="F90" i="12"/>
  <c r="G90" i="12" s="1"/>
  <c r="M90" i="12" s="1"/>
  <c r="I90" i="12"/>
  <c r="K90" i="12"/>
  <c r="O90" i="12"/>
  <c r="Q90" i="12"/>
  <c r="V90" i="12"/>
  <c r="F92" i="12"/>
  <c r="G92" i="12" s="1"/>
  <c r="M92" i="12" s="1"/>
  <c r="I92" i="12"/>
  <c r="K92" i="12"/>
  <c r="O92" i="12"/>
  <c r="Q92" i="12"/>
  <c r="V92" i="12"/>
  <c r="F94" i="12"/>
  <c r="G94" i="12" s="1"/>
  <c r="M94" i="12" s="1"/>
  <c r="I94" i="12"/>
  <c r="K94" i="12"/>
  <c r="O94" i="12"/>
  <c r="Q94" i="12"/>
  <c r="V94" i="12"/>
  <c r="F97" i="12"/>
  <c r="G97" i="12" s="1"/>
  <c r="I97" i="12"/>
  <c r="K97" i="12"/>
  <c r="O97" i="12"/>
  <c r="Q97" i="12"/>
  <c r="V97" i="12"/>
  <c r="F98" i="12"/>
  <c r="G98" i="12" s="1"/>
  <c r="M98" i="12" s="1"/>
  <c r="I98" i="12"/>
  <c r="K98" i="12"/>
  <c r="O98" i="12"/>
  <c r="Q98" i="12"/>
  <c r="V98" i="12"/>
  <c r="F100" i="12"/>
  <c r="G100" i="12" s="1"/>
  <c r="M100" i="12" s="1"/>
  <c r="I100" i="12"/>
  <c r="K100" i="12"/>
  <c r="O100" i="12"/>
  <c r="Q100" i="12"/>
  <c r="V100" i="12"/>
  <c r="F103" i="12"/>
  <c r="G103" i="12" s="1"/>
  <c r="M103" i="12" s="1"/>
  <c r="I103" i="12"/>
  <c r="K103" i="12"/>
  <c r="O103" i="12"/>
  <c r="Q103" i="12"/>
  <c r="V103" i="12"/>
  <c r="F105" i="12"/>
  <c r="G105" i="12" s="1"/>
  <c r="M105" i="12" s="1"/>
  <c r="I105" i="12"/>
  <c r="K105" i="12"/>
  <c r="O105" i="12"/>
  <c r="Q105" i="12"/>
  <c r="V105" i="12"/>
  <c r="F108" i="12"/>
  <c r="G108" i="12" s="1"/>
  <c r="M108" i="12" s="1"/>
  <c r="I108" i="12"/>
  <c r="K108" i="12"/>
  <c r="O108" i="12"/>
  <c r="Q108" i="12"/>
  <c r="V108" i="12"/>
  <c r="F110" i="12"/>
  <c r="G110" i="12" s="1"/>
  <c r="M110" i="12" s="1"/>
  <c r="I110" i="12"/>
  <c r="K110" i="12"/>
  <c r="O110" i="12"/>
  <c r="Q110" i="12"/>
  <c r="V110" i="12"/>
  <c r="F112" i="12"/>
  <c r="G112" i="12"/>
  <c r="M112" i="12" s="1"/>
  <c r="I112" i="12"/>
  <c r="K112" i="12"/>
  <c r="O112" i="12"/>
  <c r="Q112" i="12"/>
  <c r="V112" i="12"/>
  <c r="F114" i="12"/>
  <c r="G114" i="12" s="1"/>
  <c r="I114" i="12"/>
  <c r="K114" i="12"/>
  <c r="O114" i="12"/>
  <c r="Q114" i="12"/>
  <c r="V114" i="12"/>
  <c r="F116" i="12"/>
  <c r="G116" i="12" s="1"/>
  <c r="M116" i="12" s="1"/>
  <c r="I116" i="12"/>
  <c r="K116" i="12"/>
  <c r="O116" i="12"/>
  <c r="Q116" i="12"/>
  <c r="V116" i="12"/>
  <c r="F120" i="12"/>
  <c r="G120" i="12" s="1"/>
  <c r="M120" i="12" s="1"/>
  <c r="I120" i="12"/>
  <c r="K120" i="12"/>
  <c r="O120" i="12"/>
  <c r="Q120" i="12"/>
  <c r="V120" i="12"/>
  <c r="F122" i="12"/>
  <c r="G122" i="12" s="1"/>
  <c r="M122" i="12" s="1"/>
  <c r="I122" i="12"/>
  <c r="K122" i="12"/>
  <c r="O122" i="12"/>
  <c r="Q122" i="12"/>
  <c r="V122" i="12"/>
  <c r="F124" i="12"/>
  <c r="G124" i="12" s="1"/>
  <c r="M124" i="12" s="1"/>
  <c r="I124" i="12"/>
  <c r="K124" i="12"/>
  <c r="O124" i="12"/>
  <c r="Q124" i="12"/>
  <c r="V124" i="12"/>
  <c r="F126" i="12"/>
  <c r="G126" i="12" s="1"/>
  <c r="M126" i="12" s="1"/>
  <c r="I126" i="12"/>
  <c r="K126" i="12"/>
  <c r="O126" i="12"/>
  <c r="Q126" i="12"/>
  <c r="V126" i="12"/>
  <c r="F128" i="12"/>
  <c r="G128" i="12" s="1"/>
  <c r="M128" i="12" s="1"/>
  <c r="I128" i="12"/>
  <c r="K128" i="12"/>
  <c r="O128" i="12"/>
  <c r="Q128" i="12"/>
  <c r="V128" i="12"/>
  <c r="F131" i="12"/>
  <c r="G131" i="12" s="1"/>
  <c r="M131" i="12" s="1"/>
  <c r="I131" i="12"/>
  <c r="K131" i="12"/>
  <c r="O131" i="12"/>
  <c r="Q131" i="12"/>
  <c r="V131" i="12"/>
  <c r="F133" i="12"/>
  <c r="G133" i="12" s="1"/>
  <c r="M133" i="12" s="1"/>
  <c r="I133" i="12"/>
  <c r="K133" i="12"/>
  <c r="O133" i="12"/>
  <c r="Q133" i="12"/>
  <c r="V133" i="12"/>
  <c r="F135" i="12"/>
  <c r="G135" i="12" s="1"/>
  <c r="M135" i="12" s="1"/>
  <c r="I135" i="12"/>
  <c r="K135" i="12"/>
  <c r="O135" i="12"/>
  <c r="Q135" i="12"/>
  <c r="V135" i="12"/>
  <c r="F137" i="12"/>
  <c r="G137" i="12" s="1"/>
  <c r="M137" i="12" s="1"/>
  <c r="I137" i="12"/>
  <c r="K137" i="12"/>
  <c r="O137" i="12"/>
  <c r="Q137" i="12"/>
  <c r="V137" i="12"/>
  <c r="F142" i="12"/>
  <c r="G142" i="12" s="1"/>
  <c r="M142" i="12" s="1"/>
  <c r="I142" i="12"/>
  <c r="K142" i="12"/>
  <c r="O142" i="12"/>
  <c r="Q142" i="12"/>
  <c r="V142" i="12"/>
  <c r="F145" i="12"/>
  <c r="G145" i="12" s="1"/>
  <c r="M145" i="12" s="1"/>
  <c r="I145" i="12"/>
  <c r="K145" i="12"/>
  <c r="O145" i="12"/>
  <c r="Q145" i="12"/>
  <c r="V145" i="12"/>
  <c r="F147" i="12"/>
  <c r="G147" i="12" s="1"/>
  <c r="M147" i="12" s="1"/>
  <c r="I147" i="12"/>
  <c r="K147" i="12"/>
  <c r="O147" i="12"/>
  <c r="Q147" i="12"/>
  <c r="V147" i="12"/>
  <c r="F150" i="12"/>
  <c r="G150" i="12"/>
  <c r="M150" i="12" s="1"/>
  <c r="I150" i="12"/>
  <c r="K150" i="12"/>
  <c r="O150" i="12"/>
  <c r="Q150" i="12"/>
  <c r="V150" i="12"/>
  <c r="F152" i="12"/>
  <c r="G152" i="12" s="1"/>
  <c r="M152" i="12" s="1"/>
  <c r="I152" i="12"/>
  <c r="K152" i="12"/>
  <c r="O152" i="12"/>
  <c r="Q152" i="12"/>
  <c r="V152" i="12"/>
  <c r="F154" i="12"/>
  <c r="G154" i="12"/>
  <c r="M154" i="12" s="1"/>
  <c r="I154" i="12"/>
  <c r="K154" i="12"/>
  <c r="O154" i="12"/>
  <c r="Q154" i="12"/>
  <c r="V154" i="12"/>
  <c r="F157" i="12"/>
  <c r="G157" i="12" s="1"/>
  <c r="M157" i="12" s="1"/>
  <c r="I157" i="12"/>
  <c r="K157" i="12"/>
  <c r="O157" i="12"/>
  <c r="Q157" i="12"/>
  <c r="V157" i="12"/>
  <c r="F160" i="12"/>
  <c r="G160" i="12" s="1"/>
  <c r="M160" i="12" s="1"/>
  <c r="I160" i="12"/>
  <c r="K160" i="12"/>
  <c r="O160" i="12"/>
  <c r="Q160" i="12"/>
  <c r="V160" i="12"/>
  <c r="F162" i="12"/>
  <c r="G162" i="12"/>
  <c r="M162" i="12" s="1"/>
  <c r="I162" i="12"/>
  <c r="K162" i="12"/>
  <c r="O162" i="12"/>
  <c r="Q162" i="12"/>
  <c r="V162" i="12"/>
  <c r="F164" i="12"/>
  <c r="G164" i="12" s="1"/>
  <c r="I164" i="12"/>
  <c r="K164" i="12"/>
  <c r="O164" i="12"/>
  <c r="Q164" i="12"/>
  <c r="V164" i="12"/>
  <c r="F166" i="12"/>
  <c r="G166" i="12" s="1"/>
  <c r="M166" i="12" s="1"/>
  <c r="I166" i="12"/>
  <c r="K166" i="12"/>
  <c r="O166" i="12"/>
  <c r="Q166" i="12"/>
  <c r="V166" i="12"/>
  <c r="F168" i="12"/>
  <c r="G168" i="12" s="1"/>
  <c r="M168" i="12" s="1"/>
  <c r="I168" i="12"/>
  <c r="K168" i="12"/>
  <c r="O168" i="12"/>
  <c r="Q168" i="12"/>
  <c r="V168" i="12"/>
  <c r="F171" i="12"/>
  <c r="G171" i="12" s="1"/>
  <c r="M171" i="12" s="1"/>
  <c r="I171" i="12"/>
  <c r="K171" i="12"/>
  <c r="O171" i="12"/>
  <c r="O170" i="12" s="1"/>
  <c r="Q171" i="12"/>
  <c r="V171" i="12"/>
  <c r="F173" i="12"/>
  <c r="G173" i="12"/>
  <c r="M173" i="12" s="1"/>
  <c r="I173" i="12"/>
  <c r="K173" i="12"/>
  <c r="O173" i="12"/>
  <c r="Q173" i="12"/>
  <c r="V173" i="12"/>
  <c r="F176" i="12"/>
  <c r="G176" i="12" s="1"/>
  <c r="I176" i="12"/>
  <c r="K176" i="12"/>
  <c r="O176" i="12"/>
  <c r="Q176" i="12"/>
  <c r="V176" i="12"/>
  <c r="F178" i="12"/>
  <c r="G178" i="12" s="1"/>
  <c r="M178" i="12" s="1"/>
  <c r="I178" i="12"/>
  <c r="K178" i="12"/>
  <c r="O178" i="12"/>
  <c r="Q178" i="12"/>
  <c r="V178" i="12"/>
  <c r="F182" i="12"/>
  <c r="G182" i="12" s="1"/>
  <c r="M182" i="12" s="1"/>
  <c r="I182" i="12"/>
  <c r="K182" i="12"/>
  <c r="O182" i="12"/>
  <c r="Q182" i="12"/>
  <c r="V182" i="12"/>
  <c r="F184" i="12"/>
  <c r="G184" i="12" s="1"/>
  <c r="M184" i="12" s="1"/>
  <c r="I184" i="12"/>
  <c r="K184" i="12"/>
  <c r="O184" i="12"/>
  <c r="Q184" i="12"/>
  <c r="V184" i="12"/>
  <c r="F188" i="12"/>
  <c r="G188" i="12" s="1"/>
  <c r="M188" i="12" s="1"/>
  <c r="I188" i="12"/>
  <c r="K188" i="12"/>
  <c r="O188" i="12"/>
  <c r="Q188" i="12"/>
  <c r="V188" i="12"/>
  <c r="F191" i="12"/>
  <c r="G191" i="12" s="1"/>
  <c r="M191" i="12" s="1"/>
  <c r="I191" i="12"/>
  <c r="K191" i="12"/>
  <c r="O191" i="12"/>
  <c r="Q191" i="12"/>
  <c r="V191" i="12"/>
  <c r="F193" i="12"/>
  <c r="G193" i="12" s="1"/>
  <c r="M193" i="12" s="1"/>
  <c r="I193" i="12"/>
  <c r="K193" i="12"/>
  <c r="O193" i="12"/>
  <c r="Q193" i="12"/>
  <c r="V193" i="12"/>
  <c r="F195" i="12"/>
  <c r="G195" i="12" s="1"/>
  <c r="I195" i="12"/>
  <c r="K195" i="12"/>
  <c r="O195" i="12"/>
  <c r="Q195" i="12"/>
  <c r="V195" i="12"/>
  <c r="F197" i="12"/>
  <c r="G197" i="12"/>
  <c r="M197" i="12" s="1"/>
  <c r="I197" i="12"/>
  <c r="K197" i="12"/>
  <c r="O197" i="12"/>
  <c r="Q197" i="12"/>
  <c r="V197" i="12"/>
  <c r="F199" i="12"/>
  <c r="G199" i="12" s="1"/>
  <c r="M199" i="12" s="1"/>
  <c r="I199" i="12"/>
  <c r="K199" i="12"/>
  <c r="O199" i="12"/>
  <c r="Q199" i="12"/>
  <c r="V199" i="12"/>
  <c r="F201" i="12"/>
  <c r="G201" i="12" s="1"/>
  <c r="M201" i="12" s="1"/>
  <c r="I201" i="12"/>
  <c r="K201" i="12"/>
  <c r="O201" i="12"/>
  <c r="Q201" i="12"/>
  <c r="V201" i="12"/>
  <c r="F203" i="12"/>
  <c r="G203" i="12" s="1"/>
  <c r="M203" i="12" s="1"/>
  <c r="I203" i="12"/>
  <c r="K203" i="12"/>
  <c r="O203" i="12"/>
  <c r="Q203" i="12"/>
  <c r="V203" i="12"/>
  <c r="F206" i="12"/>
  <c r="G206" i="12" s="1"/>
  <c r="M206" i="12" s="1"/>
  <c r="I206" i="12"/>
  <c r="K206" i="12"/>
  <c r="O206" i="12"/>
  <c r="Q206" i="12"/>
  <c r="V206" i="12"/>
  <c r="F208" i="12"/>
  <c r="G208" i="12" s="1"/>
  <c r="M208" i="12" s="1"/>
  <c r="I208" i="12"/>
  <c r="K208" i="12"/>
  <c r="O208" i="12"/>
  <c r="Q208" i="12"/>
  <c r="V208" i="12"/>
  <c r="F211" i="12"/>
  <c r="G211" i="12" s="1"/>
  <c r="M211" i="12" s="1"/>
  <c r="I211" i="12"/>
  <c r="K211" i="12"/>
  <c r="O211" i="12"/>
  <c r="Q211" i="12"/>
  <c r="V211" i="12"/>
  <c r="F213" i="12"/>
  <c r="G213" i="12" s="1"/>
  <c r="M213" i="12" s="1"/>
  <c r="I213" i="12"/>
  <c r="K213" i="12"/>
  <c r="O213" i="12"/>
  <c r="Q213" i="12"/>
  <c r="V213" i="12"/>
  <c r="F218" i="12"/>
  <c r="G218" i="12" s="1"/>
  <c r="M218" i="12" s="1"/>
  <c r="I218" i="12"/>
  <c r="K218" i="12"/>
  <c r="O218" i="12"/>
  <c r="Q218" i="12"/>
  <c r="V218" i="12"/>
  <c r="F225" i="12"/>
  <c r="G225" i="12" s="1"/>
  <c r="M225" i="12" s="1"/>
  <c r="I225" i="12"/>
  <c r="K225" i="12"/>
  <c r="O225" i="12"/>
  <c r="Q225" i="12"/>
  <c r="V225" i="12"/>
  <c r="F229" i="12"/>
  <c r="G229" i="12" s="1"/>
  <c r="M229" i="12" s="1"/>
  <c r="I229" i="12"/>
  <c r="K229" i="12"/>
  <c r="O229" i="12"/>
  <c r="Q229" i="12"/>
  <c r="V229" i="12"/>
  <c r="F231" i="12"/>
  <c r="G231" i="12" s="1"/>
  <c r="M231" i="12" s="1"/>
  <c r="I231" i="12"/>
  <c r="K231" i="12"/>
  <c r="O231" i="12"/>
  <c r="Q231" i="12"/>
  <c r="V231" i="12"/>
  <c r="F233" i="12"/>
  <c r="G233" i="12" s="1"/>
  <c r="M233" i="12" s="1"/>
  <c r="I233" i="12"/>
  <c r="K233" i="12"/>
  <c r="O233" i="12"/>
  <c r="Q233" i="12"/>
  <c r="V233" i="12"/>
  <c r="F235" i="12"/>
  <c r="G235" i="12" s="1"/>
  <c r="I235" i="12"/>
  <c r="K235" i="12"/>
  <c r="O235" i="12"/>
  <c r="Q235" i="12"/>
  <c r="V235" i="12"/>
  <c r="F237" i="12"/>
  <c r="G237" i="12" s="1"/>
  <c r="M237" i="12" s="1"/>
  <c r="I237" i="12"/>
  <c r="K237" i="12"/>
  <c r="O237" i="12"/>
  <c r="Q237" i="12"/>
  <c r="V237" i="12"/>
  <c r="F239" i="12"/>
  <c r="G239" i="12" s="1"/>
  <c r="M239" i="12" s="1"/>
  <c r="I239" i="12"/>
  <c r="K239" i="12"/>
  <c r="O239" i="12"/>
  <c r="Q239" i="12"/>
  <c r="V239" i="12"/>
  <c r="F242" i="12"/>
  <c r="G242" i="12" s="1"/>
  <c r="M242" i="12" s="1"/>
  <c r="I242" i="12"/>
  <c r="K242" i="12"/>
  <c r="O242" i="12"/>
  <c r="Q242" i="12"/>
  <c r="V242" i="12"/>
  <c r="F244" i="12"/>
  <c r="G244" i="12" s="1"/>
  <c r="M244" i="12" s="1"/>
  <c r="I244" i="12"/>
  <c r="K244" i="12"/>
  <c r="O244" i="12"/>
  <c r="Q244" i="12"/>
  <c r="V244" i="12"/>
  <c r="F246" i="12"/>
  <c r="G246" i="12" s="1"/>
  <c r="M246" i="12" s="1"/>
  <c r="I246" i="12"/>
  <c r="K246" i="12"/>
  <c r="O246" i="12"/>
  <c r="Q246" i="12"/>
  <c r="V246" i="12"/>
  <c r="F249" i="12"/>
  <c r="G249" i="12" s="1"/>
  <c r="M249" i="12" s="1"/>
  <c r="I249" i="12"/>
  <c r="K249" i="12"/>
  <c r="O249" i="12"/>
  <c r="Q249" i="12"/>
  <c r="V249" i="12"/>
  <c r="F251" i="12"/>
  <c r="G251" i="12" s="1"/>
  <c r="M251" i="12" s="1"/>
  <c r="I251" i="12"/>
  <c r="K251" i="12"/>
  <c r="O251" i="12"/>
  <c r="Q251" i="12"/>
  <c r="V251" i="12"/>
  <c r="F253" i="12"/>
  <c r="G253" i="12" s="1"/>
  <c r="I253" i="12"/>
  <c r="I252" i="12" s="1"/>
  <c r="G69" i="1" s="1"/>
  <c r="K253" i="12"/>
  <c r="K252" i="12" s="1"/>
  <c r="H69" i="1" s="1"/>
  <c r="G19" i="1" s="1"/>
  <c r="O253" i="12"/>
  <c r="O252" i="12" s="1"/>
  <c r="Q253" i="12"/>
  <c r="Q252" i="12" s="1"/>
  <c r="V253" i="12"/>
  <c r="V252" i="12" s="1"/>
  <c r="F256" i="12"/>
  <c r="G256" i="12" s="1"/>
  <c r="I256" i="12"/>
  <c r="K256" i="12"/>
  <c r="O256" i="12"/>
  <c r="O255" i="12" s="1"/>
  <c r="Q256" i="12"/>
  <c r="V256" i="12"/>
  <c r="F257" i="12"/>
  <c r="G257" i="12"/>
  <c r="M257" i="12" s="1"/>
  <c r="I257" i="12"/>
  <c r="K257" i="12"/>
  <c r="O257" i="12"/>
  <c r="Q257" i="12"/>
  <c r="V257" i="12"/>
  <c r="AE260" i="12"/>
  <c r="F41" i="1" s="1"/>
  <c r="I18" i="1"/>
  <c r="G18" i="1"/>
  <c r="E18" i="1"/>
  <c r="Q170" i="12" l="1"/>
  <c r="O19" i="12"/>
  <c r="V67" i="12"/>
  <c r="I67" i="12"/>
  <c r="G54" i="1" s="1"/>
  <c r="K255" i="12"/>
  <c r="H70" i="1" s="1"/>
  <c r="G20" i="1" s="1"/>
  <c r="K76" i="12"/>
  <c r="H56" i="1" s="1"/>
  <c r="I55" i="1"/>
  <c r="K83" i="12"/>
  <c r="H57" i="1" s="1"/>
  <c r="Q67" i="12"/>
  <c r="V89" i="12"/>
  <c r="I89" i="12"/>
  <c r="G58" i="1" s="1"/>
  <c r="V76" i="12"/>
  <c r="I76" i="12"/>
  <c r="G56" i="1" s="1"/>
  <c r="I56" i="1" s="1"/>
  <c r="I51" i="1"/>
  <c r="G8" i="12"/>
  <c r="Q232" i="12"/>
  <c r="V96" i="12"/>
  <c r="I96" i="12"/>
  <c r="G59" i="1" s="1"/>
  <c r="Q89" i="12"/>
  <c r="V83" i="12"/>
  <c r="I83" i="12"/>
  <c r="G57" i="1" s="1"/>
  <c r="K19" i="12"/>
  <c r="H50" i="1" s="1"/>
  <c r="V255" i="12"/>
  <c r="I255" i="12"/>
  <c r="G70" i="1" s="1"/>
  <c r="I70" i="1" s="1"/>
  <c r="I20" i="1" s="1"/>
  <c r="K170" i="12"/>
  <c r="H64" i="1" s="1"/>
  <c r="Q96" i="12"/>
  <c r="K67" i="12"/>
  <c r="H54" i="1" s="1"/>
  <c r="V19" i="12"/>
  <c r="I19" i="12"/>
  <c r="G50" i="1" s="1"/>
  <c r="E19" i="1"/>
  <c r="I69" i="1"/>
  <c r="I19" i="1" s="1"/>
  <c r="M253" i="12"/>
  <c r="M252" i="12" s="1"/>
  <c r="G252" i="12"/>
  <c r="M256" i="12"/>
  <c r="M255" i="12" s="1"/>
  <c r="G255" i="12"/>
  <c r="E20" i="1"/>
  <c r="Q99" i="12"/>
  <c r="V41" i="12"/>
  <c r="K232" i="12"/>
  <c r="H68" i="1" s="1"/>
  <c r="K175" i="12"/>
  <c r="H65" i="1" s="1"/>
  <c r="K163" i="12"/>
  <c r="H63" i="1" s="1"/>
  <c r="V144" i="12"/>
  <c r="I144" i="12"/>
  <c r="G62" i="1" s="1"/>
  <c r="K113" i="12"/>
  <c r="H61" i="1" s="1"/>
  <c r="O99" i="12"/>
  <c r="M89" i="12"/>
  <c r="Q41" i="12"/>
  <c r="V28" i="12"/>
  <c r="I28" i="12"/>
  <c r="G52" i="1" s="1"/>
  <c r="V8" i="12"/>
  <c r="I8" i="12"/>
  <c r="G49" i="1" s="1"/>
  <c r="O232" i="12"/>
  <c r="O175" i="12"/>
  <c r="O163" i="12"/>
  <c r="K144" i="12"/>
  <c r="H62" i="1" s="1"/>
  <c r="O113" i="12"/>
  <c r="K8" i="12"/>
  <c r="H49" i="1" s="1"/>
  <c r="I232" i="12"/>
  <c r="G68" i="1" s="1"/>
  <c r="O194" i="12"/>
  <c r="V175" i="12"/>
  <c r="I175" i="12"/>
  <c r="G65" i="1" s="1"/>
  <c r="V163" i="12"/>
  <c r="I163" i="12"/>
  <c r="G63" i="1" s="1"/>
  <c r="Q144" i="12"/>
  <c r="V113" i="12"/>
  <c r="I113" i="12"/>
  <c r="G61" i="1" s="1"/>
  <c r="K99" i="12"/>
  <c r="H60" i="1" s="1"/>
  <c r="O96" i="12"/>
  <c r="O89" i="12"/>
  <c r="Q83" i="12"/>
  <c r="Q76" i="12"/>
  <c r="M67" i="12"/>
  <c r="O41" i="12"/>
  <c r="Q28" i="12"/>
  <c r="Q8" i="12"/>
  <c r="Q194" i="12"/>
  <c r="I41" i="12"/>
  <c r="G53" i="1" s="1"/>
  <c r="K28" i="12"/>
  <c r="H52" i="1" s="1"/>
  <c r="Q255" i="12"/>
  <c r="I194" i="12"/>
  <c r="G66" i="1" s="1"/>
  <c r="Q175" i="12"/>
  <c r="V170" i="12"/>
  <c r="I170" i="12"/>
  <c r="G64" i="1" s="1"/>
  <c r="Q163" i="12"/>
  <c r="O144" i="12"/>
  <c r="Q113" i="12"/>
  <c r="V99" i="12"/>
  <c r="I99" i="12"/>
  <c r="G60" i="1" s="1"/>
  <c r="K96" i="12"/>
  <c r="H59" i="1" s="1"/>
  <c r="I59" i="1" s="1"/>
  <c r="K89" i="12"/>
  <c r="H58" i="1" s="1"/>
  <c r="I58" i="1" s="1"/>
  <c r="O83" i="12"/>
  <c r="O76" i="12"/>
  <c r="O67" i="12"/>
  <c r="K41" i="12"/>
  <c r="H53" i="1" s="1"/>
  <c r="O28" i="12"/>
  <c r="Q19" i="12"/>
  <c r="O8" i="12"/>
  <c r="F40" i="1"/>
  <c r="V232" i="12"/>
  <c r="Q207" i="12"/>
  <c r="V207" i="12"/>
  <c r="K207" i="12"/>
  <c r="H67" i="1" s="1"/>
  <c r="F39" i="1"/>
  <c r="I207" i="12"/>
  <c r="G67" i="1" s="1"/>
  <c r="M207" i="12"/>
  <c r="G232" i="12"/>
  <c r="M235" i="12"/>
  <c r="AF260" i="12"/>
  <c r="M170" i="12"/>
  <c r="M99" i="12"/>
  <c r="K194" i="12"/>
  <c r="H66" i="1" s="1"/>
  <c r="M97" i="12"/>
  <c r="M96" i="12" s="1"/>
  <c r="G96" i="12"/>
  <c r="M74" i="12"/>
  <c r="M73" i="12" s="1"/>
  <c r="G73" i="12"/>
  <c r="G41" i="12"/>
  <c r="M42" i="12"/>
  <c r="M41" i="12" s="1"/>
  <c r="V194" i="12"/>
  <c r="M144" i="12"/>
  <c r="G83" i="12"/>
  <c r="M84" i="12"/>
  <c r="M83" i="12" s="1"/>
  <c r="M76" i="12"/>
  <c r="M28" i="12"/>
  <c r="M232" i="12"/>
  <c r="O207" i="12"/>
  <c r="G207" i="12"/>
  <c r="M195" i="12"/>
  <c r="M194" i="12" s="1"/>
  <c r="G194" i="12"/>
  <c r="G175" i="12"/>
  <c r="M176" i="12"/>
  <c r="M175" i="12" s="1"/>
  <c r="M164" i="12"/>
  <c r="M163" i="12" s="1"/>
  <c r="G163" i="12"/>
  <c r="G113" i="12"/>
  <c r="M114" i="12"/>
  <c r="M113" i="12" s="1"/>
  <c r="M19" i="12"/>
  <c r="G144" i="12"/>
  <c r="G89" i="12"/>
  <c r="G67" i="12"/>
  <c r="G19" i="12"/>
  <c r="M9" i="12"/>
  <c r="M8" i="12" s="1"/>
  <c r="G25" i="12"/>
  <c r="G170" i="12"/>
  <c r="G99" i="12"/>
  <c r="G76" i="12"/>
  <c r="G28" i="12"/>
  <c r="J28" i="1"/>
  <c r="J26" i="1"/>
  <c r="G38" i="1"/>
  <c r="F38" i="1"/>
  <c r="J23" i="1"/>
  <c r="J24" i="1"/>
  <c r="J25" i="1"/>
  <c r="J27" i="1"/>
  <c r="E24" i="1"/>
  <c r="E26" i="1"/>
  <c r="I54" i="1" l="1"/>
  <c r="G16" i="1"/>
  <c r="I57" i="1"/>
  <c r="I64" i="1"/>
  <c r="I63" i="1"/>
  <c r="I49" i="1"/>
  <c r="I68" i="1"/>
  <c r="E16" i="1"/>
  <c r="I50" i="1"/>
  <c r="I61" i="1"/>
  <c r="I60" i="1"/>
  <c r="I66" i="1"/>
  <c r="I53" i="1"/>
  <c r="I65" i="1"/>
  <c r="I52" i="1"/>
  <c r="G260" i="12"/>
  <c r="I62" i="1"/>
  <c r="H71" i="1"/>
  <c r="G17" i="1"/>
  <c r="G41" i="1"/>
  <c r="H41" i="1" s="1"/>
  <c r="I41" i="1" s="1"/>
  <c r="G39" i="1"/>
  <c r="H39" i="1" s="1"/>
  <c r="H42" i="1" s="1"/>
  <c r="G40" i="1"/>
  <c r="H40" i="1" s="1"/>
  <c r="I40" i="1" s="1"/>
  <c r="E17" i="1"/>
  <c r="I67" i="1"/>
  <c r="G71" i="1"/>
  <c r="F42" i="1"/>
  <c r="G21" i="1" l="1"/>
  <c r="E21" i="1"/>
  <c r="I16" i="1"/>
  <c r="G23" i="1"/>
  <c r="A23" i="1" s="1"/>
  <c r="A24" i="1" s="1"/>
  <c r="G24" i="1" s="1"/>
  <c r="G42" i="1"/>
  <c r="G25" i="1" s="1"/>
  <c r="A25" i="1" s="1"/>
  <c r="A26" i="1" s="1"/>
  <c r="G26" i="1" s="1"/>
  <c r="I39" i="1"/>
  <c r="I42" i="1" s="1"/>
  <c r="I71" i="1"/>
  <c r="I17" i="1"/>
  <c r="I21" i="1" l="1"/>
  <c r="A27" i="1"/>
  <c r="A29" i="1" s="1"/>
  <c r="G29" i="1" s="1"/>
  <c r="G27" i="1" s="1"/>
  <c r="J41" i="1"/>
  <c r="J39" i="1"/>
  <c r="J42" i="1" s="1"/>
  <c r="J40" i="1"/>
  <c r="J54" i="1"/>
  <c r="J50" i="1"/>
  <c r="J52" i="1"/>
  <c r="J68" i="1"/>
  <c r="J64" i="1"/>
  <c r="J69" i="1"/>
  <c r="J55" i="1"/>
  <c r="J67" i="1"/>
  <c r="J66" i="1"/>
  <c r="J56" i="1"/>
  <c r="J61" i="1"/>
  <c r="J65" i="1"/>
  <c r="J59" i="1"/>
  <c r="J60" i="1"/>
  <c r="J62" i="1"/>
  <c r="J53" i="1"/>
  <c r="J57" i="1"/>
  <c r="J51" i="1"/>
  <c r="J58" i="1"/>
  <c r="J70" i="1"/>
  <c r="J63" i="1"/>
  <c r="J49" i="1"/>
  <c r="G28" i="1"/>
  <c r="J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Staněk</author>
  </authors>
  <commentList>
    <comment ref="S6" authorId="0" shapeId="0" xr:uid="{38095F1B-8C9B-4573-8CB1-98E77C337AC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0413514-A4E4-4DE0-B242-0407F42E8FD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<sst xmlns="http://schemas.openxmlformats.org/spreadsheetml/2006/main" count="1250" uniqueCount="460">
  <si>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</si>
  <si>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</si>
  <si>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</si>
  <si>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</si>
  <si>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</si>
  <si>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</si>
  <si>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</si>
  <si>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</si>
  <si>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</si>
  <si>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</si>
  <si>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</si>
  <si>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</si>
  <si>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</si>
  <si>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</si>
  <si>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</si>
  <si>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</si>
  <si>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</si>
  <si>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</si>
  <si>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</si>
  <si>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</si>
  <si>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</si>
  <si>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</si>
  <si>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</si>
  <si>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</si>
  <si>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</si>
  <si>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</si>
  <si>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</si>
  <si>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</si>
  <si>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</si>
  <si>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</si>
  <si>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</si>
  <si>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</si>
  <si>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</si>
  <si>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</si>
  <si>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</si>
  <si>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</si>
  <si>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</si>
  <si>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</si>
  <si>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</si>
  <si>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</si>
  <si>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</si>
  <si>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</si>
  <si>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</si>
  <si>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</si>
  <si>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Zateplení bj. Rozmarýnová 3, p.p.č.1688/76, k.ú. Jundrov, Brno, stavební část, VZT</t>
  </si>
  <si>
    <t>Zateplení bj. Rozmarýnová 3, p.p.č.1688/76, k.ú. Jundrov, Brno</t>
  </si>
  <si>
    <t>Objekt:</t>
  </si>
  <si>
    <t>Rozpočet:</t>
  </si>
  <si>
    <t>24-2020</t>
  </si>
  <si>
    <t>Zateplení bytové jednotky Rozmarýnová 3, Brno - Jundrov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</si>
  <si>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</si>
  <si>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</si>
  <si>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</si>
  <si>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</si>
  <si>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</si>
  <si>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</si>
  <si>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</si>
  <si>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</si>
  <si>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</si>
  <si>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</si>
  <si>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</si>
  <si>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</si>
  <si>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</si>
  <si>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</si>
  <si>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</si>
  <si>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</si>
  <si>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</si>
  <si>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</si>
  <si>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</si>
  <si>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</si>
  <si>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</si>
  <si>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</si>
  <si>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</si>
  <si>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</si>
  <si>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</si>
  <si>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</si>
  <si>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</si>
  <si>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</si>
  <si>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</si>
  <si>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</si>
  <si>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</si>
  <si>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</si>
  <si>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</si>
  <si>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</si>
  <si>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728</t>
  </si>
  <si>
    <t>Vzduchotechnika</t>
  </si>
  <si>
    <t>762</t>
  </si>
  <si>
    <t>Konstrukce tesařské</t>
  </si>
  <si>
    <t>764</t>
  </si>
  <si>
    <t>Konstrukce klempířské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</si>
  <si>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</si>
  <si>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</si>
  <si>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</si>
  <si>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</si>
  <si>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</si>
  <si>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</si>
  <si>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</si>
  <si>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</si>
  <si>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</si>
  <si>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</si>
  <si>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</si>
  <si>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</si>
  <si>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</si>
  <si>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</si>
  <si>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</si>
  <si>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</si>
  <si>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</si>
  <si>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</si>
  <si>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</si>
  <si>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</si>
  <si>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</si>
  <si>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</si>
  <si>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</si>
  <si>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</si>
  <si>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</si>
  <si>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</si>
  <si>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</si>
  <si>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</si>
  <si>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</si>
  <si>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</si>
  <si>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</si>
  <si>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</si>
  <si>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</si>
  <si>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</si>
  <si>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122201101</t>
  </si>
  <si>
    <t>Odkopávky nezapažené v hor. 3 do 100 m3</t>
  </si>
  <si>
    <t>m3</t>
  </si>
  <si>
    <t>RTS 20/ II</t>
  </si>
  <si>
    <t>RTS 20/ I</t>
  </si>
  <si>
    <t>Práce</t>
  </si>
  <si>
    <t>POL1_</t>
  </si>
  <si>
    <t>odkopávky pod bet.podestu : 0,85*6,97*1,25</t>
  </si>
  <si>
    <t>VV</t>
  </si>
  <si>
    <t>122201109</t>
  </si>
  <si>
    <t>Příplatek za lepivost - odkopávky v hor. 3</t>
  </si>
  <si>
    <t>161101101</t>
  </si>
  <si>
    <t>Svislé přemístění výkopku z hor.1-4 do 2,5 m</t>
  </si>
  <si>
    <t>162201102</t>
  </si>
  <si>
    <t>Vodorovné přemístění výkopku z hor.1-4 do 50 m</t>
  </si>
  <si>
    <t>POL1_1</t>
  </si>
  <si>
    <t>167101101</t>
  </si>
  <si>
    <t>Nakládání výkopku z hor.1-4 v množství do 100 m3</t>
  </si>
  <si>
    <t>274313621</t>
  </si>
  <si>
    <t xml:space="preserve">Beton základových pasů prostý C 20/25 </t>
  </si>
  <si>
    <t>zídka pod bet.chodníkem : 0,2*0,6*6,97</t>
  </si>
  <si>
    <t>274361721</t>
  </si>
  <si>
    <t>Výztuž základových pasů z oceli BSt 500 S</t>
  </si>
  <si>
    <t>t</t>
  </si>
  <si>
    <t>výztuž pasu třmínek d6mm á 300mm : 6,97/0,3*1,52*1,1*0,22/1000</t>
  </si>
  <si>
    <t>podélná výztuž d12mm : 2*6,97*1,1*0,89/1000</t>
  </si>
  <si>
    <t>451577977</t>
  </si>
  <si>
    <t>Podklad pod dlažbu z štěrkodrti tl.do 10 cm</t>
  </si>
  <si>
    <t>m2</t>
  </si>
  <si>
    <t>drcené kamenivo frakce 4-8mm, okap.chodník : 1*12,22</t>
  </si>
  <si>
    <t>564831111</t>
  </si>
  <si>
    <t>Podklad ze štěrkodrti po zhutnění tloušťky 10 cm štěrkodrť frakce 0-32 mm</t>
  </si>
  <si>
    <t>podklad pod okapový chodník : 1*12,22</t>
  </si>
  <si>
    <t>564861111</t>
  </si>
  <si>
    <t>Podklad ze štěrkodrti po zhutnění tloušťky 20 cm štěrkodrť frakce 0-32 mm</t>
  </si>
  <si>
    <t>podesta pod beton : 1,25*6,97</t>
  </si>
  <si>
    <t>581114115</t>
  </si>
  <si>
    <t>Kryt z betonu komunikací pro pěší tloušťky 12 cm</t>
  </si>
  <si>
    <t>betonový chodník tl.120mm : 1,25*6,97</t>
  </si>
  <si>
    <t>596811111</t>
  </si>
  <si>
    <t>okapový chodník : 12,22*1</t>
  </si>
  <si>
    <t>597961111</t>
  </si>
  <si>
    <t>Rigol dlážděný do lože z C-/7,5 tl.10cm prefabrik.</t>
  </si>
  <si>
    <t>m</t>
  </si>
  <si>
    <t>odvodňovací žlab : (1,5+6,97)</t>
  </si>
  <si>
    <t>59227513.A</t>
  </si>
  <si>
    <t>Žlab odvodňovací TBZ  33/65/16 330/650/157</t>
  </si>
  <si>
    <t>kus</t>
  </si>
  <si>
    <t>SPCM</t>
  </si>
  <si>
    <t>Specifikace</t>
  </si>
  <si>
    <t>POL3_</t>
  </si>
  <si>
    <t>odvodňovací žlab : (2,8+6,97)/0,33</t>
  </si>
  <si>
    <t>620991121</t>
  </si>
  <si>
    <t>Zakrývání výplní vnějších otvorů z lešení</t>
  </si>
  <si>
    <t>otvory : 1,2*1,87+1,85*2,1+1,2*2,1*2+3*2,1</t>
  </si>
  <si>
    <t>622321523</t>
  </si>
  <si>
    <t>sokl, pod upr.terénem : 0,95*(5,6+12,95)</t>
  </si>
  <si>
    <t>622321835</t>
  </si>
  <si>
    <t>atika v.1,08m : 1,08*12,95</t>
  </si>
  <si>
    <t>622321854</t>
  </si>
  <si>
    <t>ostění oken : 0,35*(1,85+2,1*2+1,2*2+2,1*4+3+2,1*2)</t>
  </si>
  <si>
    <t>vchod : 0,7*3*2</t>
  </si>
  <si>
    <t>622421491</t>
  </si>
  <si>
    <t>Doplňky zatepl. systémů, rohová lišta s okapničkou</t>
  </si>
  <si>
    <t>rohové lišty nadokenní : 1,2*3+1,85+3</t>
  </si>
  <si>
    <t>622421492</t>
  </si>
  <si>
    <t>Doplňky zatepl. systémů, okenní lišta s tkaninou</t>
  </si>
  <si>
    <t>okna : (1,85+2,1*2+2*1,2+4*2,1+3+2,1*2+1,2+2*2,47)</t>
  </si>
  <si>
    <t>622421494</t>
  </si>
  <si>
    <t>Doplňky zatepl. systémů, podparapetní lišta s tkan</t>
  </si>
  <si>
    <t>podparapetní lišta : 1,85+2*1,2+3</t>
  </si>
  <si>
    <t>622422711</t>
  </si>
  <si>
    <t>Oprava vnějších omítek vápen. hladk. II, do 80 %</t>
  </si>
  <si>
    <t>oprava omítky pod svislou izolaci : 0,4*(5,6+12,95-1,2+2*0,7)</t>
  </si>
  <si>
    <t>622321527RU2</t>
  </si>
  <si>
    <t>Vlastní</t>
  </si>
  <si>
    <t>Indiv</t>
  </si>
  <si>
    <t>sokl výška 600mm : 0,6*(5,6+12,95-1,2)</t>
  </si>
  <si>
    <t>622321837RT6</t>
  </si>
  <si>
    <t>fasáda v.4,04-0,6=3,44m : 3,44*(5,6+12,95)-12,95*1,08</t>
  </si>
  <si>
    <t>odpočet otvorů : -1,2*1,87-1,85*2,1-1,2*2,1*2-3*2,1</t>
  </si>
  <si>
    <t>622393113R01</t>
  </si>
  <si>
    <t xml:space="preserve">Ostění, nadpraží š.400 mm z fenol. pěny tl.70 mm </t>
  </si>
  <si>
    <t>ostění oken : (1,85+2,1*2+1,2*2+2,1*4+3+2,1*2)</t>
  </si>
  <si>
    <t>vchod : 3*2*1,5</t>
  </si>
  <si>
    <t>631361921</t>
  </si>
  <si>
    <t>Výztuž mazanin svařovanou sítí průměr drátu  4,0, oka 150/150 mm KA17</t>
  </si>
  <si>
    <t>výztuž bet.chodník 2*karisíť 4/150/150mm : 1,25*6,97*2*1,3*1,35/1000</t>
  </si>
  <si>
    <t>938902122</t>
  </si>
  <si>
    <t>Čištění ploch betonových konstrukcí tlakovou vodou</t>
  </si>
  <si>
    <t>plocha fasády bytu : 3,85*(5,6+12,95)</t>
  </si>
  <si>
    <t>odpočet otvorů : -1,2*2,47-1,85*2,1-1,2*2,1*2-3*2,1</t>
  </si>
  <si>
    <t>916561111</t>
  </si>
  <si>
    <t>Osazení záhon.obrubníků do lože z C 12/15 s opěrou včetně obrubníku ABO 4 - 5    50/5/25</t>
  </si>
  <si>
    <t>obrubníky okolo okap.chodníku : 1+1+12,22</t>
  </si>
  <si>
    <t>941941031</t>
  </si>
  <si>
    <t>Montáž lešení leh.řad.s podlahami,š.do 1 m, H 10 m lešení rámové pronajaté</t>
  </si>
  <si>
    <t>fasádní lešení : 4,2*(12,95+5,6)</t>
  </si>
  <si>
    <t>941941292</t>
  </si>
  <si>
    <t>Příplatek za každý měsíc použití lešení k pol.1042</t>
  </si>
  <si>
    <t>941941831</t>
  </si>
  <si>
    <t>Demontáž lešení leh.řad.s podlahami,š.1 m, H 10 m lešení rámové pronajaté</t>
  </si>
  <si>
    <t>952902110</t>
  </si>
  <si>
    <t>Čištění zametáním ploch - stávající střecha po demontáži tep.izolací</t>
  </si>
  <si>
    <t>demontáž stávající krytiny : 12,325*12,63</t>
  </si>
  <si>
    <t>atika v.90mm, š.300mm : 0,39*(12,325*2+13,23)</t>
  </si>
  <si>
    <t>950000000R01</t>
  </si>
  <si>
    <t>Ochrana konstrukcí při realizaci revitalizace, úklid, provizorní kce apod.</t>
  </si>
  <si>
    <t xml:space="preserve">ks    </t>
  </si>
  <si>
    <t>ochrana kcí stávajících : 50</t>
  </si>
  <si>
    <t>965042241</t>
  </si>
  <si>
    <t>Bourání mazanin betonových tl. nad 10 cm, nad 4 m2</t>
  </si>
  <si>
    <t>chodník stávající : 6,97*1,25*0,15</t>
  </si>
  <si>
    <t>978015291</t>
  </si>
  <si>
    <t>Otlučení omítek vnějších MVC v složit.1-4 do 100 %</t>
  </si>
  <si>
    <t>ostění a nadpraží stávajících oken : 0,3*(1,85+2,1*2+2*1,2+4*2,1+3+2,1*2)</t>
  </si>
  <si>
    <t>978059631</t>
  </si>
  <si>
    <t>Odsekání vnějších obkladů stěn nad 2 m2</t>
  </si>
  <si>
    <t>obklad gabřinec vnější - odsekání : 0,4*(5,6+12,95-1,2+2*0,7)</t>
  </si>
  <si>
    <t>998224111</t>
  </si>
  <si>
    <t>Přesun hmot, pozemní komunikace, kryt betonový</t>
  </si>
  <si>
    <t>Přesun hmot</t>
  </si>
  <si>
    <t>POL7_</t>
  </si>
  <si>
    <t>999281145</t>
  </si>
  <si>
    <t>Přesun hmot pro opravy a údržbu objektů pro opravy a údržbu dosavadních objektů včetně vnějších plášťů výšky do 6 m, nošením</t>
  </si>
  <si>
    <t>Přesun suti</t>
  </si>
  <si>
    <t>POL8_</t>
  </si>
  <si>
    <t>711111001</t>
  </si>
  <si>
    <t>Izolace proti vlhkosti vodor. nátěr ALP za studena 1x nátěr - včetně dodávky penetračního laku ALP</t>
  </si>
  <si>
    <t>napojení stávající a nové  krytiny k atice Detail č.4 : 0,4*8,37</t>
  </si>
  <si>
    <t>natavení přířezu  z nové krytiny na stávající - Detail č.3 : 0,5*12,47</t>
  </si>
  <si>
    <t>711112001</t>
  </si>
  <si>
    <t>Izolace proti vlhkosti svis. nátěr ALP, za studena 1x nátěr - včetně dodávky asfaltového laku</t>
  </si>
  <si>
    <t>penetrační nátěr - svislá izolace pod zateplovací systém : 0,6*(5,6+12,95-1,2+2*0,7)</t>
  </si>
  <si>
    <t>711141559</t>
  </si>
  <si>
    <t>napojení stávající a nové  krytiny k atice : 0,4*8,37</t>
  </si>
  <si>
    <t>711142559</t>
  </si>
  <si>
    <t>svislá izolace pod zateplovací systém : 0,6*(5,6+12,95-1,2+2*0,7)</t>
  </si>
  <si>
    <t>711823121</t>
  </si>
  <si>
    <t>nopová folie výška nopu 8mm : 1,05*(5,6+12,95)</t>
  </si>
  <si>
    <t>998711101</t>
  </si>
  <si>
    <t>Přesun hmot pro izolace proti vodě, výšky do 6 m</t>
  </si>
  <si>
    <t>289970111</t>
  </si>
  <si>
    <t>atika a boky : 0,53*(12,775*2+13,38)+0,15*(12,775*2+13,38)+0,165*(12,775*2+13,38)</t>
  </si>
  <si>
    <t>712372111</t>
  </si>
  <si>
    <t>Krytina střech do 10° fólie, 4 kotvy/m2, na beton tl. izolace do 250 mm, fólie ve specifikaci</t>
  </si>
  <si>
    <t>folie TPO/FPO : 12,775*13,380</t>
  </si>
  <si>
    <t>přesah napojení : 12,47*0,7</t>
  </si>
  <si>
    <t>atika svislá+vodorovná : 0,15*(12,245*2+12,47)+0,53*(12,245*2+12,47)</t>
  </si>
  <si>
    <t>712378001</t>
  </si>
  <si>
    <t>Atiková okapnice TPO/FPO folie RŠ 370mm</t>
  </si>
  <si>
    <t>K/1 okapnice atiková r.š.370mm : (2*12,625+13,23)</t>
  </si>
  <si>
    <t>712378005</t>
  </si>
  <si>
    <t>Stěnová lišta vyhnutá TPO/FPO RŠ 100 mm</t>
  </si>
  <si>
    <t>K/5 stěnová lišta okolo komínu  r.š.100mm : 4*0,45+4*0,4</t>
  </si>
  <si>
    <t>712378007</t>
  </si>
  <si>
    <t>Rohová lišta vnitřní TPO/FPO RŠ 100 mm</t>
  </si>
  <si>
    <t>rohová lišta K/2 - r.š. 100mm : (2*12,625+13,23)*2</t>
  </si>
  <si>
    <t>712378008</t>
  </si>
  <si>
    <t>Pásek TPO/FPO RŠ 150mm</t>
  </si>
  <si>
    <t>pásek K/3 napojení stávající a nové střechy r.š. 150mm : 12,63</t>
  </si>
  <si>
    <t>712400831</t>
  </si>
  <si>
    <t>Odstranění živičné krytiny střech do 30° 1vrstvé</t>
  </si>
  <si>
    <t>712997001</t>
  </si>
  <si>
    <t>Montáž klínů MV - tepelná izolace náběhový klín náběhový klín ve specifikaci</t>
  </si>
  <si>
    <t>montáž náběh.klínu z MV detail č.4 : 8,37</t>
  </si>
  <si>
    <t>712379000R00</t>
  </si>
  <si>
    <t>Práce na atyp.konst. střechy - oplechování rohů, zpevnění kcí, příprava  pro hromosvod apod.</t>
  </si>
  <si>
    <t>práce nutné k přípravě a provedení detailů, hromosvodů apod. : 30</t>
  </si>
  <si>
    <t>7210000.R00</t>
  </si>
  <si>
    <t>Demontáž a zpětná montáž hromosvodu včetně podpěr a drátu</t>
  </si>
  <si>
    <t xml:space="preserve">m     </t>
  </si>
  <si>
    <t>hromosvod : 2*12,625+13,23</t>
  </si>
  <si>
    <t>283221351</t>
  </si>
  <si>
    <t>přesah 12% : 204,7913*0,12</t>
  </si>
  <si>
    <t>63100000R</t>
  </si>
  <si>
    <t>Náběhový klín střešní MV do velikosti 30/30 mm</t>
  </si>
  <si>
    <t>713141125</t>
  </si>
  <si>
    <t>Izolace tepelná střech, desky, na lepidlo PUK</t>
  </si>
  <si>
    <t>nová a stávající střecha : 0,6*12,63</t>
  </si>
  <si>
    <t>713141323</t>
  </si>
  <si>
    <t>Izolace tepelná střech do tl.200 mm,2vrstvy,kotvy</t>
  </si>
  <si>
    <t>ploystyren : 12,47*12,245</t>
  </si>
  <si>
    <t>atika : 0,155*(12,775*2+13,38)</t>
  </si>
  <si>
    <t>713300821</t>
  </si>
  <si>
    <t>Odstranění tepelné izolace z pásů ploch rovných</t>
  </si>
  <si>
    <t>odstranění tep.izolace tl.90mm (2*45mm) : 12,325*12,63</t>
  </si>
  <si>
    <t>28375766.A</t>
  </si>
  <si>
    <t>Deska izolační polystyrén samozhášivý EPS 100</t>
  </si>
  <si>
    <t>výplň mezi trámky atika : 0,155*0,264*(12,775*2+13,38)</t>
  </si>
  <si>
    <t>28375855</t>
  </si>
  <si>
    <t>2.vrstva tl.80mm : 12,245*12,47+0,34*(12,245*2+12,47)</t>
  </si>
  <si>
    <t>prořez 3% : 165,26155*0,03</t>
  </si>
  <si>
    <t>28375856</t>
  </si>
  <si>
    <t>1.vrstva tl.100mm : 12,245*12,47</t>
  </si>
  <si>
    <t>prořez 3% : 152,69515*0,03</t>
  </si>
  <si>
    <t>28375977</t>
  </si>
  <si>
    <t>spádové klíny napojení na stávající krytinu : 0,095/2*12,47*0,6</t>
  </si>
  <si>
    <t>998713101</t>
  </si>
  <si>
    <t>Přesun hmot pro izolace tepelné, výšky do 6 m</t>
  </si>
  <si>
    <t>721231179</t>
  </si>
  <si>
    <t>pojistný přepad DN 100mm včetně mřížky  materiál TPO/FPO včetně manžety</t>
  </si>
  <si>
    <t>pojistný přepad : 1</t>
  </si>
  <si>
    <t>721231211</t>
  </si>
  <si>
    <t>Vtok střešní sanační TW v povlak. krytině průměr 75 mm</t>
  </si>
  <si>
    <t>sanační vtok : 1</t>
  </si>
  <si>
    <t>721000212R01</t>
  </si>
  <si>
    <t>odvětrávací komínek PVC včetně manžety</t>
  </si>
  <si>
    <t>odvětrávací komínek DN 70mm : 2</t>
  </si>
  <si>
    <t>728415816</t>
  </si>
  <si>
    <t>Demontáž mřížky větrací nebo ventilač. do d 100 mm a zaslepení stávajících otvorů</t>
  </si>
  <si>
    <t>větraí mřížky : 8</t>
  </si>
  <si>
    <t>728000000R01</t>
  </si>
  <si>
    <t>Vzduchotechnika bytová jednotka</t>
  </si>
  <si>
    <t>soubor</t>
  </si>
  <si>
    <t>vzduchotechnika bytová jednotka : 1</t>
  </si>
  <si>
    <t>762311103</t>
  </si>
  <si>
    <t>Montáž kotevních želez, příložek, patek, táhel</t>
  </si>
  <si>
    <t>762313111</t>
  </si>
  <si>
    <t>Montáž svorníků, šroubů délky 150 mm</t>
  </si>
  <si>
    <t xml:space="preserve">kotvení L profilů do stávající atiky : </t>
  </si>
  <si>
    <t>ztratné : 3,04</t>
  </si>
  <si>
    <t>762361114</t>
  </si>
  <si>
    <t>Montáž spádových klínů plochy do 120 cm2</t>
  </si>
  <si>
    <t>dřevěný hranol ztužení 50*150*264mm : (12,625*2+13,23)/1,05*0,264</t>
  </si>
  <si>
    <t>762395000</t>
  </si>
  <si>
    <t>Spojovací a ochranné prostředky pro střechy</t>
  </si>
  <si>
    <t xml:space="preserve">dřev.hranol výztuha : </t>
  </si>
  <si>
    <t>dřevěný hranol ztužení 50*150*264mm : (12,625*2+13,23)/1,05*0,264*0,05*0,15</t>
  </si>
  <si>
    <t>atika a boky OSB desky : (0,53*(12,775*2+13,38)+0,15*(12,775*2+13,38)+0,165*(12,775*2+13,38))*0,018</t>
  </si>
  <si>
    <t>762441112</t>
  </si>
  <si>
    <t>Montáž obložení atiky,vodovzdorné desky,1vrst.,šroubováním včetně dodávky desky vodovzdorné tl. 18 mm</t>
  </si>
  <si>
    <t>prořez 5% : 32,89585*0,05</t>
  </si>
  <si>
    <t>60512620</t>
  </si>
  <si>
    <t>Fošna SM/JD omítaná tl. 5 dl. 200-350 š. 10-16 II. jakost</t>
  </si>
  <si>
    <t>dřevěný hranol ztužení 50*150*264mm : (12,625*2+13,23)/1,05*0,264*0,05*0,15*1,15</t>
  </si>
  <si>
    <t>998762202</t>
  </si>
  <si>
    <t>Přesun hmot pro tesařské konstrukce, výšky do 12 m</t>
  </si>
  <si>
    <t>764391440</t>
  </si>
  <si>
    <t>Závětrná lišta z Al plechu tl.0,63 mm, rš 560 mm</t>
  </si>
  <si>
    <t>oplechování K/4 stávající objekt a nová střecha - r.š.560mm : 8,22</t>
  </si>
  <si>
    <t>764898304</t>
  </si>
  <si>
    <t>oplechování parapetů K/6,7,8 : 1,2*2+1,8+3</t>
  </si>
  <si>
    <t>764410850</t>
  </si>
  <si>
    <t>Demontáž oplechování parapetů,rš od 100 do 330 mm</t>
  </si>
  <si>
    <t>stávající parapety : 1,85+2*1,2+3</t>
  </si>
  <si>
    <t>764430840</t>
  </si>
  <si>
    <t>Demontáž oplechování zdí,rš od 330 do 500 mm</t>
  </si>
  <si>
    <t>oplechování stávající atiky rš.do 400mm : 12,325*2+13,23</t>
  </si>
  <si>
    <t>764430900R00</t>
  </si>
  <si>
    <t>Doplnění L profilu z Pz plechu,rš 160 mm, detail č.3 včetně kotev na uchycení rohu  ke stáv.krytině</t>
  </si>
  <si>
    <t xml:space="preserve">klemp.prvke K/6 : </t>
  </si>
  <si>
    <t>osazení L profilu pozink r.š.160mm detail č.3 : 12,47</t>
  </si>
  <si>
    <t>998764202</t>
  </si>
  <si>
    <t>Přesun hmot pro klempířské konstr., výšky do 12 m</t>
  </si>
  <si>
    <t>767162110</t>
  </si>
  <si>
    <t>Montáž zábradlí rovné.z profilů do zdiva do 20 kg včetně zabudování do fasády, spoj.materiál vše v provedení zinková úprava povrchu</t>
  </si>
  <si>
    <t>767590120</t>
  </si>
  <si>
    <t>Montáž podlahových roštů - šroubováním</t>
  </si>
  <si>
    <t>kg</t>
  </si>
  <si>
    <t>plocha pororoštů m2 á 28kg : 7,34*1,25*28</t>
  </si>
  <si>
    <t>767995106</t>
  </si>
  <si>
    <t>Výroba a montáž kov. atypických konstr. do 250 kg povrchová úprava zinkování</t>
  </si>
  <si>
    <t xml:space="preserve">konstrukce pod pororošty nosná vše zinková úprava : </t>
  </si>
  <si>
    <t>U č. 14 délka 16,32 á 16kg/m : 2*7,34*16</t>
  </si>
  <si>
    <t>L č.45/30/4 délka 16,32 á 2,24kg/m : 2*7,34*2,24</t>
  </si>
  <si>
    <t>rozpěry mezi U - L 45/30/4 délka 1,25 2,24kg/m : 7*1,25*2,245</t>
  </si>
  <si>
    <t>767000001R00</t>
  </si>
  <si>
    <t>Žárové zinkování - povrchová úprava všech ocelových prvků na rampu a zábradlí</t>
  </si>
  <si>
    <t xml:space="preserve">5,13kg/mb : </t>
  </si>
  <si>
    <t>14587776</t>
  </si>
  <si>
    <t>Profil obdélník. uzavř.svařovaný S235   80x40x3 mm</t>
  </si>
  <si>
    <t>55347137</t>
  </si>
  <si>
    <t>Rošt podlahový 15/2 svařovaný "SP" 1200x1000 mm oka 15mm - povrchová úprava zinek</t>
  </si>
  <si>
    <t>podlaha rošt : 7,34*1</t>
  </si>
  <si>
    <t>998767101</t>
  </si>
  <si>
    <t>Přesun hmot pro zámečnické konstr., výšky do 6 m</t>
  </si>
  <si>
    <t>979011211</t>
  </si>
  <si>
    <t>Svislá doprava suti a vybour. hmot za 2.NP nošením</t>
  </si>
  <si>
    <t>vybouraná suť - demontážní položky : 3,98+1,02+0,34+0,1</t>
  </si>
  <si>
    <t>979011219</t>
  </si>
  <si>
    <t>Přípl.k svislé dopr.suti za každé další NP nošením</t>
  </si>
  <si>
    <t>979081111</t>
  </si>
  <si>
    <t>Odvoz suti a vybour. hmot na skládku do 1 km</t>
  </si>
  <si>
    <t>979081121</t>
  </si>
  <si>
    <t>Příplatek k odvozu za každý další 1 km</t>
  </si>
  <si>
    <t xml:space="preserve">skládka 6km od zamýšleného záměru : </t>
  </si>
  <si>
    <t>vybouraná suť - demontážní položky : (3,98+1,02+0,34+0,1)*5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</si>
  <si>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</si>
  <si>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</si>
  <si>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</si>
  <si>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</si>
  <si>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</si>
  <si>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</si>
  <si>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odpočet asf.lepenka : -1,462</t>
  </si>
  <si>
    <t>979087311</t>
  </si>
  <si>
    <t>Vodorovné přemístění suti nošením do 10 m</t>
  </si>
  <si>
    <t>979990121</t>
  </si>
  <si>
    <t>Poplatek za skládku suti - asfaltové pásy</t>
  </si>
  <si>
    <t>005121 R</t>
  </si>
  <si>
    <t>Zařízení staveniště</t>
  </si>
  <si>
    <t>Soubor</t>
  </si>
  <si>
    <t>VRN</t>
  </si>
  <si>
    <t>POL99_2</t>
  </si>
  <si>
    <t>zařízení staveniště : 1</t>
  </si>
  <si>
    <t>004111020R</t>
  </si>
  <si>
    <t>Vypracování projektové dokumentace skutečného provedení</t>
  </si>
  <si>
    <t>00523  R</t>
  </si>
  <si>
    <t>Zkoušky a revize hromosvodu</t>
  </si>
  <si>
    <t>zkoušky a revize : 1</t>
  </si>
  <si>
    <t>SUM</t>
  </si>
  <si>
    <t>Poznámky uchazeče k zadání</t>
  </si>
  <si>
    <t>POPUZIV</t>
  </si>
  <si>
    <t>END</t>
  </si>
  <si>
    <t>Kladení dlaždic kom.pro pěší, lože z kameniva těž. včetně dlaždic betonových  50/50/5 cm</t>
  </si>
  <si>
    <t>Zateplovací systém , sokl, XPS tl. 120 mm zakončený stěrkou s výztužnou tkaninou</t>
  </si>
  <si>
    <t>Zatepl.systém , fasáda, miner.desky PV 160 mm s omítkou silikátovou, zrno 2 mm</t>
  </si>
  <si>
    <t>Zatepl.systém , ostění, miner.desky PV 40 mm s omítkou silikátovou, zrno 2 mm</t>
  </si>
  <si>
    <t>Zateplovací systém , sokl, XPS tl. 220 mm s omítkou mozaikovou 4,5 kg/m2</t>
  </si>
  <si>
    <t>Zatepl.systém , fasáda, miner.desky PV 220 mm s omítkou silikátovou, zrno 2 mm</t>
  </si>
  <si>
    <t>Montáž nopové fólie svisle včetně dodávky fólie NOPOVÉ N8</t>
  </si>
  <si>
    <t>Izolace proti vlhk. vodorovná pásy přitavením 1 vrstva - včetně dod. Asf.pásů special mineral</t>
  </si>
  <si>
    <t>Izolace proti vlhkosti svislá pásy přitavením 1 vrstva - včetně dod. Asf.pásů special mineral</t>
  </si>
  <si>
    <t>Vrstva geotextilie  300g/m2</t>
  </si>
  <si>
    <t>Fólie hydroizolační střešní FPO / FTO</t>
  </si>
  <si>
    <t>Deska polystyrenová šedá  150 tl. 80 mm s grafitem</t>
  </si>
  <si>
    <t>Deska polystyrenová šedá  150 tl. 100 mm s grafitem</t>
  </si>
  <si>
    <t>Deska spádová šedá  150  s grafitem</t>
  </si>
  <si>
    <t>L profil kotvení voděodolné desky : (12,625*2+13,23)*2/1</t>
  </si>
  <si>
    <t>Oplechování parapetů, rš 410 mm plech tl. 0,7 mm, povrchová úprava PE</t>
  </si>
  <si>
    <t>madlo k plošině na stěně výška 750mm : 2,53+2,49+2,36</t>
  </si>
  <si>
    <t>zábradlí na plošině druhá strana (horní a spodní podélník)+ sloupky : 2,585+2,56+2,63+2*2,53+2*2,505+2*2,38+5*0,9</t>
  </si>
  <si>
    <t>madlo k plošině na stěně výška 750mm : (2,53+2,49+2,36)*5,13*1,1</t>
  </si>
  <si>
    <t>zábradlí na plošině druhá strana (horní a spodní podélník)+ sloupky : (2,585+2,56+2,63+2*2,53+2*2,505+2*2,38+5*0,9)*5,13*1,1</t>
  </si>
  <si>
    <t>madlo k plošině na stěně výška 750mm : (2,53+2,49+2,36)*5,13*1,1/1000</t>
  </si>
  <si>
    <t>zábradlí na plošině druhá strana (horní a spodní podélník)+ sloupky : (2,585+2,56+2,63+2*2,53+2*2,505+2*2,38+5*0,9)*5,13*1,1/1000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</si>
</sst>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6" fillId="0" borderId="45" xfId="0" applyNumberFormat="1" applyFont="1" applyBorder="1" applyAlignment="1">
      <alignment vertical="top" shrinkToFit="1"/>
    </xf>
    <xf numFmtId="0" fontId="16" fillId="6" borderId="41" xfId="0" applyFont="1" applyFill="1" applyBorder="1" applyAlignment="1">
      <alignment vertical="top"/>
    </xf>
    <xf numFmtId="49" fontId="16" fillId="6" borderId="42" xfId="0" applyNumberFormat="1" applyFont="1" applyFill="1" applyBorder="1" applyAlignment="1">
      <alignment vertical="top"/>
    </xf>
    <xf numFmtId="49" fontId="16" fillId="6" borderId="42" xfId="0" applyNumberFormat="1" applyFont="1" applyFill="1" applyBorder="1" applyAlignment="1">
      <alignment horizontal="left" vertical="top" wrapText="1"/>
    </xf>
    <xf numFmtId="0" fontId="16" fillId="6" borderId="42" xfId="0" applyFont="1" applyFill="1" applyBorder="1" applyAlignment="1">
      <alignment horizontal="center" vertical="top" shrinkToFit="1"/>
    </xf>
    <xf numFmtId="164" fontId="16" fillId="6" borderId="42" xfId="0" applyNumberFormat="1" applyFont="1" applyFill="1" applyBorder="1" applyAlignment="1">
      <alignment vertical="top" shrinkToFit="1"/>
    </xf>
    <xf numFmtId="4" fontId="16" fillId="6" borderId="42" xfId="0" applyNumberFormat="1" applyFont="1" applyFill="1" applyBorder="1" applyAlignment="1">
      <alignment vertical="top" shrinkToFit="1"/>
    </xf>
    <xf numFmtId="4" fontId="16" fillId="6" borderId="42" xfId="0" applyNumberFormat="1" applyFont="1" applyFill="1" applyBorder="1" applyAlignment="1" applyProtection="1">
      <alignment vertical="top" shrinkToFit="1"/>
      <protection locked="0"/>
    </xf>
    <xf numFmtId="4" fontId="16" fillId="6" borderId="43" xfId="0" applyNumberFormat="1" applyFont="1" applyFill="1" applyBorder="1" applyAlignment="1">
      <alignment vertical="top" shrinkToFit="1"/>
    </xf>
    <xf numFmtId="4" fontId="16" fillId="6" borderId="0" xfId="0" applyNumberFormat="1" applyFont="1" applyFill="1" applyBorder="1" applyAlignment="1">
      <alignment vertical="top" shrinkToFit="1"/>
    </xf>
    <xf numFmtId="0" fontId="16" fillId="6" borderId="0" xfId="0" applyFont="1" applyFill="1"/>
    <xf numFmtId="0" fontId="0" fillId="6" borderId="0" xfId="0" applyFill="1"/>
    <xf numFmtId="0" fontId="16" fillId="6" borderId="0" xfId="0" applyFont="1" applyFill="1" applyBorder="1" applyAlignment="1">
      <alignment vertical="top"/>
    </xf>
    <xf numFmtId="49" fontId="16" fillId="6" borderId="0" xfId="0" applyNumberFormat="1" applyFont="1" applyFill="1" applyBorder="1" applyAlignment="1">
      <alignment vertical="top"/>
    </xf>
    <xf numFmtId="164" fontId="17" fillId="6" borderId="0" xfId="0" quotePrefix="1" applyNumberFormat="1" applyFont="1" applyFill="1" applyBorder="1" applyAlignment="1">
      <alignment horizontal="left" vertical="top" wrapText="1"/>
    </xf>
    <xf numFmtId="164" fontId="17" fillId="6" borderId="0" xfId="0" applyNumberFormat="1" applyFont="1" applyFill="1" applyBorder="1" applyAlignment="1">
      <alignment horizontal="center" vertical="top" wrapText="1" shrinkToFit="1"/>
    </xf>
    <xf numFmtId="164" fontId="17" fillId="6" borderId="0" xfId="0" applyNumberFormat="1" applyFont="1" applyFill="1" applyBorder="1" applyAlignment="1">
      <alignment vertical="top" wrapText="1" shrinkToFit="1"/>
    </xf>
    <xf numFmtId="0" fontId="16" fillId="6" borderId="44" xfId="0" applyFont="1" applyFill="1" applyBorder="1" applyAlignment="1">
      <alignment vertical="top"/>
    </xf>
    <xf numFmtId="49" fontId="16" fillId="6" borderId="45" xfId="0" applyNumberFormat="1" applyFont="1" applyFill="1" applyBorder="1" applyAlignment="1">
      <alignment vertical="top"/>
    </xf>
    <xf numFmtId="49" fontId="16" fillId="6" borderId="45" xfId="0" applyNumberFormat="1" applyFont="1" applyFill="1" applyBorder="1" applyAlignment="1">
      <alignment horizontal="left" vertical="top" wrapText="1"/>
    </xf>
    <xf numFmtId="0" fontId="16" fillId="6" borderId="45" xfId="0" applyFont="1" applyFill="1" applyBorder="1" applyAlignment="1">
      <alignment horizontal="center" vertical="top" shrinkToFit="1"/>
    </xf>
    <xf numFmtId="164" fontId="16" fillId="6" borderId="45" xfId="0" applyNumberFormat="1" applyFont="1" applyFill="1" applyBorder="1" applyAlignment="1">
      <alignment vertical="top" shrinkToFit="1"/>
    </xf>
    <xf numFmtId="4" fontId="16" fillId="6" borderId="45" xfId="0" applyNumberFormat="1" applyFont="1" applyFill="1" applyBorder="1" applyAlignment="1">
      <alignment vertical="top" shrinkToFit="1"/>
    </xf>
    <xf numFmtId="4" fontId="16" fillId="6" borderId="45" xfId="0" applyNumberFormat="1" applyFont="1" applyFill="1" applyBorder="1" applyAlignment="1" applyProtection="1">
      <alignment vertical="top" shrinkToFit="1"/>
      <protection locked="0"/>
    </xf>
    <xf numFmtId="4" fontId="16" fillId="6" borderId="46" xfId="0" applyNumberFormat="1" applyFon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218" t="s">
        <v>41</v>
      </c>
      <c r="B2" s="218"/>
      <c r="C2" s="218"/>
      <c r="D2" s="218"/>
      <c r="E2" s="218"/>
      <c r="F2" s="218"/>
      <c r="G2" s="21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4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54" t="s">
        <v>4</v>
      </c>
      <c r="C1" s="255"/>
      <c r="D1" s="255"/>
      <c r="E1" s="255"/>
      <c r="F1" s="255"/>
      <c r="G1" s="255"/>
      <c r="H1" s="255"/>
      <c r="I1" s="255"/>
      <c r="J1" s="256"/>
    </row>
    <row r="2" spans="1:15" ht="36" customHeight="1" x14ac:dyDescent="0.2">
      <c r="A2" s="2"/>
      <c r="B2" s="77" t="s">
        <v>24</v>
      </c>
      <c r="C2" s="78"/>
      <c r="D2" s="79" t="s">
        <v>48</v>
      </c>
      <c r="E2" s="260" t="s">
        <v>49</v>
      </c>
      <c r="F2" s="261"/>
      <c r="G2" s="261"/>
      <c r="H2" s="261"/>
      <c r="I2" s="261"/>
      <c r="J2" s="262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63" t="s">
        <v>45</v>
      </c>
      <c r="F3" s="264"/>
      <c r="G3" s="264"/>
      <c r="H3" s="264"/>
      <c r="I3" s="264"/>
      <c r="J3" s="265"/>
    </row>
    <row r="4" spans="1:15" ht="23.25" customHeight="1" x14ac:dyDescent="0.2">
      <c r="A4" s="76">
        <v>392</v>
      </c>
      <c r="B4" s="82" t="s">
        <v>47</v>
      </c>
      <c r="C4" s="83"/>
      <c r="D4" s="84" t="s">
        <v>43</v>
      </c>
      <c r="E4" s="243" t="s">
        <v>44</v>
      </c>
      <c r="F4" s="244"/>
      <c r="G4" s="244"/>
      <c r="H4" s="244"/>
      <c r="I4" s="244"/>
      <c r="J4" s="245"/>
    </row>
    <row r="5" spans="1:15" ht="24" customHeight="1" x14ac:dyDescent="0.2">
      <c r="A5" s="2"/>
      <c r="B5" s="31" t="s">
        <v>23</v>
      </c>
      <c r="D5" s="248"/>
      <c r="E5" s="249"/>
      <c r="F5" s="249"/>
      <c r="G5" s="249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50"/>
      <c r="E6" s="251"/>
      <c r="F6" s="251"/>
      <c r="G6" s="251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52"/>
      <c r="F7" s="253"/>
      <c r="G7" s="25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67"/>
      <c r="E11" s="267"/>
      <c r="F11" s="267"/>
      <c r="G11" s="267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42"/>
      <c r="E12" s="242"/>
      <c r="F12" s="242"/>
      <c r="G12" s="242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46"/>
      <c r="F13" s="247"/>
      <c r="G13" s="24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66" t="s">
        <v>32</v>
      </c>
      <c r="F15" s="266"/>
      <c r="G15" s="268" t="s">
        <v>33</v>
      </c>
      <c r="H15" s="268"/>
      <c r="I15" s="268" t="s">
        <v>31</v>
      </c>
      <c r="J15" s="269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31">
        <f>SUMIF(F49:F70,A16,G49:G70)+SUMIF(F49:F70,"PSU",G49:G70)</f>
        <v>0</v>
      </c>
      <c r="F16" s="232"/>
      <c r="G16" s="231">
        <f>SUMIF(F49:F70,A16,H49:H70)+SUMIF(F49:F70,"PSU",H49:H70)</f>
        <v>0</v>
      </c>
      <c r="H16" s="232"/>
      <c r="I16" s="231">
        <f>SUMIF(F49:F70,A16,I49:I70)+SUMIF(F49:F70,"PSU",I49:I70)</f>
        <v>0</v>
      </c>
      <c r="J16" s="233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31">
        <f>SUMIF(F49:F70,A17,G49:G70)</f>
        <v>0</v>
      </c>
      <c r="F17" s="232"/>
      <c r="G17" s="231">
        <f>SUMIF(F49:F70,A17,H49:H70)</f>
        <v>0</v>
      </c>
      <c r="H17" s="232"/>
      <c r="I17" s="231">
        <f>SUMIF(F49:F70,A17,I49:I70)</f>
        <v>0</v>
      </c>
      <c r="J17" s="233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31">
        <f>SUMIF(F49:F70,A18,G49:G70)</f>
        <v>0</v>
      </c>
      <c r="F18" s="232"/>
      <c r="G18" s="231">
        <f>SUMIF(F49:F70,A18,H49:H70)</f>
        <v>0</v>
      </c>
      <c r="H18" s="232"/>
      <c r="I18" s="231">
        <f>SUMIF(F49:F70,A18,I49:I70)</f>
        <v>0</v>
      </c>
      <c r="J18" s="233"/>
    </row>
    <row r="19" spans="1:10" ht="23.25" customHeight="1" x14ac:dyDescent="0.2">
      <c r="A19" s="139" t="s">
        <v>95</v>
      </c>
      <c r="B19" s="38" t="s">
        <v>29</v>
      </c>
      <c r="C19" s="62"/>
      <c r="D19" s="63"/>
      <c r="E19" s="231">
        <f>SUMIF(F49:F70,A19,G49:G70)</f>
        <v>0</v>
      </c>
      <c r="F19" s="232"/>
      <c r="G19" s="231">
        <f>SUMIF(F49:F70,A19,H49:H70)</f>
        <v>0</v>
      </c>
      <c r="H19" s="232"/>
      <c r="I19" s="231">
        <f>SUMIF(F49:F70,A19,I49:I70)</f>
        <v>0</v>
      </c>
      <c r="J19" s="233"/>
    </row>
    <row r="20" spans="1:10" ht="23.25" customHeight="1" x14ac:dyDescent="0.2">
      <c r="A20" s="139" t="s">
        <v>96</v>
      </c>
      <c r="B20" s="38" t="s">
        <v>30</v>
      </c>
      <c r="C20" s="62"/>
      <c r="D20" s="63"/>
      <c r="E20" s="231">
        <f>SUMIF(F49:F70,A20,G49:G70)</f>
        <v>0</v>
      </c>
      <c r="F20" s="232"/>
      <c r="G20" s="231">
        <f>SUMIF(F49:F70,A20,H49:H70)</f>
        <v>0</v>
      </c>
      <c r="H20" s="232"/>
      <c r="I20" s="231">
        <f>SUMIF(F49:F70,A20,I49:I70)</f>
        <v>0</v>
      </c>
      <c r="J20" s="233"/>
    </row>
    <row r="21" spans="1:10" ht="23.25" customHeight="1" x14ac:dyDescent="0.2">
      <c r="A21" s="2"/>
      <c r="B21" s="48" t="s">
        <v>31</v>
      </c>
      <c r="C21" s="64"/>
      <c r="D21" s="65"/>
      <c r="E21" s="234">
        <f>SUM(E16:F20)</f>
        <v>0</v>
      </c>
      <c r="F21" s="270"/>
      <c r="G21" s="234">
        <f>SUM(G16:H20)</f>
        <v>0</v>
      </c>
      <c r="H21" s="270"/>
      <c r="I21" s="234">
        <f>SUM(I16:J20)</f>
        <v>0</v>
      </c>
      <c r="J21" s="235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29">
        <f>ZakladDPHSniVypocet</f>
        <v>0</v>
      </c>
      <c r="H23" s="230"/>
      <c r="I23" s="230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7">
        <f>IF(A24&gt;50, ROUNDUP(A23, 0), ROUNDDOWN(A23, 0))</f>
        <v>0</v>
      </c>
      <c r="H24" s="228"/>
      <c r="I24" s="228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9">
        <f>ZakladDPHZaklVypocet</f>
        <v>0</v>
      </c>
      <c r="H25" s="230"/>
      <c r="I25" s="230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57">
        <f>IF(A26&gt;50, ROUNDUP(A25, 0), ROUNDDOWN(A25, 0))</f>
        <v>0</v>
      </c>
      <c r="H26" s="258"/>
      <c r="I26" s="25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59">
        <f>CenaCelkem-(ZakladDPHSni+DPHSni+ZakladDPHZakl+DPHZakl)</f>
        <v>0</v>
      </c>
      <c r="H27" s="259"/>
      <c r="I27" s="259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37">
        <f>ZakladDPHSniVypocet+ZakladDPHZaklVypocet</f>
        <v>0</v>
      </c>
      <c r="H28" s="237"/>
      <c r="I28" s="237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36">
        <f>IF(A29&gt;50, ROUNDUP(A27, 0), ROUNDDOWN(A27, 0))</f>
        <v>0</v>
      </c>
      <c r="H29" s="236"/>
      <c r="I29" s="236"/>
      <c r="J29" s="120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8"/>
      <c r="E34" s="239"/>
      <c r="G34" s="240"/>
      <c r="H34" s="241"/>
      <c r="I34" s="241"/>
      <c r="J34" s="25"/>
    </row>
    <row r="35" spans="1:10" ht="12.75" customHeight="1" x14ac:dyDescent="0.2">
      <c r="A35" s="2"/>
      <c r="B35" s="2"/>
      <c r="D35" s="226" t="s">
        <v>2</v>
      </c>
      <c r="E35" s="22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221"/>
      <c r="D39" s="221"/>
      <c r="E39" s="221"/>
      <c r="F39" s="100">
        <f>'1 1 Pol'!AE260</f>
        <v>0</v>
      </c>
      <c r="G39" s="101">
        <f>'1 1 Pol'!AF260</f>
        <v>0</v>
      </c>
      <c r="H39" s="102">
        <f>(F39*SazbaDPH1/100)+(G39*SazbaDPH2/100)</f>
        <v>0</v>
      </c>
      <c r="I39" s="102">
        <f>F39+G39+H39</f>
        <v>0</v>
      </c>
      <c r="J39" s="103" t="str">
        <f>IF(_xlfn.SINGLE(CenaCelkemVypocet)=0,"",I39/_xlfn.SINGLE(CenaCelkemVypocet)*100)</f>
        <v/>
      </c>
    </row>
    <row r="40" spans="1:10" ht="25.5" hidden="1" customHeight="1" x14ac:dyDescent="0.2">
      <c r="A40" s="89">
        <v>2</v>
      </c>
      <c r="B40" s="104" t="s">
        <v>43</v>
      </c>
      <c r="C40" s="222" t="s">
        <v>45</v>
      </c>
      <c r="D40" s="222"/>
      <c r="E40" s="222"/>
      <c r="F40" s="105">
        <f>'1 1 Pol'!AE260</f>
        <v>0</v>
      </c>
      <c r="G40" s="106">
        <f>'1 1 Pol'!AF260</f>
        <v>0</v>
      </c>
      <c r="H40" s="106">
        <f>(F40*SazbaDPH1/100)+(G40*SazbaDPH2/100)</f>
        <v>0</v>
      </c>
      <c r="I40" s="106">
        <f>F40+G40+H40</f>
        <v>0</v>
      </c>
      <c r="J40" s="107" t="str">
        <f>IF(_xlfn.SINGLE(CenaCelkemVypocet)=0,"",I40/_xlfn.SINGLE(CenaCelkemVypocet)*100)</f>
        <v/>
      </c>
    </row>
    <row r="41" spans="1:10" ht="25.5" hidden="1" customHeight="1" x14ac:dyDescent="0.2">
      <c r="A41" s="89">
        <v>3</v>
      </c>
      <c r="B41" s="108" t="s">
        <v>43</v>
      </c>
      <c r="C41" s="221" t="s">
        <v>44</v>
      </c>
      <c r="D41" s="221"/>
      <c r="E41" s="221"/>
      <c r="F41" s="109">
        <f>'1 1 Pol'!AE260</f>
        <v>0</v>
      </c>
      <c r="G41" s="102">
        <f>'1 1 Pol'!AF260</f>
        <v>0</v>
      </c>
      <c r="H41" s="102">
        <f>(F41*SazbaDPH1/100)+(G41*SazbaDPH2/100)</f>
        <v>0</v>
      </c>
      <c r="I41" s="102">
        <f>F41+G41+H41</f>
        <v>0</v>
      </c>
      <c r="J41" s="103" t="str">
        <f>IF(_xlfn.SINGLE(CenaCelkemVypocet)=0,"",I41/_xlfn.SINGLE(CenaCelkemVypocet)*100)</f>
        <v/>
      </c>
    </row>
    <row r="42" spans="1:10" ht="25.5" hidden="1" customHeight="1" x14ac:dyDescent="0.2">
      <c r="A42" s="89"/>
      <c r="B42" s="223" t="s">
        <v>51</v>
      </c>
      <c r="C42" s="224"/>
      <c r="D42" s="224"/>
      <c r="E42" s="225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 t="s">
        <v>32</v>
      </c>
      <c r="H48" s="128" t="s">
        <v>33</v>
      </c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43</v>
      </c>
      <c r="C49" s="219" t="s">
        <v>55</v>
      </c>
      <c r="D49" s="220"/>
      <c r="E49" s="220"/>
      <c r="F49" s="135" t="s">
        <v>26</v>
      </c>
      <c r="G49" s="136">
        <f>'1 1 Pol'!I8</f>
        <v>0</v>
      </c>
      <c r="H49" s="136">
        <f>'1 1 Pol'!K8</f>
        <v>0</v>
      </c>
      <c r="I49" s="136">
        <f t="shared" ref="I49:I70" si="1">G49+H49</f>
        <v>0</v>
      </c>
      <c r="J49" s="133" t="str">
        <f>IF(I71=0,"",I49/I71*100)</f>
        <v/>
      </c>
    </row>
    <row r="50" spans="1:10" ht="36.75" customHeight="1" x14ac:dyDescent="0.2">
      <c r="A50" s="124"/>
      <c r="B50" s="129" t="s">
        <v>56</v>
      </c>
      <c r="C50" s="219" t="s">
        <v>57</v>
      </c>
      <c r="D50" s="220"/>
      <c r="E50" s="220"/>
      <c r="F50" s="135" t="s">
        <v>26</v>
      </c>
      <c r="G50" s="136">
        <f>'1 1 Pol'!I19</f>
        <v>0</v>
      </c>
      <c r="H50" s="136">
        <f>'1 1 Pol'!K19</f>
        <v>0</v>
      </c>
      <c r="I50" s="136">
        <f t="shared" si="1"/>
        <v>0</v>
      </c>
      <c r="J50" s="133" t="str">
        <f>IF(I71=0,"",I50/I71*100)</f>
        <v/>
      </c>
    </row>
    <row r="51" spans="1:10" ht="36.75" customHeight="1" x14ac:dyDescent="0.2">
      <c r="A51" s="124"/>
      <c r="B51" s="129" t="s">
        <v>58</v>
      </c>
      <c r="C51" s="219" t="s">
        <v>59</v>
      </c>
      <c r="D51" s="220"/>
      <c r="E51" s="220"/>
      <c r="F51" s="135" t="s">
        <v>26</v>
      </c>
      <c r="G51" s="136">
        <f>'1 1 Pol'!I25</f>
        <v>0</v>
      </c>
      <c r="H51" s="136">
        <f>'1 1 Pol'!K25</f>
        <v>0</v>
      </c>
      <c r="I51" s="136">
        <f t="shared" si="1"/>
        <v>0</v>
      </c>
      <c r="J51" s="133" t="str">
        <f>IF(I71=0,"",I51/I71*100)</f>
        <v/>
      </c>
    </row>
    <row r="52" spans="1:10" ht="36.75" customHeight="1" x14ac:dyDescent="0.2">
      <c r="A52" s="124"/>
      <c r="B52" s="129" t="s">
        <v>60</v>
      </c>
      <c r="C52" s="219" t="s">
        <v>61</v>
      </c>
      <c r="D52" s="220"/>
      <c r="E52" s="220"/>
      <c r="F52" s="135" t="s">
        <v>26</v>
      </c>
      <c r="G52" s="136">
        <f>'1 1 Pol'!I28</f>
        <v>0</v>
      </c>
      <c r="H52" s="136">
        <f>'1 1 Pol'!K28</f>
        <v>0</v>
      </c>
      <c r="I52" s="136">
        <f t="shared" si="1"/>
        <v>0</v>
      </c>
      <c r="J52" s="133" t="str">
        <f>IF(I71=0,"",I52/I71*100)</f>
        <v/>
      </c>
    </row>
    <row r="53" spans="1:10" ht="36.75" customHeight="1" x14ac:dyDescent="0.2">
      <c r="A53" s="124"/>
      <c r="B53" s="129" t="s">
        <v>62</v>
      </c>
      <c r="C53" s="219" t="s">
        <v>63</v>
      </c>
      <c r="D53" s="220"/>
      <c r="E53" s="220"/>
      <c r="F53" s="135" t="s">
        <v>26</v>
      </c>
      <c r="G53" s="136">
        <f>'1 1 Pol'!I41</f>
        <v>0</v>
      </c>
      <c r="H53" s="136">
        <f>'1 1 Pol'!K41</f>
        <v>0</v>
      </c>
      <c r="I53" s="136">
        <f t="shared" si="1"/>
        <v>0</v>
      </c>
      <c r="J53" s="133" t="str">
        <f>IF(I71=0,"",I53/I71*100)</f>
        <v/>
      </c>
    </row>
    <row r="54" spans="1:10" ht="36.75" customHeight="1" x14ac:dyDescent="0.2">
      <c r="A54" s="124"/>
      <c r="B54" s="129" t="s">
        <v>64</v>
      </c>
      <c r="C54" s="219" t="s">
        <v>65</v>
      </c>
      <c r="D54" s="220"/>
      <c r="E54" s="220"/>
      <c r="F54" s="135" t="s">
        <v>26</v>
      </c>
      <c r="G54" s="136">
        <f>'1 1 Pol'!I67</f>
        <v>0</v>
      </c>
      <c r="H54" s="136">
        <f>'1 1 Pol'!K67</f>
        <v>0</v>
      </c>
      <c r="I54" s="136">
        <f t="shared" si="1"/>
        <v>0</v>
      </c>
      <c r="J54" s="133" t="str">
        <f>IF(I71=0,"",I54/I71*100)</f>
        <v/>
      </c>
    </row>
    <row r="55" spans="1:10" ht="36.75" customHeight="1" x14ac:dyDescent="0.2">
      <c r="A55" s="124"/>
      <c r="B55" s="129" t="s">
        <v>66</v>
      </c>
      <c r="C55" s="219" t="s">
        <v>67</v>
      </c>
      <c r="D55" s="220"/>
      <c r="E55" s="220"/>
      <c r="F55" s="135" t="s">
        <v>26</v>
      </c>
      <c r="G55" s="136">
        <f>'1 1 Pol'!I73</f>
        <v>0</v>
      </c>
      <c r="H55" s="136">
        <f>'1 1 Pol'!K73</f>
        <v>0</v>
      </c>
      <c r="I55" s="136">
        <f t="shared" si="1"/>
        <v>0</v>
      </c>
      <c r="J55" s="133" t="str">
        <f>IF(I71=0,"",I55/I71*100)</f>
        <v/>
      </c>
    </row>
    <row r="56" spans="1:10" ht="36.75" customHeight="1" x14ac:dyDescent="0.2">
      <c r="A56" s="124"/>
      <c r="B56" s="129" t="s">
        <v>68</v>
      </c>
      <c r="C56" s="219" t="s">
        <v>69</v>
      </c>
      <c r="D56" s="220"/>
      <c r="E56" s="220"/>
      <c r="F56" s="135" t="s">
        <v>26</v>
      </c>
      <c r="G56" s="136">
        <f>'1 1 Pol'!I76</f>
        <v>0</v>
      </c>
      <c r="H56" s="136">
        <f>'1 1 Pol'!K76</f>
        <v>0</v>
      </c>
      <c r="I56" s="136">
        <f t="shared" si="1"/>
        <v>0</v>
      </c>
      <c r="J56" s="133" t="str">
        <f>IF(I71=0,"",I56/I71*100)</f>
        <v/>
      </c>
    </row>
    <row r="57" spans="1:10" ht="36.75" customHeight="1" x14ac:dyDescent="0.2">
      <c r="A57" s="124"/>
      <c r="B57" s="129" t="s">
        <v>70</v>
      </c>
      <c r="C57" s="219" t="s">
        <v>71</v>
      </c>
      <c r="D57" s="220"/>
      <c r="E57" s="220"/>
      <c r="F57" s="135" t="s">
        <v>26</v>
      </c>
      <c r="G57" s="136">
        <f>'1 1 Pol'!I83</f>
        <v>0</v>
      </c>
      <c r="H57" s="136">
        <f>'1 1 Pol'!K83</f>
        <v>0</v>
      </c>
      <c r="I57" s="136">
        <f t="shared" si="1"/>
        <v>0</v>
      </c>
      <c r="J57" s="133" t="str">
        <f>IF(I71=0,"",I57/I71*100)</f>
        <v/>
      </c>
    </row>
    <row r="58" spans="1:10" ht="36.75" customHeight="1" x14ac:dyDescent="0.2">
      <c r="A58" s="124"/>
      <c r="B58" s="129" t="s">
        <v>72</v>
      </c>
      <c r="C58" s="219" t="s">
        <v>73</v>
      </c>
      <c r="D58" s="220"/>
      <c r="E58" s="220"/>
      <c r="F58" s="135" t="s">
        <v>26</v>
      </c>
      <c r="G58" s="136">
        <f>'1 1 Pol'!I89</f>
        <v>0</v>
      </c>
      <c r="H58" s="136">
        <f>'1 1 Pol'!K89</f>
        <v>0</v>
      </c>
      <c r="I58" s="136">
        <f t="shared" si="1"/>
        <v>0</v>
      </c>
      <c r="J58" s="133" t="str">
        <f>IF(I71=0,"",I58/I71*100)</f>
        <v/>
      </c>
    </row>
    <row r="59" spans="1:10" ht="36.75" customHeight="1" x14ac:dyDescent="0.2">
      <c r="A59" s="124"/>
      <c r="B59" s="129" t="s">
        <v>74</v>
      </c>
      <c r="C59" s="219" t="s">
        <v>75</v>
      </c>
      <c r="D59" s="220"/>
      <c r="E59" s="220"/>
      <c r="F59" s="135" t="s">
        <v>26</v>
      </c>
      <c r="G59" s="136">
        <f>'1 1 Pol'!I96</f>
        <v>0</v>
      </c>
      <c r="H59" s="136">
        <f>'1 1 Pol'!K96</f>
        <v>0</v>
      </c>
      <c r="I59" s="136">
        <f t="shared" si="1"/>
        <v>0</v>
      </c>
      <c r="J59" s="133" t="str">
        <f>IF(I71=0,"",I59/I71*100)</f>
        <v/>
      </c>
    </row>
    <row r="60" spans="1:10" ht="36.75" customHeight="1" x14ac:dyDescent="0.2">
      <c r="A60" s="124"/>
      <c r="B60" s="129" t="s">
        <v>76</v>
      </c>
      <c r="C60" s="219" t="s">
        <v>77</v>
      </c>
      <c r="D60" s="220"/>
      <c r="E60" s="220"/>
      <c r="F60" s="135" t="s">
        <v>27</v>
      </c>
      <c r="G60" s="136">
        <f>'1 1 Pol'!I99</f>
        <v>0</v>
      </c>
      <c r="H60" s="136">
        <f>'1 1 Pol'!K99</f>
        <v>0</v>
      </c>
      <c r="I60" s="136">
        <f t="shared" si="1"/>
        <v>0</v>
      </c>
      <c r="J60" s="133" t="str">
        <f>IF(I71=0,"",I60/I71*100)</f>
        <v/>
      </c>
    </row>
    <row r="61" spans="1:10" ht="36.75" customHeight="1" x14ac:dyDescent="0.2">
      <c r="A61" s="124"/>
      <c r="B61" s="129" t="s">
        <v>78</v>
      </c>
      <c r="C61" s="219" t="s">
        <v>79</v>
      </c>
      <c r="D61" s="220"/>
      <c r="E61" s="220"/>
      <c r="F61" s="135" t="s">
        <v>27</v>
      </c>
      <c r="G61" s="136">
        <f>'1 1 Pol'!I113</f>
        <v>0</v>
      </c>
      <c r="H61" s="136">
        <f>'1 1 Pol'!K113</f>
        <v>0</v>
      </c>
      <c r="I61" s="136">
        <f t="shared" si="1"/>
        <v>0</v>
      </c>
      <c r="J61" s="133" t="str">
        <f>IF(I71=0,"",I61/I71*100)</f>
        <v/>
      </c>
    </row>
    <row r="62" spans="1:10" ht="36.75" customHeight="1" x14ac:dyDescent="0.2">
      <c r="A62" s="124"/>
      <c r="B62" s="129" t="s">
        <v>80</v>
      </c>
      <c r="C62" s="219" t="s">
        <v>81</v>
      </c>
      <c r="D62" s="220"/>
      <c r="E62" s="220"/>
      <c r="F62" s="135" t="s">
        <v>27</v>
      </c>
      <c r="G62" s="136">
        <f>'1 1 Pol'!I144</f>
        <v>0</v>
      </c>
      <c r="H62" s="136">
        <f>'1 1 Pol'!K144</f>
        <v>0</v>
      </c>
      <c r="I62" s="136">
        <f t="shared" si="1"/>
        <v>0</v>
      </c>
      <c r="J62" s="133" t="str">
        <f>IF(I71=0,"",I62/I71*100)</f>
        <v/>
      </c>
    </row>
    <row r="63" spans="1:10" ht="36.75" customHeight="1" x14ac:dyDescent="0.2">
      <c r="A63" s="124"/>
      <c r="B63" s="129" t="s">
        <v>82</v>
      </c>
      <c r="C63" s="219" t="s">
        <v>83</v>
      </c>
      <c r="D63" s="220"/>
      <c r="E63" s="220"/>
      <c r="F63" s="135" t="s">
        <v>27</v>
      </c>
      <c r="G63" s="136">
        <f>'1 1 Pol'!I163</f>
        <v>0</v>
      </c>
      <c r="H63" s="136">
        <f>'1 1 Pol'!K163</f>
        <v>0</v>
      </c>
      <c r="I63" s="136">
        <f t="shared" si="1"/>
        <v>0</v>
      </c>
      <c r="J63" s="133" t="str">
        <f>IF(I71=0,"",I63/I71*100)</f>
        <v/>
      </c>
    </row>
    <row r="64" spans="1:10" ht="36.75" customHeight="1" x14ac:dyDescent="0.2">
      <c r="A64" s="124"/>
      <c r="B64" s="129" t="s">
        <v>84</v>
      </c>
      <c r="C64" s="219" t="s">
        <v>85</v>
      </c>
      <c r="D64" s="220"/>
      <c r="E64" s="220"/>
      <c r="F64" s="135" t="s">
        <v>27</v>
      </c>
      <c r="G64" s="136">
        <f>'1 1 Pol'!I170</f>
        <v>0</v>
      </c>
      <c r="H64" s="136">
        <f>'1 1 Pol'!K170</f>
        <v>0</v>
      </c>
      <c r="I64" s="136">
        <f t="shared" si="1"/>
        <v>0</v>
      </c>
      <c r="J64" s="133" t="str">
        <f>IF(I71=0,"",I64/I71*100)</f>
        <v/>
      </c>
    </row>
    <row r="65" spans="1:10" ht="36.75" customHeight="1" x14ac:dyDescent="0.2">
      <c r="A65" s="124"/>
      <c r="B65" s="129" t="s">
        <v>86</v>
      </c>
      <c r="C65" s="219" t="s">
        <v>87</v>
      </c>
      <c r="D65" s="220"/>
      <c r="E65" s="220"/>
      <c r="F65" s="135" t="s">
        <v>27</v>
      </c>
      <c r="G65" s="136">
        <f>'1 1 Pol'!I175</f>
        <v>0</v>
      </c>
      <c r="H65" s="136">
        <f>'1 1 Pol'!K175</f>
        <v>0</v>
      </c>
      <c r="I65" s="136">
        <f t="shared" si="1"/>
        <v>0</v>
      </c>
      <c r="J65" s="133" t="str">
        <f>IF(I71=0,"",I65/I71*100)</f>
        <v/>
      </c>
    </row>
    <row r="66" spans="1:10" ht="36.75" customHeight="1" x14ac:dyDescent="0.2">
      <c r="A66" s="124"/>
      <c r="B66" s="129" t="s">
        <v>88</v>
      </c>
      <c r="C66" s="219" t="s">
        <v>89</v>
      </c>
      <c r="D66" s="220"/>
      <c r="E66" s="220"/>
      <c r="F66" s="135" t="s">
        <v>27</v>
      </c>
      <c r="G66" s="136">
        <f>'1 1 Pol'!I194</f>
        <v>0</v>
      </c>
      <c r="H66" s="136">
        <f>'1 1 Pol'!K194</f>
        <v>0</v>
      </c>
      <c r="I66" s="136">
        <f t="shared" si="1"/>
        <v>0</v>
      </c>
      <c r="J66" s="133" t="str">
        <f>IF(I71=0,"",I66/I71*100)</f>
        <v/>
      </c>
    </row>
    <row r="67" spans="1:10" ht="36.75" customHeight="1" x14ac:dyDescent="0.2">
      <c r="A67" s="124"/>
      <c r="B67" s="129" t="s">
        <v>90</v>
      </c>
      <c r="C67" s="219" t="s">
        <v>91</v>
      </c>
      <c r="D67" s="220"/>
      <c r="E67" s="220"/>
      <c r="F67" s="135" t="s">
        <v>27</v>
      </c>
      <c r="G67" s="136">
        <f>'1 1 Pol'!I207</f>
        <v>0</v>
      </c>
      <c r="H67" s="136">
        <f>'1 1 Pol'!K207</f>
        <v>0</v>
      </c>
      <c r="I67" s="136">
        <f t="shared" si="1"/>
        <v>0</v>
      </c>
      <c r="J67" s="133" t="str">
        <f>IF(I71=0,"",I67/I71*100)</f>
        <v/>
      </c>
    </row>
    <row r="68" spans="1:10" ht="36.75" customHeight="1" x14ac:dyDescent="0.2">
      <c r="A68" s="124"/>
      <c r="B68" s="129" t="s">
        <v>92</v>
      </c>
      <c r="C68" s="219" t="s">
        <v>93</v>
      </c>
      <c r="D68" s="220"/>
      <c r="E68" s="220"/>
      <c r="F68" s="135" t="s">
        <v>94</v>
      </c>
      <c r="G68" s="136">
        <f>'1 1 Pol'!I232</f>
        <v>0</v>
      </c>
      <c r="H68" s="136">
        <f>'1 1 Pol'!K232</f>
        <v>0</v>
      </c>
      <c r="I68" s="136">
        <f t="shared" si="1"/>
        <v>0</v>
      </c>
      <c r="J68" s="133" t="str">
        <f>IF(I71=0,"",I68/I71*100)</f>
        <v/>
      </c>
    </row>
    <row r="69" spans="1:10" ht="36.75" customHeight="1" x14ac:dyDescent="0.2">
      <c r="A69" s="124"/>
      <c r="B69" s="129" t="s">
        <v>95</v>
      </c>
      <c r="C69" s="219" t="s">
        <v>29</v>
      </c>
      <c r="D69" s="220"/>
      <c r="E69" s="220"/>
      <c r="F69" s="135" t="s">
        <v>95</v>
      </c>
      <c r="G69" s="136">
        <f>'1 1 Pol'!I252</f>
        <v>0</v>
      </c>
      <c r="H69" s="136">
        <f>'1 1 Pol'!K252</f>
        <v>0</v>
      </c>
      <c r="I69" s="136">
        <f t="shared" si="1"/>
        <v>0</v>
      </c>
      <c r="J69" s="133" t="str">
        <f>IF(I71=0,"",I69/I71*100)</f>
        <v/>
      </c>
    </row>
    <row r="70" spans="1:10" ht="36.75" customHeight="1" x14ac:dyDescent="0.2">
      <c r="A70" s="124"/>
      <c r="B70" s="129" t="s">
        <v>96</v>
      </c>
      <c r="C70" s="219" t="s">
        <v>30</v>
      </c>
      <c r="D70" s="220"/>
      <c r="E70" s="220"/>
      <c r="F70" s="135" t="s">
        <v>96</v>
      </c>
      <c r="G70" s="136">
        <f>'1 1 Pol'!I255</f>
        <v>0</v>
      </c>
      <c r="H70" s="136">
        <f>'1 1 Pol'!K255</f>
        <v>0</v>
      </c>
      <c r="I70" s="136">
        <f t="shared" si="1"/>
        <v>0</v>
      </c>
      <c r="J70" s="133" t="str">
        <f>IF(I71=0,"",I70/I71*100)</f>
        <v/>
      </c>
    </row>
    <row r="71" spans="1:10" ht="25.5" customHeight="1" x14ac:dyDescent="0.2">
      <c r="A71" s="125"/>
      <c r="B71" s="130" t="s">
        <v>1</v>
      </c>
      <c r="C71" s="131"/>
      <c r="D71" s="132"/>
      <c r="E71" s="132"/>
      <c r="F71" s="137"/>
      <c r="G71" s="138">
        <f>SUM(G49:G70)</f>
        <v>0</v>
      </c>
      <c r="H71" s="138">
        <f>SUM(H49:H70)</f>
        <v>0</v>
      </c>
      <c r="I71" s="138">
        <f>SUM(I49:I70)</f>
        <v>0</v>
      </c>
      <c r="J71" s="134">
        <f>SUM(J49:J70)</f>
        <v>0</v>
      </c>
    </row>
    <row r="72" spans="1:10" x14ac:dyDescent="0.2">
      <c r="F72" s="87"/>
      <c r="G72" s="87"/>
      <c r="H72" s="87"/>
      <c r="I72" s="87"/>
      <c r="J72" s="88"/>
    </row>
    <row r="73" spans="1:10" x14ac:dyDescent="0.2">
      <c r="F73" s="87"/>
      <c r="G73" s="87"/>
      <c r="H73" s="87"/>
      <c r="I73" s="87"/>
      <c r="J73" s="88"/>
    </row>
    <row r="74" spans="1:10" x14ac:dyDescent="0.2">
      <c r="F74" s="87"/>
      <c r="G74" s="87"/>
      <c r="H74" s="87"/>
      <c r="I74" s="87"/>
      <c r="J74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71" t="s">
        <v>7</v>
      </c>
      <c r="B1" s="271"/>
      <c r="C1" s="272"/>
      <c r="D1" s="271"/>
      <c r="E1" s="271"/>
      <c r="F1" s="271"/>
      <c r="G1" s="271"/>
    </row>
    <row r="2" spans="1:7" ht="24.95" customHeight="1" x14ac:dyDescent="0.2">
      <c r="A2" s="50" t="s">
        <v>8</v>
      </c>
      <c r="B2" s="49"/>
      <c r="C2" s="273"/>
      <c r="D2" s="273"/>
      <c r="E2" s="273"/>
      <c r="F2" s="273"/>
      <c r="G2" s="274"/>
    </row>
    <row r="3" spans="1:7" ht="24.95" customHeight="1" x14ac:dyDescent="0.2">
      <c r="A3" s="50" t="s">
        <v>9</v>
      </c>
      <c r="B3" s="49"/>
      <c r="C3" s="273"/>
      <c r="D3" s="273"/>
      <c r="E3" s="273"/>
      <c r="F3" s="273"/>
      <c r="G3" s="274"/>
    </row>
    <row r="4" spans="1:7" ht="24.95" customHeight="1" x14ac:dyDescent="0.2">
      <c r="A4" s="50" t="s">
        <v>10</v>
      </c>
      <c r="B4" s="49"/>
      <c r="C4" s="273"/>
      <c r="D4" s="273"/>
      <c r="E4" s="273"/>
      <c r="F4" s="273"/>
      <c r="G4" s="274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15CFF-095B-420F-9236-BD8CA47D5280}">
  <sheetPr>
    <outlinePr summaryBelow="0"/>
  </sheetPr>
  <dimension ref="A1:BH5002"/>
  <sheetViews>
    <sheetView tabSelected="1" topLeftCell="A181" zoomScale="130" zoomScaleNormal="130" workbookViewId="0">
      <pane xSplit="1" topLeftCell="B1" activePane="topRight" state="frozen"/>
      <selection activeCell="A8" sqref="A8"/>
      <selection pane="topRight" activeCell="C228" sqref="C228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12" max="13" width="0" hidden="1" customWidth="1"/>
    <col min="1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87" t="s">
        <v>7</v>
      </c>
      <c r="B1" s="287"/>
      <c r="C1" s="287"/>
      <c r="D1" s="287"/>
      <c r="E1" s="287"/>
      <c r="F1" s="287"/>
      <c r="G1" s="287"/>
      <c r="AG1" t="s">
        <v>97</v>
      </c>
    </row>
    <row r="2" spans="1:60" ht="25.15" customHeight="1" x14ac:dyDescent="0.2">
      <c r="A2" s="140" t="s">
        <v>8</v>
      </c>
      <c r="B2" s="49" t="s">
        <v>48</v>
      </c>
      <c r="C2" s="288" t="s">
        <v>49</v>
      </c>
      <c r="D2" s="289"/>
      <c r="E2" s="289"/>
      <c r="F2" s="289"/>
      <c r="G2" s="290"/>
      <c r="AG2" t="s">
        <v>98</v>
      </c>
    </row>
    <row r="3" spans="1:60" ht="25.15" customHeight="1" x14ac:dyDescent="0.2">
      <c r="A3" s="140" t="s">
        <v>9</v>
      </c>
      <c r="B3" s="49" t="s">
        <v>43</v>
      </c>
      <c r="C3" s="288" t="s">
        <v>45</v>
      </c>
      <c r="D3" s="289"/>
      <c r="E3" s="289"/>
      <c r="F3" s="289"/>
      <c r="G3" s="290"/>
      <c r="AC3" s="122" t="s">
        <v>98</v>
      </c>
      <c r="AG3" t="s">
        <v>99</v>
      </c>
    </row>
    <row r="4" spans="1:60" ht="25.15" customHeight="1" x14ac:dyDescent="0.2">
      <c r="A4" s="141" t="s">
        <v>10</v>
      </c>
      <c r="B4" s="142" t="s">
        <v>43</v>
      </c>
      <c r="C4" s="291" t="s">
        <v>44</v>
      </c>
      <c r="D4" s="292"/>
      <c r="E4" s="292"/>
      <c r="F4" s="292"/>
      <c r="G4" s="293"/>
      <c r="AG4" t="s">
        <v>100</v>
      </c>
    </row>
    <row r="5" spans="1:60" x14ac:dyDescent="0.2">
      <c r="D5" s="10"/>
    </row>
    <row r="6" spans="1:60" ht="38.25" x14ac:dyDescent="0.2">
      <c r="A6" s="144" t="s">
        <v>101</v>
      </c>
      <c r="B6" s="146" t="s">
        <v>102</v>
      </c>
      <c r="C6" s="146" t="s">
        <v>103</v>
      </c>
      <c r="D6" s="145" t="s">
        <v>104</v>
      </c>
      <c r="E6" s="144" t="s">
        <v>105</v>
      </c>
      <c r="F6" s="143" t="s">
        <v>106</v>
      </c>
      <c r="G6" s="144" t="s">
        <v>31</v>
      </c>
      <c r="H6" s="147" t="s">
        <v>32</v>
      </c>
      <c r="I6" s="147" t="s">
        <v>107</v>
      </c>
      <c r="J6" s="147" t="s">
        <v>33</v>
      </c>
      <c r="K6" s="147" t="s">
        <v>108</v>
      </c>
      <c r="L6" s="147" t="s">
        <v>109</v>
      </c>
      <c r="M6" s="147" t="s">
        <v>110</v>
      </c>
      <c r="N6" s="147" t="s">
        <v>111</v>
      </c>
      <c r="O6" s="147" t="s">
        <v>112</v>
      </c>
      <c r="P6" s="147" t="s">
        <v>113</v>
      </c>
      <c r="Q6" s="147" t="s">
        <v>114</v>
      </c>
      <c r="R6" s="147" t="s">
        <v>115</v>
      </c>
      <c r="S6" s="147" t="s">
        <v>116</v>
      </c>
      <c r="T6" s="147" t="s">
        <v>117</v>
      </c>
      <c r="U6" s="147" t="s">
        <v>118</v>
      </c>
      <c r="V6" s="147" t="s">
        <v>119</v>
      </c>
      <c r="W6" s="147" t="s">
        <v>120</v>
      </c>
      <c r="X6" s="147" t="s">
        <v>121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3" t="s">
        <v>122</v>
      </c>
      <c r="B8" s="164" t="s">
        <v>43</v>
      </c>
      <c r="C8" s="185" t="s">
        <v>55</v>
      </c>
      <c r="D8" s="165"/>
      <c r="E8" s="166"/>
      <c r="F8" s="167"/>
      <c r="G8" s="167">
        <f>SUMIF(AG9:AG18,"&lt;&gt;NOR",G9:G18)</f>
        <v>0</v>
      </c>
      <c r="H8" s="167"/>
      <c r="I8" s="167">
        <f>SUM(I9:I18)</f>
        <v>0</v>
      </c>
      <c r="J8" s="167"/>
      <c r="K8" s="167">
        <f>SUM(K9:K18)</f>
        <v>0</v>
      </c>
      <c r="L8" s="167"/>
      <c r="M8" s="167">
        <f>SUM(M9:M18)</f>
        <v>0</v>
      </c>
      <c r="N8" s="167"/>
      <c r="O8" s="167">
        <f>SUM(O9:O18)</f>
        <v>0</v>
      </c>
      <c r="P8" s="167"/>
      <c r="Q8" s="168">
        <f>SUM(Q9:Q18)</f>
        <v>0</v>
      </c>
      <c r="R8" s="162"/>
      <c r="S8" s="162"/>
      <c r="T8" s="162"/>
      <c r="U8" s="162"/>
      <c r="V8" s="162">
        <f>SUM(V9:V18)</f>
        <v>11.09</v>
      </c>
      <c r="W8" s="162"/>
      <c r="X8" s="162"/>
      <c r="AG8" t="s">
        <v>123</v>
      </c>
    </row>
    <row r="9" spans="1:60" outlineLevel="1" x14ac:dyDescent="0.2">
      <c r="A9" s="169">
        <v>1</v>
      </c>
      <c r="B9" s="170" t="s">
        <v>124</v>
      </c>
      <c r="C9" s="186" t="s">
        <v>125</v>
      </c>
      <c r="D9" s="171" t="s">
        <v>126</v>
      </c>
      <c r="E9" s="172">
        <v>7.4056199999999999</v>
      </c>
      <c r="F9" s="173">
        <f>H9+J9</f>
        <v>0</v>
      </c>
      <c r="G9" s="173">
        <f>ROUND(E9*F9,2)</f>
        <v>0</v>
      </c>
      <c r="H9" s="174"/>
      <c r="I9" s="173">
        <f>ROUND(E9*H9,2)</f>
        <v>0</v>
      </c>
      <c r="J9" s="174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5">
        <f>ROUND(E9*P9,2)</f>
        <v>0</v>
      </c>
      <c r="R9" s="158"/>
      <c r="S9" s="158" t="s">
        <v>127</v>
      </c>
      <c r="T9" s="158" t="s">
        <v>128</v>
      </c>
      <c r="U9" s="158">
        <v>0.36799999999999999</v>
      </c>
      <c r="V9" s="158">
        <f>ROUND(E9*U9,2)</f>
        <v>2.73</v>
      </c>
      <c r="W9" s="158"/>
      <c r="X9" s="158" t="s">
        <v>129</v>
      </c>
      <c r="Y9" s="148"/>
      <c r="Z9" s="148"/>
      <c r="AA9" s="148"/>
      <c r="AB9" s="148"/>
      <c r="AC9" s="148"/>
      <c r="AD9" s="148"/>
      <c r="AE9" s="148"/>
      <c r="AF9" s="148"/>
      <c r="AG9" s="148" t="s">
        <v>130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7" t="s">
        <v>131</v>
      </c>
      <c r="D10" s="160"/>
      <c r="E10" s="161">
        <v>7.4056300000000004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132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9">
        <v>2</v>
      </c>
      <c r="B11" s="170" t="s">
        <v>133</v>
      </c>
      <c r="C11" s="186" t="s">
        <v>134</v>
      </c>
      <c r="D11" s="171" t="s">
        <v>126</v>
      </c>
      <c r="E11" s="172">
        <v>7.4056199999999999</v>
      </c>
      <c r="F11" s="173">
        <f>H11+J11</f>
        <v>0</v>
      </c>
      <c r="G11" s="173">
        <f>ROUND(E11*F11,2)</f>
        <v>0</v>
      </c>
      <c r="H11" s="174"/>
      <c r="I11" s="173">
        <f>ROUND(E11*H11,2)</f>
        <v>0</v>
      </c>
      <c r="J11" s="174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</v>
      </c>
      <c r="Q11" s="175">
        <f>ROUND(E11*P11,2)</f>
        <v>0</v>
      </c>
      <c r="R11" s="158"/>
      <c r="S11" s="158" t="s">
        <v>127</v>
      </c>
      <c r="T11" s="158" t="s">
        <v>128</v>
      </c>
      <c r="U11" s="158">
        <v>5.8000000000000003E-2</v>
      </c>
      <c r="V11" s="158">
        <f>ROUND(E11*U11,2)</f>
        <v>0.43</v>
      </c>
      <c r="W11" s="158"/>
      <c r="X11" s="158" t="s">
        <v>129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130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7" t="s">
        <v>131</v>
      </c>
      <c r="D12" s="160"/>
      <c r="E12" s="161">
        <v>7.4056300000000004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132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9">
        <v>3</v>
      </c>
      <c r="B13" s="170" t="s">
        <v>135</v>
      </c>
      <c r="C13" s="186" t="s">
        <v>136</v>
      </c>
      <c r="D13" s="171" t="s">
        <v>126</v>
      </c>
      <c r="E13" s="172">
        <v>7.4056199999999999</v>
      </c>
      <c r="F13" s="173">
        <f>H13+J13</f>
        <v>0</v>
      </c>
      <c r="G13" s="173">
        <f>ROUND(E13*F13,2)</f>
        <v>0</v>
      </c>
      <c r="H13" s="174"/>
      <c r="I13" s="173">
        <f>ROUND(E13*H13,2)</f>
        <v>0</v>
      </c>
      <c r="J13" s="174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</v>
      </c>
      <c r="Q13" s="175">
        <f>ROUND(E13*P13,2)</f>
        <v>0</v>
      </c>
      <c r="R13" s="158"/>
      <c r="S13" s="158" t="s">
        <v>127</v>
      </c>
      <c r="T13" s="158" t="s">
        <v>128</v>
      </c>
      <c r="U13" s="158">
        <v>0.34499999999999997</v>
      </c>
      <c r="V13" s="158">
        <f>ROUND(E13*U13,2)</f>
        <v>2.5499999999999998</v>
      </c>
      <c r="W13" s="158"/>
      <c r="X13" s="158" t="s">
        <v>129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130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7" t="s">
        <v>131</v>
      </c>
      <c r="D14" s="160"/>
      <c r="E14" s="161">
        <v>7.4056300000000004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8"/>
      <c r="Z14" s="148"/>
      <c r="AA14" s="148"/>
      <c r="AB14" s="148"/>
      <c r="AC14" s="148"/>
      <c r="AD14" s="148"/>
      <c r="AE14" s="148"/>
      <c r="AF14" s="148"/>
      <c r="AG14" s="148" t="s">
        <v>132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9">
        <v>4</v>
      </c>
      <c r="B15" s="170" t="s">
        <v>137</v>
      </c>
      <c r="C15" s="186" t="s">
        <v>138</v>
      </c>
      <c r="D15" s="171" t="s">
        <v>126</v>
      </c>
      <c r="E15" s="172">
        <v>7.4056199999999999</v>
      </c>
      <c r="F15" s="173">
        <f>H15+J15</f>
        <v>0</v>
      </c>
      <c r="G15" s="173">
        <f>ROUND(E15*F15,2)</f>
        <v>0</v>
      </c>
      <c r="H15" s="174"/>
      <c r="I15" s="173">
        <f>ROUND(E15*H15,2)</f>
        <v>0</v>
      </c>
      <c r="J15" s="174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</v>
      </c>
      <c r="Q15" s="175">
        <f>ROUND(E15*P15,2)</f>
        <v>0</v>
      </c>
      <c r="R15" s="158"/>
      <c r="S15" s="158" t="s">
        <v>127</v>
      </c>
      <c r="T15" s="158" t="s">
        <v>128</v>
      </c>
      <c r="U15" s="158">
        <v>7.3999999999999996E-2</v>
      </c>
      <c r="V15" s="158">
        <f>ROUND(E15*U15,2)</f>
        <v>0.55000000000000004</v>
      </c>
      <c r="W15" s="158"/>
      <c r="X15" s="158" t="s">
        <v>129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139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7" t="s">
        <v>131</v>
      </c>
      <c r="D16" s="160"/>
      <c r="E16" s="161">
        <v>7.4056300000000004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8"/>
      <c r="Z16" s="148"/>
      <c r="AA16" s="148"/>
      <c r="AB16" s="148"/>
      <c r="AC16" s="148"/>
      <c r="AD16" s="148"/>
      <c r="AE16" s="148"/>
      <c r="AF16" s="148"/>
      <c r="AG16" s="148" t="s">
        <v>132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9">
        <v>5</v>
      </c>
      <c r="B17" s="170" t="s">
        <v>140</v>
      </c>
      <c r="C17" s="186" t="s">
        <v>141</v>
      </c>
      <c r="D17" s="171" t="s">
        <v>126</v>
      </c>
      <c r="E17" s="172">
        <v>7.4056199999999999</v>
      </c>
      <c r="F17" s="173">
        <f>H17+J17</f>
        <v>0</v>
      </c>
      <c r="G17" s="173">
        <f>ROUND(E17*F17,2)</f>
        <v>0</v>
      </c>
      <c r="H17" s="174"/>
      <c r="I17" s="173">
        <f>ROUND(E17*H17,2)</f>
        <v>0</v>
      </c>
      <c r="J17" s="174"/>
      <c r="K17" s="173">
        <f>ROUND(E17*J17,2)</f>
        <v>0</v>
      </c>
      <c r="L17" s="173">
        <v>21</v>
      </c>
      <c r="M17" s="173">
        <f>G17*(1+L17/100)</f>
        <v>0</v>
      </c>
      <c r="N17" s="173">
        <v>0</v>
      </c>
      <c r="O17" s="173">
        <f>ROUND(E17*N17,2)</f>
        <v>0</v>
      </c>
      <c r="P17" s="173">
        <v>0</v>
      </c>
      <c r="Q17" s="175">
        <f>ROUND(E17*P17,2)</f>
        <v>0</v>
      </c>
      <c r="R17" s="158"/>
      <c r="S17" s="158" t="s">
        <v>127</v>
      </c>
      <c r="T17" s="158" t="s">
        <v>128</v>
      </c>
      <c r="U17" s="158">
        <v>0.65200000000000002</v>
      </c>
      <c r="V17" s="158">
        <f>ROUND(E17*U17,2)</f>
        <v>4.83</v>
      </c>
      <c r="W17" s="158"/>
      <c r="X17" s="158" t="s">
        <v>129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130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87" t="s">
        <v>131</v>
      </c>
      <c r="D18" s="160"/>
      <c r="E18" s="161">
        <v>7.4056300000000004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8"/>
      <c r="Z18" s="148"/>
      <c r="AA18" s="148"/>
      <c r="AB18" s="148"/>
      <c r="AC18" s="148"/>
      <c r="AD18" s="148"/>
      <c r="AE18" s="148"/>
      <c r="AF18" s="148"/>
      <c r="AG18" s="148" t="s">
        <v>132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">
      <c r="A19" s="163" t="s">
        <v>122</v>
      </c>
      <c r="B19" s="164" t="s">
        <v>56</v>
      </c>
      <c r="C19" s="185" t="s">
        <v>57</v>
      </c>
      <c r="D19" s="165"/>
      <c r="E19" s="166"/>
      <c r="F19" s="167"/>
      <c r="G19" s="167">
        <f>SUMIF(AG20:AG24,"&lt;&gt;NOR",G20:G24)</f>
        <v>0</v>
      </c>
      <c r="H19" s="167"/>
      <c r="I19" s="167">
        <f>SUM(I20:I24)</f>
        <v>0</v>
      </c>
      <c r="J19" s="167"/>
      <c r="K19" s="167">
        <f>SUM(K20:K24)</f>
        <v>0</v>
      </c>
      <c r="L19" s="167"/>
      <c r="M19" s="167">
        <f>SUM(M20:M24)</f>
        <v>0</v>
      </c>
      <c r="N19" s="167"/>
      <c r="O19" s="167">
        <f>SUM(O20:O24)</f>
        <v>2.13</v>
      </c>
      <c r="P19" s="167"/>
      <c r="Q19" s="168">
        <f>SUM(Q20:Q24)</f>
        <v>0</v>
      </c>
      <c r="R19" s="162"/>
      <c r="S19" s="162"/>
      <c r="T19" s="162"/>
      <c r="U19" s="162"/>
      <c r="V19" s="162">
        <f>SUM(V20:V24)</f>
        <v>0.92</v>
      </c>
      <c r="W19" s="162"/>
      <c r="X19" s="162"/>
      <c r="AG19" t="s">
        <v>123</v>
      </c>
    </row>
    <row r="20" spans="1:60" outlineLevel="1" x14ac:dyDescent="0.2">
      <c r="A20" s="169">
        <v>6</v>
      </c>
      <c r="B20" s="170" t="s">
        <v>142</v>
      </c>
      <c r="C20" s="186" t="s">
        <v>143</v>
      </c>
      <c r="D20" s="171" t="s">
        <v>126</v>
      </c>
      <c r="E20" s="172">
        <v>0.83640000000000003</v>
      </c>
      <c r="F20" s="173">
        <f>H20+J20</f>
        <v>0</v>
      </c>
      <c r="G20" s="173">
        <f>ROUND(E20*F20,2)</f>
        <v>0</v>
      </c>
      <c r="H20" s="174"/>
      <c r="I20" s="173">
        <f>ROUND(E20*H20,2)</f>
        <v>0</v>
      </c>
      <c r="J20" s="174"/>
      <c r="K20" s="173">
        <f>ROUND(E20*J20,2)</f>
        <v>0</v>
      </c>
      <c r="L20" s="173">
        <v>21</v>
      </c>
      <c r="M20" s="173">
        <f>G20*(1+L20/100)</f>
        <v>0</v>
      </c>
      <c r="N20" s="173">
        <v>2.5249999999999999</v>
      </c>
      <c r="O20" s="173">
        <f>ROUND(E20*N20,2)</f>
        <v>2.11</v>
      </c>
      <c r="P20" s="173">
        <v>0</v>
      </c>
      <c r="Q20" s="175">
        <f>ROUND(E20*P20,2)</f>
        <v>0</v>
      </c>
      <c r="R20" s="158"/>
      <c r="S20" s="158" t="s">
        <v>127</v>
      </c>
      <c r="T20" s="158" t="s">
        <v>128</v>
      </c>
      <c r="U20" s="158">
        <v>0.47699999999999998</v>
      </c>
      <c r="V20" s="158">
        <f>ROUND(E20*U20,2)</f>
        <v>0.4</v>
      </c>
      <c r="W20" s="158"/>
      <c r="X20" s="158" t="s">
        <v>129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130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7" t="s">
        <v>144</v>
      </c>
      <c r="D21" s="160"/>
      <c r="E21" s="161">
        <v>0.83640000000000003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8"/>
      <c r="Z21" s="148"/>
      <c r="AA21" s="148"/>
      <c r="AB21" s="148"/>
      <c r="AC21" s="148"/>
      <c r="AD21" s="148"/>
      <c r="AE21" s="148"/>
      <c r="AF21" s="148"/>
      <c r="AG21" s="148" t="s">
        <v>132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9">
        <v>7</v>
      </c>
      <c r="B22" s="170" t="s">
        <v>145</v>
      </c>
      <c r="C22" s="186" t="s">
        <v>146</v>
      </c>
      <c r="D22" s="171" t="s">
        <v>147</v>
      </c>
      <c r="E22" s="172">
        <v>2.2190000000000001E-2</v>
      </c>
      <c r="F22" s="173">
        <f>H22+J22</f>
        <v>0</v>
      </c>
      <c r="G22" s="173">
        <f>ROUND(E22*F22,2)</f>
        <v>0</v>
      </c>
      <c r="H22" s="174"/>
      <c r="I22" s="173">
        <f>ROUND(E22*H22,2)</f>
        <v>0</v>
      </c>
      <c r="J22" s="174"/>
      <c r="K22" s="173">
        <f>ROUND(E22*J22,2)</f>
        <v>0</v>
      </c>
      <c r="L22" s="173">
        <v>21</v>
      </c>
      <c r="M22" s="173">
        <f>G22*(1+L22/100)</f>
        <v>0</v>
      </c>
      <c r="N22" s="173">
        <v>1.0211600000000001</v>
      </c>
      <c r="O22" s="173">
        <f>ROUND(E22*N22,2)</f>
        <v>0.02</v>
      </c>
      <c r="P22" s="173">
        <v>0</v>
      </c>
      <c r="Q22" s="175">
        <f>ROUND(E22*P22,2)</f>
        <v>0</v>
      </c>
      <c r="R22" s="158"/>
      <c r="S22" s="158" t="s">
        <v>127</v>
      </c>
      <c r="T22" s="158" t="s">
        <v>128</v>
      </c>
      <c r="U22" s="158">
        <v>23.530999999999999</v>
      </c>
      <c r="V22" s="158">
        <f>ROUND(E22*U22,2)</f>
        <v>0.52</v>
      </c>
      <c r="W22" s="158"/>
      <c r="X22" s="158" t="s">
        <v>129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139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55"/>
      <c r="B23" s="156"/>
      <c r="C23" s="187" t="s">
        <v>148</v>
      </c>
      <c r="D23" s="160"/>
      <c r="E23" s="161">
        <v>8.5500000000000003E-3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132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7" t="s">
        <v>149</v>
      </c>
      <c r="D24" s="160"/>
      <c r="E24" s="161">
        <v>1.3650000000000001E-2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48"/>
      <c r="Z24" s="148"/>
      <c r="AA24" s="148"/>
      <c r="AB24" s="148"/>
      <c r="AC24" s="148"/>
      <c r="AD24" s="148"/>
      <c r="AE24" s="148"/>
      <c r="AF24" s="148"/>
      <c r="AG24" s="148" t="s">
        <v>132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63" t="s">
        <v>122</v>
      </c>
      <c r="B25" s="164" t="s">
        <v>58</v>
      </c>
      <c r="C25" s="185" t="s">
        <v>59</v>
      </c>
      <c r="D25" s="165"/>
      <c r="E25" s="166"/>
      <c r="F25" s="167"/>
      <c r="G25" s="167">
        <f>SUMIF(AG26:AG27,"&lt;&gt;NOR",G26:G27)</f>
        <v>0</v>
      </c>
      <c r="H25" s="167"/>
      <c r="I25" s="167">
        <f>SUM(I26:I27)</f>
        <v>0</v>
      </c>
      <c r="J25" s="167"/>
      <c r="K25" s="167">
        <f>SUM(K26:K27)</f>
        <v>0</v>
      </c>
      <c r="L25" s="167"/>
      <c r="M25" s="167">
        <f>SUM(M26:M27)</f>
        <v>0</v>
      </c>
      <c r="N25" s="167"/>
      <c r="O25" s="167">
        <f>SUM(O26:O27)</f>
        <v>2.2400000000000002</v>
      </c>
      <c r="P25" s="167"/>
      <c r="Q25" s="168">
        <f>SUM(Q26:Q27)</f>
        <v>0</v>
      </c>
      <c r="R25" s="162"/>
      <c r="S25" s="162"/>
      <c r="T25" s="162"/>
      <c r="U25" s="162"/>
      <c r="V25" s="162">
        <f>SUM(V26:V27)</f>
        <v>1.1000000000000001</v>
      </c>
      <c r="W25" s="162"/>
      <c r="X25" s="162"/>
      <c r="AG25" t="s">
        <v>123</v>
      </c>
    </row>
    <row r="26" spans="1:60" outlineLevel="1" x14ac:dyDescent="0.2">
      <c r="A26" s="169">
        <v>8</v>
      </c>
      <c r="B26" s="170" t="s">
        <v>150</v>
      </c>
      <c r="C26" s="186" t="s">
        <v>151</v>
      </c>
      <c r="D26" s="171" t="s">
        <v>152</v>
      </c>
      <c r="E26" s="172">
        <v>12.22</v>
      </c>
      <c r="F26" s="173">
        <f>H26+J26</f>
        <v>0</v>
      </c>
      <c r="G26" s="173">
        <f>ROUND(E26*F26,2)</f>
        <v>0</v>
      </c>
      <c r="H26" s="174"/>
      <c r="I26" s="173">
        <f>ROUND(E26*H26,2)</f>
        <v>0</v>
      </c>
      <c r="J26" s="174"/>
      <c r="K26" s="173">
        <f>ROUND(E26*J26,2)</f>
        <v>0</v>
      </c>
      <c r="L26" s="173">
        <v>21</v>
      </c>
      <c r="M26" s="173">
        <f>G26*(1+L26/100)</f>
        <v>0</v>
      </c>
      <c r="N26" s="173">
        <v>0.18360000000000001</v>
      </c>
      <c r="O26" s="173">
        <f>ROUND(E26*N26,2)</f>
        <v>2.2400000000000002</v>
      </c>
      <c r="P26" s="173">
        <v>0</v>
      </c>
      <c r="Q26" s="175">
        <f>ROUND(E26*P26,2)</f>
        <v>0</v>
      </c>
      <c r="R26" s="158"/>
      <c r="S26" s="158" t="s">
        <v>127</v>
      </c>
      <c r="T26" s="158" t="s">
        <v>128</v>
      </c>
      <c r="U26" s="158">
        <v>0.09</v>
      </c>
      <c r="V26" s="158">
        <f>ROUND(E26*U26,2)</f>
        <v>1.1000000000000001</v>
      </c>
      <c r="W26" s="158"/>
      <c r="X26" s="158" t="s">
        <v>129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130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55"/>
      <c r="B27" s="156"/>
      <c r="C27" s="187" t="s">
        <v>153</v>
      </c>
      <c r="D27" s="160"/>
      <c r="E27" s="161">
        <v>12.22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8"/>
      <c r="Z27" s="148"/>
      <c r="AA27" s="148"/>
      <c r="AB27" s="148"/>
      <c r="AC27" s="148"/>
      <c r="AD27" s="148"/>
      <c r="AE27" s="148"/>
      <c r="AF27" s="148"/>
      <c r="AG27" s="148" t="s">
        <v>132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x14ac:dyDescent="0.2">
      <c r="A28" s="163" t="s">
        <v>122</v>
      </c>
      <c r="B28" s="164" t="s">
        <v>60</v>
      </c>
      <c r="C28" s="185" t="s">
        <v>61</v>
      </c>
      <c r="D28" s="165"/>
      <c r="E28" s="166"/>
      <c r="F28" s="167"/>
      <c r="G28" s="167">
        <f>SUMIF(AG29:AG40,"&lt;&gt;NOR",G29:G40)</f>
        <v>0</v>
      </c>
      <c r="H28" s="167"/>
      <c r="I28" s="167">
        <f>SUM(I29:I40)</f>
        <v>0</v>
      </c>
      <c r="J28" s="167"/>
      <c r="K28" s="167">
        <f>SUM(K29:K40)</f>
        <v>0</v>
      </c>
      <c r="L28" s="167"/>
      <c r="M28" s="167">
        <f>SUM(M29:M40)</f>
        <v>0</v>
      </c>
      <c r="N28" s="167"/>
      <c r="O28" s="167">
        <f>SUM(O29:O40)</f>
        <v>17.21</v>
      </c>
      <c r="P28" s="167"/>
      <c r="Q28" s="168">
        <f>SUM(Q29:Q40)</f>
        <v>0</v>
      </c>
      <c r="R28" s="162"/>
      <c r="S28" s="162"/>
      <c r="T28" s="162"/>
      <c r="U28" s="162"/>
      <c r="V28" s="162">
        <f>SUM(V29:V40)</f>
        <v>10.23</v>
      </c>
      <c r="W28" s="162"/>
      <c r="X28" s="162"/>
      <c r="AG28" t="s">
        <v>123</v>
      </c>
    </row>
    <row r="29" spans="1:60" ht="22.5" outlineLevel="1" x14ac:dyDescent="0.2">
      <c r="A29" s="169">
        <v>9</v>
      </c>
      <c r="B29" s="170" t="s">
        <v>154</v>
      </c>
      <c r="C29" s="186" t="s">
        <v>155</v>
      </c>
      <c r="D29" s="171" t="s">
        <v>152</v>
      </c>
      <c r="E29" s="172">
        <v>12.22</v>
      </c>
      <c r="F29" s="173">
        <f>H29+J29</f>
        <v>0</v>
      </c>
      <c r="G29" s="173">
        <f>ROUND(E29*F29,2)</f>
        <v>0</v>
      </c>
      <c r="H29" s="174"/>
      <c r="I29" s="173">
        <f>ROUND(E29*H29,2)</f>
        <v>0</v>
      </c>
      <c r="J29" s="174"/>
      <c r="K29" s="173">
        <f>ROUND(E29*J29,2)</f>
        <v>0</v>
      </c>
      <c r="L29" s="173">
        <v>21</v>
      </c>
      <c r="M29" s="173">
        <f>G29*(1+L29/100)</f>
        <v>0</v>
      </c>
      <c r="N29" s="173">
        <v>0.28799999999999998</v>
      </c>
      <c r="O29" s="173">
        <f>ROUND(E29*N29,2)</f>
        <v>3.52</v>
      </c>
      <c r="P29" s="173">
        <v>0</v>
      </c>
      <c r="Q29" s="175">
        <f>ROUND(E29*P29,2)</f>
        <v>0</v>
      </c>
      <c r="R29" s="158"/>
      <c r="S29" s="158" t="s">
        <v>127</v>
      </c>
      <c r="T29" s="158" t="s">
        <v>128</v>
      </c>
      <c r="U29" s="158">
        <v>2.3E-2</v>
      </c>
      <c r="V29" s="158">
        <f>ROUND(E29*U29,2)</f>
        <v>0.28000000000000003</v>
      </c>
      <c r="W29" s="158"/>
      <c r="X29" s="158" t="s">
        <v>129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130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7" t="s">
        <v>156</v>
      </c>
      <c r="D30" s="160"/>
      <c r="E30" s="161">
        <v>12.22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8"/>
      <c r="Z30" s="148"/>
      <c r="AA30" s="148"/>
      <c r="AB30" s="148"/>
      <c r="AC30" s="148"/>
      <c r="AD30" s="148"/>
      <c r="AE30" s="148"/>
      <c r="AF30" s="148"/>
      <c r="AG30" s="148" t="s">
        <v>132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69">
        <v>10</v>
      </c>
      <c r="B31" s="170" t="s">
        <v>157</v>
      </c>
      <c r="C31" s="186" t="s">
        <v>158</v>
      </c>
      <c r="D31" s="171" t="s">
        <v>152</v>
      </c>
      <c r="E31" s="172">
        <v>8.7125000000000004</v>
      </c>
      <c r="F31" s="173">
        <f>H31+J31</f>
        <v>0</v>
      </c>
      <c r="G31" s="173">
        <f>ROUND(E31*F31,2)</f>
        <v>0</v>
      </c>
      <c r="H31" s="174"/>
      <c r="I31" s="173">
        <f>ROUND(E31*H31,2)</f>
        <v>0</v>
      </c>
      <c r="J31" s="174"/>
      <c r="K31" s="173">
        <f>ROUND(E31*J31,2)</f>
        <v>0</v>
      </c>
      <c r="L31" s="173">
        <v>21</v>
      </c>
      <c r="M31" s="173">
        <f>G31*(1+L31/100)</f>
        <v>0</v>
      </c>
      <c r="N31" s="173">
        <v>0.441</v>
      </c>
      <c r="O31" s="173">
        <f>ROUND(E31*N31,2)</f>
        <v>3.84</v>
      </c>
      <c r="P31" s="173">
        <v>0</v>
      </c>
      <c r="Q31" s="175">
        <f>ROUND(E31*P31,2)</f>
        <v>0</v>
      </c>
      <c r="R31" s="158"/>
      <c r="S31" s="158" t="s">
        <v>127</v>
      </c>
      <c r="T31" s="158" t="s">
        <v>128</v>
      </c>
      <c r="U31" s="158">
        <v>2.9000000000000001E-2</v>
      </c>
      <c r="V31" s="158">
        <f>ROUND(E31*U31,2)</f>
        <v>0.25</v>
      </c>
      <c r="W31" s="158"/>
      <c r="X31" s="158" t="s">
        <v>129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130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7" t="s">
        <v>159</v>
      </c>
      <c r="D32" s="160"/>
      <c r="E32" s="161">
        <v>8.7125000000000004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8"/>
      <c r="Z32" s="148"/>
      <c r="AA32" s="148"/>
      <c r="AB32" s="148"/>
      <c r="AC32" s="148"/>
      <c r="AD32" s="148"/>
      <c r="AE32" s="148"/>
      <c r="AF32" s="148"/>
      <c r="AG32" s="148" t="s">
        <v>132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69">
        <v>11</v>
      </c>
      <c r="B33" s="170" t="s">
        <v>160</v>
      </c>
      <c r="C33" s="186" t="s">
        <v>161</v>
      </c>
      <c r="D33" s="171" t="s">
        <v>152</v>
      </c>
      <c r="E33" s="172">
        <v>8.7125000000000004</v>
      </c>
      <c r="F33" s="173">
        <f>H33+J33</f>
        <v>0</v>
      </c>
      <c r="G33" s="173">
        <f>ROUND(E33*F33,2)</f>
        <v>0</v>
      </c>
      <c r="H33" s="174"/>
      <c r="I33" s="173">
        <f>ROUND(E33*H33,2)</f>
        <v>0</v>
      </c>
      <c r="J33" s="174"/>
      <c r="K33" s="173">
        <f>ROUND(E33*J33,2)</f>
        <v>0</v>
      </c>
      <c r="L33" s="173">
        <v>21</v>
      </c>
      <c r="M33" s="173">
        <f>G33*(1+L33/100)</f>
        <v>0</v>
      </c>
      <c r="N33" s="173">
        <v>0.30302000000000001</v>
      </c>
      <c r="O33" s="173">
        <f>ROUND(E33*N33,2)</f>
        <v>2.64</v>
      </c>
      <c r="P33" s="173">
        <v>0</v>
      </c>
      <c r="Q33" s="175">
        <f>ROUND(E33*P33,2)</f>
        <v>0</v>
      </c>
      <c r="R33" s="158"/>
      <c r="S33" s="158" t="s">
        <v>127</v>
      </c>
      <c r="T33" s="158" t="s">
        <v>128</v>
      </c>
      <c r="U33" s="158">
        <v>0.38800000000000001</v>
      </c>
      <c r="V33" s="158">
        <f>ROUND(E33*U33,2)</f>
        <v>3.38</v>
      </c>
      <c r="W33" s="158"/>
      <c r="X33" s="158" t="s">
        <v>129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130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7" t="s">
        <v>162</v>
      </c>
      <c r="D34" s="160"/>
      <c r="E34" s="161">
        <v>8.7125000000000004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8"/>
      <c r="Z34" s="148"/>
      <c r="AA34" s="148"/>
      <c r="AB34" s="148"/>
      <c r="AC34" s="148"/>
      <c r="AD34" s="148"/>
      <c r="AE34" s="148"/>
      <c r="AF34" s="148"/>
      <c r="AG34" s="148" t="s">
        <v>132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69">
        <v>12</v>
      </c>
      <c r="B35" s="170" t="s">
        <v>163</v>
      </c>
      <c r="C35" s="186" t="s">
        <v>438</v>
      </c>
      <c r="D35" s="171" t="s">
        <v>152</v>
      </c>
      <c r="E35" s="172">
        <v>12.22</v>
      </c>
      <c r="F35" s="173">
        <f>H35+J35</f>
        <v>0</v>
      </c>
      <c r="G35" s="173">
        <f>ROUND(E35*F35,2)</f>
        <v>0</v>
      </c>
      <c r="H35" s="174"/>
      <c r="I35" s="173">
        <f>ROUND(E35*H35,2)</f>
        <v>0</v>
      </c>
      <c r="J35" s="174"/>
      <c r="K35" s="173">
        <f>ROUND(E35*J35,2)</f>
        <v>0</v>
      </c>
      <c r="L35" s="173">
        <v>21</v>
      </c>
      <c r="M35" s="173">
        <f>G35*(1+L35/100)</f>
        <v>0</v>
      </c>
      <c r="N35" s="173">
        <v>0.18107999999999999</v>
      </c>
      <c r="O35" s="173">
        <f>ROUND(E35*N35,2)</f>
        <v>2.21</v>
      </c>
      <c r="P35" s="173">
        <v>0</v>
      </c>
      <c r="Q35" s="175">
        <f>ROUND(E35*P35,2)</f>
        <v>0</v>
      </c>
      <c r="R35" s="158"/>
      <c r="S35" s="158" t="s">
        <v>127</v>
      </c>
      <c r="T35" s="158" t="s">
        <v>128</v>
      </c>
      <c r="U35" s="158">
        <v>0.375</v>
      </c>
      <c r="V35" s="158">
        <f>ROUND(E35*U35,2)</f>
        <v>4.58</v>
      </c>
      <c r="W35" s="158"/>
      <c r="X35" s="158" t="s">
        <v>129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130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7" t="s">
        <v>164</v>
      </c>
      <c r="D36" s="160"/>
      <c r="E36" s="161">
        <v>12.22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132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69">
        <v>13</v>
      </c>
      <c r="B37" s="170" t="s">
        <v>165</v>
      </c>
      <c r="C37" s="186" t="s">
        <v>166</v>
      </c>
      <c r="D37" s="171" t="s">
        <v>167</v>
      </c>
      <c r="E37" s="172">
        <v>8.4700000000000006</v>
      </c>
      <c r="F37" s="173">
        <f>H37+J37</f>
        <v>0</v>
      </c>
      <c r="G37" s="173">
        <f>ROUND(E37*F37,2)</f>
        <v>0</v>
      </c>
      <c r="H37" s="174"/>
      <c r="I37" s="173">
        <f>ROUND(E37*H37,2)</f>
        <v>0</v>
      </c>
      <c r="J37" s="174"/>
      <c r="K37" s="173">
        <f>ROUND(E37*J37,2)</f>
        <v>0</v>
      </c>
      <c r="L37" s="173">
        <v>21</v>
      </c>
      <c r="M37" s="173">
        <f>G37*(1+L37/100)</f>
        <v>0</v>
      </c>
      <c r="N37" s="173">
        <v>0.44575999999999999</v>
      </c>
      <c r="O37" s="173">
        <f>ROUND(E37*N37,2)</f>
        <v>3.78</v>
      </c>
      <c r="P37" s="173">
        <v>0</v>
      </c>
      <c r="Q37" s="175">
        <f>ROUND(E37*P37,2)</f>
        <v>0</v>
      </c>
      <c r="R37" s="158"/>
      <c r="S37" s="158" t="s">
        <v>127</v>
      </c>
      <c r="T37" s="158" t="s">
        <v>128</v>
      </c>
      <c r="U37" s="158">
        <v>0.20599999999999999</v>
      </c>
      <c r="V37" s="158">
        <f>ROUND(E37*U37,2)</f>
        <v>1.74</v>
      </c>
      <c r="W37" s="158"/>
      <c r="X37" s="158" t="s">
        <v>129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130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7" t="s">
        <v>168</v>
      </c>
      <c r="D38" s="160"/>
      <c r="E38" s="161">
        <v>8.4700000000000006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48"/>
      <c r="Z38" s="148"/>
      <c r="AA38" s="148"/>
      <c r="AB38" s="148"/>
      <c r="AC38" s="148"/>
      <c r="AD38" s="148"/>
      <c r="AE38" s="148"/>
      <c r="AF38" s="148"/>
      <c r="AG38" s="148" t="s">
        <v>132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69">
        <v>14</v>
      </c>
      <c r="B39" s="170" t="s">
        <v>169</v>
      </c>
      <c r="C39" s="186" t="s">
        <v>170</v>
      </c>
      <c r="D39" s="171" t="s">
        <v>171</v>
      </c>
      <c r="E39" s="172">
        <v>29.606059999999999</v>
      </c>
      <c r="F39" s="173">
        <f>H39+J39</f>
        <v>0</v>
      </c>
      <c r="G39" s="173">
        <f>ROUND(E39*F39,2)</f>
        <v>0</v>
      </c>
      <c r="H39" s="174"/>
      <c r="I39" s="173">
        <f>ROUND(E39*H39,2)</f>
        <v>0</v>
      </c>
      <c r="J39" s="174"/>
      <c r="K39" s="173">
        <f>ROUND(E39*J39,2)</f>
        <v>0</v>
      </c>
      <c r="L39" s="173">
        <v>21</v>
      </c>
      <c r="M39" s="173">
        <f>G39*(1+L39/100)</f>
        <v>0</v>
      </c>
      <c r="N39" s="173">
        <v>4.1200000000000001E-2</v>
      </c>
      <c r="O39" s="173">
        <f>ROUND(E39*N39,2)</f>
        <v>1.22</v>
      </c>
      <c r="P39" s="173">
        <v>0</v>
      </c>
      <c r="Q39" s="175">
        <f>ROUND(E39*P39,2)</f>
        <v>0</v>
      </c>
      <c r="R39" s="158" t="s">
        <v>172</v>
      </c>
      <c r="S39" s="158" t="s">
        <v>127</v>
      </c>
      <c r="T39" s="158" t="s">
        <v>128</v>
      </c>
      <c r="U39" s="158">
        <v>0</v>
      </c>
      <c r="V39" s="158">
        <f>ROUND(E39*U39,2)</f>
        <v>0</v>
      </c>
      <c r="W39" s="158"/>
      <c r="X39" s="158" t="s">
        <v>173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174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7" t="s">
        <v>175</v>
      </c>
      <c r="D40" s="160"/>
      <c r="E40" s="161">
        <v>29.606059999999999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132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3" t="s">
        <v>122</v>
      </c>
      <c r="B41" s="164" t="s">
        <v>62</v>
      </c>
      <c r="C41" s="185" t="s">
        <v>63</v>
      </c>
      <c r="D41" s="165"/>
      <c r="E41" s="166"/>
      <c r="F41" s="167"/>
      <c r="G41" s="167">
        <f>SUMIF(AG42:AG66,"&lt;&gt;NOR",G42:G66)</f>
        <v>0</v>
      </c>
      <c r="H41" s="167"/>
      <c r="I41" s="167">
        <f>SUM(I42:I66)</f>
        <v>0</v>
      </c>
      <c r="J41" s="167"/>
      <c r="K41" s="167">
        <f>SUM(K42:K66)</f>
        <v>0</v>
      </c>
      <c r="L41" s="167"/>
      <c r="M41" s="167">
        <f>SUM(M42:M66)</f>
        <v>0</v>
      </c>
      <c r="N41" s="167"/>
      <c r="O41" s="167">
        <f>SUM(O42:O66)</f>
        <v>2.66</v>
      </c>
      <c r="P41" s="167"/>
      <c r="Q41" s="168">
        <f>SUM(Q42:Q66)</f>
        <v>0</v>
      </c>
      <c r="R41" s="162"/>
      <c r="S41" s="162"/>
      <c r="T41" s="162"/>
      <c r="U41" s="162"/>
      <c r="V41" s="162">
        <f>SUM(V42:V66)</f>
        <v>159.71</v>
      </c>
      <c r="W41" s="162"/>
      <c r="X41" s="162"/>
      <c r="AG41" t="s">
        <v>123</v>
      </c>
    </row>
    <row r="42" spans="1:60" outlineLevel="1" x14ac:dyDescent="0.2">
      <c r="A42" s="169">
        <v>15</v>
      </c>
      <c r="B42" s="170" t="s">
        <v>176</v>
      </c>
      <c r="C42" s="186" t="s">
        <v>177</v>
      </c>
      <c r="D42" s="171" t="s">
        <v>152</v>
      </c>
      <c r="E42" s="172">
        <v>17.469000000000001</v>
      </c>
      <c r="F42" s="173">
        <f>H42+J42</f>
        <v>0</v>
      </c>
      <c r="G42" s="173">
        <f>ROUND(E42*F42,2)</f>
        <v>0</v>
      </c>
      <c r="H42" s="174"/>
      <c r="I42" s="173">
        <f>ROUND(E42*H42,2)</f>
        <v>0</v>
      </c>
      <c r="J42" s="174"/>
      <c r="K42" s="173">
        <f>ROUND(E42*J42,2)</f>
        <v>0</v>
      </c>
      <c r="L42" s="173">
        <v>21</v>
      </c>
      <c r="M42" s="173">
        <f>G42*(1+L42/100)</f>
        <v>0</v>
      </c>
      <c r="N42" s="173">
        <v>4.0000000000000003E-5</v>
      </c>
      <c r="O42" s="173">
        <f>ROUND(E42*N42,2)</f>
        <v>0</v>
      </c>
      <c r="P42" s="173">
        <v>0</v>
      </c>
      <c r="Q42" s="175">
        <f>ROUND(E42*P42,2)</f>
        <v>0</v>
      </c>
      <c r="R42" s="158"/>
      <c r="S42" s="158" t="s">
        <v>127</v>
      </c>
      <c r="T42" s="158" t="s">
        <v>128</v>
      </c>
      <c r="U42" s="158">
        <v>7.8E-2</v>
      </c>
      <c r="V42" s="158">
        <f>ROUND(E42*U42,2)</f>
        <v>1.36</v>
      </c>
      <c r="W42" s="158"/>
      <c r="X42" s="158" t="s">
        <v>129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130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7" t="s">
        <v>178</v>
      </c>
      <c r="D43" s="160"/>
      <c r="E43" s="161">
        <v>17.469000000000001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48"/>
      <c r="Z43" s="148"/>
      <c r="AA43" s="148"/>
      <c r="AB43" s="148"/>
      <c r="AC43" s="148"/>
      <c r="AD43" s="148"/>
      <c r="AE43" s="148"/>
      <c r="AF43" s="148"/>
      <c r="AG43" s="148" t="s">
        <v>132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69">
        <v>16</v>
      </c>
      <c r="B44" s="170" t="s">
        <v>179</v>
      </c>
      <c r="C44" s="186" t="s">
        <v>439</v>
      </c>
      <c r="D44" s="171" t="s">
        <v>152</v>
      </c>
      <c r="E44" s="172">
        <v>17.622499999999999</v>
      </c>
      <c r="F44" s="173">
        <f>H44+J44</f>
        <v>0</v>
      </c>
      <c r="G44" s="173">
        <f>ROUND(E44*F44,2)</f>
        <v>0</v>
      </c>
      <c r="H44" s="174"/>
      <c r="I44" s="173">
        <f>ROUND(E44*H44,2)</f>
        <v>0</v>
      </c>
      <c r="J44" s="174"/>
      <c r="K44" s="173">
        <f>ROUND(E44*J44,2)</f>
        <v>0</v>
      </c>
      <c r="L44" s="173">
        <v>21</v>
      </c>
      <c r="M44" s="173">
        <f>G44*(1+L44/100)</f>
        <v>0</v>
      </c>
      <c r="N44" s="173">
        <v>1.286E-2</v>
      </c>
      <c r="O44" s="173">
        <f>ROUND(E44*N44,2)</f>
        <v>0.23</v>
      </c>
      <c r="P44" s="173">
        <v>0</v>
      </c>
      <c r="Q44" s="175">
        <f>ROUND(E44*P44,2)</f>
        <v>0</v>
      </c>
      <c r="R44" s="158"/>
      <c r="S44" s="158" t="s">
        <v>127</v>
      </c>
      <c r="T44" s="158" t="s">
        <v>128</v>
      </c>
      <c r="U44" s="158">
        <v>0.85699999999999998</v>
      </c>
      <c r="V44" s="158">
        <f>ROUND(E44*U44,2)</f>
        <v>15.1</v>
      </c>
      <c r="W44" s="158"/>
      <c r="X44" s="158" t="s">
        <v>129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130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7" t="s">
        <v>180</v>
      </c>
      <c r="D45" s="160"/>
      <c r="E45" s="161">
        <v>17.622499999999999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 t="s">
        <v>132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2.5" outlineLevel="1" x14ac:dyDescent="0.2">
      <c r="A46" s="169">
        <v>17</v>
      </c>
      <c r="B46" s="170" t="s">
        <v>181</v>
      </c>
      <c r="C46" s="186" t="s">
        <v>440</v>
      </c>
      <c r="D46" s="171" t="s">
        <v>152</v>
      </c>
      <c r="E46" s="172">
        <v>13.986000000000001</v>
      </c>
      <c r="F46" s="173">
        <f>H46+J46</f>
        <v>0</v>
      </c>
      <c r="G46" s="173">
        <f>ROUND(E46*F46,2)</f>
        <v>0</v>
      </c>
      <c r="H46" s="174"/>
      <c r="I46" s="173">
        <f>ROUND(E46*H46,2)</f>
        <v>0</v>
      </c>
      <c r="J46" s="174"/>
      <c r="K46" s="173">
        <f>ROUND(E46*J46,2)</f>
        <v>0</v>
      </c>
      <c r="L46" s="173">
        <v>21</v>
      </c>
      <c r="M46" s="173">
        <f>G46*(1+L46/100)</f>
        <v>0</v>
      </c>
      <c r="N46" s="173">
        <v>3.0120000000000001E-2</v>
      </c>
      <c r="O46" s="173">
        <f>ROUND(E46*N46,2)</f>
        <v>0.42</v>
      </c>
      <c r="P46" s="173">
        <v>0</v>
      </c>
      <c r="Q46" s="175">
        <f>ROUND(E46*P46,2)</f>
        <v>0</v>
      </c>
      <c r="R46" s="158"/>
      <c r="S46" s="158" t="s">
        <v>127</v>
      </c>
      <c r="T46" s="158" t="s">
        <v>128</v>
      </c>
      <c r="U46" s="158">
        <v>1.4157999999999999</v>
      </c>
      <c r="V46" s="158">
        <f>ROUND(E46*U46,2)</f>
        <v>19.8</v>
      </c>
      <c r="W46" s="158"/>
      <c r="X46" s="158" t="s">
        <v>129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130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7" t="s">
        <v>182</v>
      </c>
      <c r="D47" s="160"/>
      <c r="E47" s="161">
        <v>13.986000000000001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48"/>
      <c r="Z47" s="148"/>
      <c r="AA47" s="148"/>
      <c r="AB47" s="148"/>
      <c r="AC47" s="148"/>
      <c r="AD47" s="148"/>
      <c r="AE47" s="148"/>
      <c r="AF47" s="148"/>
      <c r="AG47" s="148" t="s">
        <v>132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2.5" outlineLevel="1" x14ac:dyDescent="0.2">
      <c r="A48" s="169">
        <v>18</v>
      </c>
      <c r="B48" s="170" t="s">
        <v>183</v>
      </c>
      <c r="C48" s="186" t="s">
        <v>441</v>
      </c>
      <c r="D48" s="171" t="s">
        <v>152</v>
      </c>
      <c r="E48" s="172">
        <v>12.6175</v>
      </c>
      <c r="F48" s="173">
        <f>H48+J48</f>
        <v>0</v>
      </c>
      <c r="G48" s="173">
        <f>ROUND(E48*F48,2)</f>
        <v>0</v>
      </c>
      <c r="H48" s="174"/>
      <c r="I48" s="173">
        <f>ROUND(E48*H48,2)</f>
        <v>0</v>
      </c>
      <c r="J48" s="174"/>
      <c r="K48" s="173">
        <f>ROUND(E48*J48,2)</f>
        <v>0</v>
      </c>
      <c r="L48" s="173">
        <v>21</v>
      </c>
      <c r="M48" s="173">
        <f>G48*(1+L48/100)</f>
        <v>0</v>
      </c>
      <c r="N48" s="173">
        <v>1.7340000000000001E-2</v>
      </c>
      <c r="O48" s="173">
        <f>ROUND(E48*N48,2)</f>
        <v>0.22</v>
      </c>
      <c r="P48" s="173">
        <v>0</v>
      </c>
      <c r="Q48" s="175">
        <f>ROUND(E48*P48,2)</f>
        <v>0</v>
      </c>
      <c r="R48" s="158"/>
      <c r="S48" s="158" t="s">
        <v>127</v>
      </c>
      <c r="T48" s="158" t="s">
        <v>128</v>
      </c>
      <c r="U48" s="158">
        <v>3.0419999999999998</v>
      </c>
      <c r="V48" s="158">
        <f>ROUND(E48*U48,2)</f>
        <v>38.380000000000003</v>
      </c>
      <c r="W48" s="158"/>
      <c r="X48" s="158" t="s">
        <v>129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130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7" t="s">
        <v>184</v>
      </c>
      <c r="D49" s="160"/>
      <c r="E49" s="161">
        <v>8.4175000000000004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8"/>
      <c r="Z49" s="148"/>
      <c r="AA49" s="148"/>
      <c r="AB49" s="148"/>
      <c r="AC49" s="148"/>
      <c r="AD49" s="148"/>
      <c r="AE49" s="148"/>
      <c r="AF49" s="148"/>
      <c r="AG49" s="148" t="s">
        <v>132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7" t="s">
        <v>185</v>
      </c>
      <c r="D50" s="160"/>
      <c r="E50" s="161">
        <v>4.2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 t="s">
        <v>132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69">
        <v>19</v>
      </c>
      <c r="B51" s="170" t="s">
        <v>186</v>
      </c>
      <c r="C51" s="186" t="s">
        <v>187</v>
      </c>
      <c r="D51" s="171" t="s">
        <v>167</v>
      </c>
      <c r="E51" s="172">
        <v>8.4499999999999993</v>
      </c>
      <c r="F51" s="173">
        <f>H51+J51</f>
        <v>0</v>
      </c>
      <c r="G51" s="173">
        <f>ROUND(E51*F51,2)</f>
        <v>0</v>
      </c>
      <c r="H51" s="174"/>
      <c r="I51" s="173">
        <f>ROUND(E51*H51,2)</f>
        <v>0</v>
      </c>
      <c r="J51" s="174"/>
      <c r="K51" s="173">
        <f>ROUND(E51*J51,2)</f>
        <v>0</v>
      </c>
      <c r="L51" s="173">
        <v>21</v>
      </c>
      <c r="M51" s="173">
        <f>G51*(1+L51/100)</f>
        <v>0</v>
      </c>
      <c r="N51" s="173">
        <v>2.0000000000000002E-5</v>
      </c>
      <c r="O51" s="173">
        <f>ROUND(E51*N51,2)</f>
        <v>0</v>
      </c>
      <c r="P51" s="173">
        <v>0</v>
      </c>
      <c r="Q51" s="175">
        <f>ROUND(E51*P51,2)</f>
        <v>0</v>
      </c>
      <c r="R51" s="158"/>
      <c r="S51" s="158" t="s">
        <v>127</v>
      </c>
      <c r="T51" s="158" t="s">
        <v>128</v>
      </c>
      <c r="U51" s="158">
        <v>0.16</v>
      </c>
      <c r="V51" s="158">
        <f>ROUND(E51*U51,2)</f>
        <v>1.35</v>
      </c>
      <c r="W51" s="158"/>
      <c r="X51" s="158" t="s">
        <v>129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130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7" t="s">
        <v>188</v>
      </c>
      <c r="D52" s="160"/>
      <c r="E52" s="161">
        <v>8.4499999999999993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48"/>
      <c r="Z52" s="148"/>
      <c r="AA52" s="148"/>
      <c r="AB52" s="148"/>
      <c r="AC52" s="148"/>
      <c r="AD52" s="148"/>
      <c r="AE52" s="148"/>
      <c r="AF52" s="148"/>
      <c r="AG52" s="148" t="s">
        <v>132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9">
        <v>20</v>
      </c>
      <c r="B53" s="170" t="s">
        <v>189</v>
      </c>
      <c r="C53" s="186" t="s">
        <v>190</v>
      </c>
      <c r="D53" s="171" t="s">
        <v>167</v>
      </c>
      <c r="E53" s="172">
        <v>30.19</v>
      </c>
      <c r="F53" s="173">
        <f>H53+J53</f>
        <v>0</v>
      </c>
      <c r="G53" s="173">
        <f>ROUND(E53*F53,2)</f>
        <v>0</v>
      </c>
      <c r="H53" s="174"/>
      <c r="I53" s="173">
        <f>ROUND(E53*H53,2)</f>
        <v>0</v>
      </c>
      <c r="J53" s="174"/>
      <c r="K53" s="173">
        <f>ROUND(E53*J53,2)</f>
        <v>0</v>
      </c>
      <c r="L53" s="173">
        <v>21</v>
      </c>
      <c r="M53" s="173">
        <f>G53*(1+L53/100)</f>
        <v>0</v>
      </c>
      <c r="N53" s="173">
        <v>1.1E-4</v>
      </c>
      <c r="O53" s="173">
        <f>ROUND(E53*N53,2)</f>
        <v>0</v>
      </c>
      <c r="P53" s="173">
        <v>0</v>
      </c>
      <c r="Q53" s="175">
        <f>ROUND(E53*P53,2)</f>
        <v>0</v>
      </c>
      <c r="R53" s="158"/>
      <c r="S53" s="158" t="s">
        <v>127</v>
      </c>
      <c r="T53" s="158" t="s">
        <v>128</v>
      </c>
      <c r="U53" s="158">
        <v>0.16</v>
      </c>
      <c r="V53" s="158">
        <f>ROUND(E53*U53,2)</f>
        <v>4.83</v>
      </c>
      <c r="W53" s="158"/>
      <c r="X53" s="158" t="s">
        <v>129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130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2.5" outlineLevel="1" x14ac:dyDescent="0.2">
      <c r="A54" s="155"/>
      <c r="B54" s="156"/>
      <c r="C54" s="187" t="s">
        <v>191</v>
      </c>
      <c r="D54" s="160"/>
      <c r="E54" s="161">
        <v>30.19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 t="s">
        <v>132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69">
        <v>21</v>
      </c>
      <c r="B55" s="170" t="s">
        <v>192</v>
      </c>
      <c r="C55" s="186" t="s">
        <v>193</v>
      </c>
      <c r="D55" s="171" t="s">
        <v>167</v>
      </c>
      <c r="E55" s="172">
        <v>7.25</v>
      </c>
      <c r="F55" s="173">
        <f>H55+J55</f>
        <v>0</v>
      </c>
      <c r="G55" s="173">
        <f>ROUND(E55*F55,2)</f>
        <v>0</v>
      </c>
      <c r="H55" s="174"/>
      <c r="I55" s="173">
        <f>ROUND(E55*H55,2)</f>
        <v>0</v>
      </c>
      <c r="J55" s="174"/>
      <c r="K55" s="173">
        <f>ROUND(E55*J55,2)</f>
        <v>0</v>
      </c>
      <c r="L55" s="173">
        <v>21</v>
      </c>
      <c r="M55" s="173">
        <f>G55*(1+L55/100)</f>
        <v>0</v>
      </c>
      <c r="N55" s="173">
        <v>6.9999999999999994E-5</v>
      </c>
      <c r="O55" s="173">
        <f>ROUND(E55*N55,2)</f>
        <v>0</v>
      </c>
      <c r="P55" s="173">
        <v>0</v>
      </c>
      <c r="Q55" s="175">
        <f>ROUND(E55*P55,2)</f>
        <v>0</v>
      </c>
      <c r="R55" s="158"/>
      <c r="S55" s="158" t="s">
        <v>127</v>
      </c>
      <c r="T55" s="158" t="s">
        <v>128</v>
      </c>
      <c r="U55" s="158">
        <v>0.16</v>
      </c>
      <c r="V55" s="158">
        <f>ROUND(E55*U55,2)</f>
        <v>1.1599999999999999</v>
      </c>
      <c r="W55" s="158"/>
      <c r="X55" s="158" t="s">
        <v>129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130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7" t="s">
        <v>194</v>
      </c>
      <c r="D56" s="160"/>
      <c r="E56" s="161">
        <v>7.25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48"/>
      <c r="Z56" s="148"/>
      <c r="AA56" s="148"/>
      <c r="AB56" s="148"/>
      <c r="AC56" s="148"/>
      <c r="AD56" s="148"/>
      <c r="AE56" s="148"/>
      <c r="AF56" s="148"/>
      <c r="AG56" s="148" t="s">
        <v>132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69">
        <v>22</v>
      </c>
      <c r="B57" s="170" t="s">
        <v>195</v>
      </c>
      <c r="C57" s="186" t="s">
        <v>196</v>
      </c>
      <c r="D57" s="171" t="s">
        <v>152</v>
      </c>
      <c r="E57" s="172">
        <v>7.5</v>
      </c>
      <c r="F57" s="173">
        <f>H57+J57</f>
        <v>0</v>
      </c>
      <c r="G57" s="173">
        <f>ROUND(E57*F57,2)</f>
        <v>0</v>
      </c>
      <c r="H57" s="174"/>
      <c r="I57" s="173">
        <f>ROUND(E57*H57,2)</f>
        <v>0</v>
      </c>
      <c r="J57" s="174"/>
      <c r="K57" s="173">
        <f>ROUND(E57*J57,2)</f>
        <v>0</v>
      </c>
      <c r="L57" s="173">
        <v>21</v>
      </c>
      <c r="M57" s="173">
        <f>G57*(1+L57/100)</f>
        <v>0</v>
      </c>
      <c r="N57" s="173">
        <v>5.8250000000000003E-2</v>
      </c>
      <c r="O57" s="173">
        <f>ROUND(E57*N57,2)</f>
        <v>0.44</v>
      </c>
      <c r="P57" s="173">
        <v>0</v>
      </c>
      <c r="Q57" s="175">
        <f>ROUND(E57*P57,2)</f>
        <v>0</v>
      </c>
      <c r="R57" s="158"/>
      <c r="S57" s="158" t="s">
        <v>127</v>
      </c>
      <c r="T57" s="158" t="s">
        <v>128</v>
      </c>
      <c r="U57" s="158">
        <v>0.75033000000000005</v>
      </c>
      <c r="V57" s="158">
        <f>ROUND(E57*U57,2)</f>
        <v>5.63</v>
      </c>
      <c r="W57" s="158"/>
      <c r="X57" s="158" t="s">
        <v>129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130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2.5" outlineLevel="1" x14ac:dyDescent="0.2">
      <c r="A58" s="155"/>
      <c r="B58" s="156"/>
      <c r="C58" s="187" t="s">
        <v>197</v>
      </c>
      <c r="D58" s="160"/>
      <c r="E58" s="161">
        <v>7.5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8"/>
      <c r="Z58" s="148"/>
      <c r="AA58" s="148"/>
      <c r="AB58" s="148"/>
      <c r="AC58" s="148"/>
      <c r="AD58" s="148"/>
      <c r="AE58" s="148"/>
      <c r="AF58" s="148"/>
      <c r="AG58" s="148" t="s">
        <v>132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22.5" outlineLevel="1" x14ac:dyDescent="0.2">
      <c r="A59" s="169">
        <v>23</v>
      </c>
      <c r="B59" s="170" t="s">
        <v>198</v>
      </c>
      <c r="C59" s="186" t="s">
        <v>442</v>
      </c>
      <c r="D59" s="171" t="s">
        <v>152</v>
      </c>
      <c r="E59" s="172">
        <v>10.41</v>
      </c>
      <c r="F59" s="173">
        <f>H59+J59</f>
        <v>0</v>
      </c>
      <c r="G59" s="173">
        <f>ROUND(E59*F59,2)</f>
        <v>0</v>
      </c>
      <c r="H59" s="174"/>
      <c r="I59" s="173">
        <f>ROUND(E59*H59,2)</f>
        <v>0</v>
      </c>
      <c r="J59" s="174"/>
      <c r="K59" s="173">
        <f>ROUND(E59*J59,2)</f>
        <v>0</v>
      </c>
      <c r="L59" s="173">
        <v>21</v>
      </c>
      <c r="M59" s="173">
        <f>G59*(1+L59/100)</f>
        <v>0</v>
      </c>
      <c r="N59" s="173">
        <v>2.07E-2</v>
      </c>
      <c r="O59" s="173">
        <f>ROUND(E59*N59,2)</f>
        <v>0.22</v>
      </c>
      <c r="P59" s="173">
        <v>0</v>
      </c>
      <c r="Q59" s="175">
        <f>ROUND(E59*P59,2)</f>
        <v>0</v>
      </c>
      <c r="R59" s="158"/>
      <c r="S59" s="158" t="s">
        <v>199</v>
      </c>
      <c r="T59" s="158" t="s">
        <v>200</v>
      </c>
      <c r="U59" s="158">
        <v>1.2558</v>
      </c>
      <c r="V59" s="158">
        <f>ROUND(E59*U59,2)</f>
        <v>13.07</v>
      </c>
      <c r="W59" s="158"/>
      <c r="X59" s="158" t="s">
        <v>129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130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7" t="s">
        <v>201</v>
      </c>
      <c r="D60" s="160"/>
      <c r="E60" s="161">
        <v>10.41</v>
      </c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48"/>
      <c r="Z60" s="148"/>
      <c r="AA60" s="148"/>
      <c r="AB60" s="148"/>
      <c r="AC60" s="148"/>
      <c r="AD60" s="148"/>
      <c r="AE60" s="148"/>
      <c r="AF60" s="148"/>
      <c r="AG60" s="148" t="s">
        <v>132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69">
        <v>24</v>
      </c>
      <c r="B61" s="170" t="s">
        <v>202</v>
      </c>
      <c r="C61" s="186" t="s">
        <v>443</v>
      </c>
      <c r="D61" s="171" t="s">
        <v>152</v>
      </c>
      <c r="E61" s="172">
        <v>32.356999999999999</v>
      </c>
      <c r="F61" s="173">
        <f>H61+J61</f>
        <v>0</v>
      </c>
      <c r="G61" s="173">
        <f>ROUND(E61*F61,2)</f>
        <v>0</v>
      </c>
      <c r="H61" s="174"/>
      <c r="I61" s="173">
        <f>ROUND(E61*H61,2)</f>
        <v>0</v>
      </c>
      <c r="J61" s="174"/>
      <c r="K61" s="173">
        <f>ROUND(E61*J61,2)</f>
        <v>0</v>
      </c>
      <c r="L61" s="173">
        <v>21</v>
      </c>
      <c r="M61" s="173">
        <f>G61*(1+L61/100)</f>
        <v>0</v>
      </c>
      <c r="N61" s="173">
        <v>3.3570000000000003E-2</v>
      </c>
      <c r="O61" s="173">
        <f>ROUND(E61*N61,2)</f>
        <v>1.0900000000000001</v>
      </c>
      <c r="P61" s="173">
        <v>0</v>
      </c>
      <c r="Q61" s="175">
        <f>ROUND(E61*P61,2)</f>
        <v>0</v>
      </c>
      <c r="R61" s="158"/>
      <c r="S61" s="158" t="s">
        <v>199</v>
      </c>
      <c r="T61" s="158" t="s">
        <v>200</v>
      </c>
      <c r="U61" s="158">
        <v>1.4157999999999999</v>
      </c>
      <c r="V61" s="158">
        <f>ROUND(E61*U61,2)</f>
        <v>45.81</v>
      </c>
      <c r="W61" s="158"/>
      <c r="X61" s="158" t="s">
        <v>129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130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ht="22.5" outlineLevel="1" x14ac:dyDescent="0.2">
      <c r="A62" s="155"/>
      <c r="B62" s="156"/>
      <c r="C62" s="187" t="s">
        <v>203</v>
      </c>
      <c r="D62" s="160"/>
      <c r="E62" s="161">
        <v>49.826000000000001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8"/>
      <c r="Z62" s="148"/>
      <c r="AA62" s="148"/>
      <c r="AB62" s="148"/>
      <c r="AC62" s="148"/>
      <c r="AD62" s="148"/>
      <c r="AE62" s="148"/>
      <c r="AF62" s="148"/>
      <c r="AG62" s="148" t="s">
        <v>132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7" t="s">
        <v>204</v>
      </c>
      <c r="D63" s="160"/>
      <c r="E63" s="161">
        <v>-17.469000000000001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132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69">
        <v>25</v>
      </c>
      <c r="B64" s="170" t="s">
        <v>205</v>
      </c>
      <c r="C64" s="186" t="s">
        <v>206</v>
      </c>
      <c r="D64" s="171" t="s">
        <v>167</v>
      </c>
      <c r="E64" s="172">
        <v>33.049999999999997</v>
      </c>
      <c r="F64" s="173">
        <f>H64+J64</f>
        <v>0</v>
      </c>
      <c r="G64" s="173">
        <f>ROUND(E64*F64,2)</f>
        <v>0</v>
      </c>
      <c r="H64" s="174"/>
      <c r="I64" s="173">
        <f>ROUND(E64*H64,2)</f>
        <v>0</v>
      </c>
      <c r="J64" s="174"/>
      <c r="K64" s="173">
        <f>ROUND(E64*J64,2)</f>
        <v>0</v>
      </c>
      <c r="L64" s="173">
        <v>21</v>
      </c>
      <c r="M64" s="173">
        <f>G64*(1+L64/100)</f>
        <v>0</v>
      </c>
      <c r="N64" s="173">
        <v>1.1100000000000001E-3</v>
      </c>
      <c r="O64" s="173">
        <f>ROUND(E64*N64,2)</f>
        <v>0.04</v>
      </c>
      <c r="P64" s="173">
        <v>0</v>
      </c>
      <c r="Q64" s="175">
        <f>ROUND(E64*P64,2)</f>
        <v>0</v>
      </c>
      <c r="R64" s="158"/>
      <c r="S64" s="158" t="s">
        <v>199</v>
      </c>
      <c r="T64" s="158" t="s">
        <v>200</v>
      </c>
      <c r="U64" s="158">
        <v>0.4</v>
      </c>
      <c r="V64" s="158">
        <f>ROUND(E64*U64,2)</f>
        <v>13.22</v>
      </c>
      <c r="W64" s="158"/>
      <c r="X64" s="158" t="s">
        <v>129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130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7" t="s">
        <v>207</v>
      </c>
      <c r="D65" s="160"/>
      <c r="E65" s="161">
        <v>24.05</v>
      </c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48"/>
      <c r="Z65" s="148"/>
      <c r="AA65" s="148"/>
      <c r="AB65" s="148"/>
      <c r="AC65" s="148"/>
      <c r="AD65" s="148"/>
      <c r="AE65" s="148"/>
      <c r="AF65" s="148"/>
      <c r="AG65" s="148" t="s">
        <v>132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7" t="s">
        <v>208</v>
      </c>
      <c r="D66" s="160"/>
      <c r="E66" s="161">
        <v>9</v>
      </c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48"/>
      <c r="Z66" s="148"/>
      <c r="AA66" s="148"/>
      <c r="AB66" s="148"/>
      <c r="AC66" s="148"/>
      <c r="AD66" s="148"/>
      <c r="AE66" s="148"/>
      <c r="AF66" s="148"/>
      <c r="AG66" s="148" t="s">
        <v>132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x14ac:dyDescent="0.2">
      <c r="A67" s="163" t="s">
        <v>122</v>
      </c>
      <c r="B67" s="164" t="s">
        <v>64</v>
      </c>
      <c r="C67" s="185" t="s">
        <v>65</v>
      </c>
      <c r="D67" s="165"/>
      <c r="E67" s="166"/>
      <c r="F67" s="167"/>
      <c r="G67" s="167">
        <f>SUMIF(AG68:AG72,"&lt;&gt;NOR",G68:G72)</f>
        <v>0</v>
      </c>
      <c r="H67" s="167"/>
      <c r="I67" s="167">
        <f>SUM(I68:I72)</f>
        <v>0</v>
      </c>
      <c r="J67" s="167"/>
      <c r="K67" s="167">
        <f>SUM(K68:K72)</f>
        <v>0</v>
      </c>
      <c r="L67" s="167"/>
      <c r="M67" s="167">
        <f>SUM(M68:M72)</f>
        <v>0</v>
      </c>
      <c r="N67" s="167"/>
      <c r="O67" s="167">
        <f>SUM(O68:O72)</f>
        <v>0.03</v>
      </c>
      <c r="P67" s="167"/>
      <c r="Q67" s="168">
        <f>SUM(Q68:Q72)</f>
        <v>0</v>
      </c>
      <c r="R67" s="162"/>
      <c r="S67" s="162"/>
      <c r="T67" s="162"/>
      <c r="U67" s="162"/>
      <c r="V67" s="162">
        <f>SUM(V68:V72)</f>
        <v>11.49</v>
      </c>
      <c r="W67" s="162"/>
      <c r="X67" s="162"/>
      <c r="AG67" t="s">
        <v>123</v>
      </c>
    </row>
    <row r="68" spans="1:60" ht="22.5" outlineLevel="1" x14ac:dyDescent="0.2">
      <c r="A68" s="169">
        <v>26</v>
      </c>
      <c r="B68" s="170" t="s">
        <v>209</v>
      </c>
      <c r="C68" s="186" t="s">
        <v>210</v>
      </c>
      <c r="D68" s="171" t="s">
        <v>147</v>
      </c>
      <c r="E68" s="172">
        <v>3.058E-2</v>
      </c>
      <c r="F68" s="173">
        <f>H68+J68</f>
        <v>0</v>
      </c>
      <c r="G68" s="173">
        <f>ROUND(E68*F68,2)</f>
        <v>0</v>
      </c>
      <c r="H68" s="174"/>
      <c r="I68" s="173">
        <f>ROUND(E68*H68,2)</f>
        <v>0</v>
      </c>
      <c r="J68" s="174"/>
      <c r="K68" s="173">
        <f>ROUND(E68*J68,2)</f>
        <v>0</v>
      </c>
      <c r="L68" s="173">
        <v>21</v>
      </c>
      <c r="M68" s="173">
        <f>G68*(1+L68/100)</f>
        <v>0</v>
      </c>
      <c r="N68" s="173">
        <v>1.06325</v>
      </c>
      <c r="O68" s="173">
        <f>ROUND(E68*N68,2)</f>
        <v>0.03</v>
      </c>
      <c r="P68" s="173">
        <v>0</v>
      </c>
      <c r="Q68" s="175">
        <f>ROUND(E68*P68,2)</f>
        <v>0</v>
      </c>
      <c r="R68" s="158"/>
      <c r="S68" s="158" t="s">
        <v>127</v>
      </c>
      <c r="T68" s="158" t="s">
        <v>128</v>
      </c>
      <c r="U68" s="158">
        <v>15.231</v>
      </c>
      <c r="V68" s="158">
        <f>ROUND(E68*U68,2)</f>
        <v>0.47</v>
      </c>
      <c r="W68" s="158"/>
      <c r="X68" s="158" t="s">
        <v>129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130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ht="22.5" outlineLevel="1" x14ac:dyDescent="0.2">
      <c r="A69" s="155"/>
      <c r="B69" s="156"/>
      <c r="C69" s="187" t="s">
        <v>211</v>
      </c>
      <c r="D69" s="160"/>
      <c r="E69" s="161">
        <v>3.058E-2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8"/>
      <c r="Z69" s="148"/>
      <c r="AA69" s="148"/>
      <c r="AB69" s="148"/>
      <c r="AC69" s="148"/>
      <c r="AD69" s="148"/>
      <c r="AE69" s="148"/>
      <c r="AF69" s="148"/>
      <c r="AG69" s="148" t="s">
        <v>132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69">
        <v>27</v>
      </c>
      <c r="B70" s="170" t="s">
        <v>212</v>
      </c>
      <c r="C70" s="186" t="s">
        <v>213</v>
      </c>
      <c r="D70" s="171" t="s">
        <v>152</v>
      </c>
      <c r="E70" s="172">
        <v>53.228499999999997</v>
      </c>
      <c r="F70" s="173">
        <f>H70+J70</f>
        <v>0</v>
      </c>
      <c r="G70" s="173">
        <f>ROUND(E70*F70,2)</f>
        <v>0</v>
      </c>
      <c r="H70" s="174"/>
      <c r="I70" s="173">
        <f>ROUND(E70*H70,2)</f>
        <v>0</v>
      </c>
      <c r="J70" s="174"/>
      <c r="K70" s="173">
        <f>ROUND(E70*J70,2)</f>
        <v>0</v>
      </c>
      <c r="L70" s="173">
        <v>21</v>
      </c>
      <c r="M70" s="173">
        <f>G70*(1+L70/100)</f>
        <v>0</v>
      </c>
      <c r="N70" s="173">
        <v>0</v>
      </c>
      <c r="O70" s="173">
        <f>ROUND(E70*N70,2)</f>
        <v>0</v>
      </c>
      <c r="P70" s="173">
        <v>0</v>
      </c>
      <c r="Q70" s="175">
        <f>ROUND(E70*P70,2)</f>
        <v>0</v>
      </c>
      <c r="R70" s="158"/>
      <c r="S70" s="158" t="s">
        <v>127</v>
      </c>
      <c r="T70" s="158" t="s">
        <v>128</v>
      </c>
      <c r="U70" s="158">
        <v>0.20699999999999999</v>
      </c>
      <c r="V70" s="158">
        <f>ROUND(E70*U70,2)</f>
        <v>11.02</v>
      </c>
      <c r="W70" s="158"/>
      <c r="X70" s="158" t="s">
        <v>129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139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87" t="s">
        <v>214</v>
      </c>
      <c r="D71" s="160"/>
      <c r="E71" s="161">
        <v>71.417500000000004</v>
      </c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48"/>
      <c r="Z71" s="148"/>
      <c r="AA71" s="148"/>
      <c r="AB71" s="148"/>
      <c r="AC71" s="148"/>
      <c r="AD71" s="148"/>
      <c r="AE71" s="148"/>
      <c r="AF71" s="148"/>
      <c r="AG71" s="148" t="s">
        <v>132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7" t="s">
        <v>215</v>
      </c>
      <c r="D72" s="160"/>
      <c r="E72" s="161">
        <v>-18.189</v>
      </c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48"/>
      <c r="Z72" s="148"/>
      <c r="AA72" s="148"/>
      <c r="AB72" s="148"/>
      <c r="AC72" s="148"/>
      <c r="AD72" s="148"/>
      <c r="AE72" s="148"/>
      <c r="AF72" s="148"/>
      <c r="AG72" s="148" t="s">
        <v>132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x14ac:dyDescent="0.2">
      <c r="A73" s="163" t="s">
        <v>122</v>
      </c>
      <c r="B73" s="164" t="s">
        <v>66</v>
      </c>
      <c r="C73" s="185" t="s">
        <v>67</v>
      </c>
      <c r="D73" s="165"/>
      <c r="E73" s="166"/>
      <c r="F73" s="167"/>
      <c r="G73" s="167">
        <f>SUMIF(AG74:AG75,"&lt;&gt;NOR",G74:G75)</f>
        <v>0</v>
      </c>
      <c r="H73" s="167"/>
      <c r="I73" s="167">
        <f>SUM(I74:I75)</f>
        <v>0</v>
      </c>
      <c r="J73" s="167"/>
      <c r="K73" s="167">
        <f>SUM(K74:K75)</f>
        <v>0</v>
      </c>
      <c r="L73" s="167"/>
      <c r="M73" s="167">
        <f>SUM(M74:M75)</f>
        <v>0</v>
      </c>
      <c r="N73" s="167"/>
      <c r="O73" s="167">
        <f>SUM(O74:O75)</f>
        <v>2.16</v>
      </c>
      <c r="P73" s="167"/>
      <c r="Q73" s="168">
        <f>SUM(Q74:Q75)</f>
        <v>0</v>
      </c>
      <c r="R73" s="162"/>
      <c r="S73" s="162"/>
      <c r="T73" s="162"/>
      <c r="U73" s="162"/>
      <c r="V73" s="162">
        <f>SUM(V74:V75)</f>
        <v>1.99</v>
      </c>
      <c r="W73" s="162"/>
      <c r="X73" s="162"/>
      <c r="AG73" t="s">
        <v>123</v>
      </c>
    </row>
    <row r="74" spans="1:60" ht="22.5" outlineLevel="1" x14ac:dyDescent="0.2">
      <c r="A74" s="169">
        <v>28</v>
      </c>
      <c r="B74" s="170" t="s">
        <v>216</v>
      </c>
      <c r="C74" s="186" t="s">
        <v>217</v>
      </c>
      <c r="D74" s="171" t="s">
        <v>167</v>
      </c>
      <c r="E74" s="172">
        <v>14.22</v>
      </c>
      <c r="F74" s="173">
        <f>H74+J74</f>
        <v>0</v>
      </c>
      <c r="G74" s="173">
        <f>ROUND(E74*F74,2)</f>
        <v>0</v>
      </c>
      <c r="H74" s="174"/>
      <c r="I74" s="173">
        <f>ROUND(E74*H74,2)</f>
        <v>0</v>
      </c>
      <c r="J74" s="174"/>
      <c r="K74" s="173">
        <f>ROUND(E74*J74,2)</f>
        <v>0</v>
      </c>
      <c r="L74" s="173">
        <v>21</v>
      </c>
      <c r="M74" s="173">
        <f>G74*(1+L74/100)</f>
        <v>0</v>
      </c>
      <c r="N74" s="173">
        <v>0.15223999999999999</v>
      </c>
      <c r="O74" s="173">
        <f>ROUND(E74*N74,2)</f>
        <v>2.16</v>
      </c>
      <c r="P74" s="173">
        <v>0</v>
      </c>
      <c r="Q74" s="175">
        <f>ROUND(E74*P74,2)</f>
        <v>0</v>
      </c>
      <c r="R74" s="158"/>
      <c r="S74" s="158" t="s">
        <v>127</v>
      </c>
      <c r="T74" s="158" t="s">
        <v>128</v>
      </c>
      <c r="U74" s="158">
        <v>0.14000000000000001</v>
      </c>
      <c r="V74" s="158">
        <f>ROUND(E74*U74,2)</f>
        <v>1.99</v>
      </c>
      <c r="W74" s="158"/>
      <c r="X74" s="158" t="s">
        <v>129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130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7" t="s">
        <v>218</v>
      </c>
      <c r="D75" s="160"/>
      <c r="E75" s="161">
        <v>14.22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48"/>
      <c r="Z75" s="148"/>
      <c r="AA75" s="148"/>
      <c r="AB75" s="148"/>
      <c r="AC75" s="148"/>
      <c r="AD75" s="148"/>
      <c r="AE75" s="148"/>
      <c r="AF75" s="148"/>
      <c r="AG75" s="148" t="s">
        <v>132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x14ac:dyDescent="0.2">
      <c r="A76" s="163" t="s">
        <v>122</v>
      </c>
      <c r="B76" s="164" t="s">
        <v>68</v>
      </c>
      <c r="C76" s="185" t="s">
        <v>69</v>
      </c>
      <c r="D76" s="165"/>
      <c r="E76" s="166"/>
      <c r="F76" s="167"/>
      <c r="G76" s="167">
        <f>SUMIF(AG77:AG82,"&lt;&gt;NOR",G77:G82)</f>
        <v>0</v>
      </c>
      <c r="H76" s="167"/>
      <c r="I76" s="167">
        <f>SUM(I77:I82)</f>
        <v>0</v>
      </c>
      <c r="J76" s="167"/>
      <c r="K76" s="167">
        <f>SUM(K77:K82)</f>
        <v>0</v>
      </c>
      <c r="L76" s="167"/>
      <c r="M76" s="167">
        <f>SUM(M77:M82)</f>
        <v>0</v>
      </c>
      <c r="N76" s="167"/>
      <c r="O76" s="167">
        <f>SUM(O77:O82)</f>
        <v>7.0000000000000007E-2</v>
      </c>
      <c r="P76" s="167"/>
      <c r="Q76" s="168">
        <f>SUM(Q77:Q82)</f>
        <v>0</v>
      </c>
      <c r="R76" s="162"/>
      <c r="S76" s="162"/>
      <c r="T76" s="162"/>
      <c r="U76" s="162"/>
      <c r="V76" s="162">
        <f>SUM(V77:V82)</f>
        <v>15.9</v>
      </c>
      <c r="W76" s="162"/>
      <c r="X76" s="162"/>
      <c r="AG76" t="s">
        <v>123</v>
      </c>
    </row>
    <row r="77" spans="1:60" ht="22.5" outlineLevel="1" x14ac:dyDescent="0.2">
      <c r="A77" s="169">
        <v>29</v>
      </c>
      <c r="B77" s="170" t="s">
        <v>219</v>
      </c>
      <c r="C77" s="186" t="s">
        <v>220</v>
      </c>
      <c r="D77" s="171" t="s">
        <v>152</v>
      </c>
      <c r="E77" s="172">
        <v>77.91</v>
      </c>
      <c r="F77" s="173">
        <f>H77+J77</f>
        <v>0</v>
      </c>
      <c r="G77" s="173">
        <f>ROUND(E77*F77,2)</f>
        <v>0</v>
      </c>
      <c r="H77" s="174"/>
      <c r="I77" s="173">
        <f>ROUND(E77*H77,2)</f>
        <v>0</v>
      </c>
      <c r="J77" s="174"/>
      <c r="K77" s="173">
        <f>ROUND(E77*J77,2)</f>
        <v>0</v>
      </c>
      <c r="L77" s="173">
        <v>21</v>
      </c>
      <c r="M77" s="173">
        <f>G77*(1+L77/100)</f>
        <v>0</v>
      </c>
      <c r="N77" s="173">
        <v>0</v>
      </c>
      <c r="O77" s="173">
        <f>ROUND(E77*N77,2)</f>
        <v>0</v>
      </c>
      <c r="P77" s="173">
        <v>0</v>
      </c>
      <c r="Q77" s="175">
        <f>ROUND(E77*P77,2)</f>
        <v>0</v>
      </c>
      <c r="R77" s="158"/>
      <c r="S77" s="158" t="s">
        <v>127</v>
      </c>
      <c r="T77" s="158" t="s">
        <v>128</v>
      </c>
      <c r="U77" s="158">
        <v>0.11700000000000001</v>
      </c>
      <c r="V77" s="158">
        <f>ROUND(E77*U77,2)</f>
        <v>9.1199999999999992</v>
      </c>
      <c r="W77" s="158"/>
      <c r="X77" s="158" t="s">
        <v>129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130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7" t="s">
        <v>221</v>
      </c>
      <c r="D78" s="160"/>
      <c r="E78" s="161">
        <v>77.91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8"/>
      <c r="Z78" s="148"/>
      <c r="AA78" s="148"/>
      <c r="AB78" s="148"/>
      <c r="AC78" s="148"/>
      <c r="AD78" s="148"/>
      <c r="AE78" s="148"/>
      <c r="AF78" s="148"/>
      <c r="AG78" s="148" t="s">
        <v>132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69">
        <v>30</v>
      </c>
      <c r="B79" s="170" t="s">
        <v>222</v>
      </c>
      <c r="C79" s="186" t="s">
        <v>223</v>
      </c>
      <c r="D79" s="171" t="s">
        <v>152</v>
      </c>
      <c r="E79" s="172">
        <v>77.91</v>
      </c>
      <c r="F79" s="173">
        <f>H79+J79</f>
        <v>0</v>
      </c>
      <c r="G79" s="173">
        <f>ROUND(E79*F79,2)</f>
        <v>0</v>
      </c>
      <c r="H79" s="174"/>
      <c r="I79" s="173">
        <f>ROUND(E79*H79,2)</f>
        <v>0</v>
      </c>
      <c r="J79" s="174"/>
      <c r="K79" s="173">
        <f>ROUND(E79*J79,2)</f>
        <v>0</v>
      </c>
      <c r="L79" s="173">
        <v>21</v>
      </c>
      <c r="M79" s="173">
        <f>G79*(1+L79/100)</f>
        <v>0</v>
      </c>
      <c r="N79" s="173">
        <v>9.5E-4</v>
      </c>
      <c r="O79" s="173">
        <f>ROUND(E79*N79,2)</f>
        <v>7.0000000000000007E-2</v>
      </c>
      <c r="P79" s="173">
        <v>0</v>
      </c>
      <c r="Q79" s="175">
        <f>ROUND(E79*P79,2)</f>
        <v>0</v>
      </c>
      <c r="R79" s="158"/>
      <c r="S79" s="158" t="s">
        <v>127</v>
      </c>
      <c r="T79" s="158" t="s">
        <v>128</v>
      </c>
      <c r="U79" s="158">
        <v>7.0000000000000001E-3</v>
      </c>
      <c r="V79" s="158">
        <f>ROUND(E79*U79,2)</f>
        <v>0.55000000000000004</v>
      </c>
      <c r="W79" s="158"/>
      <c r="X79" s="158" t="s">
        <v>129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130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187" t="s">
        <v>221</v>
      </c>
      <c r="D80" s="160"/>
      <c r="E80" s="161">
        <v>77.91</v>
      </c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48"/>
      <c r="Z80" s="148"/>
      <c r="AA80" s="148"/>
      <c r="AB80" s="148"/>
      <c r="AC80" s="148"/>
      <c r="AD80" s="148"/>
      <c r="AE80" s="148"/>
      <c r="AF80" s="148"/>
      <c r="AG80" s="148" t="s">
        <v>132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2.5" outlineLevel="1" x14ac:dyDescent="0.2">
      <c r="A81" s="169">
        <v>31</v>
      </c>
      <c r="B81" s="170" t="s">
        <v>224</v>
      </c>
      <c r="C81" s="186" t="s">
        <v>225</v>
      </c>
      <c r="D81" s="171" t="s">
        <v>152</v>
      </c>
      <c r="E81" s="172">
        <v>77.91</v>
      </c>
      <c r="F81" s="173">
        <f>H81+J81</f>
        <v>0</v>
      </c>
      <c r="G81" s="173">
        <f>ROUND(E81*F81,2)</f>
        <v>0</v>
      </c>
      <c r="H81" s="174"/>
      <c r="I81" s="173">
        <f>ROUND(E81*H81,2)</f>
        <v>0</v>
      </c>
      <c r="J81" s="174"/>
      <c r="K81" s="173">
        <f>ROUND(E81*J81,2)</f>
        <v>0</v>
      </c>
      <c r="L81" s="173">
        <v>21</v>
      </c>
      <c r="M81" s="173">
        <f>G81*(1+L81/100)</f>
        <v>0</v>
      </c>
      <c r="N81" s="173">
        <v>0</v>
      </c>
      <c r="O81" s="173">
        <f>ROUND(E81*N81,2)</f>
        <v>0</v>
      </c>
      <c r="P81" s="173">
        <v>0</v>
      </c>
      <c r="Q81" s="175">
        <f>ROUND(E81*P81,2)</f>
        <v>0</v>
      </c>
      <c r="R81" s="158"/>
      <c r="S81" s="158" t="s">
        <v>127</v>
      </c>
      <c r="T81" s="158" t="s">
        <v>128</v>
      </c>
      <c r="U81" s="158">
        <v>0.08</v>
      </c>
      <c r="V81" s="158">
        <f>ROUND(E81*U81,2)</f>
        <v>6.23</v>
      </c>
      <c r="W81" s="158"/>
      <c r="X81" s="158" t="s">
        <v>129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130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87" t="s">
        <v>221</v>
      </c>
      <c r="D82" s="160"/>
      <c r="E82" s="161">
        <v>77.91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48"/>
      <c r="Z82" s="148"/>
      <c r="AA82" s="148"/>
      <c r="AB82" s="148"/>
      <c r="AC82" s="148"/>
      <c r="AD82" s="148"/>
      <c r="AE82" s="148"/>
      <c r="AF82" s="148"/>
      <c r="AG82" s="148" t="s">
        <v>132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5.5" x14ac:dyDescent="0.2">
      <c r="A83" s="163" t="s">
        <v>122</v>
      </c>
      <c r="B83" s="164" t="s">
        <v>70</v>
      </c>
      <c r="C83" s="185" t="s">
        <v>71</v>
      </c>
      <c r="D83" s="165"/>
      <c r="E83" s="166"/>
      <c r="F83" s="167"/>
      <c r="G83" s="167">
        <f>SUMIF(AG84:AG88,"&lt;&gt;NOR",G84:G88)</f>
        <v>0</v>
      </c>
      <c r="H83" s="167"/>
      <c r="I83" s="167">
        <f>SUM(I84:I88)</f>
        <v>0</v>
      </c>
      <c r="J83" s="167"/>
      <c r="K83" s="167">
        <f>SUM(K84:K88)</f>
        <v>0</v>
      </c>
      <c r="L83" s="167"/>
      <c r="M83" s="167">
        <f>SUM(M84:M88)</f>
        <v>0</v>
      </c>
      <c r="N83" s="167"/>
      <c r="O83" s="167">
        <f>SUM(O84:O88)</f>
        <v>0</v>
      </c>
      <c r="P83" s="167"/>
      <c r="Q83" s="168">
        <f>SUM(Q84:Q88)</f>
        <v>0</v>
      </c>
      <c r="R83" s="162"/>
      <c r="S83" s="162"/>
      <c r="T83" s="162"/>
      <c r="U83" s="162"/>
      <c r="V83" s="162">
        <f>SUM(V84:V88)</f>
        <v>2.56</v>
      </c>
      <c r="W83" s="162"/>
      <c r="X83" s="162"/>
      <c r="AG83" t="s">
        <v>123</v>
      </c>
    </row>
    <row r="84" spans="1:60" ht="22.5" outlineLevel="1" x14ac:dyDescent="0.2">
      <c r="A84" s="169">
        <v>32</v>
      </c>
      <c r="B84" s="170" t="s">
        <v>226</v>
      </c>
      <c r="C84" s="186" t="s">
        <v>227</v>
      </c>
      <c r="D84" s="171" t="s">
        <v>152</v>
      </c>
      <c r="E84" s="172">
        <v>170.43795</v>
      </c>
      <c r="F84" s="173">
        <f>H84+J84</f>
        <v>0</v>
      </c>
      <c r="G84" s="173">
        <f>ROUND(E84*F84,2)</f>
        <v>0</v>
      </c>
      <c r="H84" s="174"/>
      <c r="I84" s="173">
        <f>ROUND(E84*H84,2)</f>
        <v>0</v>
      </c>
      <c r="J84" s="174"/>
      <c r="K84" s="173">
        <f>ROUND(E84*J84,2)</f>
        <v>0</v>
      </c>
      <c r="L84" s="173">
        <v>21</v>
      </c>
      <c r="M84" s="173">
        <f>G84*(1+L84/100)</f>
        <v>0</v>
      </c>
      <c r="N84" s="173">
        <v>0</v>
      </c>
      <c r="O84" s="173">
        <f>ROUND(E84*N84,2)</f>
        <v>0</v>
      </c>
      <c r="P84" s="173">
        <v>0</v>
      </c>
      <c r="Q84" s="175">
        <f>ROUND(E84*P84,2)</f>
        <v>0</v>
      </c>
      <c r="R84" s="158"/>
      <c r="S84" s="158" t="s">
        <v>127</v>
      </c>
      <c r="T84" s="158" t="s">
        <v>128</v>
      </c>
      <c r="U84" s="158">
        <v>1.4999999999999999E-2</v>
      </c>
      <c r="V84" s="158">
        <f>ROUND(E84*U84,2)</f>
        <v>2.56</v>
      </c>
      <c r="W84" s="158"/>
      <c r="X84" s="158" t="s">
        <v>129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130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55"/>
      <c r="B85" s="156"/>
      <c r="C85" s="187" t="s">
        <v>228</v>
      </c>
      <c r="D85" s="160"/>
      <c r="E85" s="161">
        <v>155.66475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48"/>
      <c r="Z85" s="148"/>
      <c r="AA85" s="148"/>
      <c r="AB85" s="148"/>
      <c r="AC85" s="148"/>
      <c r="AD85" s="148"/>
      <c r="AE85" s="148"/>
      <c r="AF85" s="148"/>
      <c r="AG85" s="148" t="s">
        <v>132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87" t="s">
        <v>229</v>
      </c>
      <c r="D86" s="160"/>
      <c r="E86" s="161">
        <v>14.773199999999999</v>
      </c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48"/>
      <c r="Z86" s="148"/>
      <c r="AA86" s="148"/>
      <c r="AB86" s="148"/>
      <c r="AC86" s="148"/>
      <c r="AD86" s="148"/>
      <c r="AE86" s="148"/>
      <c r="AF86" s="148"/>
      <c r="AG86" s="148" t="s">
        <v>132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ht="22.5" outlineLevel="1" x14ac:dyDescent="0.2">
      <c r="A87" s="169">
        <v>33</v>
      </c>
      <c r="B87" s="170" t="s">
        <v>230</v>
      </c>
      <c r="C87" s="186" t="s">
        <v>231</v>
      </c>
      <c r="D87" s="171" t="s">
        <v>232</v>
      </c>
      <c r="E87" s="172">
        <v>50</v>
      </c>
      <c r="F87" s="173">
        <f>H87+J87</f>
        <v>0</v>
      </c>
      <c r="G87" s="173">
        <f>ROUND(E87*F87,2)</f>
        <v>0</v>
      </c>
      <c r="H87" s="174"/>
      <c r="I87" s="173">
        <f>ROUND(E87*H87,2)</f>
        <v>0</v>
      </c>
      <c r="J87" s="174"/>
      <c r="K87" s="173">
        <f>ROUND(E87*J87,2)</f>
        <v>0</v>
      </c>
      <c r="L87" s="173">
        <v>21</v>
      </c>
      <c r="M87" s="173">
        <f>G87*(1+L87/100)</f>
        <v>0</v>
      </c>
      <c r="N87" s="173">
        <v>0</v>
      </c>
      <c r="O87" s="173">
        <f>ROUND(E87*N87,2)</f>
        <v>0</v>
      </c>
      <c r="P87" s="173">
        <v>0</v>
      </c>
      <c r="Q87" s="175">
        <f>ROUND(E87*P87,2)</f>
        <v>0</v>
      </c>
      <c r="R87" s="158"/>
      <c r="S87" s="158" t="s">
        <v>199</v>
      </c>
      <c r="T87" s="158" t="s">
        <v>200</v>
      </c>
      <c r="U87" s="158">
        <v>0</v>
      </c>
      <c r="V87" s="158">
        <f>ROUND(E87*U87,2)</f>
        <v>0</v>
      </c>
      <c r="W87" s="158"/>
      <c r="X87" s="158" t="s">
        <v>129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130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/>
      <c r="B88" s="156"/>
      <c r="C88" s="187" t="s">
        <v>233</v>
      </c>
      <c r="D88" s="160"/>
      <c r="E88" s="161">
        <v>50</v>
      </c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48"/>
      <c r="Z88" s="148"/>
      <c r="AA88" s="148"/>
      <c r="AB88" s="148"/>
      <c r="AC88" s="148"/>
      <c r="AD88" s="148"/>
      <c r="AE88" s="148"/>
      <c r="AF88" s="148"/>
      <c r="AG88" s="148" t="s">
        <v>132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x14ac:dyDescent="0.2">
      <c r="A89" s="163" t="s">
        <v>122</v>
      </c>
      <c r="B89" s="164" t="s">
        <v>72</v>
      </c>
      <c r="C89" s="185" t="s">
        <v>73</v>
      </c>
      <c r="D89" s="165"/>
      <c r="E89" s="166"/>
      <c r="F89" s="167"/>
      <c r="G89" s="167">
        <f>SUMIF(AG90:AG95,"&lt;&gt;NOR",G90:G95)</f>
        <v>0</v>
      </c>
      <c r="H89" s="167"/>
      <c r="I89" s="167">
        <f>SUM(I90:I95)</f>
        <v>0</v>
      </c>
      <c r="J89" s="167"/>
      <c r="K89" s="167">
        <f>SUM(K90:K95)</f>
        <v>0</v>
      </c>
      <c r="L89" s="167"/>
      <c r="M89" s="167">
        <f>SUM(M90:M95)</f>
        <v>0</v>
      </c>
      <c r="N89" s="167"/>
      <c r="O89" s="167">
        <f>SUM(O90:O95)</f>
        <v>0</v>
      </c>
      <c r="P89" s="167"/>
      <c r="Q89" s="168">
        <f>SUM(Q90:Q95)</f>
        <v>3.98</v>
      </c>
      <c r="R89" s="162"/>
      <c r="S89" s="162"/>
      <c r="T89" s="162"/>
      <c r="U89" s="162"/>
      <c r="V89" s="162">
        <f>SUM(V90:V95)</f>
        <v>12.04</v>
      </c>
      <c r="W89" s="162"/>
      <c r="X89" s="162"/>
      <c r="AG89" t="s">
        <v>123</v>
      </c>
    </row>
    <row r="90" spans="1:60" outlineLevel="1" x14ac:dyDescent="0.2">
      <c r="A90" s="169">
        <v>34</v>
      </c>
      <c r="B90" s="170" t="s">
        <v>234</v>
      </c>
      <c r="C90" s="186" t="s">
        <v>235</v>
      </c>
      <c r="D90" s="171" t="s">
        <v>126</v>
      </c>
      <c r="E90" s="172">
        <v>1.30688</v>
      </c>
      <c r="F90" s="173">
        <f>H90+J90</f>
        <v>0</v>
      </c>
      <c r="G90" s="173">
        <f>ROUND(E90*F90,2)</f>
        <v>0</v>
      </c>
      <c r="H90" s="174"/>
      <c r="I90" s="173">
        <f>ROUND(E90*H90,2)</f>
        <v>0</v>
      </c>
      <c r="J90" s="174"/>
      <c r="K90" s="173">
        <f>ROUND(E90*J90,2)</f>
        <v>0</v>
      </c>
      <c r="L90" s="173">
        <v>21</v>
      </c>
      <c r="M90" s="173">
        <f>G90*(1+L90/100)</f>
        <v>0</v>
      </c>
      <c r="N90" s="173">
        <v>0</v>
      </c>
      <c r="O90" s="173">
        <f>ROUND(E90*N90,2)</f>
        <v>0</v>
      </c>
      <c r="P90" s="173">
        <v>2.2000000000000002</v>
      </c>
      <c r="Q90" s="175">
        <f>ROUND(E90*P90,2)</f>
        <v>2.88</v>
      </c>
      <c r="R90" s="158"/>
      <c r="S90" s="158" t="s">
        <v>127</v>
      </c>
      <c r="T90" s="158" t="s">
        <v>128</v>
      </c>
      <c r="U90" s="158">
        <v>5.867</v>
      </c>
      <c r="V90" s="158">
        <f>ROUND(E90*U90,2)</f>
        <v>7.67</v>
      </c>
      <c r="W90" s="158"/>
      <c r="X90" s="158" t="s">
        <v>129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130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187" t="s">
        <v>236</v>
      </c>
      <c r="D91" s="160"/>
      <c r="E91" s="161">
        <v>1.30688</v>
      </c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48"/>
      <c r="Z91" s="148"/>
      <c r="AA91" s="148"/>
      <c r="AB91" s="148"/>
      <c r="AC91" s="148"/>
      <c r="AD91" s="148"/>
      <c r="AE91" s="148"/>
      <c r="AF91" s="148"/>
      <c r="AG91" s="148" t="s">
        <v>132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69">
        <v>35</v>
      </c>
      <c r="B92" s="170" t="s">
        <v>237</v>
      </c>
      <c r="C92" s="186" t="s">
        <v>238</v>
      </c>
      <c r="D92" s="171" t="s">
        <v>152</v>
      </c>
      <c r="E92" s="172">
        <v>7.2149999999999999</v>
      </c>
      <c r="F92" s="173">
        <f>H92+J92</f>
        <v>0</v>
      </c>
      <c r="G92" s="173">
        <f>ROUND(E92*F92,2)</f>
        <v>0</v>
      </c>
      <c r="H92" s="174"/>
      <c r="I92" s="173">
        <f>ROUND(E92*H92,2)</f>
        <v>0</v>
      </c>
      <c r="J92" s="174"/>
      <c r="K92" s="173">
        <f>ROUND(E92*J92,2)</f>
        <v>0</v>
      </c>
      <c r="L92" s="173">
        <v>21</v>
      </c>
      <c r="M92" s="173">
        <f>G92*(1+L92/100)</f>
        <v>0</v>
      </c>
      <c r="N92" s="173">
        <v>0</v>
      </c>
      <c r="O92" s="173">
        <f>ROUND(E92*N92,2)</f>
        <v>0</v>
      </c>
      <c r="P92" s="173">
        <v>5.8999999999999997E-2</v>
      </c>
      <c r="Q92" s="175">
        <f>ROUND(E92*P92,2)</f>
        <v>0.43</v>
      </c>
      <c r="R92" s="158"/>
      <c r="S92" s="158" t="s">
        <v>127</v>
      </c>
      <c r="T92" s="158" t="s">
        <v>128</v>
      </c>
      <c r="U92" s="158">
        <v>0.2</v>
      </c>
      <c r="V92" s="158">
        <f>ROUND(E92*U92,2)</f>
        <v>1.44</v>
      </c>
      <c r="W92" s="158"/>
      <c r="X92" s="158" t="s">
        <v>129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139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ht="22.5" outlineLevel="1" x14ac:dyDescent="0.2">
      <c r="A93" s="155"/>
      <c r="B93" s="156"/>
      <c r="C93" s="187" t="s">
        <v>239</v>
      </c>
      <c r="D93" s="160"/>
      <c r="E93" s="161">
        <v>7.2149999999999999</v>
      </c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48"/>
      <c r="Z93" s="148"/>
      <c r="AA93" s="148"/>
      <c r="AB93" s="148"/>
      <c r="AC93" s="148"/>
      <c r="AD93" s="148"/>
      <c r="AE93" s="148"/>
      <c r="AF93" s="148"/>
      <c r="AG93" s="148" t="s">
        <v>132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69">
        <v>36</v>
      </c>
      <c r="B94" s="170" t="s">
        <v>240</v>
      </c>
      <c r="C94" s="186" t="s">
        <v>241</v>
      </c>
      <c r="D94" s="171" t="s">
        <v>152</v>
      </c>
      <c r="E94" s="172">
        <v>7.5</v>
      </c>
      <c r="F94" s="173">
        <f>H94+J94</f>
        <v>0</v>
      </c>
      <c r="G94" s="173">
        <f>ROUND(E94*F94,2)</f>
        <v>0</v>
      </c>
      <c r="H94" s="174"/>
      <c r="I94" s="173">
        <f>ROUND(E94*H94,2)</f>
        <v>0</v>
      </c>
      <c r="J94" s="174"/>
      <c r="K94" s="173">
        <f>ROUND(E94*J94,2)</f>
        <v>0</v>
      </c>
      <c r="L94" s="173">
        <v>21</v>
      </c>
      <c r="M94" s="173">
        <f>G94*(1+L94/100)</f>
        <v>0</v>
      </c>
      <c r="N94" s="173">
        <v>0</v>
      </c>
      <c r="O94" s="173">
        <f>ROUND(E94*N94,2)</f>
        <v>0</v>
      </c>
      <c r="P94" s="173">
        <v>8.8999999999999996E-2</v>
      </c>
      <c r="Q94" s="175">
        <f>ROUND(E94*P94,2)</f>
        <v>0.67</v>
      </c>
      <c r="R94" s="158"/>
      <c r="S94" s="158" t="s">
        <v>127</v>
      </c>
      <c r="T94" s="158" t="s">
        <v>128</v>
      </c>
      <c r="U94" s="158">
        <v>0.39</v>
      </c>
      <c r="V94" s="158">
        <f>ROUND(E94*U94,2)</f>
        <v>2.93</v>
      </c>
      <c r="W94" s="158"/>
      <c r="X94" s="158" t="s">
        <v>129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130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ht="22.5" outlineLevel="1" x14ac:dyDescent="0.2">
      <c r="A95" s="155"/>
      <c r="B95" s="156"/>
      <c r="C95" s="187" t="s">
        <v>242</v>
      </c>
      <c r="D95" s="160"/>
      <c r="E95" s="161">
        <v>7.5</v>
      </c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48"/>
      <c r="Z95" s="148"/>
      <c r="AA95" s="148"/>
      <c r="AB95" s="148"/>
      <c r="AC95" s="148"/>
      <c r="AD95" s="148"/>
      <c r="AE95" s="148"/>
      <c r="AF95" s="148"/>
      <c r="AG95" s="148" t="s">
        <v>132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x14ac:dyDescent="0.2">
      <c r="A96" s="163" t="s">
        <v>122</v>
      </c>
      <c r="B96" s="164" t="s">
        <v>74</v>
      </c>
      <c r="C96" s="185" t="s">
        <v>75</v>
      </c>
      <c r="D96" s="165"/>
      <c r="E96" s="166"/>
      <c r="F96" s="167"/>
      <c r="G96" s="167">
        <f>SUMIF(AG97:AG98,"&lt;&gt;NOR",G97:G98)</f>
        <v>0</v>
      </c>
      <c r="H96" s="167"/>
      <c r="I96" s="167">
        <f>SUM(I97:I98)</f>
        <v>0</v>
      </c>
      <c r="J96" s="167"/>
      <c r="K96" s="167">
        <f>SUM(K97:K98)</f>
        <v>0</v>
      </c>
      <c r="L96" s="167"/>
      <c r="M96" s="167">
        <f>SUM(M97:M98)</f>
        <v>0</v>
      </c>
      <c r="N96" s="167"/>
      <c r="O96" s="167">
        <f>SUM(O97:O98)</f>
        <v>0</v>
      </c>
      <c r="P96" s="167"/>
      <c r="Q96" s="168">
        <f>SUM(Q97:Q98)</f>
        <v>0</v>
      </c>
      <c r="R96" s="162"/>
      <c r="S96" s="162"/>
      <c r="T96" s="162"/>
      <c r="U96" s="162"/>
      <c r="V96" s="162">
        <f>SUM(V97:V98)</f>
        <v>8.6199999999999992</v>
      </c>
      <c r="W96" s="162"/>
      <c r="X96" s="162"/>
      <c r="AG96" t="s">
        <v>123</v>
      </c>
    </row>
    <row r="97" spans="1:60" outlineLevel="1" x14ac:dyDescent="0.2">
      <c r="A97" s="176">
        <v>37</v>
      </c>
      <c r="B97" s="177" t="s">
        <v>243</v>
      </c>
      <c r="C97" s="188" t="s">
        <v>244</v>
      </c>
      <c r="D97" s="178" t="s">
        <v>147</v>
      </c>
      <c r="E97" s="179">
        <v>26.505970000000001</v>
      </c>
      <c r="F97" s="180">
        <f>H97+J97</f>
        <v>0</v>
      </c>
      <c r="G97" s="180">
        <f>ROUND(E97*F97,2)</f>
        <v>0</v>
      </c>
      <c r="H97" s="181"/>
      <c r="I97" s="180">
        <f>ROUND(E97*H97,2)</f>
        <v>0</v>
      </c>
      <c r="J97" s="181"/>
      <c r="K97" s="180">
        <f>ROUND(E97*J97,2)</f>
        <v>0</v>
      </c>
      <c r="L97" s="180">
        <v>21</v>
      </c>
      <c r="M97" s="180">
        <f>G97*(1+L97/100)</f>
        <v>0</v>
      </c>
      <c r="N97" s="180">
        <v>0</v>
      </c>
      <c r="O97" s="180">
        <f>ROUND(E97*N97,2)</f>
        <v>0</v>
      </c>
      <c r="P97" s="180">
        <v>0</v>
      </c>
      <c r="Q97" s="182">
        <f>ROUND(E97*P97,2)</f>
        <v>0</v>
      </c>
      <c r="R97" s="158"/>
      <c r="S97" s="158" t="s">
        <v>127</v>
      </c>
      <c r="T97" s="158" t="s">
        <v>128</v>
      </c>
      <c r="U97" s="158">
        <v>1.0999999999999999E-2</v>
      </c>
      <c r="V97" s="158">
        <f>ROUND(E97*U97,2)</f>
        <v>0.28999999999999998</v>
      </c>
      <c r="W97" s="158"/>
      <c r="X97" s="158" t="s">
        <v>245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246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33.75" outlineLevel="1" x14ac:dyDescent="0.2">
      <c r="A98" s="176">
        <v>38</v>
      </c>
      <c r="B98" s="177" t="s">
        <v>247</v>
      </c>
      <c r="C98" s="188" t="s">
        <v>248</v>
      </c>
      <c r="D98" s="178" t="s">
        <v>147</v>
      </c>
      <c r="E98" s="179">
        <v>3.9683199999999998</v>
      </c>
      <c r="F98" s="180">
        <f>H98+J98</f>
        <v>0</v>
      </c>
      <c r="G98" s="180">
        <f>ROUND(E98*F98,2)</f>
        <v>0</v>
      </c>
      <c r="H98" s="181"/>
      <c r="I98" s="180">
        <f>ROUND(E98*H98,2)</f>
        <v>0</v>
      </c>
      <c r="J98" s="181"/>
      <c r="K98" s="180">
        <f>ROUND(E98*J98,2)</f>
        <v>0</v>
      </c>
      <c r="L98" s="180">
        <v>21</v>
      </c>
      <c r="M98" s="180">
        <f>G98*(1+L98/100)</f>
        <v>0</v>
      </c>
      <c r="N98" s="180">
        <v>0</v>
      </c>
      <c r="O98" s="180">
        <f>ROUND(E98*N98,2)</f>
        <v>0</v>
      </c>
      <c r="P98" s="180">
        <v>0</v>
      </c>
      <c r="Q98" s="182">
        <f>ROUND(E98*P98,2)</f>
        <v>0</v>
      </c>
      <c r="R98" s="158"/>
      <c r="S98" s="158" t="s">
        <v>127</v>
      </c>
      <c r="T98" s="158" t="s">
        <v>128</v>
      </c>
      <c r="U98" s="158">
        <v>2.1</v>
      </c>
      <c r="V98" s="158">
        <f>ROUND(E98*U98,2)</f>
        <v>8.33</v>
      </c>
      <c r="W98" s="158"/>
      <c r="X98" s="158" t="s">
        <v>249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250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x14ac:dyDescent="0.2">
      <c r="A99" s="163" t="s">
        <v>122</v>
      </c>
      <c r="B99" s="164" t="s">
        <v>76</v>
      </c>
      <c r="C99" s="185" t="s">
        <v>77</v>
      </c>
      <c r="D99" s="165"/>
      <c r="E99" s="166"/>
      <c r="F99" s="167"/>
      <c r="G99" s="167">
        <f>SUMIF(AG100:AG112,"&lt;&gt;NOR",G100:G112)</f>
        <v>0</v>
      </c>
      <c r="H99" s="167"/>
      <c r="I99" s="167">
        <f>SUM(I100:I112)</f>
        <v>0</v>
      </c>
      <c r="J99" s="167"/>
      <c r="K99" s="167">
        <f>SUM(K100:K112)</f>
        <v>0</v>
      </c>
      <c r="L99" s="167"/>
      <c r="M99" s="167">
        <f>SUM(M100:M112)</f>
        <v>0</v>
      </c>
      <c r="N99" s="167"/>
      <c r="O99" s="167">
        <f>SUM(O100:O112)</f>
        <v>0.14000000000000001</v>
      </c>
      <c r="P99" s="167"/>
      <c r="Q99" s="168">
        <f>SUM(Q100:Q112)</f>
        <v>0</v>
      </c>
      <c r="R99" s="162"/>
      <c r="S99" s="162"/>
      <c r="T99" s="162"/>
      <c r="U99" s="162"/>
      <c r="V99" s="162">
        <f>SUM(V100:V112)</f>
        <v>9.3400000000000016</v>
      </c>
      <c r="W99" s="162"/>
      <c r="X99" s="162"/>
      <c r="AG99" t="s">
        <v>123</v>
      </c>
    </row>
    <row r="100" spans="1:60" s="204" customFormat="1" ht="22.5" outlineLevel="1" x14ac:dyDescent="0.2">
      <c r="A100" s="194">
        <v>39</v>
      </c>
      <c r="B100" s="195" t="s">
        <v>251</v>
      </c>
      <c r="C100" s="196" t="s">
        <v>252</v>
      </c>
      <c r="D100" s="197" t="s">
        <v>152</v>
      </c>
      <c r="E100" s="198">
        <v>9.5830000000000002</v>
      </c>
      <c r="F100" s="199">
        <f>H100+J100</f>
        <v>0</v>
      </c>
      <c r="G100" s="199">
        <f>ROUND(E100*F100,2)</f>
        <v>0</v>
      </c>
      <c r="H100" s="200"/>
      <c r="I100" s="199">
        <f>ROUND(E100*H100,2)</f>
        <v>0</v>
      </c>
      <c r="J100" s="200"/>
      <c r="K100" s="199">
        <f>ROUND(E100*J100,2)</f>
        <v>0</v>
      </c>
      <c r="L100" s="199">
        <v>21</v>
      </c>
      <c r="M100" s="199">
        <f>G100*(1+L100/100)</f>
        <v>0</v>
      </c>
      <c r="N100" s="199">
        <v>3.3E-4</v>
      </c>
      <c r="O100" s="199">
        <f>ROUND(E100*N100,2)</f>
        <v>0</v>
      </c>
      <c r="P100" s="199">
        <v>0</v>
      </c>
      <c r="Q100" s="201">
        <f>ROUND(E100*P100,2)</f>
        <v>0</v>
      </c>
      <c r="R100" s="202"/>
      <c r="S100" s="202" t="s">
        <v>127</v>
      </c>
      <c r="T100" s="202" t="s">
        <v>128</v>
      </c>
      <c r="U100" s="202">
        <v>2.75E-2</v>
      </c>
      <c r="V100" s="202">
        <f>ROUND(E100*U100,2)</f>
        <v>0.26</v>
      </c>
      <c r="W100" s="202"/>
      <c r="X100" s="202" t="s">
        <v>129</v>
      </c>
      <c r="Y100" s="203"/>
      <c r="Z100" s="203"/>
      <c r="AA100" s="203"/>
      <c r="AB100" s="203"/>
      <c r="AC100" s="203"/>
      <c r="AD100" s="203"/>
      <c r="AE100" s="203"/>
      <c r="AF100" s="203"/>
      <c r="AG100" s="203" t="s">
        <v>130</v>
      </c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</row>
    <row r="101" spans="1:60" s="204" customFormat="1" ht="22.5" outlineLevel="1" x14ac:dyDescent="0.2">
      <c r="A101" s="205"/>
      <c r="B101" s="206"/>
      <c r="C101" s="207" t="s">
        <v>253</v>
      </c>
      <c r="D101" s="208"/>
      <c r="E101" s="209">
        <v>3.3479999999999999</v>
      </c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3"/>
      <c r="Z101" s="203"/>
      <c r="AA101" s="203"/>
      <c r="AB101" s="203"/>
      <c r="AC101" s="203"/>
      <c r="AD101" s="203"/>
      <c r="AE101" s="203"/>
      <c r="AF101" s="203"/>
      <c r="AG101" s="203" t="s">
        <v>132</v>
      </c>
      <c r="AH101" s="203">
        <v>0</v>
      </c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</row>
    <row r="102" spans="1:60" s="204" customFormat="1" ht="22.5" outlineLevel="1" x14ac:dyDescent="0.2">
      <c r="A102" s="205"/>
      <c r="B102" s="206"/>
      <c r="C102" s="207" t="s">
        <v>254</v>
      </c>
      <c r="D102" s="208"/>
      <c r="E102" s="209">
        <v>6.2350000000000003</v>
      </c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3"/>
      <c r="Z102" s="203"/>
      <c r="AA102" s="203"/>
      <c r="AB102" s="203"/>
      <c r="AC102" s="203"/>
      <c r="AD102" s="203"/>
      <c r="AE102" s="203"/>
      <c r="AF102" s="203"/>
      <c r="AG102" s="203" t="s">
        <v>132</v>
      </c>
      <c r="AH102" s="203">
        <v>0</v>
      </c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</row>
    <row r="103" spans="1:60" ht="22.5" outlineLevel="1" x14ac:dyDescent="0.2">
      <c r="A103" s="169">
        <v>40</v>
      </c>
      <c r="B103" s="170" t="s">
        <v>255</v>
      </c>
      <c r="C103" s="186" t="s">
        <v>256</v>
      </c>
      <c r="D103" s="171" t="s">
        <v>152</v>
      </c>
      <c r="E103" s="172">
        <v>11.25</v>
      </c>
      <c r="F103" s="173">
        <f>H103+J103</f>
        <v>0</v>
      </c>
      <c r="G103" s="173">
        <f>ROUND(E103*F103,2)</f>
        <v>0</v>
      </c>
      <c r="H103" s="174"/>
      <c r="I103" s="173">
        <f>ROUND(E103*H103,2)</f>
        <v>0</v>
      </c>
      <c r="J103" s="174"/>
      <c r="K103" s="173">
        <f>ROUND(E103*J103,2)</f>
        <v>0</v>
      </c>
      <c r="L103" s="173">
        <v>21</v>
      </c>
      <c r="M103" s="173">
        <f>G103*(1+L103/100)</f>
        <v>0</v>
      </c>
      <c r="N103" s="173">
        <v>5.1999999999999995E-4</v>
      </c>
      <c r="O103" s="173">
        <f>ROUND(E103*N103,2)</f>
        <v>0.01</v>
      </c>
      <c r="P103" s="173">
        <v>0</v>
      </c>
      <c r="Q103" s="175">
        <f>ROUND(E103*P103,2)</f>
        <v>0</v>
      </c>
      <c r="R103" s="158"/>
      <c r="S103" s="158" t="s">
        <v>127</v>
      </c>
      <c r="T103" s="158" t="s">
        <v>128</v>
      </c>
      <c r="U103" s="158">
        <v>4.9000000000000002E-2</v>
      </c>
      <c r="V103" s="158">
        <f>ROUND(E103*U103,2)</f>
        <v>0.55000000000000004</v>
      </c>
      <c r="W103" s="158"/>
      <c r="X103" s="158" t="s">
        <v>129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130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ht="22.5" outlineLevel="1" x14ac:dyDescent="0.2">
      <c r="A104" s="155"/>
      <c r="B104" s="156"/>
      <c r="C104" s="187" t="s">
        <v>257</v>
      </c>
      <c r="D104" s="160"/>
      <c r="E104" s="161">
        <v>11.25</v>
      </c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132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s="204" customFormat="1" ht="22.5" outlineLevel="1" x14ac:dyDescent="0.2">
      <c r="A105" s="194">
        <v>41</v>
      </c>
      <c r="B105" s="195" t="s">
        <v>258</v>
      </c>
      <c r="C105" s="196" t="s">
        <v>445</v>
      </c>
      <c r="D105" s="197" t="s">
        <v>152</v>
      </c>
      <c r="E105" s="198">
        <v>9.5830000000000002</v>
      </c>
      <c r="F105" s="199">
        <f>H105+J105</f>
        <v>0</v>
      </c>
      <c r="G105" s="199">
        <f>ROUND(E105*F105,2)</f>
        <v>0</v>
      </c>
      <c r="H105" s="200"/>
      <c r="I105" s="199">
        <f>ROUND(E105*H105,2)</f>
        <v>0</v>
      </c>
      <c r="J105" s="200"/>
      <c r="K105" s="199">
        <f>ROUND(E105*J105,2)</f>
        <v>0</v>
      </c>
      <c r="L105" s="199">
        <v>21</v>
      </c>
      <c r="M105" s="199">
        <f>G105*(1+L105/100)</f>
        <v>0</v>
      </c>
      <c r="N105" s="199">
        <v>5.5900000000000004E-3</v>
      </c>
      <c r="O105" s="199">
        <f>ROUND(E105*N105,2)</f>
        <v>0.05</v>
      </c>
      <c r="P105" s="199">
        <v>0</v>
      </c>
      <c r="Q105" s="201">
        <f>ROUND(E105*P105,2)</f>
        <v>0</v>
      </c>
      <c r="R105" s="202"/>
      <c r="S105" s="202" t="s">
        <v>127</v>
      </c>
      <c r="T105" s="202" t="s">
        <v>128</v>
      </c>
      <c r="U105" s="202">
        <v>0.22991</v>
      </c>
      <c r="V105" s="202">
        <f>ROUND(E105*U105,2)</f>
        <v>2.2000000000000002</v>
      </c>
      <c r="W105" s="202"/>
      <c r="X105" s="202" t="s">
        <v>129</v>
      </c>
      <c r="Y105" s="203"/>
      <c r="Z105" s="203"/>
      <c r="AA105" s="203"/>
      <c r="AB105" s="203"/>
      <c r="AC105" s="203"/>
      <c r="AD105" s="203"/>
      <c r="AE105" s="203"/>
      <c r="AF105" s="203"/>
      <c r="AG105" s="203" t="s">
        <v>130</v>
      </c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</row>
    <row r="106" spans="1:60" s="204" customFormat="1" outlineLevel="1" x14ac:dyDescent="0.2">
      <c r="A106" s="205"/>
      <c r="B106" s="206"/>
      <c r="C106" s="207" t="s">
        <v>259</v>
      </c>
      <c r="D106" s="208"/>
      <c r="E106" s="209">
        <v>3.3479999999999999</v>
      </c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3"/>
      <c r="Z106" s="203"/>
      <c r="AA106" s="203"/>
      <c r="AB106" s="203"/>
      <c r="AC106" s="203"/>
      <c r="AD106" s="203"/>
      <c r="AE106" s="203"/>
      <c r="AF106" s="203"/>
      <c r="AG106" s="203" t="s">
        <v>132</v>
      </c>
      <c r="AH106" s="203">
        <v>0</v>
      </c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</row>
    <row r="107" spans="1:60" s="204" customFormat="1" ht="22.5" outlineLevel="1" x14ac:dyDescent="0.2">
      <c r="A107" s="205"/>
      <c r="B107" s="206"/>
      <c r="C107" s="207" t="s">
        <v>254</v>
      </c>
      <c r="D107" s="208"/>
      <c r="E107" s="209">
        <v>6.2350000000000003</v>
      </c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3"/>
      <c r="Z107" s="203"/>
      <c r="AA107" s="203"/>
      <c r="AB107" s="203"/>
      <c r="AC107" s="203"/>
      <c r="AD107" s="203"/>
      <c r="AE107" s="203"/>
      <c r="AF107" s="203"/>
      <c r="AG107" s="203" t="s">
        <v>132</v>
      </c>
      <c r="AH107" s="203">
        <v>0</v>
      </c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3"/>
      <c r="AY107" s="203"/>
      <c r="AZ107" s="203"/>
      <c r="BA107" s="203"/>
      <c r="BB107" s="203"/>
      <c r="BC107" s="203"/>
      <c r="BD107" s="203"/>
      <c r="BE107" s="203"/>
      <c r="BF107" s="203"/>
      <c r="BG107" s="203"/>
      <c r="BH107" s="203"/>
    </row>
    <row r="108" spans="1:60" ht="22.5" outlineLevel="1" x14ac:dyDescent="0.2">
      <c r="A108" s="169">
        <v>42</v>
      </c>
      <c r="B108" s="170" t="s">
        <v>260</v>
      </c>
      <c r="C108" s="186" t="s">
        <v>446</v>
      </c>
      <c r="D108" s="171" t="s">
        <v>152</v>
      </c>
      <c r="E108" s="172">
        <v>11.25</v>
      </c>
      <c r="F108" s="173">
        <f>H108+J108</f>
        <v>0</v>
      </c>
      <c r="G108" s="173">
        <f>ROUND(E108*F108,2)</f>
        <v>0</v>
      </c>
      <c r="H108" s="174"/>
      <c r="I108" s="173">
        <f>ROUND(E108*H108,2)</f>
        <v>0</v>
      </c>
      <c r="J108" s="174"/>
      <c r="K108" s="173">
        <f>ROUND(E108*J108,2)</f>
        <v>0</v>
      </c>
      <c r="L108" s="173">
        <v>21</v>
      </c>
      <c r="M108" s="173">
        <f>G108*(1+L108/100)</f>
        <v>0</v>
      </c>
      <c r="N108" s="173">
        <v>5.9800000000000001E-3</v>
      </c>
      <c r="O108" s="173">
        <f>ROUND(E108*N108,2)</f>
        <v>7.0000000000000007E-2</v>
      </c>
      <c r="P108" s="173">
        <v>0</v>
      </c>
      <c r="Q108" s="175">
        <f>ROUND(E108*P108,2)</f>
        <v>0</v>
      </c>
      <c r="R108" s="158"/>
      <c r="S108" s="158" t="s">
        <v>127</v>
      </c>
      <c r="T108" s="158" t="s">
        <v>128</v>
      </c>
      <c r="U108" s="158">
        <v>0.26600000000000001</v>
      </c>
      <c r="V108" s="158">
        <f>ROUND(E108*U108,2)</f>
        <v>2.99</v>
      </c>
      <c r="W108" s="158"/>
      <c r="X108" s="158" t="s">
        <v>129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130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22.5" outlineLevel="1" x14ac:dyDescent="0.2">
      <c r="A109" s="155"/>
      <c r="B109" s="156"/>
      <c r="C109" s="187" t="s">
        <v>261</v>
      </c>
      <c r="D109" s="160"/>
      <c r="E109" s="161">
        <v>11.25</v>
      </c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132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 x14ac:dyDescent="0.2">
      <c r="A110" s="169">
        <v>43</v>
      </c>
      <c r="B110" s="170" t="s">
        <v>262</v>
      </c>
      <c r="C110" s="186" t="s">
        <v>444</v>
      </c>
      <c r="D110" s="171" t="s">
        <v>152</v>
      </c>
      <c r="E110" s="172">
        <v>19.477499999999999</v>
      </c>
      <c r="F110" s="173">
        <f>H110+J110</f>
        <v>0</v>
      </c>
      <c r="G110" s="173">
        <f>ROUND(E110*F110,2)</f>
        <v>0</v>
      </c>
      <c r="H110" s="174"/>
      <c r="I110" s="173">
        <f>ROUND(E110*H110,2)</f>
        <v>0</v>
      </c>
      <c r="J110" s="174"/>
      <c r="K110" s="173">
        <f>ROUND(E110*J110,2)</f>
        <v>0</v>
      </c>
      <c r="L110" s="173">
        <v>21</v>
      </c>
      <c r="M110" s="173">
        <f>G110*(1+L110/100)</f>
        <v>0</v>
      </c>
      <c r="N110" s="173">
        <v>6.3000000000000003E-4</v>
      </c>
      <c r="O110" s="173">
        <f>ROUND(E110*N110,2)</f>
        <v>0.01</v>
      </c>
      <c r="P110" s="173">
        <v>0</v>
      </c>
      <c r="Q110" s="175">
        <f>ROUND(E110*P110,2)</f>
        <v>0</v>
      </c>
      <c r="R110" s="158"/>
      <c r="S110" s="158" t="s">
        <v>127</v>
      </c>
      <c r="T110" s="158" t="s">
        <v>128</v>
      </c>
      <c r="U110" s="158">
        <v>0.16</v>
      </c>
      <c r="V110" s="158">
        <f>ROUND(E110*U110,2)</f>
        <v>3.12</v>
      </c>
      <c r="W110" s="158"/>
      <c r="X110" s="158" t="s">
        <v>129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130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87" t="s">
        <v>263</v>
      </c>
      <c r="D111" s="160"/>
      <c r="E111" s="161">
        <v>19.477499999999999</v>
      </c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132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s="204" customFormat="1" outlineLevel="1" x14ac:dyDescent="0.2">
      <c r="A112" s="210">
        <v>44</v>
      </c>
      <c r="B112" s="211" t="s">
        <v>264</v>
      </c>
      <c r="C112" s="212" t="s">
        <v>265</v>
      </c>
      <c r="D112" s="213" t="s">
        <v>147</v>
      </c>
      <c r="E112" s="214">
        <v>0.14213000000000001</v>
      </c>
      <c r="F112" s="215">
        <f>H112+J112</f>
        <v>0</v>
      </c>
      <c r="G112" s="215">
        <f>ROUND(E112*F112,2)</f>
        <v>0</v>
      </c>
      <c r="H112" s="216"/>
      <c r="I112" s="215">
        <f>ROUND(E112*H112,2)</f>
        <v>0</v>
      </c>
      <c r="J112" s="216"/>
      <c r="K112" s="215">
        <f>ROUND(E112*J112,2)</f>
        <v>0</v>
      </c>
      <c r="L112" s="215">
        <v>21</v>
      </c>
      <c r="M112" s="215">
        <f>G112*(1+L112/100)</f>
        <v>0</v>
      </c>
      <c r="N112" s="215">
        <v>0</v>
      </c>
      <c r="O112" s="215">
        <f>ROUND(E112*N112,2)</f>
        <v>0</v>
      </c>
      <c r="P112" s="215">
        <v>0</v>
      </c>
      <c r="Q112" s="217">
        <f>ROUND(E112*P112,2)</f>
        <v>0</v>
      </c>
      <c r="R112" s="202"/>
      <c r="S112" s="202" t="s">
        <v>127</v>
      </c>
      <c r="T112" s="202" t="s">
        <v>128</v>
      </c>
      <c r="U112" s="202">
        <v>1.5669999999999999</v>
      </c>
      <c r="V112" s="202">
        <f>ROUND(E112*U112,2)</f>
        <v>0.22</v>
      </c>
      <c r="W112" s="202"/>
      <c r="X112" s="202" t="s">
        <v>245</v>
      </c>
      <c r="Y112" s="203"/>
      <c r="Z112" s="203"/>
      <c r="AA112" s="203"/>
      <c r="AB112" s="203"/>
      <c r="AC112" s="203"/>
      <c r="AD112" s="203"/>
      <c r="AE112" s="203"/>
      <c r="AF112" s="203"/>
      <c r="AG112" s="203" t="s">
        <v>246</v>
      </c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</row>
    <row r="113" spans="1:60" x14ac:dyDescent="0.2">
      <c r="A113" s="163" t="s">
        <v>122</v>
      </c>
      <c r="B113" s="164" t="s">
        <v>78</v>
      </c>
      <c r="C113" s="185" t="s">
        <v>79</v>
      </c>
      <c r="D113" s="165"/>
      <c r="E113" s="166"/>
      <c r="F113" s="167"/>
      <c r="G113" s="167">
        <f>SUMIF(AG114:AG143,"&lt;&gt;NOR",G114:G143)</f>
        <v>0</v>
      </c>
      <c r="H113" s="167"/>
      <c r="I113" s="167">
        <f>SUM(I114:I143)</f>
        <v>0</v>
      </c>
      <c r="J113" s="167"/>
      <c r="K113" s="167">
        <f>SUM(K114:K143)</f>
        <v>0</v>
      </c>
      <c r="L113" s="167"/>
      <c r="M113" s="167">
        <f>SUM(M114:M143)</f>
        <v>0</v>
      </c>
      <c r="N113" s="167"/>
      <c r="O113" s="167">
        <f>SUM(O114:O143)</f>
        <v>0.55000000000000004</v>
      </c>
      <c r="P113" s="167"/>
      <c r="Q113" s="168">
        <f>SUM(Q114:Q143)</f>
        <v>1.02</v>
      </c>
      <c r="R113" s="162"/>
      <c r="S113" s="162"/>
      <c r="T113" s="162"/>
      <c r="U113" s="162"/>
      <c r="V113" s="162">
        <f>SUM(V114:V143)</f>
        <v>217.11999999999998</v>
      </c>
      <c r="W113" s="162"/>
      <c r="X113" s="162"/>
      <c r="AG113" t="s">
        <v>123</v>
      </c>
    </row>
    <row r="114" spans="1:60" outlineLevel="1" x14ac:dyDescent="0.2">
      <c r="A114" s="169">
        <v>45</v>
      </c>
      <c r="B114" s="170" t="s">
        <v>266</v>
      </c>
      <c r="C114" s="186" t="s">
        <v>447</v>
      </c>
      <c r="D114" s="171" t="s">
        <v>152</v>
      </c>
      <c r="E114" s="172">
        <v>32.895850000000003</v>
      </c>
      <c r="F114" s="173">
        <f>H114+J114</f>
        <v>0</v>
      </c>
      <c r="G114" s="173">
        <f>ROUND(E114*F114,2)</f>
        <v>0</v>
      </c>
      <c r="H114" s="174"/>
      <c r="I114" s="173">
        <f>ROUND(E114*H114,2)</f>
        <v>0</v>
      </c>
      <c r="J114" s="174"/>
      <c r="K114" s="173">
        <f>ROUND(E114*J114,2)</f>
        <v>0</v>
      </c>
      <c r="L114" s="173">
        <v>21</v>
      </c>
      <c r="M114" s="173">
        <f>G114*(1+L114/100)</f>
        <v>0</v>
      </c>
      <c r="N114" s="173">
        <v>5.0000000000000001E-4</v>
      </c>
      <c r="O114" s="173">
        <f>ROUND(E114*N114,2)</f>
        <v>0.02</v>
      </c>
      <c r="P114" s="173">
        <v>0</v>
      </c>
      <c r="Q114" s="175">
        <f>ROUND(E114*P114,2)</f>
        <v>0</v>
      </c>
      <c r="R114" s="158"/>
      <c r="S114" s="158" t="s">
        <v>127</v>
      </c>
      <c r="T114" s="158" t="s">
        <v>128</v>
      </c>
      <c r="U114" s="158">
        <v>9.4E-2</v>
      </c>
      <c r="V114" s="158">
        <f>ROUND(E114*U114,2)</f>
        <v>3.09</v>
      </c>
      <c r="W114" s="158"/>
      <c r="X114" s="158" t="s">
        <v>129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130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33.75" outlineLevel="1" x14ac:dyDescent="0.2">
      <c r="A115" s="155"/>
      <c r="B115" s="156"/>
      <c r="C115" s="187" t="s">
        <v>267</v>
      </c>
      <c r="D115" s="160"/>
      <c r="E115" s="161">
        <v>32.895850000000003</v>
      </c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132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s="204" customFormat="1" ht="22.5" outlineLevel="1" x14ac:dyDescent="0.2">
      <c r="A116" s="194">
        <v>46</v>
      </c>
      <c r="B116" s="195" t="s">
        <v>268</v>
      </c>
      <c r="C116" s="196" t="s">
        <v>269</v>
      </c>
      <c r="D116" s="197" t="s">
        <v>152</v>
      </c>
      <c r="E116" s="198">
        <v>204.79130000000001</v>
      </c>
      <c r="F116" s="199">
        <f>H116+J116</f>
        <v>0</v>
      </c>
      <c r="G116" s="199">
        <f>ROUND(E116*F116,2)</f>
        <v>0</v>
      </c>
      <c r="H116" s="200"/>
      <c r="I116" s="199">
        <f>ROUND(E116*H116,2)</f>
        <v>0</v>
      </c>
      <c r="J116" s="200"/>
      <c r="K116" s="199">
        <f>ROUND(E116*J116,2)</f>
        <v>0</v>
      </c>
      <c r="L116" s="199">
        <v>21</v>
      </c>
      <c r="M116" s="199">
        <f>G116*(1+L116/100)</f>
        <v>0</v>
      </c>
      <c r="N116" s="199">
        <v>0</v>
      </c>
      <c r="O116" s="199">
        <f>ROUND(E116*N116,2)</f>
        <v>0</v>
      </c>
      <c r="P116" s="199">
        <v>0</v>
      </c>
      <c r="Q116" s="201">
        <f>ROUND(E116*P116,2)</f>
        <v>0</v>
      </c>
      <c r="R116" s="202"/>
      <c r="S116" s="202" t="s">
        <v>127</v>
      </c>
      <c r="T116" s="202" t="s">
        <v>128</v>
      </c>
      <c r="U116" s="202">
        <v>0.84799999999999998</v>
      </c>
      <c r="V116" s="202">
        <f>ROUND(E116*U116,2)</f>
        <v>173.66</v>
      </c>
      <c r="W116" s="202"/>
      <c r="X116" s="202" t="s">
        <v>129</v>
      </c>
      <c r="Y116" s="203"/>
      <c r="Z116" s="203"/>
      <c r="AA116" s="203"/>
      <c r="AB116" s="203"/>
      <c r="AC116" s="203"/>
      <c r="AD116" s="203"/>
      <c r="AE116" s="203"/>
      <c r="AF116" s="203"/>
      <c r="AG116" s="203" t="s">
        <v>130</v>
      </c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3"/>
      <c r="AY116" s="203"/>
      <c r="AZ116" s="203"/>
      <c r="BA116" s="203"/>
      <c r="BB116" s="203"/>
      <c r="BC116" s="203"/>
      <c r="BD116" s="203"/>
      <c r="BE116" s="203"/>
      <c r="BF116" s="203"/>
      <c r="BG116" s="203"/>
      <c r="BH116" s="203"/>
    </row>
    <row r="117" spans="1:60" outlineLevel="1" x14ac:dyDescent="0.2">
      <c r="A117" s="155"/>
      <c r="B117" s="156"/>
      <c r="C117" s="187" t="s">
        <v>270</v>
      </c>
      <c r="D117" s="160"/>
      <c r="E117" s="161">
        <v>170.92949999999999</v>
      </c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132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87" t="s">
        <v>271</v>
      </c>
      <c r="D118" s="160"/>
      <c r="E118" s="161">
        <v>8.7289999999999992</v>
      </c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132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s="204" customFormat="1" ht="22.5" outlineLevel="1" x14ac:dyDescent="0.2">
      <c r="A119" s="205"/>
      <c r="B119" s="206"/>
      <c r="C119" s="207" t="s">
        <v>272</v>
      </c>
      <c r="D119" s="208"/>
      <c r="E119" s="209">
        <v>25.1328</v>
      </c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3"/>
      <c r="Z119" s="203"/>
      <c r="AA119" s="203"/>
      <c r="AB119" s="203"/>
      <c r="AC119" s="203"/>
      <c r="AD119" s="203"/>
      <c r="AE119" s="203"/>
      <c r="AF119" s="203"/>
      <c r="AG119" s="203" t="s">
        <v>132</v>
      </c>
      <c r="AH119" s="203">
        <v>0</v>
      </c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3"/>
      <c r="AY119" s="203"/>
      <c r="AZ119" s="203"/>
      <c r="BA119" s="203"/>
      <c r="BB119" s="203"/>
      <c r="BC119" s="203"/>
      <c r="BD119" s="203"/>
      <c r="BE119" s="203"/>
      <c r="BF119" s="203"/>
      <c r="BG119" s="203"/>
      <c r="BH119" s="203"/>
    </row>
    <row r="120" spans="1:60" s="204" customFormat="1" outlineLevel="1" x14ac:dyDescent="0.2">
      <c r="A120" s="194">
        <v>47</v>
      </c>
      <c r="B120" s="195" t="s">
        <v>273</v>
      </c>
      <c r="C120" s="196" t="s">
        <v>274</v>
      </c>
      <c r="D120" s="197" t="s">
        <v>167</v>
      </c>
      <c r="E120" s="198">
        <v>38.479999999999997</v>
      </c>
      <c r="F120" s="199">
        <f>H120+J120</f>
        <v>0</v>
      </c>
      <c r="G120" s="199">
        <f>ROUND(E120*F120,2)</f>
        <v>0</v>
      </c>
      <c r="H120" s="200"/>
      <c r="I120" s="199">
        <f>ROUND(E120*H120,2)</f>
        <v>0</v>
      </c>
      <c r="J120" s="200"/>
      <c r="K120" s="199">
        <f>ROUND(E120*J120,2)</f>
        <v>0</v>
      </c>
      <c r="L120" s="199">
        <v>21</v>
      </c>
      <c r="M120" s="199">
        <f>G120*(1+L120/100)</f>
        <v>0</v>
      </c>
      <c r="N120" s="199">
        <v>1.2099999999999999E-3</v>
      </c>
      <c r="O120" s="199">
        <f>ROUND(E120*N120,2)</f>
        <v>0.05</v>
      </c>
      <c r="P120" s="199">
        <v>0</v>
      </c>
      <c r="Q120" s="201">
        <f>ROUND(E120*P120,2)</f>
        <v>0</v>
      </c>
      <c r="R120" s="202"/>
      <c r="S120" s="202" t="s">
        <v>127</v>
      </c>
      <c r="T120" s="202" t="s">
        <v>128</v>
      </c>
      <c r="U120" s="202">
        <v>0.252</v>
      </c>
      <c r="V120" s="202">
        <f>ROUND(E120*U120,2)</f>
        <v>9.6999999999999993</v>
      </c>
      <c r="W120" s="202"/>
      <c r="X120" s="202" t="s">
        <v>129</v>
      </c>
      <c r="Y120" s="203"/>
      <c r="Z120" s="203"/>
      <c r="AA120" s="203"/>
      <c r="AB120" s="203"/>
      <c r="AC120" s="203"/>
      <c r="AD120" s="203"/>
      <c r="AE120" s="203"/>
      <c r="AF120" s="203"/>
      <c r="AG120" s="203" t="s">
        <v>130</v>
      </c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3"/>
      <c r="AY120" s="203"/>
      <c r="AZ120" s="203"/>
      <c r="BA120" s="203"/>
      <c r="BB120" s="203"/>
      <c r="BC120" s="203"/>
      <c r="BD120" s="203"/>
      <c r="BE120" s="203"/>
      <c r="BF120" s="203"/>
      <c r="BG120" s="203"/>
      <c r="BH120" s="203"/>
    </row>
    <row r="121" spans="1:60" s="204" customFormat="1" outlineLevel="1" x14ac:dyDescent="0.2">
      <c r="A121" s="205"/>
      <c r="B121" s="206"/>
      <c r="C121" s="207" t="s">
        <v>275</v>
      </c>
      <c r="D121" s="208"/>
      <c r="E121" s="209">
        <v>38.479999999999997</v>
      </c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3"/>
      <c r="Z121" s="203"/>
      <c r="AA121" s="203"/>
      <c r="AB121" s="203"/>
      <c r="AC121" s="203"/>
      <c r="AD121" s="203"/>
      <c r="AE121" s="203"/>
      <c r="AF121" s="203"/>
      <c r="AG121" s="203" t="s">
        <v>132</v>
      </c>
      <c r="AH121" s="203">
        <v>0</v>
      </c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3"/>
      <c r="BA121" s="203"/>
      <c r="BB121" s="203"/>
      <c r="BC121" s="203"/>
      <c r="BD121" s="203"/>
      <c r="BE121" s="203"/>
      <c r="BF121" s="203"/>
      <c r="BG121" s="203"/>
      <c r="BH121" s="203"/>
    </row>
    <row r="122" spans="1:60" s="204" customFormat="1" outlineLevel="1" x14ac:dyDescent="0.2">
      <c r="A122" s="194">
        <v>48</v>
      </c>
      <c r="B122" s="195" t="s">
        <v>276</v>
      </c>
      <c r="C122" s="196" t="s">
        <v>277</v>
      </c>
      <c r="D122" s="197" t="s">
        <v>167</v>
      </c>
      <c r="E122" s="198">
        <v>3.4</v>
      </c>
      <c r="F122" s="199">
        <f>H122+J122</f>
        <v>0</v>
      </c>
      <c r="G122" s="199">
        <f>ROUND(E122*F122,2)</f>
        <v>0</v>
      </c>
      <c r="H122" s="200"/>
      <c r="I122" s="199">
        <f>ROUND(E122*H122,2)</f>
        <v>0</v>
      </c>
      <c r="J122" s="200"/>
      <c r="K122" s="199">
        <f>ROUND(E122*J122,2)</f>
        <v>0</v>
      </c>
      <c r="L122" s="199">
        <v>21</v>
      </c>
      <c r="M122" s="199">
        <f>G122*(1+L122/100)</f>
        <v>0</v>
      </c>
      <c r="N122" s="199">
        <v>5.8E-4</v>
      </c>
      <c r="O122" s="199">
        <f>ROUND(E122*N122,2)</f>
        <v>0</v>
      </c>
      <c r="P122" s="199">
        <v>0</v>
      </c>
      <c r="Q122" s="201">
        <f>ROUND(E122*P122,2)</f>
        <v>0</v>
      </c>
      <c r="R122" s="202"/>
      <c r="S122" s="202" t="s">
        <v>127</v>
      </c>
      <c r="T122" s="202" t="s">
        <v>128</v>
      </c>
      <c r="U122" s="202">
        <v>0.189</v>
      </c>
      <c r="V122" s="202">
        <f>ROUND(E122*U122,2)</f>
        <v>0.64</v>
      </c>
      <c r="W122" s="202"/>
      <c r="X122" s="202" t="s">
        <v>129</v>
      </c>
      <c r="Y122" s="203"/>
      <c r="Z122" s="203"/>
      <c r="AA122" s="203"/>
      <c r="AB122" s="203"/>
      <c r="AC122" s="203"/>
      <c r="AD122" s="203"/>
      <c r="AE122" s="203"/>
      <c r="AF122" s="203"/>
      <c r="AG122" s="203" t="s">
        <v>130</v>
      </c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3"/>
      <c r="BA122" s="203"/>
      <c r="BB122" s="203"/>
      <c r="BC122" s="203"/>
      <c r="BD122" s="203"/>
      <c r="BE122" s="203"/>
      <c r="BF122" s="203"/>
      <c r="BG122" s="203"/>
      <c r="BH122" s="203"/>
    </row>
    <row r="123" spans="1:60" s="204" customFormat="1" ht="22.5" outlineLevel="1" x14ac:dyDescent="0.2">
      <c r="A123" s="205"/>
      <c r="B123" s="206"/>
      <c r="C123" s="207" t="s">
        <v>278</v>
      </c>
      <c r="D123" s="208"/>
      <c r="E123" s="209">
        <v>3.4</v>
      </c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3"/>
      <c r="Z123" s="203"/>
      <c r="AA123" s="203"/>
      <c r="AB123" s="203"/>
      <c r="AC123" s="203"/>
      <c r="AD123" s="203"/>
      <c r="AE123" s="203"/>
      <c r="AF123" s="203"/>
      <c r="AG123" s="203" t="s">
        <v>132</v>
      </c>
      <c r="AH123" s="203">
        <v>0</v>
      </c>
      <c r="AI123" s="203"/>
      <c r="AJ123" s="203"/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3"/>
      <c r="AY123" s="203"/>
      <c r="AZ123" s="203"/>
      <c r="BA123" s="203"/>
      <c r="BB123" s="203"/>
      <c r="BC123" s="203"/>
      <c r="BD123" s="203"/>
      <c r="BE123" s="203"/>
      <c r="BF123" s="203"/>
      <c r="BG123" s="203"/>
      <c r="BH123" s="203"/>
    </row>
    <row r="124" spans="1:60" outlineLevel="1" x14ac:dyDescent="0.2">
      <c r="A124" s="169">
        <v>49</v>
      </c>
      <c r="B124" s="170" t="s">
        <v>279</v>
      </c>
      <c r="C124" s="186" t="s">
        <v>280</v>
      </c>
      <c r="D124" s="171" t="s">
        <v>167</v>
      </c>
      <c r="E124" s="172">
        <v>76.959999999999994</v>
      </c>
      <c r="F124" s="173">
        <f>H124+J124</f>
        <v>0</v>
      </c>
      <c r="G124" s="173">
        <f>ROUND(E124*F124,2)</f>
        <v>0</v>
      </c>
      <c r="H124" s="174"/>
      <c r="I124" s="173">
        <f>ROUND(E124*H124,2)</f>
        <v>0</v>
      </c>
      <c r="J124" s="174"/>
      <c r="K124" s="173">
        <f>ROUND(E124*J124,2)</f>
        <v>0</v>
      </c>
      <c r="L124" s="173">
        <v>21</v>
      </c>
      <c r="M124" s="173">
        <f>G124*(1+L124/100)</f>
        <v>0</v>
      </c>
      <c r="N124" s="173">
        <v>7.6000000000000004E-4</v>
      </c>
      <c r="O124" s="173">
        <f>ROUND(E124*N124,2)</f>
        <v>0.06</v>
      </c>
      <c r="P124" s="173">
        <v>0</v>
      </c>
      <c r="Q124" s="175">
        <f>ROUND(E124*P124,2)</f>
        <v>0</v>
      </c>
      <c r="R124" s="158"/>
      <c r="S124" s="158" t="s">
        <v>127</v>
      </c>
      <c r="T124" s="158" t="s">
        <v>128</v>
      </c>
      <c r="U124" s="158">
        <v>0.189</v>
      </c>
      <c r="V124" s="158">
        <f>ROUND(E124*U124,2)</f>
        <v>14.55</v>
      </c>
      <c r="W124" s="158"/>
      <c r="X124" s="158" t="s">
        <v>129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130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7" t="s">
        <v>281</v>
      </c>
      <c r="D125" s="160"/>
      <c r="E125" s="161">
        <v>76.959999999999994</v>
      </c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132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s="204" customFormat="1" outlineLevel="1" x14ac:dyDescent="0.2">
      <c r="A126" s="194">
        <v>50</v>
      </c>
      <c r="B126" s="195" t="s">
        <v>282</v>
      </c>
      <c r="C126" s="196" t="s">
        <v>283</v>
      </c>
      <c r="D126" s="197" t="s">
        <v>167</v>
      </c>
      <c r="E126" s="198">
        <v>12.63</v>
      </c>
      <c r="F126" s="199">
        <f>H126+J126</f>
        <v>0</v>
      </c>
      <c r="G126" s="199">
        <f>ROUND(E126*F126,2)</f>
        <v>0</v>
      </c>
      <c r="H126" s="200"/>
      <c r="I126" s="199">
        <f>ROUND(E126*H126,2)</f>
        <v>0</v>
      </c>
      <c r="J126" s="200"/>
      <c r="K126" s="199">
        <f>ROUND(E126*J126,2)</f>
        <v>0</v>
      </c>
      <c r="L126" s="199">
        <v>21</v>
      </c>
      <c r="M126" s="199">
        <f>G126*(1+L126/100)</f>
        <v>0</v>
      </c>
      <c r="N126" s="199">
        <v>4.2999999999999999E-4</v>
      </c>
      <c r="O126" s="199">
        <f>ROUND(E126*N126,2)</f>
        <v>0.01</v>
      </c>
      <c r="P126" s="199">
        <v>0</v>
      </c>
      <c r="Q126" s="201">
        <f>ROUND(E126*P126,2)</f>
        <v>0</v>
      </c>
      <c r="R126" s="202"/>
      <c r="S126" s="202" t="s">
        <v>127</v>
      </c>
      <c r="T126" s="202" t="s">
        <v>128</v>
      </c>
      <c r="U126" s="202">
        <v>0.189</v>
      </c>
      <c r="V126" s="202">
        <f>ROUND(E126*U126,2)</f>
        <v>2.39</v>
      </c>
      <c r="W126" s="202"/>
      <c r="X126" s="202" t="s">
        <v>129</v>
      </c>
      <c r="Y126" s="203"/>
      <c r="Z126" s="203"/>
      <c r="AA126" s="203"/>
      <c r="AB126" s="203"/>
      <c r="AC126" s="203"/>
      <c r="AD126" s="203"/>
      <c r="AE126" s="203"/>
      <c r="AF126" s="203"/>
      <c r="AG126" s="203" t="s">
        <v>130</v>
      </c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3"/>
      <c r="AY126" s="203"/>
      <c r="AZ126" s="203"/>
      <c r="BA126" s="203"/>
      <c r="BB126" s="203"/>
      <c r="BC126" s="203"/>
      <c r="BD126" s="203"/>
      <c r="BE126" s="203"/>
      <c r="BF126" s="203"/>
      <c r="BG126" s="203"/>
      <c r="BH126" s="203"/>
    </row>
    <row r="127" spans="1:60" s="204" customFormat="1" ht="22.5" outlineLevel="1" x14ac:dyDescent="0.2">
      <c r="A127" s="205"/>
      <c r="B127" s="206"/>
      <c r="C127" s="207" t="s">
        <v>284</v>
      </c>
      <c r="D127" s="208"/>
      <c r="E127" s="209">
        <v>12.63</v>
      </c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3"/>
      <c r="Z127" s="203"/>
      <c r="AA127" s="203"/>
      <c r="AB127" s="203"/>
      <c r="AC127" s="203"/>
      <c r="AD127" s="203"/>
      <c r="AE127" s="203"/>
      <c r="AF127" s="203"/>
      <c r="AG127" s="203" t="s">
        <v>132</v>
      </c>
      <c r="AH127" s="203">
        <v>0</v>
      </c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3"/>
      <c r="BA127" s="203"/>
      <c r="BB127" s="203"/>
      <c r="BC127" s="203"/>
      <c r="BD127" s="203"/>
      <c r="BE127" s="203"/>
      <c r="BF127" s="203"/>
      <c r="BG127" s="203"/>
      <c r="BH127" s="203"/>
    </row>
    <row r="128" spans="1:60" outlineLevel="1" x14ac:dyDescent="0.2">
      <c r="A128" s="169">
        <v>51</v>
      </c>
      <c r="B128" s="170" t="s">
        <v>285</v>
      </c>
      <c r="C128" s="186" t="s">
        <v>286</v>
      </c>
      <c r="D128" s="171" t="s">
        <v>152</v>
      </c>
      <c r="E128" s="172">
        <v>170.43795</v>
      </c>
      <c r="F128" s="173">
        <f>H128+J128</f>
        <v>0</v>
      </c>
      <c r="G128" s="173">
        <f>ROUND(E128*F128,2)</f>
        <v>0</v>
      </c>
      <c r="H128" s="174"/>
      <c r="I128" s="173">
        <f>ROUND(E128*H128,2)</f>
        <v>0</v>
      </c>
      <c r="J128" s="174"/>
      <c r="K128" s="173">
        <f>ROUND(E128*J128,2)</f>
        <v>0</v>
      </c>
      <c r="L128" s="173">
        <v>21</v>
      </c>
      <c r="M128" s="173">
        <f>G128*(1+L128/100)</f>
        <v>0</v>
      </c>
      <c r="N128" s="173">
        <v>0</v>
      </c>
      <c r="O128" s="173">
        <f>ROUND(E128*N128,2)</f>
        <v>0</v>
      </c>
      <c r="P128" s="173">
        <v>6.0000000000000001E-3</v>
      </c>
      <c r="Q128" s="175">
        <f>ROUND(E128*P128,2)</f>
        <v>1.02</v>
      </c>
      <c r="R128" s="158"/>
      <c r="S128" s="158" t="s">
        <v>127</v>
      </c>
      <c r="T128" s="158" t="s">
        <v>128</v>
      </c>
      <c r="U128" s="158">
        <v>0.05</v>
      </c>
      <c r="V128" s="158">
        <f>ROUND(E128*U128,2)</f>
        <v>8.52</v>
      </c>
      <c r="W128" s="158"/>
      <c r="X128" s="158" t="s">
        <v>129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130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187" t="s">
        <v>228</v>
      </c>
      <c r="D129" s="160"/>
      <c r="E129" s="161">
        <v>155.66475</v>
      </c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132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7" t="s">
        <v>229</v>
      </c>
      <c r="D130" s="160"/>
      <c r="E130" s="161">
        <v>14.773199999999999</v>
      </c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132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s="204" customFormat="1" ht="22.5" outlineLevel="1" x14ac:dyDescent="0.2">
      <c r="A131" s="194">
        <v>52</v>
      </c>
      <c r="B131" s="195" t="s">
        <v>287</v>
      </c>
      <c r="C131" s="196" t="s">
        <v>288</v>
      </c>
      <c r="D131" s="197" t="s">
        <v>167</v>
      </c>
      <c r="E131" s="198">
        <v>8.3699999999999992</v>
      </c>
      <c r="F131" s="199">
        <f>H131+J131</f>
        <v>0</v>
      </c>
      <c r="G131" s="199">
        <f>ROUND(E131*F131,2)</f>
        <v>0</v>
      </c>
      <c r="H131" s="200"/>
      <c r="I131" s="199">
        <f>ROUND(E131*H131,2)</f>
        <v>0</v>
      </c>
      <c r="J131" s="200"/>
      <c r="K131" s="199">
        <f>ROUND(E131*J131,2)</f>
        <v>0</v>
      </c>
      <c r="L131" s="199">
        <v>21</v>
      </c>
      <c r="M131" s="199">
        <f>G131*(1+L131/100)</f>
        <v>0</v>
      </c>
      <c r="N131" s="199">
        <v>3.4000000000000002E-4</v>
      </c>
      <c r="O131" s="199">
        <f>ROUND(E131*N131,2)</f>
        <v>0</v>
      </c>
      <c r="P131" s="199">
        <v>0</v>
      </c>
      <c r="Q131" s="201">
        <f>ROUND(E131*P131,2)</f>
        <v>0</v>
      </c>
      <c r="R131" s="202"/>
      <c r="S131" s="202" t="s">
        <v>127</v>
      </c>
      <c r="T131" s="202" t="s">
        <v>128</v>
      </c>
      <c r="U131" s="202">
        <v>0.08</v>
      </c>
      <c r="V131" s="202">
        <f>ROUND(E131*U131,2)</f>
        <v>0.67</v>
      </c>
      <c r="W131" s="202"/>
      <c r="X131" s="202" t="s">
        <v>129</v>
      </c>
      <c r="Y131" s="203"/>
      <c r="Z131" s="203"/>
      <c r="AA131" s="203"/>
      <c r="AB131" s="203"/>
      <c r="AC131" s="203"/>
      <c r="AD131" s="203"/>
      <c r="AE131" s="203"/>
      <c r="AF131" s="203"/>
      <c r="AG131" s="203" t="s">
        <v>130</v>
      </c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03"/>
      <c r="BG131" s="203"/>
      <c r="BH131" s="203"/>
    </row>
    <row r="132" spans="1:60" s="204" customFormat="1" outlineLevel="1" x14ac:dyDescent="0.2">
      <c r="A132" s="205"/>
      <c r="B132" s="206"/>
      <c r="C132" s="207" t="s">
        <v>289</v>
      </c>
      <c r="D132" s="208"/>
      <c r="E132" s="209">
        <v>8.3699999999999992</v>
      </c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3"/>
      <c r="Z132" s="203"/>
      <c r="AA132" s="203"/>
      <c r="AB132" s="203"/>
      <c r="AC132" s="203"/>
      <c r="AD132" s="203"/>
      <c r="AE132" s="203"/>
      <c r="AF132" s="203"/>
      <c r="AG132" s="203" t="s">
        <v>132</v>
      </c>
      <c r="AH132" s="203">
        <v>0</v>
      </c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</row>
    <row r="133" spans="1:60" ht="22.5" outlineLevel="1" x14ac:dyDescent="0.2">
      <c r="A133" s="169">
        <v>53</v>
      </c>
      <c r="B133" s="170" t="s">
        <v>290</v>
      </c>
      <c r="C133" s="186" t="s">
        <v>291</v>
      </c>
      <c r="D133" s="171" t="s">
        <v>171</v>
      </c>
      <c r="E133" s="172">
        <v>30</v>
      </c>
      <c r="F133" s="173">
        <f>H133+J133</f>
        <v>0</v>
      </c>
      <c r="G133" s="173">
        <f>ROUND(E133*F133,2)</f>
        <v>0</v>
      </c>
      <c r="H133" s="174"/>
      <c r="I133" s="173">
        <f>ROUND(E133*H133,2)</f>
        <v>0</v>
      </c>
      <c r="J133" s="174"/>
      <c r="K133" s="173">
        <f>ROUND(E133*J133,2)</f>
        <v>0</v>
      </c>
      <c r="L133" s="173">
        <v>21</v>
      </c>
      <c r="M133" s="173">
        <f>G133*(1+L133/100)</f>
        <v>0</v>
      </c>
      <c r="N133" s="173">
        <v>1E-4</v>
      </c>
      <c r="O133" s="173">
        <f>ROUND(E133*N133,2)</f>
        <v>0</v>
      </c>
      <c r="P133" s="173">
        <v>0</v>
      </c>
      <c r="Q133" s="175">
        <f>ROUND(E133*P133,2)</f>
        <v>0</v>
      </c>
      <c r="R133" s="158"/>
      <c r="S133" s="158" t="s">
        <v>199</v>
      </c>
      <c r="T133" s="158" t="s">
        <v>200</v>
      </c>
      <c r="U133" s="158">
        <v>0.13</v>
      </c>
      <c r="V133" s="158">
        <f>ROUND(E133*U133,2)</f>
        <v>3.9</v>
      </c>
      <c r="W133" s="158"/>
      <c r="X133" s="158" t="s">
        <v>129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130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ht="22.5" outlineLevel="1" x14ac:dyDescent="0.2">
      <c r="A134" s="155"/>
      <c r="B134" s="156"/>
      <c r="C134" s="187" t="s">
        <v>292</v>
      </c>
      <c r="D134" s="160"/>
      <c r="E134" s="161">
        <v>30</v>
      </c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132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ht="22.5" outlineLevel="1" x14ac:dyDescent="0.2">
      <c r="A135" s="169">
        <v>54</v>
      </c>
      <c r="B135" s="170" t="s">
        <v>293</v>
      </c>
      <c r="C135" s="186" t="s">
        <v>294</v>
      </c>
      <c r="D135" s="171" t="s">
        <v>295</v>
      </c>
      <c r="E135" s="172">
        <v>38.479999999999997</v>
      </c>
      <c r="F135" s="173">
        <f>H135+J135</f>
        <v>0</v>
      </c>
      <c r="G135" s="173">
        <f>ROUND(E135*F135,2)</f>
        <v>0</v>
      </c>
      <c r="H135" s="174"/>
      <c r="I135" s="173">
        <f>ROUND(E135*H135,2)</f>
        <v>0</v>
      </c>
      <c r="J135" s="174"/>
      <c r="K135" s="173">
        <f>ROUND(E135*J135,2)</f>
        <v>0</v>
      </c>
      <c r="L135" s="173">
        <v>21</v>
      </c>
      <c r="M135" s="173">
        <f>G135*(1+L135/100)</f>
        <v>0</v>
      </c>
      <c r="N135" s="173">
        <v>0</v>
      </c>
      <c r="O135" s="173">
        <f>ROUND(E135*N135,2)</f>
        <v>0</v>
      </c>
      <c r="P135" s="173">
        <v>0</v>
      </c>
      <c r="Q135" s="175">
        <f>ROUND(E135*P135,2)</f>
        <v>0</v>
      </c>
      <c r="R135" s="158"/>
      <c r="S135" s="158" t="s">
        <v>199</v>
      </c>
      <c r="T135" s="158" t="s">
        <v>200</v>
      </c>
      <c r="U135" s="158">
        <v>0</v>
      </c>
      <c r="V135" s="158">
        <f>ROUND(E135*U135,2)</f>
        <v>0</v>
      </c>
      <c r="W135" s="158"/>
      <c r="X135" s="158" t="s">
        <v>129</v>
      </c>
      <c r="Y135" s="148"/>
      <c r="Z135" s="148"/>
      <c r="AA135" s="148"/>
      <c r="AB135" s="148"/>
      <c r="AC135" s="148"/>
      <c r="AD135" s="148"/>
      <c r="AE135" s="148"/>
      <c r="AF135" s="148"/>
      <c r="AG135" s="148" t="s">
        <v>130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55"/>
      <c r="B136" s="156"/>
      <c r="C136" s="187" t="s">
        <v>296</v>
      </c>
      <c r="D136" s="160"/>
      <c r="E136" s="161">
        <v>38.479999999999997</v>
      </c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132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s="204" customFormat="1" outlineLevel="1" x14ac:dyDescent="0.2">
      <c r="A137" s="194">
        <v>55</v>
      </c>
      <c r="B137" s="195" t="s">
        <v>297</v>
      </c>
      <c r="C137" s="196" t="s">
        <v>448</v>
      </c>
      <c r="D137" s="197" t="s">
        <v>152</v>
      </c>
      <c r="E137" s="198">
        <v>229.36626000000001</v>
      </c>
      <c r="F137" s="199">
        <f>H137+J137</f>
        <v>0</v>
      </c>
      <c r="G137" s="199">
        <f>ROUND(E137*F137,2)</f>
        <v>0</v>
      </c>
      <c r="H137" s="200"/>
      <c r="I137" s="199">
        <f>ROUND(E137*H137,2)</f>
        <v>0</v>
      </c>
      <c r="J137" s="200"/>
      <c r="K137" s="199">
        <f>ROUND(E137*J137,2)</f>
        <v>0</v>
      </c>
      <c r="L137" s="199">
        <v>21</v>
      </c>
      <c r="M137" s="199">
        <f>G137*(1+L137/100)</f>
        <v>0</v>
      </c>
      <c r="N137" s="199">
        <v>1.8E-3</v>
      </c>
      <c r="O137" s="199">
        <f>ROUND(E137*N137,2)</f>
        <v>0.41</v>
      </c>
      <c r="P137" s="199">
        <v>0</v>
      </c>
      <c r="Q137" s="201">
        <f>ROUND(E137*P137,2)</f>
        <v>0</v>
      </c>
      <c r="R137" s="202" t="s">
        <v>172</v>
      </c>
      <c r="S137" s="202" t="s">
        <v>127</v>
      </c>
      <c r="T137" s="202" t="s">
        <v>128</v>
      </c>
      <c r="U137" s="202">
        <v>0</v>
      </c>
      <c r="V137" s="202">
        <f>ROUND(E137*U137,2)</f>
        <v>0</v>
      </c>
      <c r="W137" s="202"/>
      <c r="X137" s="202" t="s">
        <v>173</v>
      </c>
      <c r="Y137" s="203"/>
      <c r="Z137" s="203"/>
      <c r="AA137" s="203"/>
      <c r="AB137" s="203"/>
      <c r="AC137" s="203"/>
      <c r="AD137" s="203"/>
      <c r="AE137" s="203"/>
      <c r="AF137" s="203"/>
      <c r="AG137" s="203" t="s">
        <v>174</v>
      </c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203"/>
      <c r="BA137" s="203"/>
      <c r="BB137" s="203"/>
      <c r="BC137" s="203"/>
      <c r="BD137" s="203"/>
      <c r="BE137" s="203"/>
      <c r="BF137" s="203"/>
      <c r="BG137" s="203"/>
      <c r="BH137" s="203"/>
    </row>
    <row r="138" spans="1:60" outlineLevel="1" x14ac:dyDescent="0.2">
      <c r="A138" s="155"/>
      <c r="B138" s="156"/>
      <c r="C138" s="187" t="s">
        <v>270</v>
      </c>
      <c r="D138" s="160"/>
      <c r="E138" s="161">
        <v>170.92949999999999</v>
      </c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132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187" t="s">
        <v>271</v>
      </c>
      <c r="D139" s="160"/>
      <c r="E139" s="161">
        <v>8.7289999999999992</v>
      </c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132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s="204" customFormat="1" ht="22.5" outlineLevel="1" x14ac:dyDescent="0.2">
      <c r="A140" s="205"/>
      <c r="B140" s="206"/>
      <c r="C140" s="207" t="s">
        <v>272</v>
      </c>
      <c r="D140" s="208"/>
      <c r="E140" s="209">
        <v>25.1328</v>
      </c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3"/>
      <c r="Z140" s="203"/>
      <c r="AA140" s="203"/>
      <c r="AB140" s="203"/>
      <c r="AC140" s="203"/>
      <c r="AD140" s="203"/>
      <c r="AE140" s="203"/>
      <c r="AF140" s="203"/>
      <c r="AG140" s="203" t="s">
        <v>132</v>
      </c>
      <c r="AH140" s="203">
        <v>0</v>
      </c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</row>
    <row r="141" spans="1:60" s="204" customFormat="1" outlineLevel="1" x14ac:dyDescent="0.2">
      <c r="A141" s="205"/>
      <c r="B141" s="206"/>
      <c r="C141" s="207" t="s">
        <v>298</v>
      </c>
      <c r="D141" s="208"/>
      <c r="E141" s="209">
        <v>24.574960000000001</v>
      </c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3"/>
      <c r="Z141" s="203"/>
      <c r="AA141" s="203"/>
      <c r="AB141" s="203"/>
      <c r="AC141" s="203"/>
      <c r="AD141" s="203"/>
      <c r="AE141" s="203"/>
      <c r="AF141" s="203"/>
      <c r="AG141" s="203" t="s">
        <v>132</v>
      </c>
      <c r="AH141" s="203">
        <v>0</v>
      </c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203"/>
      <c r="BA141" s="203"/>
      <c r="BB141" s="203"/>
      <c r="BC141" s="203"/>
      <c r="BD141" s="203"/>
      <c r="BE141" s="203"/>
      <c r="BF141" s="203"/>
      <c r="BG141" s="203"/>
      <c r="BH141" s="203"/>
    </row>
    <row r="142" spans="1:60" s="204" customFormat="1" ht="12" customHeight="1" outlineLevel="1" x14ac:dyDescent="0.2">
      <c r="A142" s="194">
        <v>56</v>
      </c>
      <c r="B142" s="195" t="s">
        <v>299</v>
      </c>
      <c r="C142" s="196" t="s">
        <v>300</v>
      </c>
      <c r="D142" s="197" t="s">
        <v>167</v>
      </c>
      <c r="E142" s="198">
        <v>8.3699999999999992</v>
      </c>
      <c r="F142" s="199">
        <f>H142+J142</f>
        <v>0</v>
      </c>
      <c r="G142" s="199">
        <f>ROUND(E142*F142,2)</f>
        <v>0</v>
      </c>
      <c r="H142" s="200"/>
      <c r="I142" s="199">
        <f>ROUND(E142*H142,2)</f>
        <v>0</v>
      </c>
      <c r="J142" s="200"/>
      <c r="K142" s="199">
        <f>ROUND(E142*J142,2)</f>
        <v>0</v>
      </c>
      <c r="L142" s="199">
        <v>21</v>
      </c>
      <c r="M142" s="199">
        <f>G142*(1+L142/100)</f>
        <v>0</v>
      </c>
      <c r="N142" s="199">
        <v>4.4999999999999999E-4</v>
      </c>
      <c r="O142" s="199">
        <f>ROUND(E142*N142,2)</f>
        <v>0</v>
      </c>
      <c r="P142" s="199">
        <v>0</v>
      </c>
      <c r="Q142" s="201">
        <f>ROUND(E142*P142,2)</f>
        <v>0</v>
      </c>
      <c r="R142" s="202"/>
      <c r="S142" s="202" t="s">
        <v>199</v>
      </c>
      <c r="T142" s="202" t="s">
        <v>128</v>
      </c>
      <c r="U142" s="202">
        <v>0</v>
      </c>
      <c r="V142" s="202">
        <f>ROUND(E142*U142,2)</f>
        <v>0</v>
      </c>
      <c r="W142" s="202"/>
      <c r="X142" s="202" t="s">
        <v>173</v>
      </c>
      <c r="Y142" s="203"/>
      <c r="Z142" s="203"/>
      <c r="AA142" s="203"/>
      <c r="AB142" s="203"/>
      <c r="AC142" s="203"/>
      <c r="AD142" s="203"/>
      <c r="AE142" s="203"/>
      <c r="AF142" s="203"/>
      <c r="AG142" s="203" t="s">
        <v>174</v>
      </c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203"/>
      <c r="BA142" s="203"/>
      <c r="BB142" s="203"/>
      <c r="BC142" s="203"/>
      <c r="BD142" s="203"/>
      <c r="BE142" s="203"/>
      <c r="BF142" s="203"/>
      <c r="BG142" s="203"/>
      <c r="BH142" s="203"/>
    </row>
    <row r="143" spans="1:60" s="204" customFormat="1" outlineLevel="1" x14ac:dyDescent="0.2">
      <c r="A143" s="205"/>
      <c r="B143" s="206"/>
      <c r="C143" s="207" t="s">
        <v>289</v>
      </c>
      <c r="D143" s="208"/>
      <c r="E143" s="209">
        <v>8.3699999999999992</v>
      </c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3"/>
      <c r="Z143" s="203"/>
      <c r="AA143" s="203"/>
      <c r="AB143" s="203"/>
      <c r="AC143" s="203"/>
      <c r="AD143" s="203"/>
      <c r="AE143" s="203"/>
      <c r="AF143" s="203"/>
      <c r="AG143" s="203" t="s">
        <v>132</v>
      </c>
      <c r="AH143" s="203">
        <v>0</v>
      </c>
      <c r="AI143" s="203"/>
      <c r="AJ143" s="203"/>
      <c r="AK143" s="203"/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3"/>
      <c r="AY143" s="203"/>
      <c r="AZ143" s="203"/>
      <c r="BA143" s="203"/>
      <c r="BB143" s="203"/>
      <c r="BC143" s="203"/>
      <c r="BD143" s="203"/>
      <c r="BE143" s="203"/>
      <c r="BF143" s="203"/>
      <c r="BG143" s="203"/>
      <c r="BH143" s="203"/>
    </row>
    <row r="144" spans="1:60" x14ac:dyDescent="0.2">
      <c r="A144" s="163" t="s">
        <v>122</v>
      </c>
      <c r="B144" s="164" t="s">
        <v>80</v>
      </c>
      <c r="C144" s="185" t="s">
        <v>81</v>
      </c>
      <c r="D144" s="165"/>
      <c r="E144" s="166"/>
      <c r="F144" s="167"/>
      <c r="G144" s="167">
        <f>SUMIF(AG145:AG162,"&lt;&gt;NOR",G145:G162)</f>
        <v>0</v>
      </c>
      <c r="H144" s="167"/>
      <c r="I144" s="167">
        <f>SUM(I145:I162)</f>
        <v>0</v>
      </c>
      <c r="J144" s="167"/>
      <c r="K144" s="167">
        <f>SUM(K145:K162)</f>
        <v>0</v>
      </c>
      <c r="L144" s="167"/>
      <c r="M144" s="167">
        <f>SUM(M145:M162)</f>
        <v>0</v>
      </c>
      <c r="N144" s="167"/>
      <c r="O144" s="167">
        <f>SUM(O145:O162)</f>
        <v>0.77</v>
      </c>
      <c r="P144" s="167"/>
      <c r="Q144" s="168">
        <f>SUM(Q145:Q162)</f>
        <v>0.34</v>
      </c>
      <c r="R144" s="162"/>
      <c r="S144" s="162"/>
      <c r="T144" s="162"/>
      <c r="U144" s="162"/>
      <c r="V144" s="162">
        <f>SUM(V145:V162)</f>
        <v>105.11999999999999</v>
      </c>
      <c r="W144" s="162"/>
      <c r="X144" s="162"/>
      <c r="AG144" t="s">
        <v>123</v>
      </c>
    </row>
    <row r="145" spans="1:60" outlineLevel="1" x14ac:dyDescent="0.2">
      <c r="A145" s="169">
        <v>57</v>
      </c>
      <c r="B145" s="170" t="s">
        <v>301</v>
      </c>
      <c r="C145" s="186" t="s">
        <v>302</v>
      </c>
      <c r="D145" s="171" t="s">
        <v>152</v>
      </c>
      <c r="E145" s="172">
        <v>7.5780000000000003</v>
      </c>
      <c r="F145" s="173">
        <f>H145+J145</f>
        <v>0</v>
      </c>
      <c r="G145" s="173">
        <f>ROUND(E145*F145,2)</f>
        <v>0</v>
      </c>
      <c r="H145" s="174"/>
      <c r="I145" s="173">
        <f>ROUND(E145*H145,2)</f>
        <v>0</v>
      </c>
      <c r="J145" s="174"/>
      <c r="K145" s="173">
        <f>ROUND(E145*J145,2)</f>
        <v>0</v>
      </c>
      <c r="L145" s="173">
        <v>21</v>
      </c>
      <c r="M145" s="173">
        <f>G145*(1+L145/100)</f>
        <v>0</v>
      </c>
      <c r="N145" s="173">
        <v>3.3E-4</v>
      </c>
      <c r="O145" s="173">
        <f>ROUND(E145*N145,2)</f>
        <v>0</v>
      </c>
      <c r="P145" s="173">
        <v>0</v>
      </c>
      <c r="Q145" s="175">
        <f>ROUND(E145*P145,2)</f>
        <v>0</v>
      </c>
      <c r="R145" s="158"/>
      <c r="S145" s="158" t="s">
        <v>127</v>
      </c>
      <c r="T145" s="158" t="s">
        <v>128</v>
      </c>
      <c r="U145" s="158">
        <v>0.16</v>
      </c>
      <c r="V145" s="158">
        <f>ROUND(E145*U145,2)</f>
        <v>1.21</v>
      </c>
      <c r="W145" s="158"/>
      <c r="X145" s="158" t="s">
        <v>129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130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7" t="s">
        <v>303</v>
      </c>
      <c r="D146" s="160"/>
      <c r="E146" s="161">
        <v>7.5780000000000003</v>
      </c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132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69">
        <v>58</v>
      </c>
      <c r="B147" s="170" t="s">
        <v>304</v>
      </c>
      <c r="C147" s="186" t="s">
        <v>305</v>
      </c>
      <c r="D147" s="171" t="s">
        <v>152</v>
      </c>
      <c r="E147" s="172">
        <v>158.72929999999999</v>
      </c>
      <c r="F147" s="173">
        <f>H147+J147</f>
        <v>0</v>
      </c>
      <c r="G147" s="173">
        <f>ROUND(E147*F147,2)</f>
        <v>0</v>
      </c>
      <c r="H147" s="174"/>
      <c r="I147" s="173">
        <f>ROUND(E147*H147,2)</f>
        <v>0</v>
      </c>
      <c r="J147" s="174"/>
      <c r="K147" s="173">
        <f>ROUND(E147*J147,2)</f>
        <v>0</v>
      </c>
      <c r="L147" s="173">
        <v>21</v>
      </c>
      <c r="M147" s="173">
        <f>G147*(1+L147/100)</f>
        <v>0</v>
      </c>
      <c r="N147" s="173">
        <v>0</v>
      </c>
      <c r="O147" s="173">
        <f>ROUND(E147*N147,2)</f>
        <v>0</v>
      </c>
      <c r="P147" s="173">
        <v>0</v>
      </c>
      <c r="Q147" s="175">
        <f>ROUND(E147*P147,2)</f>
        <v>0</v>
      </c>
      <c r="R147" s="158"/>
      <c r="S147" s="158" t="s">
        <v>127</v>
      </c>
      <c r="T147" s="158" t="s">
        <v>128</v>
      </c>
      <c r="U147" s="158">
        <v>0.45</v>
      </c>
      <c r="V147" s="158">
        <f>ROUND(E147*U147,2)</f>
        <v>71.430000000000007</v>
      </c>
      <c r="W147" s="158"/>
      <c r="X147" s="158" t="s">
        <v>129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130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55"/>
      <c r="B148" s="156"/>
      <c r="C148" s="187" t="s">
        <v>306</v>
      </c>
      <c r="D148" s="160"/>
      <c r="E148" s="161">
        <v>152.69515000000001</v>
      </c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132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7" t="s">
        <v>307</v>
      </c>
      <c r="D149" s="160"/>
      <c r="E149" s="161">
        <v>6.0341500000000003</v>
      </c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132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69">
        <v>59</v>
      </c>
      <c r="B150" s="170" t="s">
        <v>308</v>
      </c>
      <c r="C150" s="186" t="s">
        <v>309</v>
      </c>
      <c r="D150" s="171" t="s">
        <v>152</v>
      </c>
      <c r="E150" s="172">
        <v>155.66475</v>
      </c>
      <c r="F150" s="173">
        <f>H150+J150</f>
        <v>0</v>
      </c>
      <c r="G150" s="173">
        <f>ROUND(E150*F150,2)</f>
        <v>0</v>
      </c>
      <c r="H150" s="174"/>
      <c r="I150" s="173">
        <f>ROUND(E150*H150,2)</f>
        <v>0</v>
      </c>
      <c r="J150" s="174"/>
      <c r="K150" s="173">
        <f>ROUND(E150*J150,2)</f>
        <v>0</v>
      </c>
      <c r="L150" s="173">
        <v>21</v>
      </c>
      <c r="M150" s="173">
        <f>G150*(1+L150/100)</f>
        <v>0</v>
      </c>
      <c r="N150" s="173">
        <v>0</v>
      </c>
      <c r="O150" s="173">
        <f>ROUND(E150*N150,2)</f>
        <v>0</v>
      </c>
      <c r="P150" s="173">
        <v>2.2000000000000001E-3</v>
      </c>
      <c r="Q150" s="175">
        <f>ROUND(E150*P150,2)</f>
        <v>0.34</v>
      </c>
      <c r="R150" s="158"/>
      <c r="S150" s="158" t="s">
        <v>127</v>
      </c>
      <c r="T150" s="158" t="s">
        <v>128</v>
      </c>
      <c r="U150" s="158">
        <v>0.2</v>
      </c>
      <c r="V150" s="158">
        <f>ROUND(E150*U150,2)</f>
        <v>31.13</v>
      </c>
      <c r="W150" s="158"/>
      <c r="X150" s="158" t="s">
        <v>129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139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ht="22.5" outlineLevel="1" x14ac:dyDescent="0.2">
      <c r="A151" s="155"/>
      <c r="B151" s="156"/>
      <c r="C151" s="187" t="s">
        <v>310</v>
      </c>
      <c r="D151" s="160"/>
      <c r="E151" s="161">
        <v>155.66475</v>
      </c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132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69">
        <v>60</v>
      </c>
      <c r="B152" s="170" t="s">
        <v>311</v>
      </c>
      <c r="C152" s="186" t="s">
        <v>312</v>
      </c>
      <c r="D152" s="171" t="s">
        <v>126</v>
      </c>
      <c r="E152" s="172">
        <v>1.5930200000000001</v>
      </c>
      <c r="F152" s="173">
        <f>H152+J152</f>
        <v>0</v>
      </c>
      <c r="G152" s="173">
        <f>ROUND(E152*F152,2)</f>
        <v>0</v>
      </c>
      <c r="H152" s="174"/>
      <c r="I152" s="173">
        <f>ROUND(E152*H152,2)</f>
        <v>0</v>
      </c>
      <c r="J152" s="174"/>
      <c r="K152" s="173">
        <f>ROUND(E152*J152,2)</f>
        <v>0</v>
      </c>
      <c r="L152" s="173">
        <v>21</v>
      </c>
      <c r="M152" s="173">
        <f>G152*(1+L152/100)</f>
        <v>0</v>
      </c>
      <c r="N152" s="173">
        <v>0.02</v>
      </c>
      <c r="O152" s="173">
        <f>ROUND(E152*N152,2)</f>
        <v>0.03</v>
      </c>
      <c r="P152" s="173">
        <v>0</v>
      </c>
      <c r="Q152" s="175">
        <f>ROUND(E152*P152,2)</f>
        <v>0</v>
      </c>
      <c r="R152" s="158" t="s">
        <v>172</v>
      </c>
      <c r="S152" s="158" t="s">
        <v>127</v>
      </c>
      <c r="T152" s="158" t="s">
        <v>128</v>
      </c>
      <c r="U152" s="158">
        <v>0</v>
      </c>
      <c r="V152" s="158">
        <f>ROUND(E152*U152,2)</f>
        <v>0</v>
      </c>
      <c r="W152" s="158"/>
      <c r="X152" s="158" t="s">
        <v>173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174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ht="22.5" outlineLevel="1" x14ac:dyDescent="0.2">
      <c r="A153" s="155"/>
      <c r="B153" s="156"/>
      <c r="C153" s="187" t="s">
        <v>313</v>
      </c>
      <c r="D153" s="160"/>
      <c r="E153" s="161">
        <v>1.5930200000000001</v>
      </c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132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69">
        <v>61</v>
      </c>
      <c r="B154" s="170" t="s">
        <v>314</v>
      </c>
      <c r="C154" s="186" t="s">
        <v>449</v>
      </c>
      <c r="D154" s="171" t="s">
        <v>152</v>
      </c>
      <c r="E154" s="172">
        <v>170.21940000000001</v>
      </c>
      <c r="F154" s="173">
        <f>H154+J154</f>
        <v>0</v>
      </c>
      <c r="G154" s="173">
        <f>ROUND(E154*F154,2)</f>
        <v>0</v>
      </c>
      <c r="H154" s="174"/>
      <c r="I154" s="173">
        <f>ROUND(E154*H154,2)</f>
        <v>0</v>
      </c>
      <c r="J154" s="174"/>
      <c r="K154" s="173">
        <f>ROUND(E154*J154,2)</f>
        <v>0</v>
      </c>
      <c r="L154" s="173">
        <v>21</v>
      </c>
      <c r="M154" s="173">
        <f>G154*(1+L154/100)</f>
        <v>0</v>
      </c>
      <c r="N154" s="173">
        <v>2E-3</v>
      </c>
      <c r="O154" s="173">
        <f>ROUND(E154*N154,2)</f>
        <v>0.34</v>
      </c>
      <c r="P154" s="173">
        <v>0</v>
      </c>
      <c r="Q154" s="175">
        <f>ROUND(E154*P154,2)</f>
        <v>0</v>
      </c>
      <c r="R154" s="158" t="s">
        <v>172</v>
      </c>
      <c r="S154" s="158" t="s">
        <v>127</v>
      </c>
      <c r="T154" s="158" t="s">
        <v>128</v>
      </c>
      <c r="U154" s="158">
        <v>0</v>
      </c>
      <c r="V154" s="158">
        <f>ROUND(E154*U154,2)</f>
        <v>0</v>
      </c>
      <c r="W154" s="158"/>
      <c r="X154" s="158" t="s">
        <v>173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174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ht="22.5" outlineLevel="1" x14ac:dyDescent="0.2">
      <c r="A155" s="155"/>
      <c r="B155" s="156"/>
      <c r="C155" s="187" t="s">
        <v>315</v>
      </c>
      <c r="D155" s="160"/>
      <c r="E155" s="161">
        <v>165.26155</v>
      </c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132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55"/>
      <c r="B156" s="156"/>
      <c r="C156" s="187" t="s">
        <v>316</v>
      </c>
      <c r="D156" s="160"/>
      <c r="E156" s="161">
        <v>4.9578499999999996</v>
      </c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132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s="204" customFormat="1" ht="22.5" outlineLevel="1" x14ac:dyDescent="0.2">
      <c r="A157" s="194">
        <v>62</v>
      </c>
      <c r="B157" s="195" t="s">
        <v>317</v>
      </c>
      <c r="C157" s="196" t="s">
        <v>450</v>
      </c>
      <c r="D157" s="197" t="s">
        <v>152</v>
      </c>
      <c r="E157" s="198">
        <v>157.27600000000001</v>
      </c>
      <c r="F157" s="199">
        <f>H157+J157</f>
        <v>0</v>
      </c>
      <c r="G157" s="199">
        <f>ROUND(E157*F157,2)</f>
        <v>0</v>
      </c>
      <c r="H157" s="200"/>
      <c r="I157" s="199">
        <f>ROUND(E157*H157,2)</f>
        <v>0</v>
      </c>
      <c r="J157" s="200"/>
      <c r="K157" s="199">
        <f>ROUND(E157*J157,2)</f>
        <v>0</v>
      </c>
      <c r="L157" s="199">
        <v>21</v>
      </c>
      <c r="M157" s="199">
        <f>G157*(1+L157/100)</f>
        <v>0</v>
      </c>
      <c r="N157" s="199">
        <v>2.5000000000000001E-3</v>
      </c>
      <c r="O157" s="199">
        <f>ROUND(E157*N157,2)</f>
        <v>0.39</v>
      </c>
      <c r="P157" s="199">
        <v>0</v>
      </c>
      <c r="Q157" s="201">
        <f>ROUND(E157*P157,2)</f>
        <v>0</v>
      </c>
      <c r="R157" s="202" t="s">
        <v>172</v>
      </c>
      <c r="S157" s="202" t="s">
        <v>127</v>
      </c>
      <c r="T157" s="202" t="s">
        <v>128</v>
      </c>
      <c r="U157" s="202">
        <v>0</v>
      </c>
      <c r="V157" s="202">
        <f>ROUND(E157*U157,2)</f>
        <v>0</v>
      </c>
      <c r="W157" s="202"/>
      <c r="X157" s="202" t="s">
        <v>173</v>
      </c>
      <c r="Y157" s="203"/>
      <c r="Z157" s="203"/>
      <c r="AA157" s="203"/>
      <c r="AB157" s="203"/>
      <c r="AC157" s="203"/>
      <c r="AD157" s="203"/>
      <c r="AE157" s="203"/>
      <c r="AF157" s="203"/>
      <c r="AG157" s="203" t="s">
        <v>174</v>
      </c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203"/>
      <c r="BD157" s="203"/>
      <c r="BE157" s="203"/>
      <c r="BF157" s="203"/>
      <c r="BG157" s="203"/>
      <c r="BH157" s="203"/>
    </row>
    <row r="158" spans="1:60" s="204" customFormat="1" outlineLevel="1" x14ac:dyDescent="0.2">
      <c r="A158" s="205"/>
      <c r="B158" s="206"/>
      <c r="C158" s="207" t="s">
        <v>318</v>
      </c>
      <c r="D158" s="208"/>
      <c r="E158" s="209">
        <v>152.69515000000001</v>
      </c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3"/>
      <c r="Z158" s="203"/>
      <c r="AA158" s="203"/>
      <c r="AB158" s="203"/>
      <c r="AC158" s="203"/>
      <c r="AD158" s="203"/>
      <c r="AE158" s="203"/>
      <c r="AF158" s="203"/>
      <c r="AG158" s="203" t="s">
        <v>132</v>
      </c>
      <c r="AH158" s="203">
        <v>0</v>
      </c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03"/>
      <c r="BF158" s="203"/>
      <c r="BG158" s="203"/>
      <c r="BH158" s="203"/>
    </row>
    <row r="159" spans="1:60" outlineLevel="1" x14ac:dyDescent="0.2">
      <c r="A159" s="155"/>
      <c r="B159" s="156"/>
      <c r="C159" s="187" t="s">
        <v>319</v>
      </c>
      <c r="D159" s="160"/>
      <c r="E159" s="161">
        <v>4.5808499999999999</v>
      </c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132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69">
        <v>63</v>
      </c>
      <c r="B160" s="170" t="s">
        <v>320</v>
      </c>
      <c r="C160" s="186" t="s">
        <v>451</v>
      </c>
      <c r="D160" s="171" t="s">
        <v>126</v>
      </c>
      <c r="E160" s="172">
        <v>0.35539999999999999</v>
      </c>
      <c r="F160" s="173">
        <f>H160+J160</f>
        <v>0</v>
      </c>
      <c r="G160" s="173">
        <f>ROUND(E160*F160,2)</f>
        <v>0</v>
      </c>
      <c r="H160" s="174"/>
      <c r="I160" s="173">
        <f>ROUND(E160*H160,2)</f>
        <v>0</v>
      </c>
      <c r="J160" s="174"/>
      <c r="K160" s="173">
        <f>ROUND(E160*J160,2)</f>
        <v>0</v>
      </c>
      <c r="L160" s="173">
        <v>21</v>
      </c>
      <c r="M160" s="173">
        <f>G160*(1+L160/100)</f>
        <v>0</v>
      </c>
      <c r="N160" s="173">
        <v>2.5000000000000001E-2</v>
      </c>
      <c r="O160" s="173">
        <f>ROUND(E160*N160,2)</f>
        <v>0.01</v>
      </c>
      <c r="P160" s="173">
        <v>0</v>
      </c>
      <c r="Q160" s="175">
        <f>ROUND(E160*P160,2)</f>
        <v>0</v>
      </c>
      <c r="R160" s="158" t="s">
        <v>172</v>
      </c>
      <c r="S160" s="158" t="s">
        <v>127</v>
      </c>
      <c r="T160" s="158" t="s">
        <v>128</v>
      </c>
      <c r="U160" s="158">
        <v>0</v>
      </c>
      <c r="V160" s="158">
        <f>ROUND(E160*U160,2)</f>
        <v>0</v>
      </c>
      <c r="W160" s="158"/>
      <c r="X160" s="158" t="s">
        <v>173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174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ht="22.5" outlineLevel="1" x14ac:dyDescent="0.2">
      <c r="A161" s="155"/>
      <c r="B161" s="156"/>
      <c r="C161" s="187" t="s">
        <v>321</v>
      </c>
      <c r="D161" s="160"/>
      <c r="E161" s="161">
        <v>0.35539999999999999</v>
      </c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132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s="204" customFormat="1" outlineLevel="1" x14ac:dyDescent="0.2">
      <c r="A162" s="210">
        <v>64</v>
      </c>
      <c r="B162" s="211" t="s">
        <v>322</v>
      </c>
      <c r="C162" s="212" t="s">
        <v>323</v>
      </c>
      <c r="D162" s="213" t="s">
        <v>147</v>
      </c>
      <c r="E162" s="214">
        <v>0.77686999999999995</v>
      </c>
      <c r="F162" s="215">
        <f>H162+J162</f>
        <v>0</v>
      </c>
      <c r="G162" s="215">
        <f>ROUND(E162*F162,2)</f>
        <v>0</v>
      </c>
      <c r="H162" s="216"/>
      <c r="I162" s="215">
        <f>ROUND(E162*H162,2)</f>
        <v>0</v>
      </c>
      <c r="J162" s="216"/>
      <c r="K162" s="215">
        <f>ROUND(E162*J162,2)</f>
        <v>0</v>
      </c>
      <c r="L162" s="215">
        <v>21</v>
      </c>
      <c r="M162" s="215">
        <f>G162*(1+L162/100)</f>
        <v>0</v>
      </c>
      <c r="N162" s="215">
        <v>0</v>
      </c>
      <c r="O162" s="215">
        <f>ROUND(E162*N162,2)</f>
        <v>0</v>
      </c>
      <c r="P162" s="215">
        <v>0</v>
      </c>
      <c r="Q162" s="217">
        <f>ROUND(E162*P162,2)</f>
        <v>0</v>
      </c>
      <c r="R162" s="202"/>
      <c r="S162" s="202" t="s">
        <v>127</v>
      </c>
      <c r="T162" s="202" t="s">
        <v>128</v>
      </c>
      <c r="U162" s="202">
        <v>1.74</v>
      </c>
      <c r="V162" s="202">
        <f>ROUND(E162*U162,2)</f>
        <v>1.35</v>
      </c>
      <c r="W162" s="202"/>
      <c r="X162" s="202" t="s">
        <v>245</v>
      </c>
      <c r="Y162" s="203"/>
      <c r="Z162" s="203"/>
      <c r="AA162" s="203"/>
      <c r="AB162" s="203"/>
      <c r="AC162" s="203"/>
      <c r="AD162" s="203"/>
      <c r="AE162" s="203"/>
      <c r="AF162" s="203"/>
      <c r="AG162" s="203" t="s">
        <v>246</v>
      </c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203"/>
      <c r="BD162" s="203"/>
      <c r="BE162" s="203"/>
      <c r="BF162" s="203"/>
      <c r="BG162" s="203"/>
      <c r="BH162" s="203"/>
    </row>
    <row r="163" spans="1:60" x14ac:dyDescent="0.2">
      <c r="A163" s="163" t="s">
        <v>122</v>
      </c>
      <c r="B163" s="164" t="s">
        <v>82</v>
      </c>
      <c r="C163" s="185" t="s">
        <v>83</v>
      </c>
      <c r="D163" s="165"/>
      <c r="E163" s="166"/>
      <c r="F163" s="167"/>
      <c r="G163" s="167">
        <f>SUMIF(AG164:AG169,"&lt;&gt;NOR",G164:G169)</f>
        <v>0</v>
      </c>
      <c r="H163" s="167"/>
      <c r="I163" s="167">
        <f>SUM(I164:I169)</f>
        <v>0</v>
      </c>
      <c r="J163" s="167"/>
      <c r="K163" s="167">
        <f>SUM(K164:K169)</f>
        <v>0</v>
      </c>
      <c r="L163" s="167"/>
      <c r="M163" s="167">
        <f>SUM(M164:M169)</f>
        <v>0</v>
      </c>
      <c r="N163" s="167"/>
      <c r="O163" s="167">
        <f>SUM(O164:O169)</f>
        <v>0</v>
      </c>
      <c r="P163" s="167"/>
      <c r="Q163" s="168">
        <f>SUM(Q164:Q169)</f>
        <v>0</v>
      </c>
      <c r="R163" s="162"/>
      <c r="S163" s="162"/>
      <c r="T163" s="162"/>
      <c r="U163" s="162"/>
      <c r="V163" s="162">
        <f>SUM(V164:V169)</f>
        <v>0.75</v>
      </c>
      <c r="W163" s="162"/>
      <c r="X163" s="162"/>
      <c r="AG163" t="s">
        <v>123</v>
      </c>
    </row>
    <row r="164" spans="1:60" ht="22.5" outlineLevel="1" x14ac:dyDescent="0.2">
      <c r="A164" s="169">
        <v>65</v>
      </c>
      <c r="B164" s="170" t="s">
        <v>324</v>
      </c>
      <c r="C164" s="186" t="s">
        <v>325</v>
      </c>
      <c r="D164" s="171" t="s">
        <v>171</v>
      </c>
      <c r="E164" s="172">
        <v>1</v>
      </c>
      <c r="F164" s="173">
        <f>H164+J164</f>
        <v>0</v>
      </c>
      <c r="G164" s="173">
        <f>ROUND(E164*F164,2)</f>
        <v>0</v>
      </c>
      <c r="H164" s="174"/>
      <c r="I164" s="173">
        <f>ROUND(E164*H164,2)</f>
        <v>0</v>
      </c>
      <c r="J164" s="174"/>
      <c r="K164" s="173">
        <f>ROUND(E164*J164,2)</f>
        <v>0</v>
      </c>
      <c r="L164" s="173">
        <v>21</v>
      </c>
      <c r="M164" s="173">
        <f>G164*(1+L164/100)</f>
        <v>0</v>
      </c>
      <c r="N164" s="173">
        <v>3.0000000000000001E-3</v>
      </c>
      <c r="O164" s="173">
        <f>ROUND(E164*N164,2)</f>
        <v>0</v>
      </c>
      <c r="P164" s="173">
        <v>0</v>
      </c>
      <c r="Q164" s="175">
        <f>ROUND(E164*P164,2)</f>
        <v>0</v>
      </c>
      <c r="R164" s="158"/>
      <c r="S164" s="158" t="s">
        <v>127</v>
      </c>
      <c r="T164" s="158" t="s">
        <v>128</v>
      </c>
      <c r="U164" s="158">
        <v>0.05</v>
      </c>
      <c r="V164" s="158">
        <f>ROUND(E164*U164,2)</f>
        <v>0.05</v>
      </c>
      <c r="W164" s="158"/>
      <c r="X164" s="158" t="s">
        <v>129</v>
      </c>
      <c r="Y164" s="148"/>
      <c r="Z164" s="148"/>
      <c r="AA164" s="148"/>
      <c r="AB164" s="148"/>
      <c r="AC164" s="148"/>
      <c r="AD164" s="148"/>
      <c r="AE164" s="148"/>
      <c r="AF164" s="148"/>
      <c r="AG164" s="148" t="s">
        <v>130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55"/>
      <c r="B165" s="156"/>
      <c r="C165" s="187" t="s">
        <v>326</v>
      </c>
      <c r="D165" s="160"/>
      <c r="E165" s="161">
        <v>1</v>
      </c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48"/>
      <c r="Z165" s="148"/>
      <c r="AA165" s="148"/>
      <c r="AB165" s="148"/>
      <c r="AC165" s="148"/>
      <c r="AD165" s="148"/>
      <c r="AE165" s="148"/>
      <c r="AF165" s="148"/>
      <c r="AG165" s="148" t="s">
        <v>132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ht="22.5" outlineLevel="1" x14ac:dyDescent="0.2">
      <c r="A166" s="169">
        <v>66</v>
      </c>
      <c r="B166" s="170" t="s">
        <v>327</v>
      </c>
      <c r="C166" s="186" t="s">
        <v>328</v>
      </c>
      <c r="D166" s="171" t="s">
        <v>171</v>
      </c>
      <c r="E166" s="172">
        <v>1</v>
      </c>
      <c r="F166" s="173">
        <f>H166+J166</f>
        <v>0</v>
      </c>
      <c r="G166" s="173">
        <f>ROUND(E166*F166,2)</f>
        <v>0</v>
      </c>
      <c r="H166" s="174"/>
      <c r="I166" s="173">
        <f>ROUND(E166*H166,2)</f>
        <v>0</v>
      </c>
      <c r="J166" s="174"/>
      <c r="K166" s="173">
        <f>ROUND(E166*J166,2)</f>
        <v>0</v>
      </c>
      <c r="L166" s="173">
        <v>21</v>
      </c>
      <c r="M166" s="173">
        <f>G166*(1+L166/100)</f>
        <v>0</v>
      </c>
      <c r="N166" s="173">
        <v>1.7099999999999999E-3</v>
      </c>
      <c r="O166" s="173">
        <f>ROUND(E166*N166,2)</f>
        <v>0</v>
      </c>
      <c r="P166" s="173">
        <v>0</v>
      </c>
      <c r="Q166" s="175">
        <f>ROUND(E166*P166,2)</f>
        <v>0</v>
      </c>
      <c r="R166" s="158"/>
      <c r="S166" s="158" t="s">
        <v>127</v>
      </c>
      <c r="T166" s="158" t="s">
        <v>128</v>
      </c>
      <c r="U166" s="158">
        <v>0.7</v>
      </c>
      <c r="V166" s="158">
        <f>ROUND(E166*U166,2)</f>
        <v>0.7</v>
      </c>
      <c r="W166" s="158"/>
      <c r="X166" s="158" t="s">
        <v>129</v>
      </c>
      <c r="Y166" s="148"/>
      <c r="Z166" s="148"/>
      <c r="AA166" s="148"/>
      <c r="AB166" s="148"/>
      <c r="AC166" s="148"/>
      <c r="AD166" s="148"/>
      <c r="AE166" s="148"/>
      <c r="AF166" s="148"/>
      <c r="AG166" s="148" t="s">
        <v>130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55"/>
      <c r="B167" s="156"/>
      <c r="C167" s="187" t="s">
        <v>329</v>
      </c>
      <c r="D167" s="160"/>
      <c r="E167" s="161">
        <v>1</v>
      </c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132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69">
        <v>67</v>
      </c>
      <c r="B168" s="170" t="s">
        <v>330</v>
      </c>
      <c r="C168" s="186" t="s">
        <v>331</v>
      </c>
      <c r="D168" s="171" t="s">
        <v>232</v>
      </c>
      <c r="E168" s="172">
        <v>2</v>
      </c>
      <c r="F168" s="173">
        <f>H168+J168</f>
        <v>0</v>
      </c>
      <c r="G168" s="173">
        <f>ROUND(E168*F168,2)</f>
        <v>0</v>
      </c>
      <c r="H168" s="174"/>
      <c r="I168" s="173">
        <f>ROUND(E168*H168,2)</f>
        <v>0</v>
      </c>
      <c r="J168" s="174"/>
      <c r="K168" s="173">
        <f>ROUND(E168*J168,2)</f>
        <v>0</v>
      </c>
      <c r="L168" s="173">
        <v>21</v>
      </c>
      <c r="M168" s="173">
        <f>G168*(1+L168/100)</f>
        <v>0</v>
      </c>
      <c r="N168" s="173">
        <v>0</v>
      </c>
      <c r="O168" s="173">
        <f>ROUND(E168*N168,2)</f>
        <v>0</v>
      </c>
      <c r="P168" s="173">
        <v>0</v>
      </c>
      <c r="Q168" s="175">
        <f>ROUND(E168*P168,2)</f>
        <v>0</v>
      </c>
      <c r="R168" s="158"/>
      <c r="S168" s="158" t="s">
        <v>199</v>
      </c>
      <c r="T168" s="158" t="s">
        <v>200</v>
      </c>
      <c r="U168" s="158">
        <v>0</v>
      </c>
      <c r="V168" s="158">
        <f>ROUND(E168*U168,2)</f>
        <v>0</v>
      </c>
      <c r="W168" s="158"/>
      <c r="X168" s="158" t="s">
        <v>129</v>
      </c>
      <c r="Y168" s="148"/>
      <c r="Z168" s="148"/>
      <c r="AA168" s="148"/>
      <c r="AB168" s="148"/>
      <c r="AC168" s="148"/>
      <c r="AD168" s="148"/>
      <c r="AE168" s="148"/>
      <c r="AF168" s="148"/>
      <c r="AG168" s="148" t="s">
        <v>130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55"/>
      <c r="B169" s="156"/>
      <c r="C169" s="187" t="s">
        <v>332</v>
      </c>
      <c r="D169" s="160"/>
      <c r="E169" s="161">
        <v>2</v>
      </c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132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x14ac:dyDescent="0.2">
      <c r="A170" s="163" t="s">
        <v>122</v>
      </c>
      <c r="B170" s="164" t="s">
        <v>84</v>
      </c>
      <c r="C170" s="185" t="s">
        <v>85</v>
      </c>
      <c r="D170" s="165"/>
      <c r="E170" s="166"/>
      <c r="F170" s="167"/>
      <c r="G170" s="167">
        <f>SUMIF(AG171:AG174,"&lt;&gt;NOR",G171:G174)</f>
        <v>0</v>
      </c>
      <c r="H170" s="167"/>
      <c r="I170" s="167">
        <f>SUM(I171:I174)</f>
        <v>0</v>
      </c>
      <c r="J170" s="167"/>
      <c r="K170" s="167">
        <f>SUM(K171:K174)</f>
        <v>0</v>
      </c>
      <c r="L170" s="167"/>
      <c r="M170" s="167">
        <f>SUM(M171:M174)</f>
        <v>0</v>
      </c>
      <c r="N170" s="167"/>
      <c r="O170" s="167">
        <f>SUM(O171:O174)</f>
        <v>0</v>
      </c>
      <c r="P170" s="167"/>
      <c r="Q170" s="168">
        <f>SUM(Q171:Q174)</f>
        <v>0</v>
      </c>
      <c r="R170" s="162"/>
      <c r="S170" s="162"/>
      <c r="T170" s="162"/>
      <c r="U170" s="162"/>
      <c r="V170" s="162">
        <f>SUM(V171:V174)</f>
        <v>3.17</v>
      </c>
      <c r="W170" s="162"/>
      <c r="X170" s="162"/>
      <c r="AG170" t="s">
        <v>123</v>
      </c>
    </row>
    <row r="171" spans="1:60" ht="22.5" outlineLevel="1" x14ac:dyDescent="0.2">
      <c r="A171" s="169">
        <v>68</v>
      </c>
      <c r="B171" s="170" t="s">
        <v>333</v>
      </c>
      <c r="C171" s="186" t="s">
        <v>334</v>
      </c>
      <c r="D171" s="171" t="s">
        <v>171</v>
      </c>
      <c r="E171" s="172">
        <v>8</v>
      </c>
      <c r="F171" s="173">
        <f>H171+J171</f>
        <v>0</v>
      </c>
      <c r="G171" s="173">
        <f>ROUND(E171*F171,2)</f>
        <v>0</v>
      </c>
      <c r="H171" s="174"/>
      <c r="I171" s="173">
        <f>ROUND(E171*H171,2)</f>
        <v>0</v>
      </c>
      <c r="J171" s="174"/>
      <c r="K171" s="173">
        <f>ROUND(E171*J171,2)</f>
        <v>0</v>
      </c>
      <c r="L171" s="173">
        <v>21</v>
      </c>
      <c r="M171" s="173">
        <f>G171*(1+L171/100)</f>
        <v>0</v>
      </c>
      <c r="N171" s="173">
        <v>0</v>
      </c>
      <c r="O171" s="173">
        <f>ROUND(E171*N171,2)</f>
        <v>0</v>
      </c>
      <c r="P171" s="173">
        <v>5.9999999999999995E-4</v>
      </c>
      <c r="Q171" s="175">
        <f>ROUND(E171*P171,2)</f>
        <v>0</v>
      </c>
      <c r="R171" s="158"/>
      <c r="S171" s="158" t="s">
        <v>127</v>
      </c>
      <c r="T171" s="158" t="s">
        <v>128</v>
      </c>
      <c r="U171" s="158">
        <v>0.39650000000000002</v>
      </c>
      <c r="V171" s="158">
        <f>ROUND(E171*U171,2)</f>
        <v>3.17</v>
      </c>
      <c r="W171" s="158"/>
      <c r="X171" s="158" t="s">
        <v>129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130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7" t="s">
        <v>335</v>
      </c>
      <c r="D172" s="160"/>
      <c r="E172" s="161">
        <v>8</v>
      </c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132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69">
        <v>69</v>
      </c>
      <c r="B173" s="170" t="s">
        <v>336</v>
      </c>
      <c r="C173" s="186" t="s">
        <v>337</v>
      </c>
      <c r="D173" s="171" t="s">
        <v>338</v>
      </c>
      <c r="E173" s="172">
        <v>1</v>
      </c>
      <c r="F173" s="173">
        <f>H173+J173</f>
        <v>0</v>
      </c>
      <c r="G173" s="173">
        <f>ROUND(E173*F173,2)</f>
        <v>0</v>
      </c>
      <c r="H173" s="174"/>
      <c r="I173" s="173">
        <f>ROUND(E173*H173,2)</f>
        <v>0</v>
      </c>
      <c r="J173" s="174"/>
      <c r="K173" s="173">
        <f>ROUND(E173*J173,2)</f>
        <v>0</v>
      </c>
      <c r="L173" s="173">
        <v>21</v>
      </c>
      <c r="M173" s="173">
        <f>G173*(1+L173/100)</f>
        <v>0</v>
      </c>
      <c r="N173" s="173">
        <v>0</v>
      </c>
      <c r="O173" s="173">
        <f>ROUND(E173*N173,2)</f>
        <v>0</v>
      </c>
      <c r="P173" s="173">
        <v>0</v>
      </c>
      <c r="Q173" s="175">
        <f>ROUND(E173*P173,2)</f>
        <v>0</v>
      </c>
      <c r="R173" s="158"/>
      <c r="S173" s="158" t="s">
        <v>199</v>
      </c>
      <c r="T173" s="158" t="s">
        <v>200</v>
      </c>
      <c r="U173" s="158">
        <v>0</v>
      </c>
      <c r="V173" s="158">
        <f>ROUND(E173*U173,2)</f>
        <v>0</v>
      </c>
      <c r="W173" s="158"/>
      <c r="X173" s="158" t="s">
        <v>129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130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55"/>
      <c r="B174" s="156"/>
      <c r="C174" s="187" t="s">
        <v>339</v>
      </c>
      <c r="D174" s="160"/>
      <c r="E174" s="161">
        <v>1</v>
      </c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132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x14ac:dyDescent="0.2">
      <c r="A175" s="163" t="s">
        <v>122</v>
      </c>
      <c r="B175" s="164" t="s">
        <v>86</v>
      </c>
      <c r="C175" s="185" t="s">
        <v>87</v>
      </c>
      <c r="D175" s="165"/>
      <c r="E175" s="166"/>
      <c r="F175" s="167"/>
      <c r="G175" s="167">
        <f>SUMIF(AG176:AG193,"&lt;&gt;NOR",G176:G193)</f>
        <v>0</v>
      </c>
      <c r="H175" s="167"/>
      <c r="I175" s="167">
        <f>SUM(I176:I193)</f>
        <v>0</v>
      </c>
      <c r="J175" s="167"/>
      <c r="K175" s="167">
        <f>SUM(K176:K193)</f>
        <v>0</v>
      </c>
      <c r="L175" s="167"/>
      <c r="M175" s="167">
        <f>SUM(M176:M193)</f>
        <v>0</v>
      </c>
      <c r="N175" s="167"/>
      <c r="O175" s="167">
        <f>SUM(O176:O193)</f>
        <v>0.74</v>
      </c>
      <c r="P175" s="167"/>
      <c r="Q175" s="168">
        <f>SUM(Q176:Q193)</f>
        <v>0</v>
      </c>
      <c r="R175" s="162"/>
      <c r="S175" s="162"/>
      <c r="T175" s="162"/>
      <c r="U175" s="162"/>
      <c r="V175" s="162">
        <f>SUM(V176:V193)</f>
        <v>45.660000000000004</v>
      </c>
      <c r="W175" s="162"/>
      <c r="X175" s="162"/>
      <c r="AG175" t="s">
        <v>123</v>
      </c>
    </row>
    <row r="176" spans="1:60" outlineLevel="1" x14ac:dyDescent="0.2">
      <c r="A176" s="169">
        <v>70</v>
      </c>
      <c r="B176" s="170" t="s">
        <v>340</v>
      </c>
      <c r="C176" s="186" t="s">
        <v>341</v>
      </c>
      <c r="D176" s="171" t="s">
        <v>171</v>
      </c>
      <c r="E176" s="172">
        <v>76.959999999999994</v>
      </c>
      <c r="F176" s="173">
        <f>H176+J176</f>
        <v>0</v>
      </c>
      <c r="G176" s="173">
        <f>ROUND(E176*F176,2)</f>
        <v>0</v>
      </c>
      <c r="H176" s="174"/>
      <c r="I176" s="173">
        <f>ROUND(E176*H176,2)</f>
        <v>0</v>
      </c>
      <c r="J176" s="174"/>
      <c r="K176" s="173">
        <f>ROUND(E176*J176,2)</f>
        <v>0</v>
      </c>
      <c r="L176" s="173">
        <v>21</v>
      </c>
      <c r="M176" s="173">
        <f>G176*(1+L176/100)</f>
        <v>0</v>
      </c>
      <c r="N176" s="173">
        <v>3.32E-3</v>
      </c>
      <c r="O176" s="173">
        <f>ROUND(E176*N176,2)</f>
        <v>0.26</v>
      </c>
      <c r="P176" s="173">
        <v>0</v>
      </c>
      <c r="Q176" s="175">
        <f>ROUND(E176*P176,2)</f>
        <v>0</v>
      </c>
      <c r="R176" s="158"/>
      <c r="S176" s="158" t="s">
        <v>127</v>
      </c>
      <c r="T176" s="158" t="s">
        <v>128</v>
      </c>
      <c r="U176" s="158">
        <v>0.377</v>
      </c>
      <c r="V176" s="158">
        <f>ROUND(E176*U176,2)</f>
        <v>29.01</v>
      </c>
      <c r="W176" s="158"/>
      <c r="X176" s="158" t="s">
        <v>129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130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ht="22.5" outlineLevel="1" x14ac:dyDescent="0.2">
      <c r="A177" s="155"/>
      <c r="B177" s="156"/>
      <c r="C177" s="187" t="s">
        <v>452</v>
      </c>
      <c r="D177" s="160"/>
      <c r="E177" s="161">
        <v>76.959999999999994</v>
      </c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132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69">
        <v>71</v>
      </c>
      <c r="B178" s="170" t="s">
        <v>342</v>
      </c>
      <c r="C178" s="186" t="s">
        <v>343</v>
      </c>
      <c r="D178" s="171" t="s">
        <v>171</v>
      </c>
      <c r="E178" s="172">
        <v>80</v>
      </c>
      <c r="F178" s="173">
        <f>H178+J178</f>
        <v>0</v>
      </c>
      <c r="G178" s="173">
        <f>ROUND(E178*F178,2)</f>
        <v>0</v>
      </c>
      <c r="H178" s="174"/>
      <c r="I178" s="173">
        <f>ROUND(E178*H178,2)</f>
        <v>0</v>
      </c>
      <c r="J178" s="174"/>
      <c r="K178" s="173">
        <f>ROUND(E178*J178,2)</f>
        <v>0</v>
      </c>
      <c r="L178" s="173">
        <v>21</v>
      </c>
      <c r="M178" s="173">
        <f>G178*(1+L178/100)</f>
        <v>0</v>
      </c>
      <c r="N178" s="173">
        <v>0</v>
      </c>
      <c r="O178" s="173">
        <f>ROUND(E178*N178,2)</f>
        <v>0</v>
      </c>
      <c r="P178" s="173">
        <v>0</v>
      </c>
      <c r="Q178" s="175">
        <f>ROUND(E178*P178,2)</f>
        <v>0</v>
      </c>
      <c r="R178" s="158"/>
      <c r="S178" s="158" t="s">
        <v>127</v>
      </c>
      <c r="T178" s="158" t="s">
        <v>128</v>
      </c>
      <c r="U178" s="158">
        <v>5.5E-2</v>
      </c>
      <c r="V178" s="158">
        <f>ROUND(E178*U178,2)</f>
        <v>4.4000000000000004</v>
      </c>
      <c r="W178" s="158"/>
      <c r="X178" s="158" t="s">
        <v>129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130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87" t="s">
        <v>344</v>
      </c>
      <c r="D179" s="160"/>
      <c r="E179" s="161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132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ht="22.5" outlineLevel="1" x14ac:dyDescent="0.2">
      <c r="A180" s="155"/>
      <c r="B180" s="156"/>
      <c r="C180" s="187" t="s">
        <v>452</v>
      </c>
      <c r="D180" s="160"/>
      <c r="E180" s="161">
        <v>76.959999999999994</v>
      </c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132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55"/>
      <c r="B181" s="156"/>
      <c r="C181" s="187" t="s">
        <v>345</v>
      </c>
      <c r="D181" s="160"/>
      <c r="E181" s="161">
        <v>3.04</v>
      </c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132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69">
        <v>72</v>
      </c>
      <c r="B182" s="170" t="s">
        <v>346</v>
      </c>
      <c r="C182" s="186" t="s">
        <v>347</v>
      </c>
      <c r="D182" s="171" t="s">
        <v>167</v>
      </c>
      <c r="E182" s="172">
        <v>9.6749700000000001</v>
      </c>
      <c r="F182" s="173">
        <f>H182+J182</f>
        <v>0</v>
      </c>
      <c r="G182" s="173">
        <f>ROUND(E182*F182,2)</f>
        <v>0</v>
      </c>
      <c r="H182" s="174"/>
      <c r="I182" s="173">
        <f>ROUND(E182*H182,2)</f>
        <v>0</v>
      </c>
      <c r="J182" s="174"/>
      <c r="K182" s="173">
        <f>ROUND(E182*J182,2)</f>
        <v>0</v>
      </c>
      <c r="L182" s="173">
        <v>21</v>
      </c>
      <c r="M182" s="173">
        <f>G182*(1+L182/100)</f>
        <v>0</v>
      </c>
      <c r="N182" s="173">
        <v>0</v>
      </c>
      <c r="O182" s="173">
        <f>ROUND(E182*N182,2)</f>
        <v>0</v>
      </c>
      <c r="P182" s="173">
        <v>0</v>
      </c>
      <c r="Q182" s="175">
        <f>ROUND(E182*P182,2)</f>
        <v>0</v>
      </c>
      <c r="R182" s="158"/>
      <c r="S182" s="158" t="s">
        <v>127</v>
      </c>
      <c r="T182" s="158" t="s">
        <v>128</v>
      </c>
      <c r="U182" s="158">
        <v>7.0000000000000007E-2</v>
      </c>
      <c r="V182" s="158">
        <f>ROUND(E182*U182,2)</f>
        <v>0.68</v>
      </c>
      <c r="W182" s="158"/>
      <c r="X182" s="158" t="s">
        <v>129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130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ht="22.5" outlineLevel="1" x14ac:dyDescent="0.2">
      <c r="A183" s="155"/>
      <c r="B183" s="156"/>
      <c r="C183" s="187" t="s">
        <v>348</v>
      </c>
      <c r="D183" s="160"/>
      <c r="E183" s="161">
        <v>9.6749700000000001</v>
      </c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132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69">
        <v>73</v>
      </c>
      <c r="B184" s="170" t="s">
        <v>349</v>
      </c>
      <c r="C184" s="186" t="s">
        <v>350</v>
      </c>
      <c r="D184" s="171" t="s">
        <v>126</v>
      </c>
      <c r="E184" s="172">
        <v>0.66469</v>
      </c>
      <c r="F184" s="173">
        <f>H184+J184</f>
        <v>0</v>
      </c>
      <c r="G184" s="173">
        <f>ROUND(E184*F184,2)</f>
        <v>0</v>
      </c>
      <c r="H184" s="174"/>
      <c r="I184" s="173">
        <f>ROUND(E184*H184,2)</f>
        <v>0</v>
      </c>
      <c r="J184" s="174"/>
      <c r="K184" s="173">
        <f>ROUND(E184*J184,2)</f>
        <v>0</v>
      </c>
      <c r="L184" s="173">
        <v>21</v>
      </c>
      <c r="M184" s="173">
        <f>G184*(1+L184/100)</f>
        <v>0</v>
      </c>
      <c r="N184" s="173">
        <v>2.3570000000000001E-2</v>
      </c>
      <c r="O184" s="173">
        <f>ROUND(E184*N184,2)</f>
        <v>0.02</v>
      </c>
      <c r="P184" s="173">
        <v>0</v>
      </c>
      <c r="Q184" s="175">
        <f>ROUND(E184*P184,2)</f>
        <v>0</v>
      </c>
      <c r="R184" s="158"/>
      <c r="S184" s="158" t="s">
        <v>127</v>
      </c>
      <c r="T184" s="158" t="s">
        <v>128</v>
      </c>
      <c r="U184" s="158">
        <v>0</v>
      </c>
      <c r="V184" s="158">
        <f>ROUND(E184*U184,2)</f>
        <v>0</v>
      </c>
      <c r="W184" s="158"/>
      <c r="X184" s="158" t="s">
        <v>129</v>
      </c>
      <c r="Y184" s="148"/>
      <c r="Z184" s="148"/>
      <c r="AA184" s="148"/>
      <c r="AB184" s="148"/>
      <c r="AC184" s="148"/>
      <c r="AD184" s="148"/>
      <c r="AE184" s="148"/>
      <c r="AF184" s="148"/>
      <c r="AG184" s="148" t="s">
        <v>130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187" t="s">
        <v>351</v>
      </c>
      <c r="D185" s="160"/>
      <c r="E185" s="161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132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ht="22.5" outlineLevel="1" x14ac:dyDescent="0.2">
      <c r="A186" s="155"/>
      <c r="B186" s="156"/>
      <c r="C186" s="187" t="s">
        <v>352</v>
      </c>
      <c r="D186" s="160"/>
      <c r="E186" s="161">
        <v>7.2559999999999999E-2</v>
      </c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132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ht="33.75" outlineLevel="1" x14ac:dyDescent="0.2">
      <c r="A187" s="155"/>
      <c r="B187" s="156"/>
      <c r="C187" s="187" t="s">
        <v>353</v>
      </c>
      <c r="D187" s="160"/>
      <c r="E187" s="161">
        <v>0.59213000000000005</v>
      </c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132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s="204" customFormat="1" ht="33.75" outlineLevel="1" x14ac:dyDescent="0.2">
      <c r="A188" s="194">
        <v>74</v>
      </c>
      <c r="B188" s="195" t="s">
        <v>354</v>
      </c>
      <c r="C188" s="196" t="s">
        <v>355</v>
      </c>
      <c r="D188" s="197" t="s">
        <v>152</v>
      </c>
      <c r="E188" s="198">
        <v>34.540640000000003</v>
      </c>
      <c r="F188" s="199">
        <f>H188+J188</f>
        <v>0</v>
      </c>
      <c r="G188" s="199">
        <f>ROUND(E188*F188,2)</f>
        <v>0</v>
      </c>
      <c r="H188" s="200"/>
      <c r="I188" s="199">
        <f>ROUND(E188*H188,2)</f>
        <v>0</v>
      </c>
      <c r="J188" s="200"/>
      <c r="K188" s="199">
        <f>ROUND(E188*J188,2)</f>
        <v>0</v>
      </c>
      <c r="L188" s="199">
        <v>21</v>
      </c>
      <c r="M188" s="199">
        <f>G188*(1+L188/100)</f>
        <v>0</v>
      </c>
      <c r="N188" s="199">
        <v>1.1769999999999999E-2</v>
      </c>
      <c r="O188" s="199">
        <f>ROUND(E188*N188,2)</f>
        <v>0.41</v>
      </c>
      <c r="P188" s="199">
        <v>0</v>
      </c>
      <c r="Q188" s="201">
        <f>ROUND(E188*P188,2)</f>
        <v>0</v>
      </c>
      <c r="R188" s="202"/>
      <c r="S188" s="202" t="s">
        <v>127</v>
      </c>
      <c r="T188" s="202" t="s">
        <v>128</v>
      </c>
      <c r="U188" s="202">
        <v>0.33500000000000002</v>
      </c>
      <c r="V188" s="202">
        <f>ROUND(E188*U188,2)</f>
        <v>11.57</v>
      </c>
      <c r="W188" s="202"/>
      <c r="X188" s="202" t="s">
        <v>129</v>
      </c>
      <c r="Y188" s="203"/>
      <c r="Z188" s="203"/>
      <c r="AA188" s="203"/>
      <c r="AB188" s="203"/>
      <c r="AC188" s="203"/>
      <c r="AD188" s="203"/>
      <c r="AE188" s="203"/>
      <c r="AF188" s="203"/>
      <c r="AG188" s="203" t="s">
        <v>130</v>
      </c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203"/>
    </row>
    <row r="189" spans="1:60" ht="33.75" outlineLevel="1" x14ac:dyDescent="0.2">
      <c r="A189" s="155"/>
      <c r="B189" s="156"/>
      <c r="C189" s="187" t="s">
        <v>267</v>
      </c>
      <c r="D189" s="160"/>
      <c r="E189" s="161">
        <v>32.895850000000003</v>
      </c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132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55"/>
      <c r="B190" s="156"/>
      <c r="C190" s="187" t="s">
        <v>356</v>
      </c>
      <c r="D190" s="160"/>
      <c r="E190" s="161">
        <v>1.64479</v>
      </c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132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ht="22.5" outlineLevel="1" x14ac:dyDescent="0.2">
      <c r="A191" s="169">
        <v>75</v>
      </c>
      <c r="B191" s="170" t="s">
        <v>357</v>
      </c>
      <c r="C191" s="186" t="s">
        <v>358</v>
      </c>
      <c r="D191" s="171" t="s">
        <v>126</v>
      </c>
      <c r="E191" s="172">
        <v>8.3449999999999996E-2</v>
      </c>
      <c r="F191" s="173">
        <f>H191+J191</f>
        <v>0</v>
      </c>
      <c r="G191" s="173">
        <f>ROUND(E191*F191,2)</f>
        <v>0</v>
      </c>
      <c r="H191" s="174"/>
      <c r="I191" s="173">
        <f>ROUND(E191*H191,2)</f>
        <v>0</v>
      </c>
      <c r="J191" s="174"/>
      <c r="K191" s="173">
        <f>ROUND(E191*J191,2)</f>
        <v>0</v>
      </c>
      <c r="L191" s="173">
        <v>21</v>
      </c>
      <c r="M191" s="173">
        <f>G191*(1+L191/100)</f>
        <v>0</v>
      </c>
      <c r="N191" s="173">
        <v>0.55000000000000004</v>
      </c>
      <c r="O191" s="173">
        <f>ROUND(E191*N191,2)</f>
        <v>0.05</v>
      </c>
      <c r="P191" s="173">
        <v>0</v>
      </c>
      <c r="Q191" s="175">
        <f>ROUND(E191*P191,2)</f>
        <v>0</v>
      </c>
      <c r="R191" s="158" t="s">
        <v>172</v>
      </c>
      <c r="S191" s="158" t="s">
        <v>127</v>
      </c>
      <c r="T191" s="158" t="s">
        <v>128</v>
      </c>
      <c r="U191" s="158">
        <v>0</v>
      </c>
      <c r="V191" s="158">
        <f>ROUND(E191*U191,2)</f>
        <v>0</v>
      </c>
      <c r="W191" s="158"/>
      <c r="X191" s="158" t="s">
        <v>173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174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ht="22.5" outlineLevel="1" x14ac:dyDescent="0.2">
      <c r="A192" s="155"/>
      <c r="B192" s="156"/>
      <c r="C192" s="187" t="s">
        <v>359</v>
      </c>
      <c r="D192" s="160"/>
      <c r="E192" s="161">
        <v>8.3449999999999996E-2</v>
      </c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132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ht="22.5" outlineLevel="1" x14ac:dyDescent="0.2">
      <c r="A193" s="155">
        <v>76</v>
      </c>
      <c r="B193" s="156" t="s">
        <v>360</v>
      </c>
      <c r="C193" s="189" t="s">
        <v>361</v>
      </c>
      <c r="D193" s="157" t="s">
        <v>0</v>
      </c>
      <c r="E193" s="183"/>
      <c r="F193" s="158">
        <f>H193+J193</f>
        <v>0</v>
      </c>
      <c r="G193" s="158">
        <f>ROUND(E193*F193,2)</f>
        <v>0</v>
      </c>
      <c r="H193" s="159"/>
      <c r="I193" s="158">
        <f>ROUND(E193*H193,2)</f>
        <v>0</v>
      </c>
      <c r="J193" s="159"/>
      <c r="K193" s="158">
        <f>ROUND(E193*J193,2)</f>
        <v>0</v>
      </c>
      <c r="L193" s="158">
        <v>21</v>
      </c>
      <c r="M193" s="158">
        <f>G193*(1+L193/100)</f>
        <v>0</v>
      </c>
      <c r="N193" s="158">
        <v>0</v>
      </c>
      <c r="O193" s="158">
        <f>ROUND(E193*N193,2)</f>
        <v>0</v>
      </c>
      <c r="P193" s="158">
        <v>0</v>
      </c>
      <c r="Q193" s="158">
        <f>ROUND(E193*P193,2)</f>
        <v>0</v>
      </c>
      <c r="R193" s="158"/>
      <c r="S193" s="158" t="s">
        <v>127</v>
      </c>
      <c r="T193" s="158" t="s">
        <v>128</v>
      </c>
      <c r="U193" s="158">
        <v>0</v>
      </c>
      <c r="V193" s="158">
        <f>ROUND(E193*U193,2)</f>
        <v>0</v>
      </c>
      <c r="W193" s="158"/>
      <c r="X193" s="158" t="s">
        <v>245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246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x14ac:dyDescent="0.2">
      <c r="A194" s="163" t="s">
        <v>122</v>
      </c>
      <c r="B194" s="164" t="s">
        <v>88</v>
      </c>
      <c r="C194" s="185" t="s">
        <v>89</v>
      </c>
      <c r="D194" s="165"/>
      <c r="E194" s="166"/>
      <c r="F194" s="167"/>
      <c r="G194" s="167">
        <f>SUMIF(AG195:AG206,"&lt;&gt;NOR",G195:G206)</f>
        <v>0</v>
      </c>
      <c r="H194" s="167"/>
      <c r="I194" s="167">
        <f>SUM(I195:I206)</f>
        <v>0</v>
      </c>
      <c r="J194" s="167"/>
      <c r="K194" s="167">
        <f>SUM(K195:K206)</f>
        <v>0</v>
      </c>
      <c r="L194" s="167"/>
      <c r="M194" s="167">
        <f>SUM(M195:M206)</f>
        <v>0</v>
      </c>
      <c r="N194" s="167"/>
      <c r="O194" s="167">
        <f>SUM(O195:O206)</f>
        <v>0.03</v>
      </c>
      <c r="P194" s="167"/>
      <c r="Q194" s="168">
        <f>SUM(Q195:Q206)</f>
        <v>9.9999999999999992E-2</v>
      </c>
      <c r="R194" s="162"/>
      <c r="S194" s="162"/>
      <c r="T194" s="162"/>
      <c r="U194" s="162"/>
      <c r="V194" s="162">
        <f>SUM(V195:V206)</f>
        <v>16.809999999999999</v>
      </c>
      <c r="W194" s="162"/>
      <c r="X194" s="162"/>
      <c r="AG194" t="s">
        <v>123</v>
      </c>
    </row>
    <row r="195" spans="1:60" s="204" customFormat="1" outlineLevel="1" x14ac:dyDescent="0.2">
      <c r="A195" s="194">
        <v>77</v>
      </c>
      <c r="B195" s="195" t="s">
        <v>362</v>
      </c>
      <c r="C195" s="196" t="s">
        <v>363</v>
      </c>
      <c r="D195" s="197" t="s">
        <v>167</v>
      </c>
      <c r="E195" s="198">
        <v>8.2200000000000006</v>
      </c>
      <c r="F195" s="199">
        <f>H195+J195</f>
        <v>0</v>
      </c>
      <c r="G195" s="199">
        <f>ROUND(E195*F195,2)</f>
        <v>0</v>
      </c>
      <c r="H195" s="200"/>
      <c r="I195" s="199">
        <f>ROUND(E195*H195,2)</f>
        <v>0</v>
      </c>
      <c r="J195" s="200"/>
      <c r="K195" s="199">
        <f>ROUND(E195*J195,2)</f>
        <v>0</v>
      </c>
      <c r="L195" s="199">
        <v>21</v>
      </c>
      <c r="M195" s="199">
        <f>G195*(1+L195/100)</f>
        <v>0</v>
      </c>
      <c r="N195" s="199">
        <v>1.4E-3</v>
      </c>
      <c r="O195" s="199">
        <f>ROUND(E195*N195,2)</f>
        <v>0.01</v>
      </c>
      <c r="P195" s="199">
        <v>0</v>
      </c>
      <c r="Q195" s="201">
        <f>ROUND(E195*P195,2)</f>
        <v>0</v>
      </c>
      <c r="R195" s="202"/>
      <c r="S195" s="202" t="s">
        <v>127</v>
      </c>
      <c r="T195" s="202" t="s">
        <v>128</v>
      </c>
      <c r="U195" s="202">
        <v>0.48349999999999999</v>
      </c>
      <c r="V195" s="202">
        <f>ROUND(E195*U195,2)</f>
        <v>3.97</v>
      </c>
      <c r="W195" s="202"/>
      <c r="X195" s="202" t="s">
        <v>129</v>
      </c>
      <c r="Y195" s="203"/>
      <c r="Z195" s="203"/>
      <c r="AA195" s="203"/>
      <c r="AB195" s="203"/>
      <c r="AC195" s="203"/>
      <c r="AD195" s="203"/>
      <c r="AE195" s="203"/>
      <c r="AF195" s="203"/>
      <c r="AG195" s="203" t="s">
        <v>130</v>
      </c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3"/>
      <c r="AT195" s="203"/>
      <c r="AU195" s="203"/>
      <c r="AV195" s="203"/>
      <c r="AW195" s="203"/>
      <c r="AX195" s="203"/>
      <c r="AY195" s="203"/>
      <c r="AZ195" s="203"/>
      <c r="BA195" s="203"/>
      <c r="BB195" s="203"/>
      <c r="BC195" s="203"/>
      <c r="BD195" s="203"/>
      <c r="BE195" s="203"/>
      <c r="BF195" s="203"/>
      <c r="BG195" s="203"/>
      <c r="BH195" s="203"/>
    </row>
    <row r="196" spans="1:60" ht="22.5" outlineLevel="1" x14ac:dyDescent="0.2">
      <c r="A196" s="155"/>
      <c r="B196" s="156"/>
      <c r="C196" s="187" t="s">
        <v>364</v>
      </c>
      <c r="D196" s="160"/>
      <c r="E196" s="161">
        <v>8.2200000000000006</v>
      </c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132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s="204" customFormat="1" ht="22.5" outlineLevel="1" x14ac:dyDescent="0.2">
      <c r="A197" s="194">
        <v>78</v>
      </c>
      <c r="B197" s="195" t="s">
        <v>365</v>
      </c>
      <c r="C197" s="196" t="s">
        <v>453</v>
      </c>
      <c r="D197" s="197" t="s">
        <v>167</v>
      </c>
      <c r="E197" s="198">
        <v>7.2</v>
      </c>
      <c r="F197" s="199">
        <f>H197+J197</f>
        <v>0</v>
      </c>
      <c r="G197" s="199">
        <f>ROUND(E197*F197,2)</f>
        <v>0</v>
      </c>
      <c r="H197" s="200"/>
      <c r="I197" s="199">
        <f>ROUND(E197*H197,2)</f>
        <v>0</v>
      </c>
      <c r="J197" s="200"/>
      <c r="K197" s="199">
        <f>ROUND(E197*J197,2)</f>
        <v>0</v>
      </c>
      <c r="L197" s="199">
        <v>21</v>
      </c>
      <c r="M197" s="199">
        <f>G197*(1+L197/100)</f>
        <v>0</v>
      </c>
      <c r="N197" s="199">
        <v>2.81E-3</v>
      </c>
      <c r="O197" s="199">
        <f>ROUND(E197*N197,2)</f>
        <v>0.02</v>
      </c>
      <c r="P197" s="199">
        <v>0</v>
      </c>
      <c r="Q197" s="201">
        <f>ROUND(E197*P197,2)</f>
        <v>0</v>
      </c>
      <c r="R197" s="202"/>
      <c r="S197" s="202" t="s">
        <v>127</v>
      </c>
      <c r="T197" s="202" t="s">
        <v>128</v>
      </c>
      <c r="U197" s="202">
        <v>0.89493</v>
      </c>
      <c r="V197" s="202">
        <f>ROUND(E197*U197,2)</f>
        <v>6.44</v>
      </c>
      <c r="W197" s="202"/>
      <c r="X197" s="202" t="s">
        <v>129</v>
      </c>
      <c r="Y197" s="203"/>
      <c r="Z197" s="203"/>
      <c r="AA197" s="203"/>
      <c r="AB197" s="203"/>
      <c r="AC197" s="203"/>
      <c r="AD197" s="203"/>
      <c r="AE197" s="203"/>
      <c r="AF197" s="203"/>
      <c r="AG197" s="203" t="s">
        <v>130</v>
      </c>
      <c r="AH197" s="203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203"/>
      <c r="AW197" s="203"/>
      <c r="AX197" s="203"/>
      <c r="AY197" s="203"/>
      <c r="AZ197" s="203"/>
      <c r="BA197" s="203"/>
      <c r="BB197" s="203"/>
      <c r="BC197" s="203"/>
      <c r="BD197" s="203"/>
      <c r="BE197" s="203"/>
      <c r="BF197" s="203"/>
      <c r="BG197" s="203"/>
      <c r="BH197" s="203"/>
    </row>
    <row r="198" spans="1:60" outlineLevel="1" x14ac:dyDescent="0.2">
      <c r="A198" s="155"/>
      <c r="B198" s="156"/>
      <c r="C198" s="187" t="s">
        <v>366</v>
      </c>
      <c r="D198" s="160"/>
      <c r="E198" s="161">
        <v>7.2</v>
      </c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132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ht="22.5" outlineLevel="1" x14ac:dyDescent="0.2">
      <c r="A199" s="169">
        <v>79</v>
      </c>
      <c r="B199" s="170" t="s">
        <v>367</v>
      </c>
      <c r="C199" s="186" t="s">
        <v>368</v>
      </c>
      <c r="D199" s="171" t="s">
        <v>167</v>
      </c>
      <c r="E199" s="172">
        <v>7.25</v>
      </c>
      <c r="F199" s="173">
        <f>H199+J199</f>
        <v>0</v>
      </c>
      <c r="G199" s="173">
        <f>ROUND(E199*F199,2)</f>
        <v>0</v>
      </c>
      <c r="H199" s="174"/>
      <c r="I199" s="173">
        <f>ROUND(E199*H199,2)</f>
        <v>0</v>
      </c>
      <c r="J199" s="174"/>
      <c r="K199" s="173">
        <f>ROUND(E199*J199,2)</f>
        <v>0</v>
      </c>
      <c r="L199" s="173">
        <v>21</v>
      </c>
      <c r="M199" s="173">
        <f>G199*(1+L199/100)</f>
        <v>0</v>
      </c>
      <c r="N199" s="173">
        <v>0</v>
      </c>
      <c r="O199" s="173">
        <f>ROUND(E199*N199,2)</f>
        <v>0</v>
      </c>
      <c r="P199" s="173">
        <v>1.3500000000000001E-3</v>
      </c>
      <c r="Q199" s="175">
        <f>ROUND(E199*P199,2)</f>
        <v>0.01</v>
      </c>
      <c r="R199" s="158"/>
      <c r="S199" s="158" t="s">
        <v>127</v>
      </c>
      <c r="T199" s="158" t="s">
        <v>128</v>
      </c>
      <c r="U199" s="158">
        <v>9.1999999999999998E-2</v>
      </c>
      <c r="V199" s="158">
        <f>ROUND(E199*U199,2)</f>
        <v>0.67</v>
      </c>
      <c r="W199" s="158"/>
      <c r="X199" s="158" t="s">
        <v>129</v>
      </c>
      <c r="Y199" s="148"/>
      <c r="Z199" s="148"/>
      <c r="AA199" s="148"/>
      <c r="AB199" s="148"/>
      <c r="AC199" s="148"/>
      <c r="AD199" s="148"/>
      <c r="AE199" s="148"/>
      <c r="AF199" s="148"/>
      <c r="AG199" s="148" t="s">
        <v>130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55"/>
      <c r="B200" s="156"/>
      <c r="C200" s="187" t="s">
        <v>369</v>
      </c>
      <c r="D200" s="160"/>
      <c r="E200" s="161">
        <v>7.25</v>
      </c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48"/>
      <c r="Z200" s="148"/>
      <c r="AA200" s="148"/>
      <c r="AB200" s="148"/>
      <c r="AC200" s="148"/>
      <c r="AD200" s="148"/>
      <c r="AE200" s="148"/>
      <c r="AF200" s="148"/>
      <c r="AG200" s="148" t="s">
        <v>132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69">
        <v>80</v>
      </c>
      <c r="B201" s="170" t="s">
        <v>370</v>
      </c>
      <c r="C201" s="186" t="s">
        <v>371</v>
      </c>
      <c r="D201" s="171" t="s">
        <v>167</v>
      </c>
      <c r="E201" s="172">
        <v>37.880000000000003</v>
      </c>
      <c r="F201" s="173">
        <f>H201+J201</f>
        <v>0</v>
      </c>
      <c r="G201" s="173">
        <f>ROUND(E201*F201,2)</f>
        <v>0</v>
      </c>
      <c r="H201" s="174"/>
      <c r="I201" s="173">
        <f>ROUND(E201*H201,2)</f>
        <v>0</v>
      </c>
      <c r="J201" s="174"/>
      <c r="K201" s="173">
        <f>ROUND(E201*J201,2)</f>
        <v>0</v>
      </c>
      <c r="L201" s="173">
        <v>21</v>
      </c>
      <c r="M201" s="173">
        <f>G201*(1+L201/100)</f>
        <v>0</v>
      </c>
      <c r="N201" s="173">
        <v>0</v>
      </c>
      <c r="O201" s="173">
        <f>ROUND(E201*N201,2)</f>
        <v>0</v>
      </c>
      <c r="P201" s="173">
        <v>2.3E-3</v>
      </c>
      <c r="Q201" s="175">
        <f>ROUND(E201*P201,2)</f>
        <v>0.09</v>
      </c>
      <c r="R201" s="158"/>
      <c r="S201" s="158" t="s">
        <v>127</v>
      </c>
      <c r="T201" s="158" t="s">
        <v>128</v>
      </c>
      <c r="U201" s="158">
        <v>0.10349999999999999</v>
      </c>
      <c r="V201" s="158">
        <f>ROUND(E201*U201,2)</f>
        <v>3.92</v>
      </c>
      <c r="W201" s="158"/>
      <c r="X201" s="158" t="s">
        <v>129</v>
      </c>
      <c r="Y201" s="148"/>
      <c r="Z201" s="148"/>
      <c r="AA201" s="148"/>
      <c r="AB201" s="148"/>
      <c r="AC201" s="148"/>
      <c r="AD201" s="148"/>
      <c r="AE201" s="148"/>
      <c r="AF201" s="148"/>
      <c r="AG201" s="148" t="s">
        <v>139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ht="22.5" outlineLevel="1" x14ac:dyDescent="0.2">
      <c r="A202" s="155"/>
      <c r="B202" s="156"/>
      <c r="C202" s="187" t="s">
        <v>372</v>
      </c>
      <c r="D202" s="160"/>
      <c r="E202" s="161">
        <v>37.880000000000003</v>
      </c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132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s="204" customFormat="1" ht="22.5" outlineLevel="1" x14ac:dyDescent="0.2">
      <c r="A203" s="194">
        <v>81</v>
      </c>
      <c r="B203" s="195" t="s">
        <v>373</v>
      </c>
      <c r="C203" s="196" t="s">
        <v>374</v>
      </c>
      <c r="D203" s="197" t="s">
        <v>167</v>
      </c>
      <c r="E203" s="198">
        <v>12.47</v>
      </c>
      <c r="F203" s="199">
        <f>H203+J203</f>
        <v>0</v>
      </c>
      <c r="G203" s="199">
        <f>ROUND(E203*F203,2)</f>
        <v>0</v>
      </c>
      <c r="H203" s="200"/>
      <c r="I203" s="199">
        <f>ROUND(E203*H203,2)</f>
        <v>0</v>
      </c>
      <c r="J203" s="200"/>
      <c r="K203" s="199">
        <f>ROUND(E203*J203,2)</f>
        <v>0</v>
      </c>
      <c r="L203" s="199">
        <v>21</v>
      </c>
      <c r="M203" s="199">
        <f>G203*(1+L203/100)</f>
        <v>0</v>
      </c>
      <c r="N203" s="199">
        <v>2.0000000000000002E-5</v>
      </c>
      <c r="O203" s="199">
        <f>ROUND(E203*N203,2)</f>
        <v>0</v>
      </c>
      <c r="P203" s="199">
        <v>0</v>
      </c>
      <c r="Q203" s="201">
        <f>ROUND(E203*P203,2)</f>
        <v>0</v>
      </c>
      <c r="R203" s="202"/>
      <c r="S203" s="202" t="s">
        <v>199</v>
      </c>
      <c r="T203" s="202" t="s">
        <v>200</v>
      </c>
      <c r="U203" s="202">
        <v>0.1449</v>
      </c>
      <c r="V203" s="202">
        <f>ROUND(E203*U203,2)</f>
        <v>1.81</v>
      </c>
      <c r="W203" s="202"/>
      <c r="X203" s="202" t="s">
        <v>129</v>
      </c>
      <c r="Y203" s="203"/>
      <c r="Z203" s="203"/>
      <c r="AA203" s="203"/>
      <c r="AB203" s="203"/>
      <c r="AC203" s="203"/>
      <c r="AD203" s="203"/>
      <c r="AE203" s="203"/>
      <c r="AF203" s="203"/>
      <c r="AG203" s="203" t="s">
        <v>130</v>
      </c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  <c r="AV203" s="203"/>
      <c r="AW203" s="203"/>
      <c r="AX203" s="203"/>
      <c r="AY203" s="203"/>
      <c r="AZ203" s="203"/>
      <c r="BA203" s="203"/>
      <c r="BB203" s="203"/>
      <c r="BC203" s="203"/>
      <c r="BD203" s="203"/>
      <c r="BE203" s="203"/>
      <c r="BF203" s="203"/>
      <c r="BG203" s="203"/>
      <c r="BH203" s="203"/>
    </row>
    <row r="204" spans="1:60" s="204" customFormat="1" outlineLevel="1" x14ac:dyDescent="0.2">
      <c r="A204" s="205"/>
      <c r="B204" s="206"/>
      <c r="C204" s="207" t="s">
        <v>375</v>
      </c>
      <c r="D204" s="208"/>
      <c r="E204" s="209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3"/>
      <c r="Z204" s="203"/>
      <c r="AA204" s="203"/>
      <c r="AB204" s="203"/>
      <c r="AC204" s="203"/>
      <c r="AD204" s="203"/>
      <c r="AE204" s="203"/>
      <c r="AF204" s="203"/>
      <c r="AG204" s="203" t="s">
        <v>132</v>
      </c>
      <c r="AH204" s="203">
        <v>0</v>
      </c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3"/>
      <c r="AT204" s="203"/>
      <c r="AU204" s="203"/>
      <c r="AV204" s="203"/>
      <c r="AW204" s="203"/>
      <c r="AX204" s="203"/>
      <c r="AY204" s="203"/>
      <c r="AZ204" s="203"/>
      <c r="BA204" s="203"/>
      <c r="BB204" s="203"/>
      <c r="BC204" s="203"/>
      <c r="BD204" s="203"/>
      <c r="BE204" s="203"/>
      <c r="BF204" s="203"/>
      <c r="BG204" s="203"/>
      <c r="BH204" s="203"/>
    </row>
    <row r="205" spans="1:60" s="204" customFormat="1" outlineLevel="1" x14ac:dyDescent="0.2">
      <c r="A205" s="205"/>
      <c r="B205" s="206"/>
      <c r="C205" s="207" t="s">
        <v>376</v>
      </c>
      <c r="D205" s="208"/>
      <c r="E205" s="209">
        <v>12.47</v>
      </c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3"/>
      <c r="Z205" s="203"/>
      <c r="AA205" s="203"/>
      <c r="AB205" s="203"/>
      <c r="AC205" s="203"/>
      <c r="AD205" s="203"/>
      <c r="AE205" s="203"/>
      <c r="AF205" s="203"/>
      <c r="AG205" s="203" t="s">
        <v>132</v>
      </c>
      <c r="AH205" s="203">
        <v>0</v>
      </c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  <c r="AV205" s="203"/>
      <c r="AW205" s="203"/>
      <c r="AX205" s="203"/>
      <c r="AY205" s="203"/>
      <c r="AZ205" s="203"/>
      <c r="BA205" s="203"/>
      <c r="BB205" s="203"/>
      <c r="BC205" s="203"/>
      <c r="BD205" s="203"/>
      <c r="BE205" s="203"/>
      <c r="BF205" s="203"/>
      <c r="BG205" s="203"/>
      <c r="BH205" s="203"/>
    </row>
    <row r="206" spans="1:60" outlineLevel="1" x14ac:dyDescent="0.2">
      <c r="A206" s="155">
        <v>82</v>
      </c>
      <c r="B206" s="156" t="s">
        <v>377</v>
      </c>
      <c r="C206" s="189" t="s">
        <v>378</v>
      </c>
      <c r="D206" s="157" t="s">
        <v>0</v>
      </c>
      <c r="E206" s="183"/>
      <c r="F206" s="158">
        <f>H206+J206</f>
        <v>0</v>
      </c>
      <c r="G206" s="158">
        <f>ROUND(E206*F206,2)</f>
        <v>0</v>
      </c>
      <c r="H206" s="159"/>
      <c r="I206" s="158">
        <f>ROUND(E206*H206,2)</f>
        <v>0</v>
      </c>
      <c r="J206" s="159"/>
      <c r="K206" s="158">
        <f>ROUND(E206*J206,2)</f>
        <v>0</v>
      </c>
      <c r="L206" s="158">
        <v>21</v>
      </c>
      <c r="M206" s="158">
        <f>G206*(1+L206/100)</f>
        <v>0</v>
      </c>
      <c r="N206" s="158">
        <v>0</v>
      </c>
      <c r="O206" s="158">
        <f>ROUND(E206*N206,2)</f>
        <v>0</v>
      </c>
      <c r="P206" s="158">
        <v>0</v>
      </c>
      <c r="Q206" s="158">
        <f>ROUND(E206*P206,2)</f>
        <v>0</v>
      </c>
      <c r="R206" s="158"/>
      <c r="S206" s="158" t="s">
        <v>127</v>
      </c>
      <c r="T206" s="158" t="s">
        <v>128</v>
      </c>
      <c r="U206" s="158">
        <v>0</v>
      </c>
      <c r="V206" s="158">
        <f>ROUND(E206*U206,2)</f>
        <v>0</v>
      </c>
      <c r="W206" s="158"/>
      <c r="X206" s="158" t="s">
        <v>245</v>
      </c>
      <c r="Y206" s="148"/>
      <c r="Z206" s="148"/>
      <c r="AA206" s="148"/>
      <c r="AB206" s="148"/>
      <c r="AC206" s="148"/>
      <c r="AD206" s="148"/>
      <c r="AE206" s="148"/>
      <c r="AF206" s="148"/>
      <c r="AG206" s="148" t="s">
        <v>246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x14ac:dyDescent="0.2">
      <c r="A207" s="163" t="s">
        <v>122</v>
      </c>
      <c r="B207" s="164" t="s">
        <v>90</v>
      </c>
      <c r="C207" s="185" t="s">
        <v>91</v>
      </c>
      <c r="D207" s="165"/>
      <c r="E207" s="166"/>
      <c r="F207" s="167"/>
      <c r="G207" s="167">
        <f>SUMIF(AG208:AG231,"&lt;&gt;NOR",G208:G231)</f>
        <v>0</v>
      </c>
      <c r="H207" s="167"/>
      <c r="I207" s="167">
        <f>SUM(I208:I231)</f>
        <v>0</v>
      </c>
      <c r="J207" s="167"/>
      <c r="K207" s="167">
        <f>SUM(K208:K231)</f>
        <v>0</v>
      </c>
      <c r="L207" s="167"/>
      <c r="M207" s="167">
        <f>SUM(M208:M231)</f>
        <v>0</v>
      </c>
      <c r="N207" s="167"/>
      <c r="O207" s="167">
        <f>SUM(O208:O231)</f>
        <v>0.4</v>
      </c>
      <c r="P207" s="167"/>
      <c r="Q207" s="168">
        <f>SUM(Q208:Q231)</f>
        <v>0</v>
      </c>
      <c r="R207" s="162"/>
      <c r="S207" s="162"/>
      <c r="T207" s="162"/>
      <c r="U207" s="162"/>
      <c r="V207" s="162">
        <f>SUM(V208:V231)</f>
        <v>29.39</v>
      </c>
      <c r="W207" s="162"/>
      <c r="X207" s="162"/>
      <c r="AG207" t="s">
        <v>123</v>
      </c>
    </row>
    <row r="208" spans="1:60" s="204" customFormat="1" ht="33.75" outlineLevel="1" x14ac:dyDescent="0.2">
      <c r="A208" s="194">
        <v>83</v>
      </c>
      <c r="B208" s="195" t="s">
        <v>379</v>
      </c>
      <c r="C208" s="196" t="s">
        <v>380</v>
      </c>
      <c r="D208" s="197" t="s">
        <v>167</v>
      </c>
      <c r="E208" s="198">
        <v>34.484999999999999</v>
      </c>
      <c r="F208" s="199">
        <f>H208+J208</f>
        <v>0</v>
      </c>
      <c r="G208" s="199">
        <f>ROUND(E208*F208,2)</f>
        <v>0</v>
      </c>
      <c r="H208" s="200"/>
      <c r="I208" s="199">
        <f>ROUND(E208*H208,2)</f>
        <v>0</v>
      </c>
      <c r="J208" s="200"/>
      <c r="K208" s="199">
        <f>ROUND(E208*J208,2)</f>
        <v>0</v>
      </c>
      <c r="L208" s="199">
        <v>21</v>
      </c>
      <c r="M208" s="199">
        <f>G208*(1+L208/100)</f>
        <v>0</v>
      </c>
      <c r="N208" s="199">
        <v>6.0000000000000002E-5</v>
      </c>
      <c r="O208" s="199">
        <f>ROUND(E208*N208,2)</f>
        <v>0</v>
      </c>
      <c r="P208" s="199">
        <v>0</v>
      </c>
      <c r="Q208" s="201">
        <f>ROUND(E208*P208,2)</f>
        <v>0</v>
      </c>
      <c r="R208" s="202"/>
      <c r="S208" s="202" t="s">
        <v>127</v>
      </c>
      <c r="T208" s="202" t="s">
        <v>200</v>
      </c>
      <c r="U208" s="202">
        <v>0.2</v>
      </c>
      <c r="V208" s="202">
        <f>ROUND(E208*U208,2)</f>
        <v>6.9</v>
      </c>
      <c r="W208" s="202"/>
      <c r="X208" s="202" t="s">
        <v>129</v>
      </c>
      <c r="Y208" s="203"/>
      <c r="Z208" s="203"/>
      <c r="AA208" s="203"/>
      <c r="AB208" s="203"/>
      <c r="AC208" s="203"/>
      <c r="AD208" s="203"/>
      <c r="AE208" s="203"/>
      <c r="AF208" s="203"/>
      <c r="AG208" s="203" t="s">
        <v>130</v>
      </c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3"/>
      <c r="BC208" s="203"/>
      <c r="BD208" s="203"/>
      <c r="BE208" s="203"/>
      <c r="BF208" s="203"/>
      <c r="BG208" s="203"/>
      <c r="BH208" s="203"/>
    </row>
    <row r="209" spans="1:60" s="204" customFormat="1" ht="22.5" outlineLevel="1" x14ac:dyDescent="0.2">
      <c r="A209" s="205"/>
      <c r="B209" s="206"/>
      <c r="C209" s="207" t="s">
        <v>454</v>
      </c>
      <c r="D209" s="208"/>
      <c r="E209" s="209">
        <v>7.38</v>
      </c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3"/>
      <c r="Z209" s="203"/>
      <c r="AA209" s="203"/>
      <c r="AB209" s="203"/>
      <c r="AC209" s="203"/>
      <c r="AD209" s="203"/>
      <c r="AE209" s="203"/>
      <c r="AF209" s="203"/>
      <c r="AG209" s="203" t="s">
        <v>132</v>
      </c>
      <c r="AH209" s="203">
        <v>0</v>
      </c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3"/>
      <c r="BC209" s="203"/>
      <c r="BD209" s="203"/>
      <c r="BE209" s="203"/>
      <c r="BF209" s="203"/>
      <c r="BG209" s="203"/>
      <c r="BH209" s="203"/>
    </row>
    <row r="210" spans="1:60" s="204" customFormat="1" ht="33.75" outlineLevel="1" x14ac:dyDescent="0.2">
      <c r="A210" s="205"/>
      <c r="B210" s="206"/>
      <c r="C210" s="207" t="s">
        <v>455</v>
      </c>
      <c r="D210" s="208"/>
      <c r="E210" s="209">
        <v>27.105</v>
      </c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3"/>
      <c r="BC210" s="203"/>
      <c r="BD210" s="203"/>
      <c r="BE210" s="203"/>
      <c r="BF210" s="203"/>
      <c r="BG210" s="203"/>
      <c r="BH210" s="203"/>
    </row>
    <row r="211" spans="1:60" outlineLevel="1" x14ac:dyDescent="0.2">
      <c r="A211" s="169">
        <v>84</v>
      </c>
      <c r="B211" s="170" t="s">
        <v>381</v>
      </c>
      <c r="C211" s="186" t="s">
        <v>382</v>
      </c>
      <c r="D211" s="171" t="s">
        <v>383</v>
      </c>
      <c r="E211" s="172">
        <v>256.89999999999998</v>
      </c>
      <c r="F211" s="173">
        <f>H211+J211</f>
        <v>0</v>
      </c>
      <c r="G211" s="173">
        <f>ROUND(E211*F211,2)</f>
        <v>0</v>
      </c>
      <c r="H211" s="174"/>
      <c r="I211" s="173">
        <f>ROUND(E211*H211,2)</f>
        <v>0</v>
      </c>
      <c r="J211" s="174"/>
      <c r="K211" s="173">
        <f>ROUND(E211*J211,2)</f>
        <v>0</v>
      </c>
      <c r="L211" s="173">
        <v>21</v>
      </c>
      <c r="M211" s="173">
        <f>G211*(1+L211/100)</f>
        <v>0</v>
      </c>
      <c r="N211" s="173">
        <v>6.0000000000000002E-5</v>
      </c>
      <c r="O211" s="173">
        <f>ROUND(E211*N211,2)</f>
        <v>0.02</v>
      </c>
      <c r="P211" s="173">
        <v>0</v>
      </c>
      <c r="Q211" s="175">
        <f>ROUND(E211*P211,2)</f>
        <v>0</v>
      </c>
      <c r="R211" s="158"/>
      <c r="S211" s="158" t="s">
        <v>127</v>
      </c>
      <c r="T211" s="158" t="s">
        <v>128</v>
      </c>
      <c r="U211" s="158">
        <v>2.4E-2</v>
      </c>
      <c r="V211" s="158">
        <f>ROUND(E211*U211,2)</f>
        <v>6.17</v>
      </c>
      <c r="W211" s="158"/>
      <c r="X211" s="158" t="s">
        <v>129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130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55"/>
      <c r="B212" s="156"/>
      <c r="C212" s="187" t="s">
        <v>384</v>
      </c>
      <c r="D212" s="160"/>
      <c r="E212" s="161">
        <v>256.89999999999998</v>
      </c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132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ht="22.5" outlineLevel="1" x14ac:dyDescent="0.2">
      <c r="A213" s="169">
        <v>85</v>
      </c>
      <c r="B213" s="170" t="s">
        <v>385</v>
      </c>
      <c r="C213" s="186" t="s">
        <v>386</v>
      </c>
      <c r="D213" s="171" t="s">
        <v>383</v>
      </c>
      <c r="E213" s="172">
        <v>287.40694999999999</v>
      </c>
      <c r="F213" s="173">
        <f>H213+J213</f>
        <v>0</v>
      </c>
      <c r="G213" s="173">
        <f>ROUND(E213*F213,2)</f>
        <v>0</v>
      </c>
      <c r="H213" s="174"/>
      <c r="I213" s="173">
        <f>ROUND(E213*H213,2)</f>
        <v>0</v>
      </c>
      <c r="J213" s="174"/>
      <c r="K213" s="173">
        <f>ROUND(E213*J213,2)</f>
        <v>0</v>
      </c>
      <c r="L213" s="173">
        <v>21</v>
      </c>
      <c r="M213" s="173">
        <f>G213*(1+L213/100)</f>
        <v>0</v>
      </c>
      <c r="N213" s="173">
        <v>5.0000000000000002E-5</v>
      </c>
      <c r="O213" s="173">
        <f>ROUND(E213*N213,2)</f>
        <v>0.01</v>
      </c>
      <c r="P213" s="173">
        <v>0</v>
      </c>
      <c r="Q213" s="175">
        <f>ROUND(E213*P213,2)</f>
        <v>0</v>
      </c>
      <c r="R213" s="158"/>
      <c r="S213" s="158" t="s">
        <v>127</v>
      </c>
      <c r="T213" s="158" t="s">
        <v>128</v>
      </c>
      <c r="U213" s="158">
        <v>5.1999999999999998E-2</v>
      </c>
      <c r="V213" s="158">
        <f>ROUND(E213*U213,2)</f>
        <v>14.95</v>
      </c>
      <c r="W213" s="158"/>
      <c r="X213" s="158" t="s">
        <v>129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130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ht="22.5" outlineLevel="1" x14ac:dyDescent="0.2">
      <c r="A214" s="155"/>
      <c r="B214" s="156"/>
      <c r="C214" s="187" t="s">
        <v>387</v>
      </c>
      <c r="D214" s="160"/>
      <c r="E214" s="161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132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55"/>
      <c r="B215" s="156"/>
      <c r="C215" s="187" t="s">
        <v>388</v>
      </c>
      <c r="D215" s="160"/>
      <c r="E215" s="161">
        <v>234.88</v>
      </c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132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55"/>
      <c r="B216" s="156"/>
      <c r="C216" s="187" t="s">
        <v>389</v>
      </c>
      <c r="D216" s="160"/>
      <c r="E216" s="161">
        <v>32.883200000000002</v>
      </c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132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ht="22.5" outlineLevel="1" x14ac:dyDescent="0.2">
      <c r="A217" s="155"/>
      <c r="B217" s="156"/>
      <c r="C217" s="187" t="s">
        <v>390</v>
      </c>
      <c r="D217" s="160"/>
      <c r="E217" s="161">
        <v>19.643750000000001</v>
      </c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132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s="204" customFormat="1" ht="22.5" outlineLevel="1" x14ac:dyDescent="0.2">
      <c r="A218" s="194">
        <v>86</v>
      </c>
      <c r="B218" s="195" t="s">
        <v>391</v>
      </c>
      <c r="C218" s="196" t="s">
        <v>392</v>
      </c>
      <c r="D218" s="197" t="s">
        <v>383</v>
      </c>
      <c r="E218" s="198">
        <v>482.00581</v>
      </c>
      <c r="F218" s="199">
        <f>H218+J218</f>
        <v>0</v>
      </c>
      <c r="G218" s="199">
        <f>ROUND(E218*F218,2)</f>
        <v>0</v>
      </c>
      <c r="H218" s="200"/>
      <c r="I218" s="199">
        <f>ROUND(E218*H218,2)</f>
        <v>0</v>
      </c>
      <c r="J218" s="200"/>
      <c r="K218" s="199">
        <f>ROUND(E218*J218,2)</f>
        <v>0</v>
      </c>
      <c r="L218" s="199">
        <v>21</v>
      </c>
      <c r="M218" s="199">
        <f>G218*(1+L218/100)</f>
        <v>0</v>
      </c>
      <c r="N218" s="199">
        <v>0</v>
      </c>
      <c r="O218" s="199">
        <f>ROUND(E218*N218,2)</f>
        <v>0</v>
      </c>
      <c r="P218" s="199">
        <v>0</v>
      </c>
      <c r="Q218" s="201">
        <f>ROUND(E218*P218,2)</f>
        <v>0</v>
      </c>
      <c r="R218" s="202"/>
      <c r="S218" s="202" t="s">
        <v>199</v>
      </c>
      <c r="T218" s="202" t="s">
        <v>200</v>
      </c>
      <c r="U218" s="202">
        <v>0</v>
      </c>
      <c r="V218" s="202">
        <f>ROUND(E218*U218,2)</f>
        <v>0</v>
      </c>
      <c r="W218" s="202"/>
      <c r="X218" s="202" t="s">
        <v>129</v>
      </c>
      <c r="Y218" s="203"/>
      <c r="Z218" s="203"/>
      <c r="AA218" s="203"/>
      <c r="AB218" s="203"/>
      <c r="AC218" s="203"/>
      <c r="AD218" s="203"/>
      <c r="AE218" s="203"/>
      <c r="AF218" s="203"/>
      <c r="AG218" s="203" t="s">
        <v>130</v>
      </c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203"/>
      <c r="AW218" s="203"/>
      <c r="AX218" s="203"/>
      <c r="AY218" s="203"/>
      <c r="AZ218" s="203"/>
      <c r="BA218" s="203"/>
      <c r="BB218" s="203"/>
      <c r="BC218" s="203"/>
      <c r="BD218" s="203"/>
      <c r="BE218" s="203"/>
      <c r="BF218" s="203"/>
      <c r="BG218" s="203"/>
      <c r="BH218" s="203"/>
    </row>
    <row r="219" spans="1:60" s="204" customFormat="1" ht="22.5" outlineLevel="1" x14ac:dyDescent="0.2">
      <c r="A219" s="205"/>
      <c r="B219" s="206"/>
      <c r="C219" s="207" t="s">
        <v>387</v>
      </c>
      <c r="D219" s="208"/>
      <c r="E219" s="209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3"/>
      <c r="Z219" s="203"/>
      <c r="AA219" s="203"/>
      <c r="AB219" s="203"/>
      <c r="AC219" s="203"/>
      <c r="AD219" s="203"/>
      <c r="AE219" s="203"/>
      <c r="AF219" s="203"/>
      <c r="AG219" s="203" t="s">
        <v>132</v>
      </c>
      <c r="AH219" s="203">
        <v>0</v>
      </c>
      <c r="AI219" s="203"/>
      <c r="AJ219" s="203"/>
      <c r="AK219" s="203"/>
      <c r="AL219" s="203"/>
      <c r="AM219" s="203"/>
      <c r="AN219" s="203"/>
      <c r="AO219" s="203"/>
      <c r="AP219" s="203"/>
      <c r="AQ219" s="203"/>
      <c r="AR219" s="203"/>
      <c r="AS219" s="203"/>
      <c r="AT219" s="203"/>
      <c r="AU219" s="203"/>
      <c r="AV219" s="203"/>
      <c r="AW219" s="203"/>
      <c r="AX219" s="203"/>
      <c r="AY219" s="203"/>
      <c r="AZ219" s="203"/>
      <c r="BA219" s="203"/>
      <c r="BB219" s="203"/>
      <c r="BC219" s="203"/>
      <c r="BD219" s="203"/>
      <c r="BE219" s="203"/>
      <c r="BF219" s="203"/>
      <c r="BG219" s="203"/>
      <c r="BH219" s="203"/>
    </row>
    <row r="220" spans="1:60" s="204" customFormat="1" outlineLevel="1" x14ac:dyDescent="0.2">
      <c r="A220" s="205"/>
      <c r="B220" s="206"/>
      <c r="C220" s="207" t="s">
        <v>388</v>
      </c>
      <c r="D220" s="208"/>
      <c r="E220" s="209">
        <v>234.88</v>
      </c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3"/>
      <c r="Z220" s="203"/>
      <c r="AA220" s="203"/>
      <c r="AB220" s="203"/>
      <c r="AC220" s="203"/>
      <c r="AD220" s="203"/>
      <c r="AE220" s="203"/>
      <c r="AF220" s="203"/>
      <c r="AG220" s="203" t="s">
        <v>132</v>
      </c>
      <c r="AH220" s="203">
        <v>0</v>
      </c>
      <c r="AI220" s="203"/>
      <c r="AJ220" s="203"/>
      <c r="AK220" s="203"/>
      <c r="AL220" s="203"/>
      <c r="AM220" s="203"/>
      <c r="AN220" s="203"/>
      <c r="AO220" s="203"/>
      <c r="AP220" s="203"/>
      <c r="AQ220" s="203"/>
      <c r="AR220" s="203"/>
      <c r="AS220" s="203"/>
      <c r="AT220" s="203"/>
      <c r="AU220" s="203"/>
      <c r="AV220" s="203"/>
      <c r="AW220" s="203"/>
      <c r="AX220" s="203"/>
      <c r="AY220" s="203"/>
      <c r="AZ220" s="203"/>
      <c r="BA220" s="203"/>
      <c r="BB220" s="203"/>
      <c r="BC220" s="203"/>
      <c r="BD220" s="203"/>
      <c r="BE220" s="203"/>
      <c r="BF220" s="203"/>
      <c r="BG220" s="203"/>
      <c r="BH220" s="203"/>
    </row>
    <row r="221" spans="1:60" s="204" customFormat="1" outlineLevel="1" x14ac:dyDescent="0.2">
      <c r="A221" s="205"/>
      <c r="B221" s="206"/>
      <c r="C221" s="207" t="s">
        <v>389</v>
      </c>
      <c r="D221" s="208"/>
      <c r="E221" s="209">
        <v>32.883200000000002</v>
      </c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3"/>
      <c r="Z221" s="203"/>
      <c r="AA221" s="203"/>
      <c r="AB221" s="203"/>
      <c r="AC221" s="203"/>
      <c r="AD221" s="203"/>
      <c r="AE221" s="203"/>
      <c r="AF221" s="203"/>
      <c r="AG221" s="203" t="s">
        <v>132</v>
      </c>
      <c r="AH221" s="203">
        <v>0</v>
      </c>
      <c r="AI221" s="203"/>
      <c r="AJ221" s="203"/>
      <c r="AK221" s="203"/>
      <c r="AL221" s="203"/>
      <c r="AM221" s="203"/>
      <c r="AN221" s="203"/>
      <c r="AO221" s="203"/>
      <c r="AP221" s="203"/>
      <c r="AQ221" s="203"/>
      <c r="AR221" s="203"/>
      <c r="AS221" s="203"/>
      <c r="AT221" s="203"/>
      <c r="AU221" s="203"/>
      <c r="AV221" s="203"/>
      <c r="AW221" s="203"/>
      <c r="AX221" s="203"/>
      <c r="AY221" s="203"/>
      <c r="AZ221" s="203"/>
      <c r="BA221" s="203"/>
      <c r="BB221" s="203"/>
      <c r="BC221" s="203"/>
      <c r="BD221" s="203"/>
      <c r="BE221" s="203"/>
      <c r="BF221" s="203"/>
      <c r="BG221" s="203"/>
      <c r="BH221" s="203"/>
    </row>
    <row r="222" spans="1:60" s="204" customFormat="1" ht="22.5" outlineLevel="1" x14ac:dyDescent="0.2">
      <c r="A222" s="205"/>
      <c r="B222" s="206"/>
      <c r="C222" s="207" t="s">
        <v>390</v>
      </c>
      <c r="D222" s="208"/>
      <c r="E222" s="209">
        <v>19.643750000000001</v>
      </c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3"/>
      <c r="Z222" s="203"/>
      <c r="AA222" s="203"/>
      <c r="AB222" s="203"/>
      <c r="AC222" s="203"/>
      <c r="AD222" s="203"/>
      <c r="AE222" s="203"/>
      <c r="AF222" s="203"/>
      <c r="AG222" s="203" t="s">
        <v>132</v>
      </c>
      <c r="AH222" s="203">
        <v>0</v>
      </c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3"/>
      <c r="AS222" s="203"/>
      <c r="AT222" s="203"/>
      <c r="AU222" s="203"/>
      <c r="AV222" s="203"/>
      <c r="AW222" s="203"/>
      <c r="AX222" s="203"/>
      <c r="AY222" s="203"/>
      <c r="AZ222" s="203"/>
      <c r="BA222" s="203"/>
      <c r="BB222" s="203"/>
      <c r="BC222" s="203"/>
      <c r="BD222" s="203"/>
      <c r="BE222" s="203"/>
      <c r="BF222" s="203"/>
      <c r="BG222" s="203"/>
      <c r="BH222" s="203"/>
    </row>
    <row r="223" spans="1:60" s="204" customFormat="1" ht="22.5" outlineLevel="1" x14ac:dyDescent="0.2">
      <c r="A223" s="205"/>
      <c r="B223" s="206"/>
      <c r="C223" s="207" t="s">
        <v>456</v>
      </c>
      <c r="D223" s="208"/>
      <c r="E223" s="209">
        <v>41.645339999999997</v>
      </c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3"/>
      <c r="Z223" s="203"/>
      <c r="AA223" s="203"/>
      <c r="AB223" s="203"/>
      <c r="AC223" s="203"/>
      <c r="AD223" s="203"/>
      <c r="AE223" s="203"/>
      <c r="AF223" s="203"/>
      <c r="AG223" s="203" t="s">
        <v>132</v>
      </c>
      <c r="AH223" s="203">
        <v>0</v>
      </c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3"/>
      <c r="AT223" s="203"/>
      <c r="AU223" s="203"/>
      <c r="AV223" s="203"/>
      <c r="AW223" s="203"/>
      <c r="AX223" s="203"/>
      <c r="AY223" s="203"/>
      <c r="AZ223" s="203"/>
      <c r="BA223" s="203"/>
      <c r="BB223" s="203"/>
      <c r="BC223" s="203"/>
      <c r="BD223" s="203"/>
      <c r="BE223" s="203"/>
      <c r="BF223" s="203"/>
      <c r="BG223" s="203"/>
      <c r="BH223" s="203"/>
    </row>
    <row r="224" spans="1:60" s="204" customFormat="1" ht="45" outlineLevel="1" x14ac:dyDescent="0.2">
      <c r="A224" s="205"/>
      <c r="B224" s="206"/>
      <c r="C224" s="207" t="s">
        <v>457</v>
      </c>
      <c r="D224" s="208"/>
      <c r="E224" s="209">
        <v>152.95352</v>
      </c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3"/>
      <c r="Z224" s="203"/>
      <c r="AA224" s="203"/>
      <c r="AB224" s="203"/>
      <c r="AC224" s="203"/>
      <c r="AD224" s="203"/>
      <c r="AE224" s="203"/>
      <c r="AF224" s="203"/>
      <c r="AG224" s="203" t="s">
        <v>132</v>
      </c>
      <c r="AH224" s="203">
        <v>0</v>
      </c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3"/>
      <c r="AT224" s="203"/>
      <c r="AU224" s="203"/>
      <c r="AV224" s="203"/>
      <c r="AW224" s="203"/>
      <c r="AX224" s="203"/>
      <c r="AY224" s="203"/>
      <c r="AZ224" s="203"/>
      <c r="BA224" s="203"/>
      <c r="BB224" s="203"/>
      <c r="BC224" s="203"/>
      <c r="BD224" s="203"/>
      <c r="BE224" s="203"/>
      <c r="BF224" s="203"/>
      <c r="BG224" s="203"/>
      <c r="BH224" s="203"/>
    </row>
    <row r="225" spans="1:60" s="204" customFormat="1" outlineLevel="1" x14ac:dyDescent="0.2">
      <c r="A225" s="194">
        <v>87</v>
      </c>
      <c r="B225" s="195" t="s">
        <v>394</v>
      </c>
      <c r="C225" s="196" t="s">
        <v>395</v>
      </c>
      <c r="D225" s="197" t="s">
        <v>147</v>
      </c>
      <c r="E225" s="198">
        <v>0.1946</v>
      </c>
      <c r="F225" s="199">
        <f>H225+J225</f>
        <v>0</v>
      </c>
      <c r="G225" s="199">
        <f>ROUND(E225*F225,2)</f>
        <v>0</v>
      </c>
      <c r="H225" s="200"/>
      <c r="I225" s="199">
        <f>ROUND(E225*H225,2)</f>
        <v>0</v>
      </c>
      <c r="J225" s="200"/>
      <c r="K225" s="199">
        <f>ROUND(E225*J225,2)</f>
        <v>0</v>
      </c>
      <c r="L225" s="199">
        <v>21</v>
      </c>
      <c r="M225" s="199">
        <f>G225*(1+L225/100)</f>
        <v>0</v>
      </c>
      <c r="N225" s="199">
        <v>1</v>
      </c>
      <c r="O225" s="199">
        <f>ROUND(E225*N225,2)</f>
        <v>0.19</v>
      </c>
      <c r="P225" s="199">
        <v>0</v>
      </c>
      <c r="Q225" s="201">
        <f>ROUND(E225*P225,2)</f>
        <v>0</v>
      </c>
      <c r="R225" s="202" t="s">
        <v>172</v>
      </c>
      <c r="S225" s="202" t="s">
        <v>127</v>
      </c>
      <c r="T225" s="202" t="s">
        <v>128</v>
      </c>
      <c r="U225" s="202">
        <v>0</v>
      </c>
      <c r="V225" s="202">
        <f>ROUND(E225*U225,2)</f>
        <v>0</v>
      </c>
      <c r="W225" s="202"/>
      <c r="X225" s="202" t="s">
        <v>173</v>
      </c>
      <c r="Y225" s="203"/>
      <c r="Z225" s="203"/>
      <c r="AA225" s="203"/>
      <c r="AB225" s="203"/>
      <c r="AC225" s="203"/>
      <c r="AD225" s="203"/>
      <c r="AE225" s="203"/>
      <c r="AF225" s="203"/>
      <c r="AG225" s="203" t="s">
        <v>174</v>
      </c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203"/>
      <c r="AW225" s="203"/>
      <c r="AX225" s="203"/>
      <c r="AY225" s="203"/>
      <c r="AZ225" s="203"/>
      <c r="BA225" s="203"/>
      <c r="BB225" s="203"/>
      <c r="BC225" s="203"/>
      <c r="BD225" s="203"/>
      <c r="BE225" s="203"/>
      <c r="BF225" s="203"/>
      <c r="BG225" s="203"/>
      <c r="BH225" s="203"/>
    </row>
    <row r="226" spans="1:60" s="204" customFormat="1" outlineLevel="1" x14ac:dyDescent="0.2">
      <c r="A226" s="205"/>
      <c r="B226" s="206"/>
      <c r="C226" s="207" t="s">
        <v>393</v>
      </c>
      <c r="D226" s="208"/>
      <c r="E226" s="209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3"/>
      <c r="Z226" s="203"/>
      <c r="AA226" s="203"/>
      <c r="AB226" s="203"/>
      <c r="AC226" s="203"/>
      <c r="AD226" s="203"/>
      <c r="AE226" s="203"/>
      <c r="AF226" s="203"/>
      <c r="AG226" s="203" t="s">
        <v>132</v>
      </c>
      <c r="AH226" s="203">
        <v>0</v>
      </c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3"/>
      <c r="AT226" s="203"/>
      <c r="AU226" s="203"/>
      <c r="AV226" s="203"/>
      <c r="AW226" s="203"/>
      <c r="AX226" s="203"/>
      <c r="AY226" s="203"/>
      <c r="AZ226" s="203"/>
      <c r="BA226" s="203"/>
      <c r="BB226" s="203"/>
      <c r="BC226" s="203"/>
      <c r="BD226" s="203"/>
      <c r="BE226" s="203"/>
      <c r="BF226" s="203"/>
      <c r="BG226" s="203"/>
      <c r="BH226" s="203"/>
    </row>
    <row r="227" spans="1:60" s="204" customFormat="1" ht="22.5" outlineLevel="1" x14ac:dyDescent="0.2">
      <c r="A227" s="205"/>
      <c r="B227" s="206"/>
      <c r="C227" s="207" t="s">
        <v>458</v>
      </c>
      <c r="D227" s="208"/>
      <c r="E227" s="209">
        <v>4.165E-2</v>
      </c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3"/>
      <c r="Z227" s="203"/>
      <c r="AA227" s="203"/>
      <c r="AB227" s="203"/>
      <c r="AC227" s="203"/>
      <c r="AD227" s="203"/>
      <c r="AE227" s="203"/>
      <c r="AF227" s="203"/>
      <c r="AG227" s="203" t="s">
        <v>132</v>
      </c>
      <c r="AH227" s="203">
        <v>0</v>
      </c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203"/>
      <c r="BA227" s="203"/>
      <c r="BB227" s="203"/>
      <c r="BC227" s="203"/>
      <c r="BD227" s="203"/>
      <c r="BE227" s="203"/>
      <c r="BF227" s="203"/>
      <c r="BG227" s="203"/>
      <c r="BH227" s="203"/>
    </row>
    <row r="228" spans="1:60" s="204" customFormat="1" ht="45" outlineLevel="1" x14ac:dyDescent="0.2">
      <c r="A228" s="205"/>
      <c r="B228" s="206"/>
      <c r="C228" s="207" t="s">
        <v>459</v>
      </c>
      <c r="D228" s="208"/>
      <c r="E228" s="209">
        <v>0.15295</v>
      </c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3"/>
      <c r="AW228" s="203"/>
      <c r="AX228" s="203"/>
      <c r="AY228" s="203"/>
      <c r="AZ228" s="203"/>
      <c r="BA228" s="203"/>
      <c r="BB228" s="203"/>
      <c r="BC228" s="203"/>
      <c r="BD228" s="203"/>
      <c r="BE228" s="203"/>
      <c r="BF228" s="203"/>
      <c r="BG228" s="203"/>
      <c r="BH228" s="203"/>
    </row>
    <row r="229" spans="1:60" s="204" customFormat="1" ht="22.5" outlineLevel="1" x14ac:dyDescent="0.2">
      <c r="A229" s="194">
        <v>88</v>
      </c>
      <c r="B229" s="195" t="s">
        <v>396</v>
      </c>
      <c r="C229" s="196" t="s">
        <v>397</v>
      </c>
      <c r="D229" s="197" t="s">
        <v>171</v>
      </c>
      <c r="E229" s="198">
        <v>7.34</v>
      </c>
      <c r="F229" s="199">
        <f>H229+J229</f>
        <v>0</v>
      </c>
      <c r="G229" s="199">
        <f>ROUND(E229*F229,2)</f>
        <v>0</v>
      </c>
      <c r="H229" s="200"/>
      <c r="I229" s="199">
        <f>ROUND(E229*H229,2)</f>
        <v>0</v>
      </c>
      <c r="J229" s="200"/>
      <c r="K229" s="199">
        <f>ROUND(E229*J229,2)</f>
        <v>0</v>
      </c>
      <c r="L229" s="199">
        <v>21</v>
      </c>
      <c r="M229" s="199">
        <f>G229*(1+L229/100)</f>
        <v>0</v>
      </c>
      <c r="N229" s="199">
        <v>2.52E-2</v>
      </c>
      <c r="O229" s="199">
        <f>ROUND(E229*N229,2)</f>
        <v>0.18</v>
      </c>
      <c r="P229" s="199">
        <v>0</v>
      </c>
      <c r="Q229" s="201">
        <f>ROUND(E229*P229,2)</f>
        <v>0</v>
      </c>
      <c r="R229" s="202" t="s">
        <v>172</v>
      </c>
      <c r="S229" s="202" t="s">
        <v>127</v>
      </c>
      <c r="T229" s="202" t="s">
        <v>128</v>
      </c>
      <c r="U229" s="202">
        <v>0</v>
      </c>
      <c r="V229" s="202">
        <f>ROUND(E229*U229,2)</f>
        <v>0</v>
      </c>
      <c r="W229" s="202"/>
      <c r="X229" s="202" t="s">
        <v>173</v>
      </c>
      <c r="Y229" s="203"/>
      <c r="Z229" s="203"/>
      <c r="AA229" s="203"/>
      <c r="AB229" s="203"/>
      <c r="AC229" s="203"/>
      <c r="AD229" s="203"/>
      <c r="AE229" s="203"/>
      <c r="AF229" s="203"/>
      <c r="AG229" s="203" t="s">
        <v>174</v>
      </c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  <c r="AY229" s="203"/>
      <c r="AZ229" s="203"/>
      <c r="BA229" s="203"/>
      <c r="BB229" s="203"/>
      <c r="BC229" s="203"/>
      <c r="BD229" s="203"/>
      <c r="BE229" s="203"/>
      <c r="BF229" s="203"/>
      <c r="BG229" s="203"/>
      <c r="BH229" s="203"/>
    </row>
    <row r="230" spans="1:60" outlineLevel="1" x14ac:dyDescent="0.2">
      <c r="A230" s="155"/>
      <c r="B230" s="156"/>
      <c r="C230" s="187" t="s">
        <v>398</v>
      </c>
      <c r="D230" s="160"/>
      <c r="E230" s="161">
        <v>7.34</v>
      </c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132</v>
      </c>
      <c r="AH230" s="148">
        <v>0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76">
        <v>89</v>
      </c>
      <c r="B231" s="177" t="s">
        <v>399</v>
      </c>
      <c r="C231" s="188" t="s">
        <v>400</v>
      </c>
      <c r="D231" s="178" t="s">
        <v>147</v>
      </c>
      <c r="E231" s="193">
        <v>0.41142000000000001</v>
      </c>
      <c r="F231" s="180">
        <f>H231+J231</f>
        <v>0</v>
      </c>
      <c r="G231" s="180">
        <f>ROUND(E231*F231,2)</f>
        <v>0</v>
      </c>
      <c r="H231" s="181"/>
      <c r="I231" s="180">
        <f>ROUND(E231*H231,2)</f>
        <v>0</v>
      </c>
      <c r="J231" s="181"/>
      <c r="K231" s="180">
        <f>ROUND(E231*J231,2)</f>
        <v>0</v>
      </c>
      <c r="L231" s="180">
        <v>21</v>
      </c>
      <c r="M231" s="180">
        <f>G231*(1+L231/100)</f>
        <v>0</v>
      </c>
      <c r="N231" s="180">
        <v>0</v>
      </c>
      <c r="O231" s="180">
        <f>ROUND(E231*N231,2)</f>
        <v>0</v>
      </c>
      <c r="P231" s="180">
        <v>0</v>
      </c>
      <c r="Q231" s="182">
        <f>ROUND(E231*P231,2)</f>
        <v>0</v>
      </c>
      <c r="R231" s="158"/>
      <c r="S231" s="158" t="s">
        <v>127</v>
      </c>
      <c r="T231" s="158" t="s">
        <v>128</v>
      </c>
      <c r="U231" s="158">
        <v>3.327</v>
      </c>
      <c r="V231" s="158">
        <f>ROUND(E231*U231,2)</f>
        <v>1.37</v>
      </c>
      <c r="W231" s="158"/>
      <c r="X231" s="158" t="s">
        <v>245</v>
      </c>
      <c r="Y231" s="148"/>
      <c r="Z231" s="148"/>
      <c r="AA231" s="148"/>
      <c r="AB231" s="148"/>
      <c r="AC231" s="148"/>
      <c r="AD231" s="148"/>
      <c r="AE231" s="148"/>
      <c r="AF231" s="148"/>
      <c r="AG231" s="148" t="s">
        <v>246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x14ac:dyDescent="0.2">
      <c r="A232" s="163" t="s">
        <v>122</v>
      </c>
      <c r="B232" s="164" t="s">
        <v>92</v>
      </c>
      <c r="C232" s="185" t="s">
        <v>93</v>
      </c>
      <c r="D232" s="165"/>
      <c r="E232" s="166"/>
      <c r="F232" s="167"/>
      <c r="G232" s="167">
        <f>SUMIF(AG233:AG251,"&lt;&gt;NOR",G233:G251)</f>
        <v>0</v>
      </c>
      <c r="H232" s="167"/>
      <c r="I232" s="167">
        <f>SUM(I233:I251)</f>
        <v>0</v>
      </c>
      <c r="J232" s="167"/>
      <c r="K232" s="167">
        <f>SUM(K233:K251)</f>
        <v>0</v>
      </c>
      <c r="L232" s="167"/>
      <c r="M232" s="167">
        <f>SUM(M233:M251)</f>
        <v>0</v>
      </c>
      <c r="N232" s="167"/>
      <c r="O232" s="167">
        <f>SUM(O233:O251)</f>
        <v>0</v>
      </c>
      <c r="P232" s="167"/>
      <c r="Q232" s="168">
        <f>SUM(Q233:Q251)</f>
        <v>0</v>
      </c>
      <c r="R232" s="162"/>
      <c r="S232" s="162"/>
      <c r="T232" s="162"/>
      <c r="U232" s="162"/>
      <c r="V232" s="162">
        <f>SUM(V233:V251)</f>
        <v>28.6</v>
      </c>
      <c r="W232" s="162"/>
      <c r="X232" s="162"/>
      <c r="AG232" t="s">
        <v>123</v>
      </c>
    </row>
    <row r="233" spans="1:60" outlineLevel="1" x14ac:dyDescent="0.2">
      <c r="A233" s="169">
        <v>90</v>
      </c>
      <c r="B233" s="170" t="s">
        <v>401</v>
      </c>
      <c r="C233" s="186" t="s">
        <v>402</v>
      </c>
      <c r="D233" s="171" t="s">
        <v>147</v>
      </c>
      <c r="E233" s="172">
        <v>5.44</v>
      </c>
      <c r="F233" s="173">
        <f>H233+J233</f>
        <v>0</v>
      </c>
      <c r="G233" s="173">
        <f>ROUND(E233*F233,2)</f>
        <v>0</v>
      </c>
      <c r="H233" s="174"/>
      <c r="I233" s="173">
        <f>ROUND(E233*H233,2)</f>
        <v>0</v>
      </c>
      <c r="J233" s="174"/>
      <c r="K233" s="173">
        <f>ROUND(E233*J233,2)</f>
        <v>0</v>
      </c>
      <c r="L233" s="173">
        <v>21</v>
      </c>
      <c r="M233" s="173">
        <f>G233*(1+L233/100)</f>
        <v>0</v>
      </c>
      <c r="N233" s="173">
        <v>0</v>
      </c>
      <c r="O233" s="173">
        <f>ROUND(E233*N233,2)</f>
        <v>0</v>
      </c>
      <c r="P233" s="173">
        <v>0</v>
      </c>
      <c r="Q233" s="175">
        <f>ROUND(E233*P233,2)</f>
        <v>0</v>
      </c>
      <c r="R233" s="158"/>
      <c r="S233" s="158" t="s">
        <v>127</v>
      </c>
      <c r="T233" s="158" t="s">
        <v>128</v>
      </c>
      <c r="U233" s="158">
        <v>2.0089999999999999</v>
      </c>
      <c r="V233" s="158">
        <f>ROUND(E233*U233,2)</f>
        <v>10.93</v>
      </c>
      <c r="W233" s="158"/>
      <c r="X233" s="158" t="s">
        <v>129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130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ht="22.5" outlineLevel="1" x14ac:dyDescent="0.2">
      <c r="A234" s="155"/>
      <c r="B234" s="156"/>
      <c r="C234" s="187" t="s">
        <v>403</v>
      </c>
      <c r="D234" s="160"/>
      <c r="E234" s="161">
        <v>5.44</v>
      </c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132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69">
        <v>91</v>
      </c>
      <c r="B235" s="170" t="s">
        <v>404</v>
      </c>
      <c r="C235" s="186" t="s">
        <v>405</v>
      </c>
      <c r="D235" s="171" t="s">
        <v>147</v>
      </c>
      <c r="E235" s="172">
        <v>5.44</v>
      </c>
      <c r="F235" s="173">
        <f>H235+J235</f>
        <v>0</v>
      </c>
      <c r="G235" s="173">
        <f>ROUND(E235*F235,2)</f>
        <v>0</v>
      </c>
      <c r="H235" s="174"/>
      <c r="I235" s="173">
        <f>ROUND(E235*H235,2)</f>
        <v>0</v>
      </c>
      <c r="J235" s="174"/>
      <c r="K235" s="173">
        <f>ROUND(E235*J235,2)</f>
        <v>0</v>
      </c>
      <c r="L235" s="173">
        <v>21</v>
      </c>
      <c r="M235" s="173">
        <f>G235*(1+L235/100)</f>
        <v>0</v>
      </c>
      <c r="N235" s="173">
        <v>0</v>
      </c>
      <c r="O235" s="173">
        <f>ROUND(E235*N235,2)</f>
        <v>0</v>
      </c>
      <c r="P235" s="173">
        <v>0</v>
      </c>
      <c r="Q235" s="175">
        <f>ROUND(E235*P235,2)</f>
        <v>0</v>
      </c>
      <c r="R235" s="158"/>
      <c r="S235" s="158" t="s">
        <v>127</v>
      </c>
      <c r="T235" s="158" t="s">
        <v>128</v>
      </c>
      <c r="U235" s="158">
        <v>0.95899999999999996</v>
      </c>
      <c r="V235" s="158">
        <f>ROUND(E235*U235,2)</f>
        <v>5.22</v>
      </c>
      <c r="W235" s="158"/>
      <c r="X235" s="158" t="s">
        <v>129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130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ht="22.5" outlineLevel="1" x14ac:dyDescent="0.2">
      <c r="A236" s="155"/>
      <c r="B236" s="156"/>
      <c r="C236" s="187" t="s">
        <v>403</v>
      </c>
      <c r="D236" s="160"/>
      <c r="E236" s="161">
        <v>5.44</v>
      </c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132</v>
      </c>
      <c r="AH236" s="148">
        <v>0</v>
      </c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69">
        <v>92</v>
      </c>
      <c r="B237" s="170" t="s">
        <v>406</v>
      </c>
      <c r="C237" s="186" t="s">
        <v>407</v>
      </c>
      <c r="D237" s="171" t="s">
        <v>147</v>
      </c>
      <c r="E237" s="172">
        <v>5.44</v>
      </c>
      <c r="F237" s="173">
        <f>H237+J237</f>
        <v>0</v>
      </c>
      <c r="G237" s="173">
        <f>ROUND(E237*F237,2)</f>
        <v>0</v>
      </c>
      <c r="H237" s="174"/>
      <c r="I237" s="173">
        <f>ROUND(E237*H237,2)</f>
        <v>0</v>
      </c>
      <c r="J237" s="174"/>
      <c r="K237" s="173">
        <f>ROUND(E237*J237,2)</f>
        <v>0</v>
      </c>
      <c r="L237" s="173">
        <v>21</v>
      </c>
      <c r="M237" s="173">
        <f>G237*(1+L237/100)</f>
        <v>0</v>
      </c>
      <c r="N237" s="173">
        <v>0</v>
      </c>
      <c r="O237" s="173">
        <f>ROUND(E237*N237,2)</f>
        <v>0</v>
      </c>
      <c r="P237" s="173">
        <v>0</v>
      </c>
      <c r="Q237" s="175">
        <f>ROUND(E237*P237,2)</f>
        <v>0</v>
      </c>
      <c r="R237" s="158"/>
      <c r="S237" s="158" t="s">
        <v>127</v>
      </c>
      <c r="T237" s="158" t="s">
        <v>128</v>
      </c>
      <c r="U237" s="158">
        <v>0.49</v>
      </c>
      <c r="V237" s="158">
        <f>ROUND(E237*U237,2)</f>
        <v>2.67</v>
      </c>
      <c r="W237" s="158"/>
      <c r="X237" s="158" t="s">
        <v>129</v>
      </c>
      <c r="Y237" s="148"/>
      <c r="Z237" s="148"/>
      <c r="AA237" s="148"/>
      <c r="AB237" s="148"/>
      <c r="AC237" s="148"/>
      <c r="AD237" s="148"/>
      <c r="AE237" s="148"/>
      <c r="AF237" s="148"/>
      <c r="AG237" s="148" t="s">
        <v>130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ht="22.5" outlineLevel="1" x14ac:dyDescent="0.2">
      <c r="A238" s="155"/>
      <c r="B238" s="156"/>
      <c r="C238" s="187" t="s">
        <v>403</v>
      </c>
      <c r="D238" s="160"/>
      <c r="E238" s="161">
        <v>5.44</v>
      </c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132</v>
      </c>
      <c r="AH238" s="148">
        <v>0</v>
      </c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69">
        <v>93</v>
      </c>
      <c r="B239" s="170" t="s">
        <v>408</v>
      </c>
      <c r="C239" s="186" t="s">
        <v>409</v>
      </c>
      <c r="D239" s="171" t="s">
        <v>147</v>
      </c>
      <c r="E239" s="172">
        <v>27.2</v>
      </c>
      <c r="F239" s="173">
        <f>H239+J239</f>
        <v>0</v>
      </c>
      <c r="G239" s="173">
        <f>ROUND(E239*F239,2)</f>
        <v>0</v>
      </c>
      <c r="H239" s="174"/>
      <c r="I239" s="173">
        <f>ROUND(E239*H239,2)</f>
        <v>0</v>
      </c>
      <c r="J239" s="174"/>
      <c r="K239" s="173">
        <f>ROUND(E239*J239,2)</f>
        <v>0</v>
      </c>
      <c r="L239" s="173">
        <v>21</v>
      </c>
      <c r="M239" s="173">
        <f>G239*(1+L239/100)</f>
        <v>0</v>
      </c>
      <c r="N239" s="173">
        <v>0</v>
      </c>
      <c r="O239" s="173">
        <f>ROUND(E239*N239,2)</f>
        <v>0</v>
      </c>
      <c r="P239" s="173">
        <v>0</v>
      </c>
      <c r="Q239" s="175">
        <f>ROUND(E239*P239,2)</f>
        <v>0</v>
      </c>
      <c r="R239" s="158"/>
      <c r="S239" s="158" t="s">
        <v>127</v>
      </c>
      <c r="T239" s="158" t="s">
        <v>128</v>
      </c>
      <c r="U239" s="158">
        <v>0</v>
      </c>
      <c r="V239" s="158">
        <f>ROUND(E239*U239,2)</f>
        <v>0</v>
      </c>
      <c r="W239" s="158"/>
      <c r="X239" s="158" t="s">
        <v>129</v>
      </c>
      <c r="Y239" s="148"/>
      <c r="Z239" s="148"/>
      <c r="AA239" s="148"/>
      <c r="AB239" s="148"/>
      <c r="AC239" s="148"/>
      <c r="AD239" s="148"/>
      <c r="AE239" s="148"/>
      <c r="AF239" s="148"/>
      <c r="AG239" s="148" t="s">
        <v>130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55"/>
      <c r="B240" s="156"/>
      <c r="C240" s="187" t="s">
        <v>410</v>
      </c>
      <c r="D240" s="160"/>
      <c r="E240" s="161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132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ht="22.5" outlineLevel="1" x14ac:dyDescent="0.2">
      <c r="A241" s="155"/>
      <c r="B241" s="156"/>
      <c r="C241" s="187" t="s">
        <v>411</v>
      </c>
      <c r="D241" s="160"/>
      <c r="E241" s="161">
        <v>27.2</v>
      </c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132</v>
      </c>
      <c r="AH241" s="148">
        <v>0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69">
        <v>94</v>
      </c>
      <c r="B242" s="170" t="s">
        <v>412</v>
      </c>
      <c r="C242" s="186" t="s">
        <v>413</v>
      </c>
      <c r="D242" s="171" t="s">
        <v>147</v>
      </c>
      <c r="E242" s="172">
        <v>5.44</v>
      </c>
      <c r="F242" s="173">
        <f>H242+J242</f>
        <v>0</v>
      </c>
      <c r="G242" s="173">
        <f>ROUND(E242*F242,2)</f>
        <v>0</v>
      </c>
      <c r="H242" s="174"/>
      <c r="I242" s="173">
        <f>ROUND(E242*H242,2)</f>
        <v>0</v>
      </c>
      <c r="J242" s="174"/>
      <c r="K242" s="173">
        <f>ROUND(E242*J242,2)</f>
        <v>0</v>
      </c>
      <c r="L242" s="173">
        <v>21</v>
      </c>
      <c r="M242" s="173">
        <f>G242*(1+L242/100)</f>
        <v>0</v>
      </c>
      <c r="N242" s="173">
        <v>0</v>
      </c>
      <c r="O242" s="173">
        <f>ROUND(E242*N242,2)</f>
        <v>0</v>
      </c>
      <c r="P242" s="173">
        <v>0</v>
      </c>
      <c r="Q242" s="175">
        <f>ROUND(E242*P242,2)</f>
        <v>0</v>
      </c>
      <c r="R242" s="158"/>
      <c r="S242" s="158" t="s">
        <v>127</v>
      </c>
      <c r="T242" s="158" t="s">
        <v>128</v>
      </c>
      <c r="U242" s="158">
        <v>0.94199999999999995</v>
      </c>
      <c r="V242" s="158">
        <f>ROUND(E242*U242,2)</f>
        <v>5.12</v>
      </c>
      <c r="W242" s="158"/>
      <c r="X242" s="158" t="s">
        <v>129</v>
      </c>
      <c r="Y242" s="148"/>
      <c r="Z242" s="148"/>
      <c r="AA242" s="148"/>
      <c r="AB242" s="148"/>
      <c r="AC242" s="148"/>
      <c r="AD242" s="148"/>
      <c r="AE242" s="148"/>
      <c r="AF242" s="148"/>
      <c r="AG242" s="148" t="s">
        <v>130</v>
      </c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ht="22.5" outlineLevel="1" x14ac:dyDescent="0.2">
      <c r="A243" s="155"/>
      <c r="B243" s="156"/>
      <c r="C243" s="187" t="s">
        <v>403</v>
      </c>
      <c r="D243" s="160"/>
      <c r="E243" s="161">
        <v>5.44</v>
      </c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48"/>
      <c r="Z243" s="148"/>
      <c r="AA243" s="148"/>
      <c r="AB243" s="148"/>
      <c r="AC243" s="148"/>
      <c r="AD243" s="148"/>
      <c r="AE243" s="148"/>
      <c r="AF243" s="148"/>
      <c r="AG243" s="148" t="s">
        <v>132</v>
      </c>
      <c r="AH243" s="148">
        <v>0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69">
        <v>95</v>
      </c>
      <c r="B244" s="170" t="s">
        <v>414</v>
      </c>
      <c r="C244" s="186" t="s">
        <v>415</v>
      </c>
      <c r="D244" s="171" t="s">
        <v>147</v>
      </c>
      <c r="E244" s="172">
        <v>5.44</v>
      </c>
      <c r="F244" s="173">
        <f>H244+J244</f>
        <v>0</v>
      </c>
      <c r="G244" s="173">
        <f>ROUND(E244*F244,2)</f>
        <v>0</v>
      </c>
      <c r="H244" s="174"/>
      <c r="I244" s="173">
        <f>ROUND(E244*H244,2)</f>
        <v>0</v>
      </c>
      <c r="J244" s="174"/>
      <c r="K244" s="173">
        <f>ROUND(E244*J244,2)</f>
        <v>0</v>
      </c>
      <c r="L244" s="173">
        <v>21</v>
      </c>
      <c r="M244" s="173">
        <f>G244*(1+L244/100)</f>
        <v>0</v>
      </c>
      <c r="N244" s="173">
        <v>0</v>
      </c>
      <c r="O244" s="173">
        <f>ROUND(E244*N244,2)</f>
        <v>0</v>
      </c>
      <c r="P244" s="173">
        <v>0</v>
      </c>
      <c r="Q244" s="175">
        <f>ROUND(E244*P244,2)</f>
        <v>0</v>
      </c>
      <c r="R244" s="158"/>
      <c r="S244" s="158" t="s">
        <v>127</v>
      </c>
      <c r="T244" s="158" t="s">
        <v>128</v>
      </c>
      <c r="U244" s="158">
        <v>0.105</v>
      </c>
      <c r="V244" s="158">
        <f>ROUND(E244*U244,2)</f>
        <v>0.56999999999999995</v>
      </c>
      <c r="W244" s="158"/>
      <c r="X244" s="158" t="s">
        <v>129</v>
      </c>
      <c r="Y244" s="148"/>
      <c r="Z244" s="148"/>
      <c r="AA244" s="148"/>
      <c r="AB244" s="148"/>
      <c r="AC244" s="148"/>
      <c r="AD244" s="148"/>
      <c r="AE244" s="148"/>
      <c r="AF244" s="148"/>
      <c r="AG244" s="148" t="s">
        <v>130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ht="22.5" outlineLevel="1" x14ac:dyDescent="0.2">
      <c r="A245" s="155"/>
      <c r="B245" s="156"/>
      <c r="C245" s="187" t="s">
        <v>403</v>
      </c>
      <c r="D245" s="160"/>
      <c r="E245" s="161">
        <v>5.44</v>
      </c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132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69">
        <v>96</v>
      </c>
      <c r="B246" s="170" t="s">
        <v>416</v>
      </c>
      <c r="C246" s="186" t="s">
        <v>417</v>
      </c>
      <c r="D246" s="171" t="s">
        <v>147</v>
      </c>
      <c r="E246" s="172">
        <v>3.9780000000000002</v>
      </c>
      <c r="F246" s="173">
        <f>H246+J246</f>
        <v>0</v>
      </c>
      <c r="G246" s="173">
        <f>ROUND(E246*F246,2)</f>
        <v>0</v>
      </c>
      <c r="H246" s="174"/>
      <c r="I246" s="173">
        <f>ROUND(E246*H246,2)</f>
        <v>0</v>
      </c>
      <c r="J246" s="174"/>
      <c r="K246" s="173">
        <f>ROUND(E246*J246,2)</f>
        <v>0</v>
      </c>
      <c r="L246" s="173">
        <v>21</v>
      </c>
      <c r="M246" s="173">
        <f>G246*(1+L246/100)</f>
        <v>0</v>
      </c>
      <c r="N246" s="173">
        <v>0</v>
      </c>
      <c r="O246" s="173">
        <f>ROUND(E246*N246,2)</f>
        <v>0</v>
      </c>
      <c r="P246" s="173">
        <v>0</v>
      </c>
      <c r="Q246" s="175">
        <f>ROUND(E246*P246,2)</f>
        <v>0</v>
      </c>
      <c r="R246" s="158"/>
      <c r="S246" s="158" t="s">
        <v>127</v>
      </c>
      <c r="T246" s="158" t="s">
        <v>128</v>
      </c>
      <c r="U246" s="158">
        <v>0</v>
      </c>
      <c r="V246" s="158">
        <f>ROUND(E246*U246,2)</f>
        <v>0</v>
      </c>
      <c r="W246" s="158"/>
      <c r="X246" s="158" t="s">
        <v>129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130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ht="22.5" outlineLevel="1" x14ac:dyDescent="0.2">
      <c r="A247" s="155"/>
      <c r="B247" s="156"/>
      <c r="C247" s="187" t="s">
        <v>403</v>
      </c>
      <c r="D247" s="160"/>
      <c r="E247" s="161">
        <v>5.44</v>
      </c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132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55"/>
      <c r="B248" s="156"/>
      <c r="C248" s="187" t="s">
        <v>418</v>
      </c>
      <c r="D248" s="160"/>
      <c r="E248" s="161">
        <v>-1.462</v>
      </c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132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69">
        <v>97</v>
      </c>
      <c r="B249" s="170" t="s">
        <v>419</v>
      </c>
      <c r="C249" s="186" t="s">
        <v>420</v>
      </c>
      <c r="D249" s="171" t="s">
        <v>147</v>
      </c>
      <c r="E249" s="172">
        <v>5.44</v>
      </c>
      <c r="F249" s="173">
        <f>H249+J249</f>
        <v>0</v>
      </c>
      <c r="G249" s="173">
        <f>ROUND(E249*F249,2)</f>
        <v>0</v>
      </c>
      <c r="H249" s="174"/>
      <c r="I249" s="173">
        <f>ROUND(E249*H249,2)</f>
        <v>0</v>
      </c>
      <c r="J249" s="174"/>
      <c r="K249" s="173">
        <f>ROUND(E249*J249,2)</f>
        <v>0</v>
      </c>
      <c r="L249" s="173">
        <v>21</v>
      </c>
      <c r="M249" s="173">
        <f>G249*(1+L249/100)</f>
        <v>0</v>
      </c>
      <c r="N249" s="173">
        <v>0</v>
      </c>
      <c r="O249" s="173">
        <f>ROUND(E249*N249,2)</f>
        <v>0</v>
      </c>
      <c r="P249" s="173">
        <v>0</v>
      </c>
      <c r="Q249" s="175">
        <f>ROUND(E249*P249,2)</f>
        <v>0</v>
      </c>
      <c r="R249" s="158"/>
      <c r="S249" s="158" t="s">
        <v>127</v>
      </c>
      <c r="T249" s="158" t="s">
        <v>128</v>
      </c>
      <c r="U249" s="158">
        <v>0.752</v>
      </c>
      <c r="V249" s="158">
        <f>ROUND(E249*U249,2)</f>
        <v>4.09</v>
      </c>
      <c r="W249" s="158"/>
      <c r="X249" s="158" t="s">
        <v>129</v>
      </c>
      <c r="Y249" s="148"/>
      <c r="Z249" s="148"/>
      <c r="AA249" s="148"/>
      <c r="AB249" s="148"/>
      <c r="AC249" s="148"/>
      <c r="AD249" s="148"/>
      <c r="AE249" s="148"/>
      <c r="AF249" s="148"/>
      <c r="AG249" s="148" t="s">
        <v>130</v>
      </c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ht="22.5" outlineLevel="1" x14ac:dyDescent="0.2">
      <c r="A250" s="155"/>
      <c r="B250" s="156"/>
      <c r="C250" s="187" t="s">
        <v>403</v>
      </c>
      <c r="D250" s="160"/>
      <c r="E250" s="161">
        <v>5.44</v>
      </c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132</v>
      </c>
      <c r="AH250" s="148">
        <v>0</v>
      </c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76">
        <v>98</v>
      </c>
      <c r="B251" s="177" t="s">
        <v>421</v>
      </c>
      <c r="C251" s="188" t="s">
        <v>422</v>
      </c>
      <c r="D251" s="178" t="s">
        <v>147</v>
      </c>
      <c r="E251" s="179">
        <v>1.4668000000000001</v>
      </c>
      <c r="F251" s="180">
        <f>H251+J251</f>
        <v>0</v>
      </c>
      <c r="G251" s="180">
        <f>ROUND(E251*F251,2)</f>
        <v>0</v>
      </c>
      <c r="H251" s="181"/>
      <c r="I251" s="180">
        <f>ROUND(E251*H251,2)</f>
        <v>0</v>
      </c>
      <c r="J251" s="181"/>
      <c r="K251" s="180">
        <f>ROUND(E251*J251,2)</f>
        <v>0</v>
      </c>
      <c r="L251" s="180">
        <v>21</v>
      </c>
      <c r="M251" s="180">
        <f>G251*(1+L251/100)</f>
        <v>0</v>
      </c>
      <c r="N251" s="180">
        <v>0</v>
      </c>
      <c r="O251" s="180">
        <f>ROUND(E251*N251,2)</f>
        <v>0</v>
      </c>
      <c r="P251" s="180">
        <v>0</v>
      </c>
      <c r="Q251" s="182">
        <f>ROUND(E251*P251,2)</f>
        <v>0</v>
      </c>
      <c r="R251" s="158"/>
      <c r="S251" s="158" t="s">
        <v>127</v>
      </c>
      <c r="T251" s="158" t="s">
        <v>128</v>
      </c>
      <c r="U251" s="158">
        <v>0</v>
      </c>
      <c r="V251" s="158">
        <f>ROUND(E251*U251,2)</f>
        <v>0</v>
      </c>
      <c r="W251" s="158"/>
      <c r="X251" s="158" t="s">
        <v>249</v>
      </c>
      <c r="Y251" s="148"/>
      <c r="Z251" s="148"/>
      <c r="AA251" s="148"/>
      <c r="AB251" s="148"/>
      <c r="AC251" s="148"/>
      <c r="AD251" s="148"/>
      <c r="AE251" s="148"/>
      <c r="AF251" s="148"/>
      <c r="AG251" s="148" t="s">
        <v>250</v>
      </c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x14ac:dyDescent="0.2">
      <c r="A252" s="163" t="s">
        <v>122</v>
      </c>
      <c r="B252" s="164" t="s">
        <v>95</v>
      </c>
      <c r="C252" s="185" t="s">
        <v>29</v>
      </c>
      <c r="D252" s="165"/>
      <c r="E252" s="166"/>
      <c r="F252" s="167"/>
      <c r="G252" s="167">
        <f>SUMIF(AG253:AG254,"&lt;&gt;NOR",G253:G254)</f>
        <v>0</v>
      </c>
      <c r="H252" s="167"/>
      <c r="I252" s="167">
        <f>SUM(I253:I254)</f>
        <v>0</v>
      </c>
      <c r="J252" s="167"/>
      <c r="K252" s="167">
        <f>SUM(K253:K254)</f>
        <v>0</v>
      </c>
      <c r="L252" s="167"/>
      <c r="M252" s="167">
        <f>SUM(M253:M254)</f>
        <v>0</v>
      </c>
      <c r="N252" s="167"/>
      <c r="O252" s="167">
        <f>SUM(O253:O254)</f>
        <v>0</v>
      </c>
      <c r="P252" s="167"/>
      <c r="Q252" s="168">
        <f>SUM(Q253:Q254)</f>
        <v>0</v>
      </c>
      <c r="R252" s="162"/>
      <c r="S252" s="162"/>
      <c r="T252" s="162"/>
      <c r="U252" s="162"/>
      <c r="V252" s="162">
        <f>SUM(V253:V254)</f>
        <v>0</v>
      </c>
      <c r="W252" s="162"/>
      <c r="X252" s="162"/>
      <c r="AG252" t="s">
        <v>123</v>
      </c>
    </row>
    <row r="253" spans="1:60" outlineLevel="1" x14ac:dyDescent="0.2">
      <c r="A253" s="169">
        <v>99</v>
      </c>
      <c r="B253" s="170" t="s">
        <v>423</v>
      </c>
      <c r="C253" s="186" t="s">
        <v>424</v>
      </c>
      <c r="D253" s="171" t="s">
        <v>425</v>
      </c>
      <c r="E253" s="172">
        <v>1</v>
      </c>
      <c r="F253" s="173">
        <f>H253+J253</f>
        <v>0</v>
      </c>
      <c r="G253" s="173">
        <f>ROUND(E253*F253,2)</f>
        <v>0</v>
      </c>
      <c r="H253" s="174"/>
      <c r="I253" s="173">
        <f>ROUND(E253*H253,2)</f>
        <v>0</v>
      </c>
      <c r="J253" s="174"/>
      <c r="K253" s="173">
        <f>ROUND(E253*J253,2)</f>
        <v>0</v>
      </c>
      <c r="L253" s="173">
        <v>21</v>
      </c>
      <c r="M253" s="173">
        <f>G253*(1+L253/100)</f>
        <v>0</v>
      </c>
      <c r="N253" s="173">
        <v>0</v>
      </c>
      <c r="O253" s="173">
        <f>ROUND(E253*N253,2)</f>
        <v>0</v>
      </c>
      <c r="P253" s="173">
        <v>0</v>
      </c>
      <c r="Q253" s="175">
        <f>ROUND(E253*P253,2)</f>
        <v>0</v>
      </c>
      <c r="R253" s="158"/>
      <c r="S253" s="158" t="s">
        <v>127</v>
      </c>
      <c r="T253" s="158" t="s">
        <v>200</v>
      </c>
      <c r="U253" s="158">
        <v>0</v>
      </c>
      <c r="V253" s="158">
        <f>ROUND(E253*U253,2)</f>
        <v>0</v>
      </c>
      <c r="W253" s="158"/>
      <c r="X253" s="158" t="s">
        <v>426</v>
      </c>
      <c r="Y253" s="148"/>
      <c r="Z253" s="148"/>
      <c r="AA253" s="148"/>
      <c r="AB253" s="148"/>
      <c r="AC253" s="148"/>
      <c r="AD253" s="148"/>
      <c r="AE253" s="148"/>
      <c r="AF253" s="148"/>
      <c r="AG253" s="148" t="s">
        <v>427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55"/>
      <c r="B254" s="156"/>
      <c r="C254" s="187" t="s">
        <v>428</v>
      </c>
      <c r="D254" s="160"/>
      <c r="E254" s="161">
        <v>1</v>
      </c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48"/>
      <c r="Z254" s="148"/>
      <c r="AA254" s="148"/>
      <c r="AB254" s="148"/>
      <c r="AC254" s="148"/>
      <c r="AD254" s="148"/>
      <c r="AE254" s="148"/>
      <c r="AF254" s="148"/>
      <c r="AG254" s="148" t="s">
        <v>132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x14ac:dyDescent="0.2">
      <c r="A255" s="163" t="s">
        <v>122</v>
      </c>
      <c r="B255" s="164" t="s">
        <v>96</v>
      </c>
      <c r="C255" s="185" t="s">
        <v>30</v>
      </c>
      <c r="D255" s="165"/>
      <c r="E255" s="166"/>
      <c r="F255" s="167"/>
      <c r="G255" s="167">
        <f>SUMIF(AG256:AG258,"&lt;&gt;NOR",G256:G258)</f>
        <v>0</v>
      </c>
      <c r="H255" s="167"/>
      <c r="I255" s="167">
        <f>SUM(I256:I258)</f>
        <v>0</v>
      </c>
      <c r="J255" s="167"/>
      <c r="K255" s="167">
        <f>SUM(K256:K258)</f>
        <v>0</v>
      </c>
      <c r="L255" s="167"/>
      <c r="M255" s="167">
        <f>SUM(M256:M258)</f>
        <v>0</v>
      </c>
      <c r="N255" s="167"/>
      <c r="O255" s="167">
        <f>SUM(O256:O258)</f>
        <v>0</v>
      </c>
      <c r="P255" s="167"/>
      <c r="Q255" s="168">
        <f>SUM(Q256:Q258)</f>
        <v>0</v>
      </c>
      <c r="R255" s="162"/>
      <c r="S255" s="162"/>
      <c r="T255" s="162"/>
      <c r="U255" s="162"/>
      <c r="V255" s="162">
        <f>SUM(V256:V258)</f>
        <v>0</v>
      </c>
      <c r="W255" s="162"/>
      <c r="X255" s="162"/>
      <c r="AG255" t="s">
        <v>123</v>
      </c>
    </row>
    <row r="256" spans="1:60" ht="22.5" outlineLevel="1" x14ac:dyDescent="0.2">
      <c r="A256" s="176">
        <v>100</v>
      </c>
      <c r="B256" s="177" t="s">
        <v>429</v>
      </c>
      <c r="C256" s="188" t="s">
        <v>430</v>
      </c>
      <c r="D256" s="178" t="s">
        <v>425</v>
      </c>
      <c r="E256" s="179">
        <v>1</v>
      </c>
      <c r="F256" s="180">
        <f>H256+J256</f>
        <v>0</v>
      </c>
      <c r="G256" s="180">
        <f>ROUND(E256*F256,2)</f>
        <v>0</v>
      </c>
      <c r="H256" s="181"/>
      <c r="I256" s="180">
        <f>ROUND(E256*H256,2)</f>
        <v>0</v>
      </c>
      <c r="J256" s="181"/>
      <c r="K256" s="180">
        <f>ROUND(E256*J256,2)</f>
        <v>0</v>
      </c>
      <c r="L256" s="180">
        <v>21</v>
      </c>
      <c r="M256" s="180">
        <f>G256*(1+L256/100)</f>
        <v>0</v>
      </c>
      <c r="N256" s="180">
        <v>0</v>
      </c>
      <c r="O256" s="180">
        <f>ROUND(E256*N256,2)</f>
        <v>0</v>
      </c>
      <c r="P256" s="180">
        <v>0</v>
      </c>
      <c r="Q256" s="182">
        <f>ROUND(E256*P256,2)</f>
        <v>0</v>
      </c>
      <c r="R256" s="158"/>
      <c r="S256" s="158" t="s">
        <v>127</v>
      </c>
      <c r="T256" s="158" t="s">
        <v>200</v>
      </c>
      <c r="U256" s="158">
        <v>0</v>
      </c>
      <c r="V256" s="158">
        <f>ROUND(E256*U256,2)</f>
        <v>0</v>
      </c>
      <c r="W256" s="158"/>
      <c r="X256" s="158" t="s">
        <v>426</v>
      </c>
      <c r="Y256" s="148"/>
      <c r="Z256" s="148"/>
      <c r="AA256" s="148"/>
      <c r="AB256" s="148"/>
      <c r="AC256" s="148"/>
      <c r="AD256" s="148"/>
      <c r="AE256" s="148"/>
      <c r="AF256" s="148"/>
      <c r="AG256" s="148" t="s">
        <v>427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69">
        <v>101</v>
      </c>
      <c r="B257" s="170" t="s">
        <v>431</v>
      </c>
      <c r="C257" s="186" t="s">
        <v>432</v>
      </c>
      <c r="D257" s="171" t="s">
        <v>425</v>
      </c>
      <c r="E257" s="172">
        <v>1</v>
      </c>
      <c r="F257" s="173">
        <f>H257+J257</f>
        <v>0</v>
      </c>
      <c r="G257" s="173">
        <f>ROUND(E257*F257,2)</f>
        <v>0</v>
      </c>
      <c r="H257" s="174"/>
      <c r="I257" s="173">
        <f>ROUND(E257*H257,2)</f>
        <v>0</v>
      </c>
      <c r="J257" s="174"/>
      <c r="K257" s="173">
        <f>ROUND(E257*J257,2)</f>
        <v>0</v>
      </c>
      <c r="L257" s="173">
        <v>21</v>
      </c>
      <c r="M257" s="173">
        <f>G257*(1+L257/100)</f>
        <v>0</v>
      </c>
      <c r="N257" s="173">
        <v>0</v>
      </c>
      <c r="O257" s="173">
        <f>ROUND(E257*N257,2)</f>
        <v>0</v>
      </c>
      <c r="P257" s="173">
        <v>0</v>
      </c>
      <c r="Q257" s="175">
        <f>ROUND(E257*P257,2)</f>
        <v>0</v>
      </c>
      <c r="R257" s="158"/>
      <c r="S257" s="158" t="s">
        <v>127</v>
      </c>
      <c r="T257" s="158" t="s">
        <v>200</v>
      </c>
      <c r="U257" s="158">
        <v>0</v>
      </c>
      <c r="V257" s="158">
        <f>ROUND(E257*U257,2)</f>
        <v>0</v>
      </c>
      <c r="W257" s="158"/>
      <c r="X257" s="158" t="s">
        <v>426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427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87" t="s">
        <v>433</v>
      </c>
      <c r="D258" s="160"/>
      <c r="E258" s="161">
        <v>1</v>
      </c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132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x14ac:dyDescent="0.2">
      <c r="A259" s="3"/>
      <c r="B259" s="4"/>
      <c r="C259" s="190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AE259">
        <v>15</v>
      </c>
      <c r="AF259">
        <v>21</v>
      </c>
      <c r="AG259" t="s">
        <v>109</v>
      </c>
    </row>
    <row r="260" spans="1:60" x14ac:dyDescent="0.2">
      <c r="A260" s="151"/>
      <c r="B260" s="152" t="s">
        <v>31</v>
      </c>
      <c r="C260" s="191"/>
      <c r="D260" s="153"/>
      <c r="E260" s="154"/>
      <c r="F260" s="154"/>
      <c r="G260" s="184">
        <f>G8+G19+G25+G28+G41+G67+G73+G76+G83+G89+G96+G99+G113+G144+G163+G170+G175+G194+G207+G232+G252+G255</f>
        <v>0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AE260">
        <f>SUMIF(L7:L258,AE259,G7:G258)</f>
        <v>0</v>
      </c>
      <c r="AF260">
        <f>SUMIF(L7:L258,AF259,G7:G258)</f>
        <v>0</v>
      </c>
      <c r="AG260" t="s">
        <v>434</v>
      </c>
    </row>
    <row r="261" spans="1:60" x14ac:dyDescent="0.2">
      <c r="A261" s="3"/>
      <c r="B261" s="4"/>
      <c r="C261" s="190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60" x14ac:dyDescent="0.2">
      <c r="A262" s="3"/>
      <c r="B262" s="4"/>
      <c r="C262" s="190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60" x14ac:dyDescent="0.2">
      <c r="A263" s="294" t="s">
        <v>435</v>
      </c>
      <c r="B263" s="294"/>
      <c r="C263" s="295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60" x14ac:dyDescent="0.2">
      <c r="A264" s="275"/>
      <c r="B264" s="276"/>
      <c r="C264" s="277"/>
      <c r="D264" s="276"/>
      <c r="E264" s="276"/>
      <c r="F264" s="276"/>
      <c r="G264" s="278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AG264" t="s">
        <v>436</v>
      </c>
    </row>
    <row r="265" spans="1:60" x14ac:dyDescent="0.2">
      <c r="A265" s="279"/>
      <c r="B265" s="280"/>
      <c r="C265" s="281"/>
      <c r="D265" s="280"/>
      <c r="E265" s="280"/>
      <c r="F265" s="280"/>
      <c r="G265" s="28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60" x14ac:dyDescent="0.2">
      <c r="A266" s="279"/>
      <c r="B266" s="280"/>
      <c r="C266" s="281"/>
      <c r="D266" s="280"/>
      <c r="E266" s="280"/>
      <c r="F266" s="280"/>
      <c r="G266" s="28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60" x14ac:dyDescent="0.2">
      <c r="A267" s="279"/>
      <c r="B267" s="280"/>
      <c r="C267" s="281"/>
      <c r="D267" s="280"/>
      <c r="E267" s="280"/>
      <c r="F267" s="280"/>
      <c r="G267" s="28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60" x14ac:dyDescent="0.2">
      <c r="A268" s="283"/>
      <c r="B268" s="284"/>
      <c r="C268" s="285"/>
      <c r="D268" s="284"/>
      <c r="E268" s="284"/>
      <c r="F268" s="284"/>
      <c r="G268" s="28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60" x14ac:dyDescent="0.2">
      <c r="A269" s="3"/>
      <c r="B269" s="4"/>
      <c r="C269" s="190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60" x14ac:dyDescent="0.2">
      <c r="C270" s="192"/>
      <c r="D270" s="10"/>
      <c r="AG270" t="s">
        <v>437</v>
      </c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</sheetData>
  <mergeCells count="6">
    <mergeCell ref="A264:G268"/>
    <mergeCell ref="A1:G1"/>
    <mergeCell ref="C2:G2"/>
    <mergeCell ref="C3:G3"/>
    <mergeCell ref="C4:G4"/>
    <mergeCell ref="A263:C263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460CBC0FD304B9BA2563A626E2581" ma:contentTypeVersion="12" ma:contentTypeDescription="Create a new document." ma:contentTypeScope="" ma:versionID="4db0638d2b531a1d99dde0c61fd9b17f">
  <xsd:schema xmlns:xsd="http://www.w3.org/2001/XMLSchema" xmlns:xs="http://www.w3.org/2001/XMLSchema" xmlns:p="http://schemas.microsoft.com/office/2006/metadata/properties" xmlns:ns2="6417d9d7-5bdd-416b-8450-f595ed887d1f" xmlns:ns3="839455d9-67ef-47af-afa8-c91186582269" targetNamespace="http://schemas.microsoft.com/office/2006/metadata/properties" ma:root="true" ma:fieldsID="a32ffbea4b3a43e619e9cb2cb653f91a" ns2:_="" ns3:_="">
    <xsd:import namespace="6417d9d7-5bdd-416b-8450-f595ed887d1f"/>
    <xsd:import namespace="839455d9-67ef-47af-afa8-c91186582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7d9d7-5bdd-416b-8450-f595ed8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455d9-67ef-47af-afa8-c91186582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C6835-1612-4F48-A21C-B2BABF120C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BE1DFB-32BE-434F-87AA-EB7F172A9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17d9d7-5bdd-416b-8450-f595ed887d1f"/>
    <ds:schemaRef ds:uri="839455d9-67ef-47af-afa8-c91186582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299ACE-B9D8-4ECD-9A33-1FA14A78CC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Staněk</dc:creator>
  <cp:lastModifiedBy>Jana Dvořáková</cp:lastModifiedBy>
  <cp:lastPrinted>2019-03-19T12:27:02Z</cp:lastPrinted>
  <dcterms:created xsi:type="dcterms:W3CDTF">2009-04-08T07:15:50Z</dcterms:created>
  <dcterms:modified xsi:type="dcterms:W3CDTF">2020-11-30T13:58:01Z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0x0101000D1460CBC0FD304B9BA2563A626E2581</vt:lpwstr>
  </property>
</Properties>
</file>