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256" windowHeight="12300" activeTab="1"/>
  </bookViews>
  <sheets>
    <sheet name="Rekapitulace stavby" sheetId="1" r:id="rId1"/>
    <sheet name="1 - Odbahnění a oprava ná..." sheetId="2" r:id="rId2"/>
    <sheet name="2 - Dešťová kanalizace" sheetId="3" r:id="rId3"/>
    <sheet name="3 - Vedlejší a ostatní ná..." sheetId="4" r:id="rId4"/>
  </sheets>
  <definedNames>
    <definedName name="_xlnm._FilterDatabase" localSheetId="1" hidden="1">'1 - Odbahnění a oprava ná...'!$C$128:$K$582</definedName>
    <definedName name="_xlnm._FilterDatabase" localSheetId="2" hidden="1">'2 - Dešťová kanalizace'!$C$123:$K$241</definedName>
    <definedName name="_xlnm._FilterDatabase" localSheetId="3" hidden="1">'3 - Vedlejší a ostatní ná...'!$C$121:$K$148</definedName>
    <definedName name="_xlnm.Print_Titles" localSheetId="1">'1 - Odbahnění a oprava ná...'!$128:$128</definedName>
    <definedName name="_xlnm.Print_Titles" localSheetId="2">'2 - Dešťová kanalizace'!$123:$123</definedName>
    <definedName name="_xlnm.Print_Titles" localSheetId="3">'3 - Vedlejší a ostatní ná...'!$121:$121</definedName>
    <definedName name="_xlnm.Print_Titles" localSheetId="0">'Rekapitulace stavby'!$92:$92</definedName>
    <definedName name="_xlnm.Print_Area" localSheetId="1">'1 - Odbahnění a oprava ná...'!$C$4:$J$76,'1 - Odbahnění a oprava ná...'!$C$82:$J$110,'1 - Odbahnění a oprava ná...'!$C$116:$K$582</definedName>
    <definedName name="_xlnm.Print_Area" localSheetId="2">'2 - Dešťová kanalizace'!$C$4:$J$76,'2 - Dešťová kanalizace'!$C$82:$J$105,'2 - Dešťová kanalizace'!$C$111:$K$241</definedName>
    <definedName name="_xlnm.Print_Area" localSheetId="3">'3 - Vedlejší a ostatní ná...'!$C$4:$J$76,'3 - Vedlejší a ostatní ná...'!$C$82:$J$103,'3 - Vedlejší a ostatní ná...'!$C$109:$K$148</definedName>
    <definedName name="_xlnm.Print_Area" localSheetId="0">'Rekapitulace stavby'!$D$4:$AO$76,'Rekapitulace stavby'!$C$82:$AQ$98</definedName>
  </definedNames>
  <calcPr calcId="152511"/>
</workbook>
</file>

<file path=xl/calcChain.xml><?xml version="1.0" encoding="utf-8"?>
<calcChain xmlns="http://schemas.openxmlformats.org/spreadsheetml/2006/main">
  <c r="J37" i="4" l="1"/>
  <c r="J36" i="4"/>
  <c r="AY97" i="1"/>
  <c r="J35" i="4"/>
  <c r="AX97" i="1"/>
  <c r="BI147" i="4"/>
  <c r="BH147" i="4"/>
  <c r="BG147" i="4"/>
  <c r="BF147" i="4"/>
  <c r="T147" i="4"/>
  <c r="T146" i="4"/>
  <c r="R147" i="4"/>
  <c r="R146" i="4"/>
  <c r="P147" i="4"/>
  <c r="P146" i="4"/>
  <c r="BI144" i="4"/>
  <c r="BH144" i="4"/>
  <c r="BG144" i="4"/>
  <c r="BF144" i="4"/>
  <c r="T144" i="4"/>
  <c r="T143" i="4"/>
  <c r="R144" i="4"/>
  <c r="R143" i="4"/>
  <c r="P144" i="4"/>
  <c r="P143" i="4" s="1"/>
  <c r="BI142" i="4"/>
  <c r="BH142" i="4"/>
  <c r="BG142" i="4"/>
  <c r="BF142" i="4"/>
  <c r="T142" i="4"/>
  <c r="R142" i="4"/>
  <c r="P142" i="4"/>
  <c r="BI140" i="4"/>
  <c r="BH140" i="4"/>
  <c r="BG140" i="4"/>
  <c r="BF140" i="4"/>
  <c r="T140" i="4"/>
  <c r="R140" i="4"/>
  <c r="P140" i="4"/>
  <c r="BI138" i="4"/>
  <c r="BH138" i="4"/>
  <c r="BG138" i="4"/>
  <c r="BF138" i="4"/>
  <c r="T138" i="4"/>
  <c r="R138" i="4"/>
  <c r="P138" i="4"/>
  <c r="BI136" i="4"/>
  <c r="BH136" i="4"/>
  <c r="BG136" i="4"/>
  <c r="BF136" i="4"/>
  <c r="T136" i="4"/>
  <c r="R136" i="4"/>
  <c r="P136" i="4"/>
  <c r="BI134" i="4"/>
  <c r="BH134" i="4"/>
  <c r="BG134" i="4"/>
  <c r="BF134" i="4"/>
  <c r="T134" i="4"/>
  <c r="R134" i="4"/>
  <c r="P134" i="4"/>
  <c r="BI132" i="4"/>
  <c r="BH132" i="4"/>
  <c r="BG132" i="4"/>
  <c r="BF132" i="4"/>
  <c r="T132" i="4"/>
  <c r="R132" i="4"/>
  <c r="P132" i="4"/>
  <c r="BI131" i="4"/>
  <c r="BH131" i="4"/>
  <c r="BG131" i="4"/>
  <c r="BF131" i="4"/>
  <c r="T131" i="4"/>
  <c r="R131" i="4"/>
  <c r="P131" i="4"/>
  <c r="BI128" i="4"/>
  <c r="BH128" i="4"/>
  <c r="BG128" i="4"/>
  <c r="BF128" i="4"/>
  <c r="T128" i="4"/>
  <c r="T127" i="4"/>
  <c r="R128" i="4"/>
  <c r="R127" i="4" s="1"/>
  <c r="P128" i="4"/>
  <c r="P127" i="4"/>
  <c r="BI125" i="4"/>
  <c r="BH125" i="4"/>
  <c r="BG125" i="4"/>
  <c r="BF125" i="4"/>
  <c r="T125" i="4"/>
  <c r="T124" i="4" s="1"/>
  <c r="R125" i="4"/>
  <c r="R124" i="4"/>
  <c r="P125" i="4"/>
  <c r="P124" i="4" s="1"/>
  <c r="J119" i="4"/>
  <c r="J118" i="4"/>
  <c r="F118" i="4"/>
  <c r="F116" i="4"/>
  <c r="E114" i="4"/>
  <c r="J92" i="4"/>
  <c r="J91" i="4"/>
  <c r="F91" i="4"/>
  <c r="F89" i="4"/>
  <c r="E87" i="4"/>
  <c r="J18" i="4"/>
  <c r="E18" i="4"/>
  <c r="F92" i="4" s="1"/>
  <c r="J17" i="4"/>
  <c r="J12" i="4"/>
  <c r="J116" i="4" s="1"/>
  <c r="E7" i="4"/>
  <c r="E85" i="4"/>
  <c r="J37" i="3"/>
  <c r="J36" i="3"/>
  <c r="AY96" i="1" s="1"/>
  <c r="J35" i="3"/>
  <c r="AX96" i="1" s="1"/>
  <c r="BI239" i="3"/>
  <c r="BH239" i="3"/>
  <c r="BG239" i="3"/>
  <c r="BF239" i="3"/>
  <c r="T239" i="3"/>
  <c r="T238" i="3" s="1"/>
  <c r="R239" i="3"/>
  <c r="R238" i="3" s="1"/>
  <c r="P239" i="3"/>
  <c r="P238" i="3"/>
  <c r="BI233" i="3"/>
  <c r="BH233" i="3"/>
  <c r="BG233" i="3"/>
  <c r="BF233" i="3"/>
  <c r="T233" i="3"/>
  <c r="R233" i="3"/>
  <c r="P233" i="3"/>
  <c r="BI228" i="3"/>
  <c r="BH228" i="3"/>
  <c r="BG228" i="3"/>
  <c r="BF228" i="3"/>
  <c r="T228" i="3"/>
  <c r="R228" i="3"/>
  <c r="P228" i="3"/>
  <c r="BI224" i="3"/>
  <c r="BH224" i="3"/>
  <c r="BG224" i="3"/>
  <c r="BF224" i="3"/>
  <c r="T224" i="3"/>
  <c r="R224" i="3"/>
  <c r="P224" i="3"/>
  <c r="BI221" i="3"/>
  <c r="BH221" i="3"/>
  <c r="BG221" i="3"/>
  <c r="BF221" i="3"/>
  <c r="T221" i="3"/>
  <c r="R221" i="3"/>
  <c r="P221" i="3"/>
  <c r="BI214" i="3"/>
  <c r="BH214" i="3"/>
  <c r="BG214" i="3"/>
  <c r="BF214" i="3"/>
  <c r="T214" i="3"/>
  <c r="T213" i="3" s="1"/>
  <c r="R214" i="3"/>
  <c r="R213" i="3" s="1"/>
  <c r="P214" i="3"/>
  <c r="P213" i="3"/>
  <c r="BI208" i="3"/>
  <c r="BH208" i="3"/>
  <c r="BG208" i="3"/>
  <c r="BF208" i="3"/>
  <c r="T208" i="3"/>
  <c r="R208" i="3"/>
  <c r="P208" i="3"/>
  <c r="BI206" i="3"/>
  <c r="BH206" i="3"/>
  <c r="BG206" i="3"/>
  <c r="BF206" i="3"/>
  <c r="T206" i="3"/>
  <c r="R206" i="3"/>
  <c r="P206" i="3"/>
  <c r="BI204" i="3"/>
  <c r="BH204" i="3"/>
  <c r="BG204" i="3"/>
  <c r="BF204" i="3"/>
  <c r="T204" i="3"/>
  <c r="R204" i="3"/>
  <c r="P204" i="3"/>
  <c r="BI201" i="3"/>
  <c r="BH201" i="3"/>
  <c r="BG201" i="3"/>
  <c r="BF201" i="3"/>
  <c r="T201" i="3"/>
  <c r="R201" i="3"/>
  <c r="P201" i="3"/>
  <c r="BI197" i="3"/>
  <c r="BH197" i="3"/>
  <c r="BG197" i="3"/>
  <c r="BF197" i="3"/>
  <c r="T197" i="3"/>
  <c r="R197" i="3"/>
  <c r="P197" i="3"/>
  <c r="BI192" i="3"/>
  <c r="BH192" i="3"/>
  <c r="BG192" i="3"/>
  <c r="BF192" i="3"/>
  <c r="T192" i="3"/>
  <c r="R192" i="3"/>
  <c r="P192" i="3"/>
  <c r="BI188" i="3"/>
  <c r="BH188" i="3"/>
  <c r="BG188" i="3"/>
  <c r="BF188" i="3"/>
  <c r="T188" i="3"/>
  <c r="R188" i="3"/>
  <c r="P188" i="3"/>
  <c r="BI184" i="3"/>
  <c r="BH184" i="3"/>
  <c r="BG184" i="3"/>
  <c r="BF184" i="3"/>
  <c r="T184" i="3"/>
  <c r="R184" i="3"/>
  <c r="P184" i="3"/>
  <c r="BI178" i="3"/>
  <c r="BH178" i="3"/>
  <c r="BG178" i="3"/>
  <c r="BF178" i="3"/>
  <c r="T178" i="3"/>
  <c r="R178" i="3"/>
  <c r="P178" i="3"/>
  <c r="BI171" i="3"/>
  <c r="BH171" i="3"/>
  <c r="BG171" i="3"/>
  <c r="BF171" i="3"/>
  <c r="T171" i="3"/>
  <c r="R171" i="3"/>
  <c r="P171" i="3"/>
  <c r="BI168" i="3"/>
  <c r="BH168" i="3"/>
  <c r="BG168" i="3"/>
  <c r="BF168" i="3"/>
  <c r="T168" i="3"/>
  <c r="R168" i="3"/>
  <c r="P168" i="3"/>
  <c r="BI159" i="3"/>
  <c r="BH159" i="3"/>
  <c r="BG159" i="3"/>
  <c r="BF159" i="3"/>
  <c r="T159" i="3"/>
  <c r="R159" i="3"/>
  <c r="P159" i="3"/>
  <c r="BI154" i="3"/>
  <c r="BH154" i="3"/>
  <c r="BG154" i="3"/>
  <c r="BF154" i="3"/>
  <c r="T154" i="3"/>
  <c r="R154" i="3"/>
  <c r="P154" i="3"/>
  <c r="BI151" i="3"/>
  <c r="BH151" i="3"/>
  <c r="BG151" i="3"/>
  <c r="BF151" i="3"/>
  <c r="T151" i="3"/>
  <c r="R151" i="3"/>
  <c r="P151" i="3"/>
  <c r="BI146" i="3"/>
  <c r="BH146" i="3"/>
  <c r="BG146" i="3"/>
  <c r="BF146" i="3"/>
  <c r="T146" i="3"/>
  <c r="R146" i="3"/>
  <c r="P146" i="3"/>
  <c r="BI139" i="3"/>
  <c r="BH139" i="3"/>
  <c r="BG139" i="3"/>
  <c r="BF139" i="3"/>
  <c r="T139" i="3"/>
  <c r="R139" i="3"/>
  <c r="P139" i="3"/>
  <c r="BI133" i="3"/>
  <c r="BH133" i="3"/>
  <c r="BG133" i="3"/>
  <c r="BF133" i="3"/>
  <c r="T133" i="3"/>
  <c r="R133" i="3"/>
  <c r="P133" i="3"/>
  <c r="BI127" i="3"/>
  <c r="BH127" i="3"/>
  <c r="BG127" i="3"/>
  <c r="BF127" i="3"/>
  <c r="T127" i="3"/>
  <c r="R127" i="3"/>
  <c r="P127" i="3"/>
  <c r="J121" i="3"/>
  <c r="J120" i="3"/>
  <c r="F120" i="3"/>
  <c r="F118" i="3"/>
  <c r="E116" i="3"/>
  <c r="J92" i="3"/>
  <c r="J91" i="3"/>
  <c r="F91" i="3"/>
  <c r="F89" i="3"/>
  <c r="E87" i="3"/>
  <c r="J18" i="3"/>
  <c r="E18" i="3"/>
  <c r="F92" i="3"/>
  <c r="J17" i="3"/>
  <c r="J12" i="3"/>
  <c r="J118" i="3" s="1"/>
  <c r="E7" i="3"/>
  <c r="E114" i="3" s="1"/>
  <c r="J37" i="2"/>
  <c r="J36" i="2"/>
  <c r="AY95" i="1"/>
  <c r="J35" i="2"/>
  <c r="AX95" i="1"/>
  <c r="BI582" i="2"/>
  <c r="BH582" i="2"/>
  <c r="BG582" i="2"/>
  <c r="BF582" i="2"/>
  <c r="T582" i="2"/>
  <c r="T581" i="2"/>
  <c r="T580" i="2" s="1"/>
  <c r="R582" i="2"/>
  <c r="R581" i="2" s="1"/>
  <c r="R580" i="2" s="1"/>
  <c r="P582" i="2"/>
  <c r="P581" i="2" s="1"/>
  <c r="P580" i="2" s="1"/>
  <c r="BI577" i="2"/>
  <c r="BH577" i="2"/>
  <c r="BG577" i="2"/>
  <c r="BF577" i="2"/>
  <c r="T577" i="2"/>
  <c r="R577" i="2"/>
  <c r="P577" i="2"/>
  <c r="BI573" i="2"/>
  <c r="BH573" i="2"/>
  <c r="BG573" i="2"/>
  <c r="BF573" i="2"/>
  <c r="T573" i="2"/>
  <c r="R573" i="2"/>
  <c r="P573" i="2"/>
  <c r="BI567" i="2"/>
  <c r="BH567" i="2"/>
  <c r="BG567" i="2"/>
  <c r="BF567" i="2"/>
  <c r="T567" i="2"/>
  <c r="R567" i="2"/>
  <c r="P567" i="2"/>
  <c r="BI563" i="2"/>
  <c r="BH563" i="2"/>
  <c r="BG563" i="2"/>
  <c r="BF563" i="2"/>
  <c r="T563" i="2"/>
  <c r="R563" i="2"/>
  <c r="P563" i="2"/>
  <c r="BI557" i="2"/>
  <c r="BH557" i="2"/>
  <c r="BG557" i="2"/>
  <c r="BF557" i="2"/>
  <c r="T557" i="2"/>
  <c r="R557" i="2"/>
  <c r="P557" i="2"/>
  <c r="BI554" i="2"/>
  <c r="BH554" i="2"/>
  <c r="BG554" i="2"/>
  <c r="BF554" i="2"/>
  <c r="T554" i="2"/>
  <c r="T553" i="2"/>
  <c r="R554" i="2"/>
  <c r="R553" i="2" s="1"/>
  <c r="P554" i="2"/>
  <c r="P553" i="2"/>
  <c r="BI549" i="2"/>
  <c r="BH549" i="2"/>
  <c r="BG549" i="2"/>
  <c r="BF549" i="2"/>
  <c r="T549" i="2"/>
  <c r="T548" i="2" s="1"/>
  <c r="R549" i="2"/>
  <c r="R548" i="2"/>
  <c r="P549" i="2"/>
  <c r="P548" i="2" s="1"/>
  <c r="BI541" i="2"/>
  <c r="BH541" i="2"/>
  <c r="BG541" i="2"/>
  <c r="BF541" i="2"/>
  <c r="T541" i="2"/>
  <c r="R541" i="2"/>
  <c r="P541" i="2"/>
  <c r="BI535" i="2"/>
  <c r="BH535" i="2"/>
  <c r="BG535" i="2"/>
  <c r="BF535" i="2"/>
  <c r="T535" i="2"/>
  <c r="R535" i="2"/>
  <c r="P535" i="2"/>
  <c r="BI530" i="2"/>
  <c r="BH530" i="2"/>
  <c r="BG530" i="2"/>
  <c r="BF530" i="2"/>
  <c r="T530" i="2"/>
  <c r="R530" i="2"/>
  <c r="P530" i="2"/>
  <c r="BI524" i="2"/>
  <c r="BH524" i="2"/>
  <c r="BG524" i="2"/>
  <c r="BF524" i="2"/>
  <c r="T524" i="2"/>
  <c r="R524" i="2"/>
  <c r="P524" i="2"/>
  <c r="BI520" i="2"/>
  <c r="BH520" i="2"/>
  <c r="BG520" i="2"/>
  <c r="BF520" i="2"/>
  <c r="T520" i="2"/>
  <c r="R520" i="2"/>
  <c r="P520" i="2"/>
  <c r="BI517" i="2"/>
  <c r="BH517" i="2"/>
  <c r="BG517" i="2"/>
  <c r="BF517" i="2"/>
  <c r="T517" i="2"/>
  <c r="R517" i="2"/>
  <c r="P517" i="2"/>
  <c r="BI498" i="2"/>
  <c r="BH498" i="2"/>
  <c r="BG498" i="2"/>
  <c r="BF498" i="2"/>
  <c r="T498" i="2"/>
  <c r="R498" i="2"/>
  <c r="P498" i="2"/>
  <c r="BI486" i="2"/>
  <c r="BH486" i="2"/>
  <c r="BG486" i="2"/>
  <c r="BF486" i="2"/>
  <c r="T486" i="2"/>
  <c r="R486" i="2"/>
  <c r="P486" i="2"/>
  <c r="BI476" i="2"/>
  <c r="BH476" i="2"/>
  <c r="BG476" i="2"/>
  <c r="BF476" i="2"/>
  <c r="T476" i="2"/>
  <c r="R476" i="2"/>
  <c r="P476" i="2"/>
  <c r="BI472" i="2"/>
  <c r="BH472" i="2"/>
  <c r="BG472" i="2"/>
  <c r="BF472" i="2"/>
  <c r="T472" i="2"/>
  <c r="R472" i="2"/>
  <c r="P472" i="2"/>
  <c r="BI469" i="2"/>
  <c r="BH469" i="2"/>
  <c r="BG469" i="2"/>
  <c r="BF469" i="2"/>
  <c r="T469" i="2"/>
  <c r="R469" i="2"/>
  <c r="P469" i="2"/>
  <c r="BI464" i="2"/>
  <c r="BH464" i="2"/>
  <c r="BG464" i="2"/>
  <c r="BF464" i="2"/>
  <c r="T464" i="2"/>
  <c r="R464" i="2"/>
  <c r="P464" i="2"/>
  <c r="BI461" i="2"/>
  <c r="BH461" i="2"/>
  <c r="BG461" i="2"/>
  <c r="BF461" i="2"/>
  <c r="T461" i="2"/>
  <c r="R461" i="2"/>
  <c r="P461" i="2"/>
  <c r="BI455" i="2"/>
  <c r="BH455" i="2"/>
  <c r="BG455" i="2"/>
  <c r="BF455" i="2"/>
  <c r="T455" i="2"/>
  <c r="R455" i="2"/>
  <c r="P455" i="2"/>
  <c r="BI450" i="2"/>
  <c r="BH450" i="2"/>
  <c r="BG450" i="2"/>
  <c r="BF450" i="2"/>
  <c r="T450" i="2"/>
  <c r="R450" i="2"/>
  <c r="P450" i="2"/>
  <c r="BI444" i="2"/>
  <c r="BH444" i="2"/>
  <c r="BG444" i="2"/>
  <c r="BF444" i="2"/>
  <c r="T444" i="2"/>
  <c r="R444" i="2"/>
  <c r="P444" i="2"/>
  <c r="BI443" i="2"/>
  <c r="BH443" i="2"/>
  <c r="BG443" i="2"/>
  <c r="BF443" i="2"/>
  <c r="T443" i="2"/>
  <c r="R443" i="2"/>
  <c r="P443" i="2"/>
  <c r="BI440" i="2"/>
  <c r="BH440" i="2"/>
  <c r="BG440" i="2"/>
  <c r="BF440" i="2"/>
  <c r="T440" i="2"/>
  <c r="R440" i="2"/>
  <c r="P440" i="2"/>
  <c r="BI439" i="2"/>
  <c r="BH439" i="2"/>
  <c r="BG439" i="2"/>
  <c r="BF439" i="2"/>
  <c r="T439" i="2"/>
  <c r="R439" i="2"/>
  <c r="P439" i="2"/>
  <c r="BI436" i="2"/>
  <c r="BH436" i="2"/>
  <c r="BG436" i="2"/>
  <c r="BF436" i="2"/>
  <c r="T436" i="2"/>
  <c r="R436" i="2"/>
  <c r="P436" i="2"/>
  <c r="BI431" i="2"/>
  <c r="BH431" i="2"/>
  <c r="BG431" i="2"/>
  <c r="BF431" i="2"/>
  <c r="T431" i="2"/>
  <c r="R431" i="2"/>
  <c r="P431" i="2"/>
  <c r="BI420" i="2"/>
  <c r="BH420" i="2"/>
  <c r="BG420" i="2"/>
  <c r="BF420" i="2"/>
  <c r="T420" i="2"/>
  <c r="R420" i="2"/>
  <c r="P420" i="2"/>
  <c r="BI412" i="2"/>
  <c r="BH412" i="2"/>
  <c r="BG412" i="2"/>
  <c r="BF412" i="2"/>
  <c r="T412" i="2"/>
  <c r="R412" i="2"/>
  <c r="P412" i="2"/>
  <c r="BI404" i="2"/>
  <c r="BH404" i="2"/>
  <c r="BG404" i="2"/>
  <c r="BF404" i="2"/>
  <c r="T404" i="2"/>
  <c r="R404" i="2"/>
  <c r="P404" i="2"/>
  <c r="BI396" i="2"/>
  <c r="BH396" i="2"/>
  <c r="BG396" i="2"/>
  <c r="BF396" i="2"/>
  <c r="T396" i="2"/>
  <c r="R396" i="2"/>
  <c r="P396" i="2"/>
  <c r="BI386" i="2"/>
  <c r="BH386" i="2"/>
  <c r="BG386" i="2"/>
  <c r="BF386" i="2"/>
  <c r="T386" i="2"/>
  <c r="R386" i="2"/>
  <c r="P386" i="2"/>
  <c r="BI384" i="2"/>
  <c r="BH384" i="2"/>
  <c r="BG384" i="2"/>
  <c r="BF384" i="2"/>
  <c r="T384" i="2"/>
  <c r="R384" i="2"/>
  <c r="P384" i="2"/>
  <c r="BI378" i="2"/>
  <c r="BH378" i="2"/>
  <c r="BG378" i="2"/>
  <c r="BF378" i="2"/>
  <c r="T378" i="2"/>
  <c r="R378" i="2"/>
  <c r="P378" i="2"/>
  <c r="BI375" i="2"/>
  <c r="BH375" i="2"/>
  <c r="BG375" i="2"/>
  <c r="BF375" i="2"/>
  <c r="T375" i="2"/>
  <c r="R375" i="2"/>
  <c r="P375" i="2"/>
  <c r="BI366" i="2"/>
  <c r="BH366" i="2"/>
  <c r="BG366" i="2"/>
  <c r="BF366" i="2"/>
  <c r="T366" i="2"/>
  <c r="R366" i="2"/>
  <c r="P366" i="2"/>
  <c r="BI360" i="2"/>
  <c r="BH360" i="2"/>
  <c r="BG360" i="2"/>
  <c r="BF360" i="2"/>
  <c r="T360" i="2"/>
  <c r="R360" i="2"/>
  <c r="P360" i="2"/>
  <c r="BI352" i="2"/>
  <c r="BH352" i="2"/>
  <c r="BG352" i="2"/>
  <c r="BF352" i="2"/>
  <c r="T352" i="2"/>
  <c r="R352" i="2"/>
  <c r="P352" i="2"/>
  <c r="BI348" i="2"/>
  <c r="BH348" i="2"/>
  <c r="BG348" i="2"/>
  <c r="BF348" i="2"/>
  <c r="T348" i="2"/>
  <c r="R348" i="2"/>
  <c r="P348" i="2"/>
  <c r="BI330" i="2"/>
  <c r="BH330" i="2"/>
  <c r="BG330" i="2"/>
  <c r="BF330" i="2"/>
  <c r="T330" i="2"/>
  <c r="R330" i="2"/>
  <c r="P330" i="2"/>
  <c r="BI324" i="2"/>
  <c r="BH324" i="2"/>
  <c r="BG324" i="2"/>
  <c r="BF324" i="2"/>
  <c r="T324" i="2"/>
  <c r="R324" i="2"/>
  <c r="P324" i="2"/>
  <c r="BI319" i="2"/>
  <c r="BH319" i="2"/>
  <c r="BG319" i="2"/>
  <c r="BF319" i="2"/>
  <c r="T319" i="2"/>
  <c r="R319" i="2"/>
  <c r="P319" i="2"/>
  <c r="BI317" i="2"/>
  <c r="BH317" i="2"/>
  <c r="BG317" i="2"/>
  <c r="BF317" i="2"/>
  <c r="T317" i="2"/>
  <c r="R317" i="2"/>
  <c r="P317" i="2"/>
  <c r="BI312" i="2"/>
  <c r="BH312" i="2"/>
  <c r="BG312" i="2"/>
  <c r="BF312" i="2"/>
  <c r="T312" i="2"/>
  <c r="R312" i="2"/>
  <c r="P312" i="2"/>
  <c r="BI307" i="2"/>
  <c r="BH307" i="2"/>
  <c r="BG307" i="2"/>
  <c r="BF307" i="2"/>
  <c r="T307" i="2"/>
  <c r="R307" i="2"/>
  <c r="P307" i="2"/>
  <c r="BI304" i="2"/>
  <c r="BH304" i="2"/>
  <c r="BG304" i="2"/>
  <c r="BF304" i="2"/>
  <c r="T304" i="2"/>
  <c r="R304" i="2"/>
  <c r="P304" i="2"/>
  <c r="BI299" i="2"/>
  <c r="BH299" i="2"/>
  <c r="BG299" i="2"/>
  <c r="BF299" i="2"/>
  <c r="T299" i="2"/>
  <c r="R299" i="2"/>
  <c r="P299" i="2"/>
  <c r="BI294" i="2"/>
  <c r="BH294" i="2"/>
  <c r="BG294" i="2"/>
  <c r="BF294" i="2"/>
  <c r="T294" i="2"/>
  <c r="R294" i="2"/>
  <c r="P294" i="2"/>
  <c r="BI286" i="2"/>
  <c r="BH286" i="2"/>
  <c r="BG286" i="2"/>
  <c r="BF286" i="2"/>
  <c r="T286" i="2"/>
  <c r="R286" i="2"/>
  <c r="P286" i="2"/>
  <c r="BI280" i="2"/>
  <c r="BH280" i="2"/>
  <c r="BG280" i="2"/>
  <c r="BF280" i="2"/>
  <c r="T280" i="2"/>
  <c r="R280" i="2"/>
  <c r="P280" i="2"/>
  <c r="BI272" i="2"/>
  <c r="BH272" i="2"/>
  <c r="BG272" i="2"/>
  <c r="BF272" i="2"/>
  <c r="T272" i="2"/>
  <c r="R272" i="2"/>
  <c r="P272" i="2"/>
  <c r="BI267" i="2"/>
  <c r="BH267" i="2"/>
  <c r="BG267" i="2"/>
  <c r="BF267" i="2"/>
  <c r="T267" i="2"/>
  <c r="R267" i="2"/>
  <c r="P267" i="2"/>
  <c r="BI265" i="2"/>
  <c r="BH265" i="2"/>
  <c r="BG265" i="2"/>
  <c r="BF265" i="2"/>
  <c r="T265" i="2"/>
  <c r="R265" i="2"/>
  <c r="P265" i="2"/>
  <c r="BI261" i="2"/>
  <c r="BH261" i="2"/>
  <c r="BG261" i="2"/>
  <c r="BF261" i="2"/>
  <c r="T261" i="2"/>
  <c r="R261" i="2"/>
  <c r="P261" i="2"/>
  <c r="BI258" i="2"/>
  <c r="BH258" i="2"/>
  <c r="BG258" i="2"/>
  <c r="BF258" i="2"/>
  <c r="T258" i="2"/>
  <c r="R258" i="2"/>
  <c r="P258" i="2"/>
  <c r="BI255" i="2"/>
  <c r="BH255" i="2"/>
  <c r="BG255" i="2"/>
  <c r="BF255" i="2"/>
  <c r="T255" i="2"/>
  <c r="R255" i="2"/>
  <c r="P255" i="2"/>
  <c r="BI252" i="2"/>
  <c r="BH252" i="2"/>
  <c r="BG252" i="2"/>
  <c r="BF252" i="2"/>
  <c r="T252" i="2"/>
  <c r="R252" i="2"/>
  <c r="P252" i="2"/>
  <c r="BI244" i="2"/>
  <c r="BH244" i="2"/>
  <c r="BG244" i="2"/>
  <c r="BF244" i="2"/>
  <c r="T244" i="2"/>
  <c r="R244" i="2"/>
  <c r="P244" i="2"/>
  <c r="BI236" i="2"/>
  <c r="BH236" i="2"/>
  <c r="BG236" i="2"/>
  <c r="BF236" i="2"/>
  <c r="T236" i="2"/>
  <c r="R236" i="2"/>
  <c r="P236" i="2"/>
  <c r="BI234" i="2"/>
  <c r="BH234" i="2"/>
  <c r="BG234" i="2"/>
  <c r="BF234" i="2"/>
  <c r="T234" i="2"/>
  <c r="R234" i="2"/>
  <c r="P234" i="2"/>
  <c r="BI224" i="2"/>
  <c r="BH224" i="2"/>
  <c r="BG224" i="2"/>
  <c r="BF224" i="2"/>
  <c r="T224" i="2"/>
  <c r="R224" i="2"/>
  <c r="P224" i="2"/>
  <c r="BI218" i="2"/>
  <c r="BH218" i="2"/>
  <c r="BG218" i="2"/>
  <c r="BF218" i="2"/>
  <c r="T218" i="2"/>
  <c r="R218" i="2"/>
  <c r="P218" i="2"/>
  <c r="BI208" i="2"/>
  <c r="BH208" i="2"/>
  <c r="BG208" i="2"/>
  <c r="BF208" i="2"/>
  <c r="T208" i="2"/>
  <c r="R208" i="2"/>
  <c r="P208" i="2"/>
  <c r="BI201" i="2"/>
  <c r="BH201" i="2"/>
  <c r="BG201" i="2"/>
  <c r="BF201" i="2"/>
  <c r="T201" i="2"/>
  <c r="R201" i="2"/>
  <c r="P201" i="2"/>
  <c r="BI193" i="2"/>
  <c r="BH193" i="2"/>
  <c r="BG193" i="2"/>
  <c r="BF193" i="2"/>
  <c r="T193" i="2"/>
  <c r="R193" i="2"/>
  <c r="P193" i="2"/>
  <c r="BI186" i="2"/>
  <c r="BH186" i="2"/>
  <c r="BG186" i="2"/>
  <c r="BF186" i="2"/>
  <c r="T186" i="2"/>
  <c r="R186" i="2"/>
  <c r="P186" i="2"/>
  <c r="BI177" i="2"/>
  <c r="BH177" i="2"/>
  <c r="BG177" i="2"/>
  <c r="BF177" i="2"/>
  <c r="T177" i="2"/>
  <c r="R177" i="2"/>
  <c r="P177" i="2"/>
  <c r="BI164" i="2"/>
  <c r="BH164" i="2"/>
  <c r="BG164" i="2"/>
  <c r="BF164" i="2"/>
  <c r="T164" i="2"/>
  <c r="R164" i="2"/>
  <c r="P164" i="2"/>
  <c r="BI152" i="2"/>
  <c r="BH152" i="2"/>
  <c r="BG152" i="2"/>
  <c r="BF152" i="2"/>
  <c r="T152" i="2"/>
  <c r="R152" i="2"/>
  <c r="P152" i="2"/>
  <c r="BI150" i="2"/>
  <c r="F37" i="2" s="1"/>
  <c r="BH150" i="2"/>
  <c r="BG150" i="2"/>
  <c r="BF150" i="2"/>
  <c r="T150" i="2"/>
  <c r="R150" i="2"/>
  <c r="P150" i="2"/>
  <c r="BI145" i="2"/>
  <c r="BH145" i="2"/>
  <c r="F36" i="2" s="1"/>
  <c r="BG145" i="2"/>
  <c r="BF145" i="2"/>
  <c r="T145" i="2"/>
  <c r="R145" i="2"/>
  <c r="P145" i="2"/>
  <c r="BI142" i="2"/>
  <c r="BH142" i="2"/>
  <c r="BG142" i="2"/>
  <c r="F35" i="2" s="1"/>
  <c r="BF142" i="2"/>
  <c r="T142" i="2"/>
  <c r="R142" i="2"/>
  <c r="P142" i="2"/>
  <c r="BI137" i="2"/>
  <c r="BH137" i="2"/>
  <c r="BG137" i="2"/>
  <c r="BF137" i="2"/>
  <c r="F34" i="2" s="1"/>
  <c r="T137" i="2"/>
  <c r="R137" i="2"/>
  <c r="P137" i="2"/>
  <c r="BI132" i="2"/>
  <c r="BH132" i="2"/>
  <c r="BG132" i="2"/>
  <c r="BF132" i="2"/>
  <c r="T132" i="2"/>
  <c r="R132" i="2"/>
  <c r="P132" i="2"/>
  <c r="J126" i="2"/>
  <c r="J125" i="2"/>
  <c r="F125" i="2"/>
  <c r="F123" i="2"/>
  <c r="E121" i="2"/>
  <c r="J92" i="2"/>
  <c r="J91" i="2"/>
  <c r="F91" i="2"/>
  <c r="F89" i="2"/>
  <c r="E87" i="2"/>
  <c r="J18" i="2"/>
  <c r="E18" i="2"/>
  <c r="F126" i="2" s="1"/>
  <c r="J17" i="2"/>
  <c r="J12" i="2"/>
  <c r="J123" i="2" s="1"/>
  <c r="E7" i="2"/>
  <c r="E119" i="2" s="1"/>
  <c r="L90" i="1"/>
  <c r="AM90" i="1"/>
  <c r="AM89" i="1"/>
  <c r="L89" i="1"/>
  <c r="AM87" i="1"/>
  <c r="L87" i="1"/>
  <c r="L85" i="1"/>
  <c r="L84" i="1"/>
  <c r="J201" i="2"/>
  <c r="J164" i="2"/>
  <c r="J145" i="2"/>
  <c r="J188" i="3"/>
  <c r="J168" i="3"/>
  <c r="BK168" i="3"/>
  <c r="BK221" i="3"/>
  <c r="J192" i="3"/>
  <c r="BK142" i="4"/>
  <c r="BK132" i="4"/>
  <c r="BK125" i="4"/>
  <c r="J476" i="2"/>
  <c r="J464" i="2"/>
  <c r="BK455" i="2"/>
  <c r="BK450" i="2"/>
  <c r="J444" i="2"/>
  <c r="BK440" i="2"/>
  <c r="J439" i="2"/>
  <c r="BK431" i="2"/>
  <c r="BK412" i="2"/>
  <c r="J404" i="2"/>
  <c r="BK386" i="2"/>
  <c r="BK378" i="2"/>
  <c r="BK375" i="2"/>
  <c r="J366" i="2"/>
  <c r="BK352" i="2"/>
  <c r="J348" i="2"/>
  <c r="BK324" i="2"/>
  <c r="BK319" i="2"/>
  <c r="J317" i="2"/>
  <c r="J312" i="2"/>
  <c r="BK304" i="2"/>
  <c r="J299" i="2"/>
  <c r="BK286" i="2"/>
  <c r="J280" i="2"/>
  <c r="BK267" i="2"/>
  <c r="J261" i="2"/>
  <c r="BK255" i="2"/>
  <c r="BK252" i="2"/>
  <c r="BK234" i="2"/>
  <c r="J224" i="2"/>
  <c r="J177" i="2"/>
  <c r="BK145" i="2"/>
  <c r="AS94" i="1"/>
  <c r="J197" i="3"/>
  <c r="BK146" i="3"/>
  <c r="BK228" i="3"/>
  <c r="BK127" i="3"/>
  <c r="BK159" i="3"/>
  <c r="BK136" i="4"/>
  <c r="BK138" i="4"/>
  <c r="BK134" i="4"/>
  <c r="BK236" i="2"/>
  <c r="BK218" i="2"/>
  <c r="BK186" i="2"/>
  <c r="J142" i="2"/>
  <c r="J233" i="3"/>
  <c r="J146" i="3"/>
  <c r="J154" i="3"/>
  <c r="J206" i="3"/>
  <c r="BK192" i="3"/>
  <c r="J201" i="3"/>
  <c r="J128" i="4"/>
  <c r="BK147" i="4"/>
  <c r="J208" i="2"/>
  <c r="BK164" i="2"/>
  <c r="BK137" i="2"/>
  <c r="J214" i="3"/>
  <c r="J221" i="3"/>
  <c r="BK224" i="3"/>
  <c r="BK154" i="3"/>
  <c r="BK197" i="3"/>
  <c r="BK206" i="3"/>
  <c r="J132" i="4"/>
  <c r="J144" i="4"/>
  <c r="BK201" i="2"/>
  <c r="BK177" i="2"/>
  <c r="J150" i="2"/>
  <c r="BK132" i="2"/>
  <c r="J159" i="3"/>
  <c r="J178" i="3"/>
  <c r="BK188" i="3"/>
  <c r="J239" i="3"/>
  <c r="BK233" i="3"/>
  <c r="BK139" i="3"/>
  <c r="J125" i="4"/>
  <c r="BK128" i="4"/>
  <c r="J138" i="4"/>
  <c r="J577" i="2"/>
  <c r="BK567" i="2"/>
  <c r="BK563" i="2"/>
  <c r="BK557" i="2"/>
  <c r="BK554" i="2"/>
  <c r="BK549" i="2"/>
  <c r="BK541" i="2"/>
  <c r="BK535" i="2"/>
  <c r="BK530" i="2"/>
  <c r="BK524" i="2"/>
  <c r="BK520" i="2"/>
  <c r="BK517" i="2"/>
  <c r="BK498" i="2"/>
  <c r="BK486" i="2"/>
  <c r="BK476" i="2"/>
  <c r="J472" i="2"/>
  <c r="J469" i="2"/>
  <c r="J461" i="2"/>
  <c r="J450" i="2"/>
  <c r="BK443" i="2"/>
  <c r="J440" i="2"/>
  <c r="BK436" i="2"/>
  <c r="J431" i="2"/>
  <c r="J420" i="2"/>
  <c r="BK404" i="2"/>
  <c r="J396" i="2"/>
  <c r="BK384" i="2"/>
  <c r="J378" i="2"/>
  <c r="J375" i="2"/>
  <c r="BK360" i="2"/>
  <c r="J352" i="2"/>
  <c r="BK330" i="2"/>
  <c r="J324" i="2"/>
  <c r="BK317" i="2"/>
  <c r="BK307" i="2"/>
  <c r="J304" i="2"/>
  <c r="BK294" i="2"/>
  <c r="J286" i="2"/>
  <c r="J272" i="2"/>
  <c r="BK265" i="2"/>
  <c r="BK261" i="2"/>
  <c r="J258" i="2"/>
  <c r="J244" i="2"/>
  <c r="J234" i="2"/>
  <c r="J218" i="2"/>
  <c r="J193" i="2"/>
  <c r="BK150" i="2"/>
  <c r="J132" i="2"/>
  <c r="J204" i="3"/>
  <c r="BK208" i="3"/>
  <c r="J151" i="3"/>
  <c r="J184" i="3"/>
  <c r="BK214" i="3"/>
  <c r="BK171" i="3"/>
  <c r="BK184" i="3"/>
  <c r="BK140" i="4"/>
  <c r="J142" i="4"/>
  <c r="BK144" i="4"/>
  <c r="J255" i="2"/>
  <c r="J252" i="2"/>
  <c r="J236" i="2"/>
  <c r="BK208" i="2"/>
  <c r="J186" i="2"/>
  <c r="J152" i="2"/>
  <c r="J137" i="2"/>
  <c r="J208" i="3"/>
  <c r="BK204" i="3"/>
  <c r="J139" i="3"/>
  <c r="BK178" i="3"/>
  <c r="BK151" i="3"/>
  <c r="J133" i="3"/>
  <c r="J147" i="4"/>
  <c r="J134" i="4"/>
  <c r="BK582" i="2"/>
  <c r="J582" i="2"/>
  <c r="BK577" i="2"/>
  <c r="BK573" i="2"/>
  <c r="J573" i="2"/>
  <c r="J567" i="2"/>
  <c r="J563" i="2"/>
  <c r="J557" i="2"/>
  <c r="J554" i="2"/>
  <c r="J549" i="2"/>
  <c r="J541" i="2"/>
  <c r="J535" i="2"/>
  <c r="J530" i="2"/>
  <c r="J524" i="2"/>
  <c r="J520" i="2"/>
  <c r="J517" i="2"/>
  <c r="J498" i="2"/>
  <c r="J486" i="2"/>
  <c r="BK472" i="2"/>
  <c r="BK469" i="2"/>
  <c r="BK464" i="2"/>
  <c r="BK461" i="2"/>
  <c r="J455" i="2"/>
  <c r="BK444" i="2"/>
  <c r="J443" i="2"/>
  <c r="BK439" i="2"/>
  <c r="J436" i="2"/>
  <c r="BK420" i="2"/>
  <c r="J412" i="2"/>
  <c r="BK396" i="2"/>
  <c r="J386" i="2"/>
  <c r="J384" i="2"/>
  <c r="BK366" i="2"/>
  <c r="J360" i="2"/>
  <c r="BK348" i="2"/>
  <c r="J330" i="2"/>
  <c r="J319" i="2"/>
  <c r="BK312" i="2"/>
  <c r="J307" i="2"/>
  <c r="BK299" i="2"/>
  <c r="J294" i="2"/>
  <c r="BK280" i="2"/>
  <c r="BK272" i="2"/>
  <c r="J267" i="2"/>
  <c r="J265" i="2"/>
  <c r="BK258" i="2"/>
  <c r="BK244" i="2"/>
  <c r="BK224" i="2"/>
  <c r="BK193" i="2"/>
  <c r="BK152" i="2"/>
  <c r="BK142" i="2"/>
  <c r="J224" i="3"/>
  <c r="J127" i="3"/>
  <c r="J171" i="3"/>
  <c r="BK201" i="3"/>
  <c r="J228" i="3"/>
  <c r="BK133" i="3"/>
  <c r="BK239" i="3"/>
  <c r="J136" i="4"/>
  <c r="J140" i="4"/>
  <c r="J131" i="4"/>
  <c r="BK131" i="4"/>
  <c r="J34" i="2" l="1"/>
  <c r="BK264" i="2"/>
  <c r="J264" i="2"/>
  <c r="J99" i="2"/>
  <c r="BK430" i="2"/>
  <c r="J430" i="2" s="1"/>
  <c r="J102" i="2" s="1"/>
  <c r="BK131" i="2"/>
  <c r="J131" i="2" s="1"/>
  <c r="J98" i="2" s="1"/>
  <c r="R318" i="2"/>
  <c r="P385" i="2"/>
  <c r="R516" i="2"/>
  <c r="P170" i="3"/>
  <c r="BK200" i="3"/>
  <c r="J200" i="3" s="1"/>
  <c r="J101" i="3" s="1"/>
  <c r="T220" i="3"/>
  <c r="BK130" i="4"/>
  <c r="J130" i="4"/>
  <c r="J100" i="4"/>
  <c r="P131" i="2"/>
  <c r="T318" i="2"/>
  <c r="R385" i="2"/>
  <c r="T516" i="2"/>
  <c r="BK183" i="3"/>
  <c r="J183" i="3" s="1"/>
  <c r="J100" i="3" s="1"/>
  <c r="T200" i="3"/>
  <c r="R264" i="2"/>
  <c r="P430" i="2"/>
  <c r="T556" i="2"/>
  <c r="T552" i="2"/>
  <c r="BK126" i="3"/>
  <c r="J126" i="3" s="1"/>
  <c r="J98" i="3" s="1"/>
  <c r="R170" i="3"/>
  <c r="P200" i="3"/>
  <c r="R130" i="4"/>
  <c r="R123" i="4" s="1"/>
  <c r="R122" i="4" s="1"/>
  <c r="T131" i="2"/>
  <c r="P318" i="2"/>
  <c r="T385" i="2"/>
  <c r="P516" i="2"/>
  <c r="BK170" i="3"/>
  <c r="J170" i="3"/>
  <c r="J99" i="3" s="1"/>
  <c r="T183" i="3"/>
  <c r="R220" i="3"/>
  <c r="R125" i="3" s="1"/>
  <c r="R124" i="3" s="1"/>
  <c r="T130" i="4"/>
  <c r="T123" i="4"/>
  <c r="T122" i="4" s="1"/>
  <c r="P264" i="2"/>
  <c r="R430" i="2"/>
  <c r="P556" i="2"/>
  <c r="P552" i="2"/>
  <c r="P126" i="3"/>
  <c r="T170" i="3"/>
  <c r="R200" i="3"/>
  <c r="T264" i="2"/>
  <c r="T430" i="2"/>
  <c r="R556" i="2"/>
  <c r="R552" i="2" s="1"/>
  <c r="T126" i="3"/>
  <c r="T125" i="3"/>
  <c r="T124" i="3" s="1"/>
  <c r="P183" i="3"/>
  <c r="P220" i="3"/>
  <c r="R131" i="2"/>
  <c r="R130" i="2"/>
  <c r="R129" i="2" s="1"/>
  <c r="BK318" i="2"/>
  <c r="J318" i="2"/>
  <c r="J100" i="2" s="1"/>
  <c r="BK385" i="2"/>
  <c r="J385" i="2" s="1"/>
  <c r="J101" i="2" s="1"/>
  <c r="BK516" i="2"/>
  <c r="J516" i="2" s="1"/>
  <c r="J103" i="2" s="1"/>
  <c r="BK556" i="2"/>
  <c r="J556" i="2" s="1"/>
  <c r="J107" i="2" s="1"/>
  <c r="R126" i="3"/>
  <c r="R183" i="3"/>
  <c r="BK220" i="3"/>
  <c r="J220" i="3"/>
  <c r="J103" i="3" s="1"/>
  <c r="P130" i="4"/>
  <c r="P123" i="4"/>
  <c r="P122" i="4"/>
  <c r="AU97" i="1"/>
  <c r="BK548" i="2"/>
  <c r="J548" i="2"/>
  <c r="J104" i="2"/>
  <c r="BK553" i="2"/>
  <c r="J553" i="2"/>
  <c r="J106" i="2"/>
  <c r="BK127" i="4"/>
  <c r="J127" i="4"/>
  <c r="J99" i="4" s="1"/>
  <c r="BK213" i="3"/>
  <c r="J213" i="3"/>
  <c r="J102" i="3" s="1"/>
  <c r="BK238" i="3"/>
  <c r="J238" i="3"/>
  <c r="J104" i="3"/>
  <c r="BK581" i="2"/>
  <c r="J581" i="2" s="1"/>
  <c r="J109" i="2" s="1"/>
  <c r="BK124" i="4"/>
  <c r="J124" i="4" s="1"/>
  <c r="J98" i="4" s="1"/>
  <c r="BK143" i="4"/>
  <c r="J143" i="4"/>
  <c r="J101" i="4"/>
  <c r="BK146" i="4"/>
  <c r="J146" i="4"/>
  <c r="J102" i="4"/>
  <c r="F119" i="4"/>
  <c r="BE147" i="4"/>
  <c r="J89" i="4"/>
  <c r="BE131" i="4"/>
  <c r="BE136" i="4"/>
  <c r="BE140" i="4"/>
  <c r="E112" i="4"/>
  <c r="BE125" i="4"/>
  <c r="BE142" i="4"/>
  <c r="BE128" i="4"/>
  <c r="BE134" i="4"/>
  <c r="BE132" i="4"/>
  <c r="BE138" i="4"/>
  <c r="BE144" i="4"/>
  <c r="F121" i="3"/>
  <c r="BE127" i="3"/>
  <c r="BE151" i="3"/>
  <c r="BE154" i="3"/>
  <c r="BE197" i="3"/>
  <c r="BE204" i="3"/>
  <c r="E85" i="3"/>
  <c r="BE133" i="3"/>
  <c r="BE168" i="3"/>
  <c r="BE184" i="3"/>
  <c r="BE188" i="3"/>
  <c r="BE224" i="3"/>
  <c r="BE233" i="3"/>
  <c r="J89" i="3"/>
  <c r="BE171" i="3"/>
  <c r="BE208" i="3"/>
  <c r="BE139" i="3"/>
  <c r="BE159" i="3"/>
  <c r="BE192" i="3"/>
  <c r="BE146" i="3"/>
  <c r="BE201" i="3"/>
  <c r="BE206" i="3"/>
  <c r="BE214" i="3"/>
  <c r="BE228" i="3"/>
  <c r="BE239" i="3"/>
  <c r="BE178" i="3"/>
  <c r="BE221" i="3"/>
  <c r="E85" i="2"/>
  <c r="J89" i="2"/>
  <c r="F92" i="2"/>
  <c r="BE132" i="2"/>
  <c r="BE137" i="2"/>
  <c r="BE142" i="2"/>
  <c r="BE145" i="2"/>
  <c r="BE150" i="2"/>
  <c r="BE152" i="2"/>
  <c r="BE164" i="2"/>
  <c r="BE177" i="2"/>
  <c r="BE186" i="2"/>
  <c r="BE193" i="2"/>
  <c r="BE201" i="2"/>
  <c r="BE208" i="2"/>
  <c r="BE218" i="2"/>
  <c r="BE224" i="2"/>
  <c r="BE234" i="2"/>
  <c r="BE236" i="2"/>
  <c r="BE244" i="2"/>
  <c r="BE252" i="2"/>
  <c r="BE255" i="2"/>
  <c r="BE258" i="2"/>
  <c r="BE261" i="2"/>
  <c r="BE265" i="2"/>
  <c r="BE267" i="2"/>
  <c r="BE272" i="2"/>
  <c r="BE280" i="2"/>
  <c r="BE286" i="2"/>
  <c r="BE294" i="2"/>
  <c r="BE299" i="2"/>
  <c r="BE304" i="2"/>
  <c r="BE307" i="2"/>
  <c r="BE312" i="2"/>
  <c r="BE317" i="2"/>
  <c r="BE319" i="2"/>
  <c r="BE324" i="2"/>
  <c r="BE330" i="2"/>
  <c r="BE348" i="2"/>
  <c r="BE352" i="2"/>
  <c r="BE360" i="2"/>
  <c r="BE366" i="2"/>
  <c r="BE375" i="2"/>
  <c r="BE378" i="2"/>
  <c r="BE384" i="2"/>
  <c r="BE386" i="2"/>
  <c r="BE396" i="2"/>
  <c r="BE404" i="2"/>
  <c r="BE412" i="2"/>
  <c r="BE420" i="2"/>
  <c r="BE431" i="2"/>
  <c r="BE436" i="2"/>
  <c r="BE439" i="2"/>
  <c r="BE440" i="2"/>
  <c r="BE443" i="2"/>
  <c r="BE444" i="2"/>
  <c r="BE450" i="2"/>
  <c r="BE455" i="2"/>
  <c r="BE461" i="2"/>
  <c r="BE464" i="2"/>
  <c r="BE469" i="2"/>
  <c r="BE472" i="2"/>
  <c r="BE476" i="2"/>
  <c r="BE486" i="2"/>
  <c r="BE498" i="2"/>
  <c r="BE517" i="2"/>
  <c r="BE520" i="2"/>
  <c r="BE524" i="2"/>
  <c r="BE530" i="2"/>
  <c r="BE535" i="2"/>
  <c r="BE541" i="2"/>
  <c r="BE549" i="2"/>
  <c r="BE554" i="2"/>
  <c r="BE557" i="2"/>
  <c r="BE563" i="2"/>
  <c r="BE567" i="2"/>
  <c r="BE573" i="2"/>
  <c r="BE577" i="2"/>
  <c r="BE582" i="2"/>
  <c r="BA95" i="1"/>
  <c r="BC95" i="1"/>
  <c r="BB95" i="1"/>
  <c r="AW95" i="1"/>
  <c r="BD95" i="1"/>
  <c r="F36" i="4"/>
  <c r="BC97" i="1"/>
  <c r="F34" i="4"/>
  <c r="BA97" i="1" s="1"/>
  <c r="F34" i="3"/>
  <c r="BA96" i="1"/>
  <c r="F37" i="4"/>
  <c r="BD97" i="1"/>
  <c r="J34" i="4"/>
  <c r="AW97" i="1"/>
  <c r="F35" i="4"/>
  <c r="BB97" i="1" s="1"/>
  <c r="F36" i="3"/>
  <c r="BC96" i="1"/>
  <c r="J34" i="3"/>
  <c r="AW96" i="1" s="1"/>
  <c r="F35" i="3"/>
  <c r="BB96" i="1"/>
  <c r="F37" i="3"/>
  <c r="BD96" i="1" s="1"/>
  <c r="BK125" i="3" l="1"/>
  <c r="J125" i="3" s="1"/>
  <c r="J97" i="3" s="1"/>
  <c r="P125" i="3"/>
  <c r="P124" i="3"/>
  <c r="AU96" i="1"/>
  <c r="P130" i="2"/>
  <c r="P129" i="2" s="1"/>
  <c r="AU95" i="1" s="1"/>
  <c r="T130" i="2"/>
  <c r="T129" i="2" s="1"/>
  <c r="BK130" i="2"/>
  <c r="J130" i="2"/>
  <c r="J97" i="2"/>
  <c r="BK580" i="2"/>
  <c r="J580" i="2" s="1"/>
  <c r="J108" i="2" s="1"/>
  <c r="BK123" i="4"/>
  <c r="J123" i="4" s="1"/>
  <c r="J97" i="4" s="1"/>
  <c r="BK552" i="2"/>
  <c r="J552" i="2"/>
  <c r="J105" i="2"/>
  <c r="BK124" i="3"/>
  <c r="J124" i="3"/>
  <c r="J96" i="3"/>
  <c r="F33" i="3"/>
  <c r="AZ96" i="1"/>
  <c r="F33" i="2"/>
  <c r="AZ95" i="1" s="1"/>
  <c r="J33" i="3"/>
  <c r="AV96" i="1" s="1"/>
  <c r="AT96" i="1" s="1"/>
  <c r="J33" i="2"/>
  <c r="AV95" i="1" s="1"/>
  <c r="AT95" i="1" s="1"/>
  <c r="BC94" i="1"/>
  <c r="W32" i="1"/>
  <c r="BA94" i="1"/>
  <c r="W30" i="1" s="1"/>
  <c r="BD94" i="1"/>
  <c r="W33" i="1"/>
  <c r="F33" i="4"/>
  <c r="AZ97" i="1"/>
  <c r="BB94" i="1"/>
  <c r="W31" i="1"/>
  <c r="J33" i="4"/>
  <c r="AV97" i="1" s="1"/>
  <c r="AT97" i="1" s="1"/>
  <c r="BK129" i="2" l="1"/>
  <c r="J129" i="2"/>
  <c r="J96" i="2"/>
  <c r="BK122" i="4"/>
  <c r="J122" i="4"/>
  <c r="J96" i="4"/>
  <c r="AU94" i="1"/>
  <c r="AY94" i="1"/>
  <c r="AX94" i="1"/>
  <c r="J30" i="3"/>
  <c r="AG96" i="1"/>
  <c r="AW94" i="1"/>
  <c r="AK30" i="1"/>
  <c r="AZ94" i="1"/>
  <c r="W29" i="1"/>
  <c r="J39" i="3" l="1"/>
  <c r="AN96" i="1"/>
  <c r="J30" i="4"/>
  <c r="AG97" i="1"/>
  <c r="J30" i="2"/>
  <c r="AG95" i="1"/>
  <c r="AN95" i="1"/>
  <c r="AV94" i="1"/>
  <c r="AK29" i="1" s="1"/>
  <c r="J39" i="4" l="1"/>
  <c r="J39" i="2"/>
  <c r="AN97" i="1"/>
  <c r="AG94" i="1"/>
  <c r="AK26" i="1"/>
  <c r="AK35" i="1"/>
  <c r="AT94" i="1"/>
  <c r="AN94" i="1" s="1"/>
</calcChain>
</file>

<file path=xl/sharedStrings.xml><?xml version="1.0" encoding="utf-8"?>
<sst xmlns="http://schemas.openxmlformats.org/spreadsheetml/2006/main" count="5626" uniqueCount="885">
  <si>
    <t>Export Komplet</t>
  </si>
  <si>
    <t/>
  </si>
  <si>
    <t>2.0</t>
  </si>
  <si>
    <t>ZAMOK</t>
  </si>
  <si>
    <t>False</t>
  </si>
  <si>
    <t>{da397c15-f135-4dad-8315-7f82af763d72}</t>
  </si>
  <si>
    <t>0,01</t>
  </si>
  <si>
    <t>21</t>
  </si>
  <si>
    <t>15</t>
  </si>
  <si>
    <t>REKAPITULACE STAVBY</t>
  </si>
  <si>
    <t>v ---  níže se nacházejí doplnkové a pomocné údaje k sestavám  --- v</t>
  </si>
  <si>
    <t>Návod na vyplnění</t>
  </si>
  <si>
    <t>0,001</t>
  </si>
  <si>
    <t>Kód:</t>
  </si>
  <si>
    <t>JE-620/01-R2023</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</si>
  <si>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</si>
  <si>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</si>
  <si>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Odbahnění a oprava nádrže Klapý - revize 04/2023</t>
  </si>
  <si>
    <t>KSO:</t>
  </si>
  <si>
    <t>CC-CZ:</t>
  </si>
  <si>
    <t>Místo:</t>
  </si>
  <si>
    <t>Klapý</t>
  </si>
  <si>
    <t>Datum:</t>
  </si>
  <si>
    <t>3. 4. 2023</t>
  </si>
  <si>
    <t>Zadavatel:</t>
  </si>
  <si>
    <t>IČ:</t>
  </si>
  <si>
    <t>00263796</t>
  </si>
  <si>
    <t>Obec Klapý</t>
  </si>
  <si>
    <t>DIČ:</t>
  </si>
  <si>
    <t>Uchazeč:</t>
  </si>
  <si>
    <t>Vyplň údaj</t>
  </si>
  <si>
    <t>Projektant:</t>
  </si>
  <si>
    <t>42474248</t>
  </si>
  <si>
    <t>Ing. Michal Jeřábek – INDORS</t>
  </si>
  <si>
    <t>True</t>
  </si>
  <si>
    <t>Zpracovatel:</t>
  </si>
  <si>
    <t>87710251</t>
  </si>
  <si>
    <t>Ing. Petr Jarkovský</t>
  </si>
  <si>
    <t>Poznámka:</t>
  </si>
  <si>
    <t>Soupis prací je sestaven s využitím položek Cenové soustavy ÚRS.Cenové a technické podmínky položek Cenové soustavy ÚRS, které nejsou uvedeny v soupisu prací (informace z tzv.úvodních katalogů) jsou neomezeně dálkově k dispozici na www.cs-urs.cz. Položky soupisu prací, které nemají ve sloupci ,,Cenová soustava" uveden žádný údaj, nepochází z Cenové soustavy ÚRS._x000D_
Výkaz výměr nemusí být úplný, ani vyčerpávající. Pokud Zhotovilel shledá nezbytně nutným doplnit další položky do výkazu výměr, pak lze tak učinit pouze se souhlasem zástupce Objednatele - na tuto skutečnost pak Zhotovitel přehledně upozorní v průvodním dopise k nabídce. Upozorňujeme, že nabídku lze odpovědně zpracovat pouze na základě kompletní dokumentace, tzn. průvodní a souhrnné části dokumentace, příslušné textové a výkresové části, výkazů výměr. Tento dokument byl vytvořen z výkresové a textové dokumentace projektu.</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</si>
  <si>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</si>
  <si>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</si>
  <si>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</si>
  <si>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</si>
  <si>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</si>
  <si>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</si>
  <si>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</si>
  <si>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</si>
  <si>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</si>
  <si>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</si>
  <si>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</si>
  <si>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</si>
  <si>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</si>
  <si>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</si>
  <si>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</si>
  <si>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</si>
  <si>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</si>
  <si>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</si>
  <si>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</si>
  <si>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</si>
  <si>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</si>
  <si>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</si>
  <si>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</si>
  <si>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</si>
  <si>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</si>
  <si>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</si>
  <si>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</si>
  <si>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</si>
  <si>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</si>
  <si>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</si>
  <si>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</si>
  <si>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</si>
  <si>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</si>
  <si>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</si>
  <si>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</si>
  <si>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</si>
  <si>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</si>
  <si>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</si>
  <si>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</si>
  <si>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</si>
  <si>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</si>
  <si>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</si>
  <si>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</si>
  <si>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</si>
  <si>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</si>
  <si>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1</t>
  </si>
  <si>
    <t>Odbahnění a oprava nádrže Klapý</t>
  </si>
  <si>
    <t>STA</t>
  </si>
  <si>
    <t>{2ea12dc1-1346-4f31-a80a-ceedf2efc55d}</t>
  </si>
  <si>
    <t>2</t>
  </si>
  <si>
    <t>Dešťová kanalizace</t>
  </si>
  <si>
    <t>{29b8cfe0-b79a-4e44-9bf0-b71732a4ec3f}</t>
  </si>
  <si>
    <t>3</t>
  </si>
  <si>
    <t>Vedlejší a ostatní náklady</t>
  </si>
  <si>
    <t>{959b1b73-12fd-42ea-a6a3-39f8eccacb9a}</t>
  </si>
  <si>
    <t>KRYCÍ LIST SOUPISU PRACÍ</t>
  </si>
  <si>
    <t>Objekt:</t>
  </si>
  <si>
    <t>1 - Odbahnění a oprava nádrže Klapý</t>
  </si>
  <si>
    <t>Soupis prací je sestaven s využitím položek Cenové soustavy ÚRS.Cenové a technické podmínky položek Cenové soustavy ÚRS, které nejsou uvedeny v soupisu prací (informace z tzv.úvodních katalogů) jsou neomezeně dálkově k dispozici na www.cs-urs.cz. Položky soupisu prací, které nemají ve sloupci ,,Cenová soustava" uveden žádný údaj, nepochází z Cenové soustavy ÚRS. Výkaz výměr nemusí být úplný, ani vyčerpávající. Pokud Zhotovilel shledá nezbytně nutným doplnit další položky do výkazu výměr, pak lze tak učinit pouze se souhlasem zástupce Objednatele - na tuto skutečnost pak Zhotovitel přehledně upozorní v průvodním dopise k nabídce. Upozorňujeme, že nabídku lze odpovědně zpracovat pouze na základě kompletní dokumentace, tzn. průvodní a souhrnné části dokumentace, příslušné textové a výkresové části, výkazů výměr. Tento dokument byl vytvořen z výkresové a textové dokumentace projektu.</t>
  </si>
  <si>
    <t>REKAPITULACE ČLENĚNÍ SOUPISU PRACÍ</t>
  </si>
  <si>
    <t>Kód dílu - Popis</t>
  </si>
  <si>
    <t>Cena celkem [CZK]</t>
  </si>
  <si>
    <t>Náklady ze soupisu prací</t>
  </si>
  <si>
    <t>-1</t>
  </si>
  <si>
    <t>HSV - Práce a dodávky HSV</t>
  </si>
  <si>
    <t xml:space="preserve">    1 - Zemní práce</t>
  </si>
  <si>
    <t xml:space="preserve">    2 - Zakládání</t>
  </si>
  <si>
    <t xml:space="preserve">    3 - Svislé a kompletní konstrukce</t>
  </si>
  <si>
    <t xml:space="preserve">    4 - Vodorovné konstrukce</t>
  </si>
  <si>
    <t xml:space="preserve">    9 - Ostatní konstrukce a práce, bourání</t>
  </si>
  <si>
    <t xml:space="preserve">    997 - Přesun sutě</t>
  </si>
  <si>
    <t xml:space="preserve">    998 - Přesun hmot</t>
  </si>
  <si>
    <t>PSV - Práce a dodávky PSV</t>
  </si>
  <si>
    <t xml:space="preserve">    724 - Zdravotechnika - strojní vybavení</t>
  </si>
  <si>
    <t xml:space="preserve">    767 - Konstrukce zámečnické</t>
  </si>
  <si>
    <t>M - Práce a dodávky M</t>
  </si>
  <si>
    <t xml:space="preserve">    23-M - Montáže potrubí</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</si>
  <si>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</si>
  <si>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</si>
  <si>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</si>
  <si>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</si>
  <si>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</si>
  <si>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</si>
  <si>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</si>
  <si>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</si>
  <si>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</si>
  <si>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</si>
  <si>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</si>
  <si>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</si>
  <si>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</si>
  <si>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</si>
  <si>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</si>
  <si>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</si>
  <si>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</si>
  <si>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</si>
  <si>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111111312</t>
  </si>
  <si>
    <t>Odstranění ruderálního porostu do 100 m2 naložení a odvoz do 20 km ve svahu přes 1:5 do 1:2</t>
  </si>
  <si>
    <t>m2</t>
  </si>
  <si>
    <t>CS ÚRS 2023 01</t>
  </si>
  <si>
    <t>4</t>
  </si>
  <si>
    <t>1863513326</t>
  </si>
  <si>
    <t>Online PSC</t>
  </si>
  <si>
    <t>https://podminky.urs.cz/item/CS_URS_2023_01/111111312</t>
  </si>
  <si>
    <t>PSC</t>
  </si>
  <si>
    <t xml:space="preserve">Poznámka k souboru cen:_x000D_
1. V cenách jsou započteny i náklady na mechanické naložení shrabu s odvozem do 20 km a jejich následným složením. 2. V cenách nejsou započteny náklady na uložení shrabu na skládku. 3. Ceny jsou určeny pro odstranění souvislého bylinného porostu: a) neupraveném terénu, b) upravených, ale neudržovaných plochách popř. upravovaných nejvýše 1x za vegetační období. Další odstranění ve stejném vegetačním období se oceňuje příslušnými cenami části C02 souboru cen 111 15-1 Pokosení trávníku nebo cenami části A02 souboru cen 184 80-26 Chemické odplevelení po založení kultury. 4. V položkách jsou započteny pouze náklady na odstranění nadzemní části porostu. 5. V cenách o sklonu svahu přes 1:1 jsou uvažovány podmínky pro svahy běžně schůdné; bez použití lezeckých technik. V případě použití lezeckých technik se tyto náklady oceňují individuálně. </t>
  </si>
  <si>
    <t>VV</t>
  </si>
  <si>
    <t>255,000*5,000</t>
  </si>
  <si>
    <t>Součet</t>
  </si>
  <si>
    <t>111111313</t>
  </si>
  <si>
    <t>Odstranění ruderálního porostu do 100 m2 naložení a odvoz do 20 km ve svahu přes 1:2 do 1:1</t>
  </si>
  <si>
    <t>-2041141224</t>
  </si>
  <si>
    <t>https://podminky.urs.cz/item/CS_URS_2023_01/111111313</t>
  </si>
  <si>
    <t>190,000*5,000</t>
  </si>
  <si>
    <t>112201114</t>
  </si>
  <si>
    <t>Odstranění pařezů D přes 0,4 do 0,5 m v rovině a svahu do 1:5 s odklizením do 20 m a zasypáním jámy</t>
  </si>
  <si>
    <t>kus</t>
  </si>
  <si>
    <t>-94574231</t>
  </si>
  <si>
    <t>https://podminky.urs.cz/item/CS_URS_2023_01/112201114</t>
  </si>
  <si>
    <t xml:space="preserve">Poznámka k souboru cen:_x000D_
1. V cenách jsou započteny i náklady na odstranění náběhových kořenů, odklizení získaného dřeva na vzdálenost do 20 m, jeho složení na hromady nebo naložení na dopravní prostředek, zasypání jámy, doplnění zeminy, zhutnění a úprava terénu. 2. Ceny jsou určeny jen pro pěstební zásahy a rekonstrukce v sadovnických a krajinářských úpravách. 3. Průměr pařezu se měří v místě řezu kmene na základě dvojího na sebe kolmého měření a následného zprůměrování naměřených hodnot nejčastěji ve výšce 0,15 m. V případě přítomnosti výrazných kořenových náběhů je měření prováděno nad nimi nejčastěji v rozmezí 0,15-0,45 m nad povrchem stávajícího terénu. 4. V cenách nejsou započteny náklady na: a) dodání zeminy, b) odvoz a uložení biologického odpadu na skládku. 5. Pařezy o průměru kmene na řezné ploše větší než 1500 mm se oceňují individuálně. 6. V cenách jsou započteny náklady na odstranění pařezu vykopáním, vytrháním, frézováním či jinou technologií s odstraněním náběhových kořenů. </t>
  </si>
  <si>
    <t>113151111</t>
  </si>
  <si>
    <t>Rozebrání zpevněných ploch ze silničních dílců</t>
  </si>
  <si>
    <t>1319275224</t>
  </si>
  <si>
    <t>https://podminky.urs.cz/item/CS_URS_2023_01/113151111</t>
  </si>
  <si>
    <t xml:space="preserve">Poznámka k souboru cen:_x000D_
1. Cena je určena pro rozebírání silničních panelů jakýchkoliv rozměrů kladených do lože z kameniva včetně odstranění lože. </t>
  </si>
  <si>
    <t>170,000*3,000</t>
  </si>
  <si>
    <t>5</t>
  </si>
  <si>
    <t>115101201R</t>
  </si>
  <si>
    <t>Čerpání vody nutné po celou dobu realizace</t>
  </si>
  <si>
    <t>kpl</t>
  </si>
  <si>
    <t>-585410353</t>
  </si>
  <si>
    <t xml:space="preserve">Poznámka k souboru cen:_x000D_
1. Ceny nelze použít pro čerpání vody při snižování hladiny podzemní vody soustavou čerpacích jehel; toto snižování hladiny vody se oceňuje cenami souborů cen: a) 115 20-12 Čerpací jehla, b) 115 20-13 Montáž a demontáž zařízení čerpací a odsávací stanice, c) 115 20-14 Montáž, opotřebení a demontáž sběrného potrubí, d) 115 20-15 Montáž a demontáž odpadního potrubí, e) 115 20-16 Odsávání a čerpání vody sběrným potrubím. 2. V cenách jsou započteny i náklady montáž a demontáž potrubí nebo hadice v délce do 20 m. Pro převedení vody na vzdálenost větší než 20 m se použijí položky souboru cen 115 00-11 Převedení vody potrubím tohoto katalogu. 3. V cenách nejsou započteny náklady na zřízení čerpacích jímek nebo projektovaných studní: a) kopaných; tyto se oceňují příslušnými cenami části A03 Hloubené vykopávky. b) vrtaných; tyto se oceňují příslušnými cenami katalogu 800-2 Zvláštní zakládání objektů. 4. Doba, po kterou nejsou čerpadla v činnosti, se neoceňuje. Výjimkou je přerušení čerpání vody na dobu do 15 minut jednotlivě; toto přerušení se od doby čerpání neodečítá. 5. Dopravní výškou vody se rozumí svislá vzdálenost mezi hladinou vody v jímce sníženou čerpáním a vodorovnou rovinou proloženou osou nejvyššího bodu výtlačného potrubí. 6. Množství jednotek se určuje v hodinách doby, po kterou je jednotlivé čerpadlo, popř. celý soubor čerpadel v činnosti. 7. Počet měrných jednotek se určí samostatně za každé čerpací místo (jámu, studnu, šachtu). </t>
  </si>
  <si>
    <t>6</t>
  </si>
  <si>
    <t>122351105</t>
  </si>
  <si>
    <t>Odkopávky a prokopávky nezapažené v hornině třídy těžitelnosti II skupiny 4 objem do 1000 m3 strojně</t>
  </si>
  <si>
    <t>m3</t>
  </si>
  <si>
    <t>1109697934</t>
  </si>
  <si>
    <t>https://podminky.urs.cz/item/CS_URS_2023_01/122351105</t>
  </si>
  <si>
    <t xml:space="preserve">Poznámka k souboru cen:_x000D_
1. V cenách jsou započteny i náklady na přehození výkopku na vzdálenost do 3 m nebo naložení na dopravní prostředek. </t>
  </si>
  <si>
    <t>"Profil P1"   157,200</t>
  </si>
  <si>
    <t>"Profil P2"     13,700</t>
  </si>
  <si>
    <t>"Profil P3"     17,200</t>
  </si>
  <si>
    <t>"Profil P4"     36,900</t>
  </si>
  <si>
    <t>"Profil P5"     81,700</t>
  </si>
  <si>
    <t>"Profil P6"   100,970</t>
  </si>
  <si>
    <t>"Profil P7"     99,170</t>
  </si>
  <si>
    <t>"Profil P8"     52,200</t>
  </si>
  <si>
    <t>7</t>
  </si>
  <si>
    <t>122703601</t>
  </si>
  <si>
    <t>Odstranění nánosů při únosnosti dna přes 15 do 40 kPa</t>
  </si>
  <si>
    <t>-855053296</t>
  </si>
  <si>
    <t>https://podminky.urs.cz/item/CS_URS_2023_01/122703601</t>
  </si>
  <si>
    <t xml:space="preserve">Poznámka k souboru cen:_x000D_
1. Ceny nelze použít: a) pro odstraňování nánosu z nádrží se zpevněnými stěnami a dnem; b) předepisuje-li projekt ponechání části vrstvy nánosu na dně. 2. V cenách nejsou započteny náklady na provedení a udržování odvodňovacích příkopů; tyto práce, jsou-li projektem předepsány, se oceňují cenami souboru cen 125 70-33 Čištění melioračních kanálů. 3. Množství měrných jednotek se určí v m3 nánosu v rostlém stavu. 4. Vodorovné přemístění nánosu přes 20 m těžními stroji, které vyvozují malý specifický tlak na nános se oceňuje cenami souboru cen 162 25-3 . Vodorovné přemístění nánosu z vodních nádrží nebo rybníků. </t>
  </si>
  <si>
    <t>"Profil P1" 20,00*37,50</t>
  </si>
  <si>
    <t>"Profil P2" 20,00*40,13</t>
  </si>
  <si>
    <t>"Profil P3" 20,00*34,95</t>
  </si>
  <si>
    <t>"Profil P4" 20,00*32,16</t>
  </si>
  <si>
    <t>"profil P5" 20,00*27,08</t>
  </si>
  <si>
    <t>"Profil P6" 20,00*23,15</t>
  </si>
  <si>
    <t>"Profil P7" 20,00*19,54</t>
  </si>
  <si>
    <t>"Profil P8" 20,00*16,81</t>
  </si>
  <si>
    <t>"Profil P9" 10,00*8,98</t>
  </si>
  <si>
    <t>8</t>
  </si>
  <si>
    <t>129353101</t>
  </si>
  <si>
    <t>Čištění otevřených koryt vodotečí šíře dna do 5 m hl do 2,5 m v hornině třídy těžitelnosti II skupiny 4 strojně</t>
  </si>
  <si>
    <t>1584132168</t>
  </si>
  <si>
    <t>https://podminky.urs.cz/item/CS_URS_2023_01/129353101</t>
  </si>
  <si>
    <t xml:space="preserve">Poznámka k souboru cen:_x000D_
1. Ceny jsou určeny pro čištění vodních koryt upravených i neupravených na suchu nebo při hloubce vody do 300 mm nad původním dnem. 2. V cenách jsou započteny i náklady na svislé přehození výkopku. 3. V cenách nejsou započteny náklady pro vodorovné přemístění nánosu na vzdálenost přes 3 m ; toto přemístění se oceňuje cenami souborů cen 162 ... Vodorovné přemístění výkopku katalogu 800-1 Zemní práce. 4. Ceny nelze použít pro: a) čištění vodních koryt, které nejsou omezeny po obou stranách zdmi při průměrné tloušťce nánosu přes 500 mm; tyto práce se oceňují podle své povahy cenami souborů cen 124.. Vykopávky pro koryta vodotečí nebo 127 ... Vykopávky pod vodou zářezů pro shybky a jiná podzemní vedení katalogu 800-1 Zemní práce, b) čištění vodních koryt při hloubce vody přes 300 mm; tyto práce se oceňují cenami souboru cen 127... Vykopávky pod vodou zářezů pro shybky a jiná podzemní vedení katalogu 800-1 Zemní práce, c) čištění uzavřených koryt vodotečí; tyto zemní práce se oceňují individuálně; d) shrabání organických naplavenin na břehových plochách po velké vodě; tyto práce se oceňují cenami souboru cen 185 ... Shrabání pokoseného porostu a organických naplavenin. 5. Čištění otevřených koryt vodotečí při šířce dna do 5 m a hloubce koryta přes 2,5 m a při šířce dna přes 5 m a hloubce koryta přes 5 m se oceňuje tak, že k cenám tohoto souboru cen se vždy připočítává za každých dalších i započatých 1,5 m hloubky jedno přehození výkopku příslušnou cenou souboru cen 166 1.... Přehození neulehlého výkopku katalogu 800-1 Zemní práce. 6. Množství jednotek se určuje v m3 nánosu z anorganických nebo organických hmot. </t>
  </si>
  <si>
    <t>Náhon do nádrže</t>
  </si>
  <si>
    <t>1016,000*0,400*0,100</t>
  </si>
  <si>
    <t>184,000*(0,800+0,800+0,800)*0,100</t>
  </si>
  <si>
    <t>Odtok do potoka</t>
  </si>
  <si>
    <t>15,000*3,100*0,200</t>
  </si>
  <si>
    <t>9</t>
  </si>
  <si>
    <t>131351100</t>
  </si>
  <si>
    <t>Hloubení jam nezapažených v hornině třídy těžitelnosti II skupiny 4 objem do 20 m3 strojně</t>
  </si>
  <si>
    <t>788520098</t>
  </si>
  <si>
    <t>https://podminky.urs.cz/item/CS_URS_2023_01/131351100</t>
  </si>
  <si>
    <t xml:space="preserve">Poznámka k souboru cen:_x000D_
1. Hloubení nezapažených jam hloubky přes 16 m se oceňuje individuálně. 2. V cenách jsou započteny i náklady na případné nutné přemístění výkopku ve výkopišti a na přehození výkopku na přilehlém terénu na vzdálenost do 3 m od okraje jámy nebo naložení na dopravní prostředek. </t>
  </si>
  <si>
    <t>Sdružené výpustné zařízení</t>
  </si>
  <si>
    <t>((2,890+3,150)/2)*1,100*0,800</t>
  </si>
  <si>
    <t>((2,700+2,900)/2)*0,700*0,900</t>
  </si>
  <si>
    <t>10</t>
  </si>
  <si>
    <t>132351252</t>
  </si>
  <si>
    <t>Hloubení rýh nezapažených š do 2000 mm v hornině třídy těžitelnosti II skupiny 4 objem do 50 m3 strojně</t>
  </si>
  <si>
    <t>-200308284</t>
  </si>
  <si>
    <t>https://podminky.urs.cz/item/CS_URS_2023_01/132351252</t>
  </si>
  <si>
    <t xml:space="preserve">Poznámka k souboru cen:_x000D_
1. V cenách jsou započteny i náklady na případné nutné přemístění výkopku ve výkopišti na vzdálenost do 3 m a na přehození výkopku na přilehlém terénu na vzdálenost do 3 m od osy rýhy nebo naložení na dopravní prostředek. </t>
  </si>
  <si>
    <t>Opěrná zeď</t>
  </si>
  <si>
    <t>((((0,300+1,200)*0,600)/2)+(0,700*0,200/2))*45,000</t>
  </si>
  <si>
    <t>Stabilizační práh odtokového koryta</t>
  </si>
  <si>
    <t>(1,460+0,950+0,970)*0,600*0,300*2</t>
  </si>
  <si>
    <t>11</t>
  </si>
  <si>
    <t>162351103</t>
  </si>
  <si>
    <t>Vodorovné přemístění přes 50 do 500 m výkopku/sypaniny z horniny třídy těžitelnosti I skupiny 1 až 3</t>
  </si>
  <si>
    <t>686357878</t>
  </si>
  <si>
    <t>https://podminky.urs.cz/item/CS_URS_2023_01/162351103</t>
  </si>
  <si>
    <t xml:space="preserve">Poznámka k souboru cen:_x000D_
1. Přemísťuje-li se výkopek z dočasných skládek vzdálených do 50 m, neoceňuje se nakládání výkopku, i když se provádí. Toto ustanovení neplatí, vylučuje-li projekt použití dozeru. 2. Ceny nelze použít, předepisuje-li projekt přemístit výkopek na místo nepřístupné obvyklým dopravním prostředkům; toto přemístění se oceňuje individuálně. </t>
  </si>
  <si>
    <t>P</t>
  </si>
  <si>
    <t>Poznámka k položce:_x000D_
- bez naložení výkopku, avšak se složením bez rozhrnutí</t>
  </si>
  <si>
    <t>4716,200</t>
  </si>
  <si>
    <t>515,000</t>
  </si>
  <si>
    <t>12</t>
  </si>
  <si>
    <t>162351123</t>
  </si>
  <si>
    <t>Vodorovné přemístění přes 50 do 500 m výkopku/sypaniny z hornin třídy těžitelnosti II skupiny 4 a 5</t>
  </si>
  <si>
    <t>-1689891921</t>
  </si>
  <si>
    <t>https://podminky.urs.cz/item/CS_URS_2023_01/162351123</t>
  </si>
  <si>
    <t>559,040</t>
  </si>
  <si>
    <t>94,100</t>
  </si>
  <si>
    <t>24,617</t>
  </si>
  <si>
    <t>4,422</t>
  </si>
  <si>
    <t>-53,280</t>
  </si>
  <si>
    <t>16,000</t>
  </si>
  <si>
    <t>13</t>
  </si>
  <si>
    <t>167151111</t>
  </si>
  <si>
    <t>Nakládání výkopku z hornin třídy těžitelnosti I skupiny 1 až 3 přes 100 m3</t>
  </si>
  <si>
    <t>783466635</t>
  </si>
  <si>
    <t>https://podminky.urs.cz/item/CS_URS_2023_01/167151111</t>
  </si>
  <si>
    <t xml:space="preserve">Poznámka k souboru cen:_x000D_
1. Ceny -1131 až -1133 jsou určeny pro nakládání, překládání a vykládání na vzdálenost a) do 20 m vodorovně; vodorovná vzdálenost se měří od těžnice lodi k těžnici druhé lodi, nebo k těžišti hromady na břehu nebo k těžišti dopravního prostředku na suchu, b) do 4 m svisle; svislá vzdálenost se měří od pracovní hladiny vody k úrovni srovna- ného terénu v místě hromady nebo v místě dopravní plochy pro dopravní prostředek na suchu. Uvedenou svislou vzdálenost 4 m lze zvětšit, a to nejvýše do 6 m, jestliže je vodorovná vzdálenost uvedená v bodu a) kratší než 20 m nejméně o trojnásobek zvětšení výšky přes 4 m. 2. Množství měrných jednotek se určí v rostlém stavu horniny. </t>
  </si>
  <si>
    <t>14</t>
  </si>
  <si>
    <t>167151112</t>
  </si>
  <si>
    <t>Nakládání výkopku z hornin třídy těžitelnosti II skupiny 4 a 5 přes 100 m3</t>
  </si>
  <si>
    <t>534323020</t>
  </si>
  <si>
    <t>https://podminky.urs.cz/item/CS_URS_2023_01/167151112</t>
  </si>
  <si>
    <t>171251101</t>
  </si>
  <si>
    <t>Uložení sypanin do násypů strojně s rozprostřením sypaniny ve vrstvách a s hrubým urovnáním nezhutněných jakékoliv třídy těžitelnosti</t>
  </si>
  <si>
    <t>-1169520146</t>
  </si>
  <si>
    <t>https://podminky.urs.cz/item/CS_URS_2023_01/171251101</t>
  </si>
  <si>
    <t>16</t>
  </si>
  <si>
    <t>173153101</t>
  </si>
  <si>
    <t>Uložení sypanin z hornin třídy těžitelnosti I a II skupiny 1 až 4 do hrází nádrží do přechodových vrstev š do 2,5 m</t>
  </si>
  <si>
    <t>569833408</t>
  </si>
  <si>
    <t>https://podminky.urs.cz/item/CS_URS_2023_01/173153101</t>
  </si>
  <si>
    <t xml:space="preserve">Poznámka k souboru cen:_x000D_
1. Ceny nelze použít pro zřízení filtračních vrstev zemních a kamenitých hrází přehradních a jiných vodních nádrží. Toto zřízení se oceňuje cenami souboru cen 457 5 . - Filtrační vrstvy jakékoliv tloušťky a sklonu části A 01 katalogu 832-1 Hráze a úprava na tocích. </t>
  </si>
  <si>
    <t>Podél opěrných zdí</t>
  </si>
  <si>
    <t>(0,300*1,200/2)*176,000</t>
  </si>
  <si>
    <t>Opěrná zeď u objektů</t>
  </si>
  <si>
    <t>(0,600*1,200/2)*60,000</t>
  </si>
  <si>
    <t>17</t>
  </si>
  <si>
    <t>174151101</t>
  </si>
  <si>
    <t>Zásyp jam, šachet rýh nebo kolem objektů sypaninou se zhutněním</t>
  </si>
  <si>
    <t>-2115688574</t>
  </si>
  <si>
    <t>https://podminky.urs.cz/item/CS_URS_2023_01/174151101</t>
  </si>
  <si>
    <t xml:space="preserve">Poznámka k souboru cen:_x000D_
1. Ceny nelze použít pro zásyp rýh pro drenážní trativody pro lesnicko-technické meliorace a zemědělské. Zásyp těchto rýh se oceňuje cenami souboru cen 174 Zásyp rýh pro drény. 2. V cenách je započteno přemístění sypaniny ze vzdálenosti 10 m od kraje výkopu nebo zasypávaného prostoru, měřeno k těžišti skládky. 3. Objem zásypu je rozdíl objemu výkopu a objemu do něho vestavěných konstrukcí nebo uložených vedení i s jejich obklady a podklady. Objem potrubí do DN 180, příp. i s obalem, se od objemu zásypu neodečítá. Pro stanovení objemu zásypu se od objemu výkopu odečítá i objem obsypu potrubí oceňovaný cenami souboru cen 175 Obsyp potrubí, přichází-li v úvahu . 4. Odklizení zbylého výkopku po provedení zásypu zářezů se šikmými stěnami pro podzemní vedení nebo zásypu jam a rýh pro podzemní vedení se oceňuje cenami souboru cen 167 Nakládání výkopku nebo sypaniny a 162 Vodorovné přemístění výkopku. 5. Rozprostření zbylého výkopku podél výkopu a nad výkopem po provedení zásypů zářezů se šikmými stěnami pro podzemní vedení nebo zásypu jam a rýh pro podzemní vedení se oceňuje cenami souborů cen 171 Uložení sypaniny do násypů. 6. V cenách nejsou zahrnuty náklady na prohození sypaniny, tyto náklady se oceňují cenou 17411-1109 Příplatek za prohození sypaniny. </t>
  </si>
  <si>
    <t>Sdružené zařízení výpusti</t>
  </si>
  <si>
    <t>((2,890+3,150)/2)*0,800*0,500</t>
  </si>
  <si>
    <t>18</t>
  </si>
  <si>
    <t>M</t>
  </si>
  <si>
    <t>58344003</t>
  </si>
  <si>
    <t>kamenivo drcené hrubé frakce 63/125</t>
  </si>
  <si>
    <t>t</t>
  </si>
  <si>
    <t>-1610763453</t>
  </si>
  <si>
    <t>23,400*3,000</t>
  </si>
  <si>
    <t>19</t>
  </si>
  <si>
    <t>58343959</t>
  </si>
  <si>
    <t>kamenivo drcené hrubé frakce 32/63</t>
  </si>
  <si>
    <t>1703080996</t>
  </si>
  <si>
    <t>1,208*3,000</t>
  </si>
  <si>
    <t>20</t>
  </si>
  <si>
    <t>181351113R</t>
  </si>
  <si>
    <t>Rozprostření sedimentu v rovině nebo ve svahu do 1:5 strojně</t>
  </si>
  <si>
    <t>562641635</t>
  </si>
  <si>
    <t xml:space="preserve">Poznámka k souboru cen:_x000D_
1. V ceně jsou započteny i náklady na případné nutné přemístění hromad nebo dočasných skládek na místo spotřeby ze vzdálenosti do 50 m. 2. V ceně nejsou započteny náklady na získání ornice; tyto se oceňují cenami souboru cen 121 Sejmutí ornice. </t>
  </si>
  <si>
    <t>Poznámka k položce:_x000D_
Po dokončení úprav po celém dnu nádrže rozhrnout tenkou vrstvu (cca 0,05 m) původního_x000D_
sedimentu pro snížení náhlého výkyvu v jakosti vody v nádrži a iniciaci oživení dna nádrže (cca 515 m3).</t>
  </si>
  <si>
    <t>184854215R</t>
  </si>
  <si>
    <t>Zapravení sedimentu do půdy zafrézováním do hl 150 mm v rovině nebo ve svahu do 1:5 pl přes 500 m2</t>
  </si>
  <si>
    <t>249682252</t>
  </si>
  <si>
    <t>5231,200/0,100</t>
  </si>
  <si>
    <t>Zakládání</t>
  </si>
  <si>
    <t>22</t>
  </si>
  <si>
    <t>153116131R</t>
  </si>
  <si>
    <t>Zřízení a odsranění dočasného zahrazení přítoku</t>
  </si>
  <si>
    <t>soubor</t>
  </si>
  <si>
    <t>48789696</t>
  </si>
  <si>
    <t xml:space="preserve">Poznámka k souboru cen:_x000D_
1. V cenách jsou započteny i náklady na manipulaci s hradidly a s pomocným těsnícím materiálem na vzdálenost do 40 m. 2. V ceně -4131 jsou započteny i náklady na pomocný těsnící materiál a udržování těsnosti hrazení po dobu 2 měsíců. 3. V cenách nejsou započteny náklady na ocelová hradidla; tyto náklady se ocení individuálně. 4. Plocha se stanoví v m2 lícní pohledové plochy hrazení. </t>
  </si>
  <si>
    <t>23</t>
  </si>
  <si>
    <t>271532212</t>
  </si>
  <si>
    <t>Podsyp pod základové konstrukce se zhutněním z hrubého kameniva frakce 16 až 32 mm</t>
  </si>
  <si>
    <t>-1383273289</t>
  </si>
  <si>
    <t>https://podminky.urs.cz/item/CS_URS_2023_01/271532212</t>
  </si>
  <si>
    <t xml:space="preserve">Poznámka k souboru cen:_x000D_
1. Ceny slouží pro ocenění násypů pod základové konstrukce tloušťky vrstvy do 300 mm. 2. Násypy s tloušťkou vrstvy přesahující 300 mm se ocení cenami souboru cen 213 31-…. Polštáře zhutněné pod základy v katalogu 800-2 Zvláštní zakládání objektů. </t>
  </si>
  <si>
    <t>(((2,700+2,900)/2)+(0,300*3,100))*0,700*0,100</t>
  </si>
  <si>
    <t>24</t>
  </si>
  <si>
    <t>271562211</t>
  </si>
  <si>
    <t>Podsyp pod základové konstrukce se zhutněním z drobného kameniva frakce 0 až 4 mm</t>
  </si>
  <si>
    <t>-2034224328</t>
  </si>
  <si>
    <t>https://podminky.urs.cz/item/CS_URS_2023_01/271562211</t>
  </si>
  <si>
    <t>Opevnění koryta odtoku</t>
  </si>
  <si>
    <t>(1,460+0,950+0,970)*15,000*0,100</t>
  </si>
  <si>
    <t>Opevnění přítoku</t>
  </si>
  <si>
    <t>2,000*0,500*0,100</t>
  </si>
  <si>
    <t>25</t>
  </si>
  <si>
    <t>271572211</t>
  </si>
  <si>
    <t>Podsyp pod základové konstrukce se zhutněním z netříděného štěrkopísku</t>
  </si>
  <si>
    <t>-1541354625</t>
  </si>
  <si>
    <t>https://podminky.urs.cz/item/CS_URS_2023_01/271572211</t>
  </si>
  <si>
    <t>Podsyp pod žlabovky nátoku</t>
  </si>
  <si>
    <t>184,000*0,300*0,100</t>
  </si>
  <si>
    <t>26</t>
  </si>
  <si>
    <t>274313611</t>
  </si>
  <si>
    <t>Základové pásy z betonu tř. C 16/20</t>
  </si>
  <si>
    <t>-1353261428</t>
  </si>
  <si>
    <t>https://podminky.urs.cz/item/CS_URS_2023_01/274313611</t>
  </si>
  <si>
    <t xml:space="preserve">Poznámka k souboru cen:_x000D_
1. V ceně příplatku -5911 jsou započteny náklady na technologické opatření a na ztíženou betonáž pod hladinou pažící bentonitové suspenze a na průběžné odčerpání suspenze s přepouštěním na určené místo do 20 m, popř. do vany nebo do kalové cisterny k odvozu. Odvoz se oceňuje cenami katalogu 800-2 Zvláštní zakládání objektů. 2. Hloubení s použitím bentonitové suspenze se oceňuje katalogem 800-1 Zemní práce. Bednění se neoceňuje. </t>
  </si>
  <si>
    <t>Stabilizační práh</t>
  </si>
  <si>
    <t>0,600*3,100*0,300*2</t>
  </si>
  <si>
    <t>1,350*0,550/2*0,300</t>
  </si>
  <si>
    <t>0,800*0,550/2*0,300</t>
  </si>
  <si>
    <t>27</t>
  </si>
  <si>
    <t>274321411</t>
  </si>
  <si>
    <t>Základové pasy ze ŽB bez zvýšených nároků na prostředí tř. C 20/25</t>
  </si>
  <si>
    <t>834715606</t>
  </si>
  <si>
    <t>https://podminky.urs.cz/item/CS_URS_2023_01/274321411</t>
  </si>
  <si>
    <t xml:space="preserve">Poznámka k souboru cen:_x000D_
1. V ceně příplatku -5911 jsou započteny náklady na technologické opatření a na ztíženou betonáž pod hladinou pažící bentonitové suspenze a na průběžné odčerpání suspenze s přepouštěním na určené místo do 20 m, popř. do vany nebo do kalové cisterny k odvozu. Odvoz se oceňuje cenami katalogu 800-2 Zvláštní zakládání objektů. 2. Hloubení s použitím bentonitové suspenze se oceňuje katalogem 800-1 Zemní práce. Bednění se neoceňuje. 3. V cenách nejsou započteny náklady na výztuž, tyto se oceňují cenami souboru cen 27* 36-.... Výztuž základů. 4. V cenách z betonu pro konstrukce bílých van 27. 32-3 nejsou započteny náklady na těsnění dilatačních a pracovních spar, tyto se oceňují cenami souborů cen 953 33 části A08 tohoto katalogu. </t>
  </si>
  <si>
    <t>(((2,700+2,900)/2)+(0,300*3,100))*0,700*0,700</t>
  </si>
  <si>
    <t>28</t>
  </si>
  <si>
    <t>274351121</t>
  </si>
  <si>
    <t>Zřízení bednění základových pasů rovného</t>
  </si>
  <si>
    <t>-900986921</t>
  </si>
  <si>
    <t>https://podminky.urs.cz/item/CS_URS_2023_01/274351121</t>
  </si>
  <si>
    <t xml:space="preserve">Poznámka k souboru cen:_x000D_
1. Ceny jsou určeny pro bednění ve volném prostranství, ve volných nebo zapažených jamách, rýhách a šachtách. 2. Kruhové nebo obloukové bednění poloměru do 1 m se oceňuje individuálně. </t>
  </si>
  <si>
    <t>3,100*0,800</t>
  </si>
  <si>
    <t>29</t>
  </si>
  <si>
    <t>274351122</t>
  </si>
  <si>
    <t>Odstranění bednění základových pasů rovného</t>
  </si>
  <si>
    <t>-1123376921</t>
  </si>
  <si>
    <t>https://podminky.urs.cz/item/CS_URS_2023_01/274351122</t>
  </si>
  <si>
    <t>30</t>
  </si>
  <si>
    <t>274361821</t>
  </si>
  <si>
    <t>Výztuž základových pasů betonářskou ocelí 10 505 (R)</t>
  </si>
  <si>
    <t>-1103305919</t>
  </si>
  <si>
    <t>https://podminky.urs.cz/item/CS_URS_2023_01/274361821</t>
  </si>
  <si>
    <t xml:space="preserve">Poznámka k souboru cen:_x000D_
1. Ceny platí pro desky rovné, s náběhy, hřibové nebo upnuté do žeber včetně výztuže těchto žeber. </t>
  </si>
  <si>
    <t>1,300*18*0,000888</t>
  </si>
  <si>
    <t>31</t>
  </si>
  <si>
    <t>291211111</t>
  </si>
  <si>
    <t>Zřízení plochy ze silničních panelů do lože tl 50 mm z kameniva</t>
  </si>
  <si>
    <t>1195735367</t>
  </si>
  <si>
    <t>https://podminky.urs.cz/item/CS_URS_2023_01/291211111</t>
  </si>
  <si>
    <t xml:space="preserve">Poznámka k souboru cen:_x000D_
1. Ceny jsou určeny pro zpevnění plochy při zakládání objektů mechanizmy o hmotnosti přes 20 t. 2. V ceně jsou započteny i náklady na: a) kamenivo frakce 0 - 32 mm, b) rozprostření podkladu, c) osazení silničních panelů. 3. V ceně nejsou započteny náklady na dodávku silničních panelů; tato dodávka se oceňuje ve specifikaci s dvojnásobnou obratovostí. Předepíše-li projekt ponechat tento materiál jako trvale zabudovaný i po založení objektu, oceňuje se toto dodání bez obratovosti. </t>
  </si>
  <si>
    <t>32</t>
  </si>
  <si>
    <t>59381009</t>
  </si>
  <si>
    <t>panel silniční 3,00x1,00x0,15m</t>
  </si>
  <si>
    <t>-1370649521</t>
  </si>
  <si>
    <t>Svislé a kompletní konstrukce</t>
  </si>
  <si>
    <t>33</t>
  </si>
  <si>
    <t>311311951R</t>
  </si>
  <si>
    <t>Nadezdívka opěrných zdí z betonu prostého tř. C 20/25</t>
  </si>
  <si>
    <t>-2132190186</t>
  </si>
  <si>
    <t xml:space="preserve">Poznámka k souboru cen:_x000D_
1. Při betonování do ztraceného bednění z desek je zohledněna zvýšená opatrnost, aby se předešlo poškození zabudovaných desek. 2. Při stanovení množství měrných jednotek betonu do ztraceného bednění z desek je třeba zohlednit skutečnou spotřebu betonu v m3 zdiva. 3. V cenách nejsou započteny náklady na bednění; tyto se oceňují cenami souboru cen: a) 31* 35-11 Bednění nadzákladových zdí, b) 31* 35-12 Ztracené bednění nadzákladových zdí ze štěpkocementových desek. </t>
  </si>
  <si>
    <t>Poznámka k položce:_x000D_
Množství navýšeno o 10% z důvodu předpokládaného vyrovnávání nerovností horní plochy kamenných zdí.</t>
  </si>
  <si>
    <t>(((8,000+7,000+12,000+16,000+6,000)*0,30)*0,600*0,300)*1,10</t>
  </si>
  <si>
    <t>34</t>
  </si>
  <si>
    <t>311351311</t>
  </si>
  <si>
    <t>Zřízení jednostranného bednění nosných nadzákladových zdí</t>
  </si>
  <si>
    <t>1118185345</t>
  </si>
  <si>
    <t>https://podminky.urs.cz/item/CS_URS_2023_01/311351311</t>
  </si>
  <si>
    <t xml:space="preserve">Poznámka k souboru cen:_x000D_
1. Ceny jsou určeny pro bednění svislé nebo šikmé (odkloněné), půdorysně přímé nebo zalomené ve volném prostranství, ve volných nebo zapažených jamách a rýhách. 2. Ceny jsou určeny pro bednění výšky do 4 m. Bednění větších výšek se oceňuje individuálně. 3. Ceny jsou určeny pro bedněné plochy s nízkými požadavky na pohledovost - třída pohledového betonu PB1 dle TP ČSB 03 (garáže, sklepy, apod.) 4. Příplatek k cenám za pohledový beton je určen pro třídu pohledového betonu PB2 (běžné budovy). Vyšší třídy pohledovosti se oceňují individuálně. 5. Kruhové nebo obloukové bednění poloměru do 1 m se oceňuje individuálně. </t>
  </si>
  <si>
    <t>(1,300+0,600+1,600+0,150)*1,450</t>
  </si>
  <si>
    <t>(0,850+0,600+0,900)*1,450</t>
  </si>
  <si>
    <t>35</t>
  </si>
  <si>
    <t>321212625</t>
  </si>
  <si>
    <t>Oprava zdiva vodních staveb do 3 m3 z lomového kamene rubového bez jeho dodání</t>
  </si>
  <si>
    <t>-1503325367</t>
  </si>
  <si>
    <t>https://podminky.urs.cz/item/CS_URS_2023_01/321212625</t>
  </si>
  <si>
    <t xml:space="preserve">Poznámka k souboru cen:_x000D_
1. Ceny -2345 a 2745 lze použít i pro opravu dlažeb do 20 m2 jednotlivých opravovaných ploch o sklonu přes 1:1. 2. Ceny bez dodání kamene - 2515 až -2845 lze použít pokud není nutno kámen nakupovat (použije se původní kámen). 3. V cenách nejsou započteny náklady na bourání porušeného zdiva; tyto práce se oceňují cenami souboru cen 960 . . -12 Bourání konstrukcí vodních staveb části B01 tohoto katalogu. 4. Objem se stanoví v m3 doplňovaného zdiva; objem dutin do 0,20 m3 jednotlivě se od celkového objemu neodečítá. </t>
  </si>
  <si>
    <t>Zeď P1 - P2 - předpoklad opravy cca 40%</t>
  </si>
  <si>
    <t>(6,000*0,600*1,100)*0,40</t>
  </si>
  <si>
    <t>Zeď P3 - P4 - předpoklad opravy cca 30%</t>
  </si>
  <si>
    <t>(16,000*0,600*1,100)*0,30</t>
  </si>
  <si>
    <t>Zeď P5 - P6 - předpoklad opravy cca 60%</t>
  </si>
  <si>
    <t>(12,000*0,600*1,100)*0,60</t>
  </si>
  <si>
    <t>Zeď P7 - oprava 100%</t>
  </si>
  <si>
    <t>7,000*0,600*1,100</t>
  </si>
  <si>
    <t>Zeď P8 - P9 - předpoklad opravy cca 30%</t>
  </si>
  <si>
    <t>(8,000*0,600*1,100)*0,30</t>
  </si>
  <si>
    <t>Zeď na východním svahu nádrže</t>
  </si>
  <si>
    <t>(6,000*0,600*1,100)*0,50</t>
  </si>
  <si>
    <t>Zdivo u odtoku</t>
  </si>
  <si>
    <t>2,000*0,600</t>
  </si>
  <si>
    <t>36</t>
  </si>
  <si>
    <t>58380651.1</t>
  </si>
  <si>
    <t>kámen lomový netříděný čedič</t>
  </si>
  <si>
    <t>213761669</t>
  </si>
  <si>
    <t>Poznámka k položce:_x000D_
Předpoklad doplnění cca 15% kamene</t>
  </si>
  <si>
    <t>18,888*0,15*3,000</t>
  </si>
  <si>
    <t>37</t>
  </si>
  <si>
    <t>321213345</t>
  </si>
  <si>
    <t>Zdivo nadzákladové z lomového kamene vodních staveb obkladní s vyspárováním</t>
  </si>
  <si>
    <t>-1350991804</t>
  </si>
  <si>
    <t>https://podminky.urs.cz/item/CS_URS_2023_01/321213345</t>
  </si>
  <si>
    <t xml:space="preserve">Poznámka k souboru cen:_x000D_
1. Ceny -3235, -3345, -3445 lze použít i pro dlažby z lomového kamene o sklonu přes 1:1. 2. Ceny -4511, -4591 lze použít i pro rovnaninu z lomového kamene o sklonu přes 1:1. 3. Objem se stanoví v m3 zdiva; objem dutin do 0,20 m3 jednotlivě se od celkového objemu neodečítá. </t>
  </si>
  <si>
    <t>(1,300+0,600+1,600+0,150)*1,450*0,150</t>
  </si>
  <si>
    <t>(0,850+0,600+0,900)*1,450*0,150</t>
  </si>
  <si>
    <t>(((0,700+0,600)/2)*1,300*0,150)+(((0,150+0,100)/2)*0,400*0,150)</t>
  </si>
  <si>
    <t>((0,750+0,600)/2)*0,850*0,150</t>
  </si>
  <si>
    <t>38</t>
  </si>
  <si>
    <t>321311115</t>
  </si>
  <si>
    <t>Konstrukce vodních staveb z betonu prostého mrazuvzdorného tř. C 25/30</t>
  </si>
  <si>
    <t>1217264662</t>
  </si>
  <si>
    <t>https://podminky.urs.cz/item/CS_URS_2023_01/321311115</t>
  </si>
  <si>
    <t xml:space="preserve">Poznámka k souboru cen:_x000D_
1. Ceny lze použít i pro: a) konstrukce těsnících ostruh, vývarů, patek, dotlačných klínů, vtoků hrází a vodních elektráren, injekčních, revizních a komunikačních štol a základových výpustí hrází, podklad pod dlažbu dna vývaru, b) betony nevodostavebné a nemrazuvzdorné, pokud jsou výjimečně použity v částech konstrukcí. 2. Ceny neplatí pro: a) předsádkový beton; tento se oceňuje cenami souboru cen 313 43- .1 Předsádkový beton konstrukcí vodních staveb, b) betonový podklad pod dlažbu; tento se oceňuje cenami souboru cen 451 31-51 Podkladní a výplňové vrstvy z betonu prostého pod dlažbu, c) betonovou těsnící nebo opevňovací vrstvu; tato se oceňuje cenami souboru cen 457 31- Těsnicí vrstva z betonu odolného proti agresivnímu prostředí, d) betonové zálivky kotevních šroubů, ocelových konstrukcí, různých dutin apod.; tyto se oceňují cenami souboru cen 936 45-71 Zálivka kotevních šroubů, ocelových konstrukcí, různých dutin apod.. 3. V cenách jsou započteny i náklady na : a) úpravu, opracování a ošetření pracovních spár tlakovou vodou, vzduchem nebo odstraněním betonové vrstvy, b) spojovací vrstvu na pracovních spárách, c) ošetření a ochranu čerstvého betonu proti povětrnostním vlivům a proti vysýchání, d) odstranění drátů z líce konstrukce a na úpravu líce v místě po odstraněných drátech, e) osazení kotevních želez při betonování konstrukce, f) ztížení práce u drážek otvorů, kapes, injekčních trubek apod.. 4. V cenách z betonu pro konstrukce bílých van 321 32-12 nejsou započteny náklady na těsnění dilatačních a pracovních spar, tyto se oceňují cenami souborů cen 953 33 části A08 katalogu 801-1 Budovy a haly - zděné a monolitické. 5. Objem se stanoví v m3 betonové konstrukce; objem dutin jednotlivě do 0,20 m3 se od celkového objemu neodečítá. </t>
  </si>
  <si>
    <t>(((0,700+0,600)/2)*1,300*1,450)+(((0,150+0,100)/2)*0,400*1,450)</t>
  </si>
  <si>
    <t>((0,750+0,600)/2)*0,850*1,450</t>
  </si>
  <si>
    <t>39</t>
  </si>
  <si>
    <t>321351010</t>
  </si>
  <si>
    <t>Bednění konstrukcí vodních staveb rovinné - zřízení</t>
  </si>
  <si>
    <t>1287822936</t>
  </si>
  <si>
    <t>https://podminky.urs.cz/item/CS_URS_2023_01/321351010</t>
  </si>
  <si>
    <t xml:space="preserve">Poznámka k souboru cen:_x000D_
1. Ceny jsou určeny pro: a) bednění prováděné v prostorách zapažených nebo nezapažených, b) bednění ploch vodorovných, svislých nebo skloněných, c) bednění v prostoru bez výztuže nebo s výztuží jakékoliv hustoty, d) bednění prováděné taženou lištou, taženým bedněním, prefabrikovaným bedněním apod., kromě betonového prefabrikovaného bednění. 2. Ceny neplatí pro: a) bednění pohledových betonů. Tyto náklady se oceňují individuálně; b) bednění konstrukcí spirál a savek. Tyto náklady se oceňují cenami souboru cen 321 35-6111 až -6940 Obednění a odbednění spirál a savek. c) bednění základových pasů, tyto práce lze ocenit cenami 27.35 katalogu 801-1. 3. V cenách jsou započteny i náklady na: a) podíl bednění otvorů, kapes, rýh, prostupů, výklenků apod. objemu jednotlivě do 1 m3, b) bednění v provedení, které nevyžaduje další úpravu betonových a železobetonových konstrukcí. 4. V cenách nejsou započteny náklady na podpěrné konstrukce; tyto se oceňují cenami katalogu 800-3 Lešení. 5. Plocha se stanoví v m2 rozvinuté plochy obedňované konstrukce. 6. Při výpočtu rozvinuté plochy obedňované konstrukce se neberou v úvahu otvory, kapsy, rýhy, prostupy, výklenky apod. objemu jednotlivě do 1 m3 . </t>
  </si>
  <si>
    <t>Nadezdívky</t>
  </si>
  <si>
    <t>((8,000+7,000+12,000+16,000+6,000)*0,300*2)*0,30</t>
  </si>
  <si>
    <t>Přeliv</t>
  </si>
  <si>
    <t>40</t>
  </si>
  <si>
    <t>321352010</t>
  </si>
  <si>
    <t>Bednění konstrukcí vodních staveb rovinné - odstranění</t>
  </si>
  <si>
    <t>-1583175726</t>
  </si>
  <si>
    <t>https://podminky.urs.cz/item/CS_URS_2023_01/321352010</t>
  </si>
  <si>
    <t>41</t>
  </si>
  <si>
    <t>321621111R</t>
  </si>
  <si>
    <t>Zřízení těsnícího jádra</t>
  </si>
  <si>
    <t>-1496101621</t>
  </si>
  <si>
    <t xml:space="preserve">Poznámka k souboru cen:_x000D_
1. Příplatek je určen při celkovém množství na jedné stavbě do 500 m3 při časové souvislosti. 2. V cenách jsou započteny i náklady na: a) pomocnou konstrukci (obdobnou bednění) k udržení tvaru jádra a to i trvale zabudovanou, b) dodávku kamene k prokládaní zálivkové hmoty, c) vyčištění pracovní spáry. 3. Objem se stanoví v m3 konstrukce jádra. </t>
  </si>
  <si>
    <t>Poznámka k položce:_x000D_
Dno náhonu a těsnění pod žlabovky</t>
  </si>
  <si>
    <t>1016,000*0,300*0,050</t>
  </si>
  <si>
    <t>184,000*0,800*0,050</t>
  </si>
  <si>
    <t>42</t>
  </si>
  <si>
    <t>58125110.1</t>
  </si>
  <si>
    <t>jíl těsnící</t>
  </si>
  <si>
    <t>-751730954</t>
  </si>
  <si>
    <t>Vodorovné konstrukce</t>
  </si>
  <si>
    <t>43</t>
  </si>
  <si>
    <t>451317111</t>
  </si>
  <si>
    <t>Podklad pod dlažbu z betonu prostého pro prostředí s mrazovými cykly C 25/30 tl do 100 mm</t>
  </si>
  <si>
    <t>1996304793</t>
  </si>
  <si>
    <t>https://podminky.urs.cz/item/CS_URS_2023_01/451317111</t>
  </si>
  <si>
    <t xml:space="preserve">Poznámka k souboru cen:_x000D_
1. Ceny nelze použít pro beton pod dlažbu dna vývaru; tento beton se oceňuje cenami souboru cen 27 . 31- . . Základové pásy z betonu prostého. 2. V cenách jsou započteny i náklady na zvětšení objemu betonu způsobené nerovností podloží. </t>
  </si>
  <si>
    <t>Opevnění dna před přelivem</t>
  </si>
  <si>
    <t>3,100*1,100</t>
  </si>
  <si>
    <t>(1,460+0,950+0,970)*15,000</t>
  </si>
  <si>
    <t>2,000*0,900</t>
  </si>
  <si>
    <t>44</t>
  </si>
  <si>
    <t>451571111</t>
  </si>
  <si>
    <t>Lože pod dlažby ze štěrkopísku vrstva tl do 100 mm</t>
  </si>
  <si>
    <t>-249555858</t>
  </si>
  <si>
    <t>https://podminky.urs.cz/item/CS_URS_2023_01/451571111</t>
  </si>
  <si>
    <t xml:space="preserve">Poznámka k souboru cen:_x000D_
1. Ceny lze použít i pro zřízení podkladního lože pod patky a konstrukce z prefabrikátů. 2. V cenách jsou započteny i náklady na urovnání líce vrstvy. 3. Plocha se stanoví v m2 dlažby, pod kterou je lože určeno. </t>
  </si>
  <si>
    <t>Východní svah nádrže</t>
  </si>
  <si>
    <t>(90,000*4,500)*0,30</t>
  </si>
  <si>
    <t>45,000*3,500</t>
  </si>
  <si>
    <t>45</t>
  </si>
  <si>
    <t>463212111</t>
  </si>
  <si>
    <t>Rovnanina z lomového kamene upraveného s vyklínováním spár úlomky kamene</t>
  </si>
  <si>
    <t>309626523</t>
  </si>
  <si>
    <t>https://podminky.urs.cz/item/CS_URS_2023_01/463212111</t>
  </si>
  <si>
    <t xml:space="preserve">Poznámka k souboru cen:_x000D_
1. Ceny lze použít i pro rovnaniny za opěrami a křídly pro jakýkoliv jejich sklon. 2. Ceny neplatí s výjimkou rovnanin za opěrami a křídly pro rovnaninu o sklonu přes 1:1; tyto se oceňují cenami 321 21-4511 Zdivo nadzákladové z lomového kamene na sucho s tím, že vyplnění spár a dutin těženým kamenivem se oceňuje cenou 469 57-1112 Vyplnění otvorů kamenivem těženým v množství 0,25 m3 kameniva na 1 m3 rovnaniny. 3. Množství měrných jednotek a) rovnaniny se stanoví v m3 konstrukce rovnaniny, b) příplatků se stanoví v m2 vypracovaných líců. </t>
  </si>
  <si>
    <t>(90,000*4,500*0,300)*0,30</t>
  </si>
  <si>
    <t>45,000*3,500*0,300</t>
  </si>
  <si>
    <t>46</t>
  </si>
  <si>
    <t>463212191</t>
  </si>
  <si>
    <t>Příplatek za vypracováni líce rovnaniny</t>
  </si>
  <si>
    <t>-1347412590</t>
  </si>
  <si>
    <t>https://podminky.urs.cz/item/CS_URS_2023_01/463212191</t>
  </si>
  <si>
    <t>47</t>
  </si>
  <si>
    <t>465513127</t>
  </si>
  <si>
    <t>Dlažba z lomového kamene na cementovou maltu s vyspárováním tl 200 mm</t>
  </si>
  <si>
    <t>-1122870026</t>
  </si>
  <si>
    <t>https://podminky.urs.cz/item/CS_URS_2023_01/465513127</t>
  </si>
  <si>
    <t xml:space="preserve">Poznámka k souboru cen:_x000D_
1. Ceny neplatí pro: a) dlažby o sklonu přes 1:1; tyto se oceňují příslušnými cenami souboru cen 326 21-1 . Zdivo nadzákladové z lomového kamene upraveného. 2. V cenách nejsou započteny náklady na: a) podkladní betonové lože; toto se oceňuje cenami souboru cen 451 31-51 Podkladní a výplňové vrstvy z betonu prostého, b) lože z kameniva; toto se oceňuje cenami souboru cen 451 . . - . . Lože z kameniva. 3. Plocha se stanoví v m2 rozvinuté lícní plochy dlažby. </t>
  </si>
  <si>
    <t>Ostatní konstrukce a práce, bourání</t>
  </si>
  <si>
    <t>48</t>
  </si>
  <si>
    <t>934956124.1</t>
  </si>
  <si>
    <t>Dluže z dubového dřeva tl 50 mm</t>
  </si>
  <si>
    <t>CS ÚRS 2020 01</t>
  </si>
  <si>
    <t>1325264445</t>
  </si>
  <si>
    <t xml:space="preserve">Poznámka k souboru cen:_x000D_
1. Ceny -3111 až -3116 lze použít i pro lávky o několika polích. Každé pole se však z hlediska volby ceny považuje za samostatnou lávku. 2. V cenách jsou započteny i náklady na nezbytné kování a spojovací prvky. 3. Množství měrných jednotek: a) u cen -3111 až -3116 se stanoví v m2 plochy obsluhovacích lávek, b) u cen -6111 až -6222 se stanoví v m2 pohledové plochy hradítek a stavidlových tabulí </t>
  </si>
  <si>
    <t>Poznámka k položce:_x000D_
Včetně háčků a impregnace</t>
  </si>
  <si>
    <t>0,660*1,300*2</t>
  </si>
  <si>
    <t>49</t>
  </si>
  <si>
    <t>935111211</t>
  </si>
  <si>
    <t>Osazení příkopového žlabu do štěrkopísku tl 100 mm z betonových tvárnic š 800 mm</t>
  </si>
  <si>
    <t>m</t>
  </si>
  <si>
    <t>608249628</t>
  </si>
  <si>
    <t>https://podminky.urs.cz/item/CS_URS_2023_01/935111211</t>
  </si>
  <si>
    <t xml:space="preserve">Poznámka k souboru cen:_x000D_
1. V cenách jsou započteny i náklady na dodání hmot pro lože a pro vyplnění spár. 2. V cenách nejsou započteny náklady na dodání příkopových tvárnic nebo betonových desek, které se oceňují ve specifikaci. 3. Množství měrných jednotek se určuje: a) pro příkopy z betonových tvárnic (žlabu) v m délky jejich podélné osy, b) pro příkopy z betonových desek v m2 rozvinuté lícní plochy dlažby (žlabu), c) pro lože z kameniva nebo z betonu prostého v cenách -1911 a -2911 v m2 rozvinuté lícní plochy dlažby (žlabu). 4. Šířkou žlabu příkopových tvárnic se rozumí největší světlá šířka tvárnice. </t>
  </si>
  <si>
    <t>50</t>
  </si>
  <si>
    <t>59227004</t>
  </si>
  <si>
    <t>žlabovka příkopová betonová s lomenými stěnami 330x750x155mm</t>
  </si>
  <si>
    <t>575735868</t>
  </si>
  <si>
    <t>51</t>
  </si>
  <si>
    <t>935112111</t>
  </si>
  <si>
    <t>Osazení příkopového žlabu do betonu tl 100 mm z betonových tvárnic š 500 mm</t>
  </si>
  <si>
    <t>19094793</t>
  </si>
  <si>
    <t>https://podminky.urs.cz/item/CS_URS_2023_01/935112111</t>
  </si>
  <si>
    <t>52</t>
  </si>
  <si>
    <t>59227026</t>
  </si>
  <si>
    <t>žlabovka příkopová betonová 500x900x80mm</t>
  </si>
  <si>
    <t>47598744</t>
  </si>
  <si>
    <t>53</t>
  </si>
  <si>
    <t>953334118</t>
  </si>
  <si>
    <t>Bobtnavý pásek do pracovních spar betonových kcí bentonitový 20 x 15 mm</t>
  </si>
  <si>
    <t>-707583866</t>
  </si>
  <si>
    <t>https://podminky.urs.cz/item/CS_URS_2023_01/953334118</t>
  </si>
  <si>
    <t xml:space="preserve">Poznámka k souboru cen:_x000D_
1. V cenách jsou započteny i náklady na očištění pracovní spáry, nanesení lepícího tmelu, u bentonitových pásků překrytí pásky upevňovací mřížkou a ukotvení hřeby do betonu. </t>
  </si>
  <si>
    <t>0,800+1,400+0,400+0,600+1,400</t>
  </si>
  <si>
    <t>0,8000+1,400+0,750+1,400</t>
  </si>
  <si>
    <t>54</t>
  </si>
  <si>
    <t>962023391</t>
  </si>
  <si>
    <t>Bourání zdiva nadzákladového smíšeného na MV nebo MVC přes 1 m3</t>
  </si>
  <si>
    <t>510614124</t>
  </si>
  <si>
    <t>https://podminky.urs.cz/item/CS_URS_2023_01/962023391</t>
  </si>
  <si>
    <t xml:space="preserve">Poznámka k souboru cen:_x000D_
1. Bourání pilířů o průřezu přes 0,36 m2 se oceňuje cenami -2390 a - 2391, popř. -2490 a - 2491 jako bourání zdiva kamenného nadzákladového. </t>
  </si>
  <si>
    <t>(1,600+0,900+1,500+3,200+3,000+0,900)*0,450*2,000</t>
  </si>
  <si>
    <t>55</t>
  </si>
  <si>
    <t>962042321</t>
  </si>
  <si>
    <t>Bourání zdiva nadzákladového z betonu prostého přes 1 m3</t>
  </si>
  <si>
    <t>967845641</t>
  </si>
  <si>
    <t>https://podminky.urs.cz/item/CS_URS_2023_01/962042321</t>
  </si>
  <si>
    <t xml:space="preserve">Poznámka k souboru cen:_x000D_
1. Bourání pilířů o průřezu přes 0,36 m2 se oceňuje cenami -2320 a - 2321 jako bourání zdiva nadzákladového z betonu prostého. </t>
  </si>
  <si>
    <t>((8,000+7,000+12,000+16,000+6,000)*0,600*0,300)*0,30</t>
  </si>
  <si>
    <t>7,000*0,600*0,300</t>
  </si>
  <si>
    <t>56</t>
  </si>
  <si>
    <t>963015141</t>
  </si>
  <si>
    <t>Demontáž prefabrikovaných krycích desek kanálů, šachet nebo žump do hmotnosti 0,5 t</t>
  </si>
  <si>
    <t>2136110448</t>
  </si>
  <si>
    <t>https://podminky.urs.cz/item/CS_URS_2023_01/963015141</t>
  </si>
  <si>
    <t xml:space="preserve">Poznámka k souboru cen:_x000D_
1. V cenách jsou započteny náklady na manipulaci s deskami do vzdálenosti 8 m od osy kanálu. 2. V cenách jsou započteny náklady na očistění nebo vysekání betonu kolem závěsných ok pro zachycení háků zvedacího mechanizmu. 3. V cenách nejsou započteny náklady na odstranění krycí mazaniny, izolace a vyrovnávacího potěru. Tyto stavební práce se oceňují příslušnými cenami této části. </t>
  </si>
  <si>
    <t>57</t>
  </si>
  <si>
    <t>963015151R</t>
  </si>
  <si>
    <t>Demontáž a zpětná montáž betonových nadezdívek opěrných zdí</t>
  </si>
  <si>
    <t>-792756791</t>
  </si>
  <si>
    <t>Poznámka k položce:_x000D_
Včetně podkladní betonové vrstvy k řádnému osazení a vyrovnání nadezdívky_x000D_
_x000D_
Předpoklad 70% opravovaných opěrných zdí</t>
  </si>
  <si>
    <t>(8,000+7,000+12,000+16,000+6,000)*0,70</t>
  </si>
  <si>
    <t>58</t>
  </si>
  <si>
    <t>973022441</t>
  </si>
  <si>
    <t>Vysekání kapes ve zdivu z kamene pl do 0,25 m2 hl do 150 mm</t>
  </si>
  <si>
    <t>958820061</t>
  </si>
  <si>
    <t>https://podminky.urs.cz/item/CS_URS_2023_01/973022441</t>
  </si>
  <si>
    <t xml:space="preserve">Poznámka k souboru cen:_x000D_
1. Ceny -1511 až -6191 lze použít i pro vysekání ve zdivu z cihel na maltu cementovou. </t>
  </si>
  <si>
    <t>59</t>
  </si>
  <si>
    <t>974029164</t>
  </si>
  <si>
    <t>Vysekání rýh ve zdivu kamenném hl do 150 mm š do 150 mm</t>
  </si>
  <si>
    <t>1200084472</t>
  </si>
  <si>
    <t>https://podminky.urs.cz/item/CS_URS_2023_01/974029164</t>
  </si>
  <si>
    <t xml:space="preserve">Poznámka k souboru cen:_x000D_
1. Ceny -9121 až -9669 lze použít i pro vysekávání ve zdivu z cihel pálených na maltu cementovou a ve zdivu smíšeném. </t>
  </si>
  <si>
    <t>1,600+1,600</t>
  </si>
  <si>
    <t>60</t>
  </si>
  <si>
    <t>985221012</t>
  </si>
  <si>
    <t>Postupné rozebírání kamenného zdiva pro další použití přes 1 do 3 m3</t>
  </si>
  <si>
    <t>777376354</t>
  </si>
  <si>
    <t>https://podminky.urs.cz/item/CS_URS_2023_01/985221012</t>
  </si>
  <si>
    <t xml:space="preserve">Poznámka k souboru cen:_x000D_
1. V cenách jsou započteny i náklady na očištění cihel nebo kamene. </t>
  </si>
  <si>
    <t>Zeď na východní straně nádrže - předpoklad opravy cca 50%</t>
  </si>
  <si>
    <t>61</t>
  </si>
  <si>
    <t>985221013</t>
  </si>
  <si>
    <t>Postupné rozebírání kamenného zdiva pro další použití přes 3 m3</t>
  </si>
  <si>
    <t>2778259</t>
  </si>
  <si>
    <t>https://podminky.urs.cz/item/CS_URS_2023_01/985221013</t>
  </si>
  <si>
    <t>Zeď na jižním svahu nádrže</t>
  </si>
  <si>
    <t>62</t>
  </si>
  <si>
    <t>985222111</t>
  </si>
  <si>
    <t>Sbírání a třídění kamene ručně ze suti s očištěním</t>
  </si>
  <si>
    <t>1334629865</t>
  </si>
  <si>
    <t>https://podminky.urs.cz/item/CS_URS_2023_01/985222111</t>
  </si>
  <si>
    <t xml:space="preserve">Poznámka k souboru cen:_x000D_
1. Množství měrných jednotek se určuje v m3 nasbíraného kamene nebo cihel. 2. V ceně jsou započteny i náklady na: a) očištění sebraného kamene nebo cihel od zeminy a jiných nečistot, včetně ostříkání tlakovou vodou, b) vodorovné přemístění sesbíraných kamenů nebo na vzdálenost do 20 m, c) uložení očištěného kamene nebo cihel do figur nebo jeho naložení na dopravní prostředek. </t>
  </si>
  <si>
    <t>997</t>
  </si>
  <si>
    <t>Přesun sutě</t>
  </si>
  <si>
    <t>63</t>
  </si>
  <si>
    <t>997013501</t>
  </si>
  <si>
    <t>Odvoz suti a vybouraných hmot na skládku nebo meziskládku do 1 km se složením</t>
  </si>
  <si>
    <t>-877040428</t>
  </si>
  <si>
    <t>https://podminky.urs.cz/item/CS_URS_2023_01/997013501</t>
  </si>
  <si>
    <t xml:space="preserve">Poznámka k souboru cen:_x000D_
1. Délka odvozu suti je vzdálenost od místa naložení suti na dopravní prostředek až po místo složení na určené skládce nebo meziskládce. 2. V ceně -3501 jsou započteny i náklady na složení suti na skládku nebo meziskládku. 3. Ceny jsou určeny pro odvoz suti na skládku nebo meziskládku jakýmkoliv způsobem silniční dopravy (i prostřednictvím kontejnerů). 4. Odvoz suti z meziskládky se oceňuje cenou 997 01-3511. </t>
  </si>
  <si>
    <t>64</t>
  </si>
  <si>
    <t>997013509</t>
  </si>
  <si>
    <t>Příplatek k odvozu suti a vybouraných hmot na skládku ZKD 1 km přes 1 km</t>
  </si>
  <si>
    <t>950656836</t>
  </si>
  <si>
    <t>https://podminky.urs.cz/item/CS_URS_2023_01/997013509</t>
  </si>
  <si>
    <t>269,644*9 'Přepočtené koeficientem množství</t>
  </si>
  <si>
    <t>65</t>
  </si>
  <si>
    <t>997013601</t>
  </si>
  <si>
    <t>Poplatek za uložení na skládce (skládkovné) stavebního odpadu betonového kód odpadu 17 01 01</t>
  </si>
  <si>
    <t>2076457958</t>
  </si>
  <si>
    <t>https://podminky.urs.cz/item/CS_URS_2023_01/997013601</t>
  </si>
  <si>
    <t xml:space="preserve">Poznámka k souboru cen:_x000D_
1. Ceny uvedené v souboru cen je doporučeno upravit podle aktuálních cen místně příslušné skládky odpadů. 2. Uložení odpadů neuvedených v souboru cen se oceňuje individuálně. 3. V cenách je započítán poplatek za ukládaní odpadu dle zákona 185/2001 Sb. 4. Případné drcení stavebního odpadu lze ocenit souborem cen 997 00-60 Drcení stavebního odpadu z katalogu 800-6 Demolice objektů. </t>
  </si>
  <si>
    <t>8,593</t>
  </si>
  <si>
    <t>0,960</t>
  </si>
  <si>
    <t>66</t>
  </si>
  <si>
    <t>997013603</t>
  </si>
  <si>
    <t>Poplatek za uložení na skládce (skládkovné) stavebního odpadu cihelného kód odpadu 17 01 02</t>
  </si>
  <si>
    <t>-1021182507</t>
  </si>
  <si>
    <t>https://podminky.urs.cz/item/CS_URS_2023_01/997013603</t>
  </si>
  <si>
    <t>8,000</t>
  </si>
  <si>
    <t>67</t>
  </si>
  <si>
    <t>997013631</t>
  </si>
  <si>
    <t>Poplatek za uložení na skládce (skládkovné) stavebního odpadu směsného kód odpadu 17 09 04</t>
  </si>
  <si>
    <t>2011822469</t>
  </si>
  <si>
    <t>https://podminky.urs.cz/item/CS_URS_2023_01/997013631</t>
  </si>
  <si>
    <t>0,183</t>
  </si>
  <si>
    <t>0,150</t>
  </si>
  <si>
    <t>68</t>
  </si>
  <si>
    <t>997013655</t>
  </si>
  <si>
    <t>Poplatek za uložení na skládce (skládkovné) zeminy a kamení kód odpadu 17 05 04</t>
  </si>
  <si>
    <t>-552116771</t>
  </si>
  <si>
    <t>https://podminky.urs.cz/item/CS_URS_2023_01/997013655</t>
  </si>
  <si>
    <t>14,677</t>
  </si>
  <si>
    <t>0,244</t>
  </si>
  <si>
    <t>0,166</t>
  </si>
  <si>
    <t>998</t>
  </si>
  <si>
    <t>Přesun hmot</t>
  </si>
  <si>
    <t>69</t>
  </si>
  <si>
    <t>998331011</t>
  </si>
  <si>
    <t>Přesun hmot pro nádrže</t>
  </si>
  <si>
    <t>-423910967</t>
  </si>
  <si>
    <t>https://podminky.urs.cz/item/CS_URS_2023_01/998331011</t>
  </si>
  <si>
    <t xml:space="preserve">Poznámka k souboru cen:_x000D_
1. Ceny jsou určeny pro jakoukoliv konstrukčně-materiálovou charakteristiku. </t>
  </si>
  <si>
    <t>PSV</t>
  </si>
  <si>
    <t>Práce a dodávky PSV</t>
  </si>
  <si>
    <t>724</t>
  </si>
  <si>
    <t>Zdravotechnika - strojní vybavení</t>
  </si>
  <si>
    <t>70</t>
  </si>
  <si>
    <t>724211812R</t>
  </si>
  <si>
    <t>Demontáž zařízení čerpacího objektu</t>
  </si>
  <si>
    <t>-1700059466</t>
  </si>
  <si>
    <t>Poznámka k položce:_x000D_
Demontáž potrubí, uzávěrů a ostatních prvků technologického vybavení čerpacího objektu</t>
  </si>
  <si>
    <t>767</t>
  </si>
  <si>
    <t>Konstrukce zámečnické</t>
  </si>
  <si>
    <t>71</t>
  </si>
  <si>
    <t>767995113</t>
  </si>
  <si>
    <t>Montáž atypických zámečnických konstrukcí hm přes 10 do 20 kg</t>
  </si>
  <si>
    <t>kg</t>
  </si>
  <si>
    <t>489278596</t>
  </si>
  <si>
    <t>https://podminky.urs.cz/item/CS_URS_2023_01/767995113</t>
  </si>
  <si>
    <t xml:space="preserve">Poznámka k souboru cen:_x000D_
1. Určení cen se řídí hmotností jednotlivě montovaného dílu konstrukce. </t>
  </si>
  <si>
    <t>U profily pro dluže</t>
  </si>
  <si>
    <t>1,600*7,090*4</t>
  </si>
  <si>
    <t>72</t>
  </si>
  <si>
    <t>13010812</t>
  </si>
  <si>
    <t>ocel profilová jakost S235JR (11 375) průřez U (UPN) 65</t>
  </si>
  <si>
    <t>1301079349</t>
  </si>
  <si>
    <t>Poznámka k položce:_x000D_
Hmotnost: 7,09 kg/m</t>
  </si>
  <si>
    <t>1,600*0,00709*4</t>
  </si>
  <si>
    <t>73</t>
  </si>
  <si>
    <t>767995114</t>
  </si>
  <si>
    <t>Montáž atypických zámečnických konstrukcí hm přes 20 do 50 kg</t>
  </si>
  <si>
    <t>981752992</t>
  </si>
  <si>
    <t>https://podminky.urs.cz/item/CS_URS_2023_01/767995114</t>
  </si>
  <si>
    <t>Kotvící plechy</t>
  </si>
  <si>
    <t>1,500*0,300*78,500*2</t>
  </si>
  <si>
    <t>74</t>
  </si>
  <si>
    <t>13611228</t>
  </si>
  <si>
    <t>plech ocelový hladký jakost S235JR tl 10mm tabule</t>
  </si>
  <si>
    <t>50945018</t>
  </si>
  <si>
    <t>Poznámka k položce:_x000D_
Hmotnost 160 kg/kus</t>
  </si>
  <si>
    <t>1,500*0,300*0,0785*2</t>
  </si>
  <si>
    <t>75</t>
  </si>
  <si>
    <t>998767201</t>
  </si>
  <si>
    <t>Přesun hmot procentní pro zámečnické konstrukce v objektech v do 6 m</t>
  </si>
  <si>
    <t>%</t>
  </si>
  <si>
    <t>-174420421</t>
  </si>
  <si>
    <t>https://podminky.urs.cz/item/CS_URS_2023_01/998767201</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</si>
  <si>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-7181 pro přesun prováděný bez použití mechanizace, tj. za ztížených podmínek, lze použít pouze pro hmotnost materiálu, která se tímto způsobem skutečně přemísťuje. </t>
  </si>
  <si>
    <t>Práce a dodávky M</t>
  </si>
  <si>
    <t>23-M</t>
  </si>
  <si>
    <t>Montáže potrubí</t>
  </si>
  <si>
    <t>76</t>
  </si>
  <si>
    <t>230083068R</t>
  </si>
  <si>
    <t>Demontáž potrubí do šrotu hmotnosti do 250 kg</t>
  </si>
  <si>
    <t>986863810</t>
  </si>
  <si>
    <t>2 - Dešťová kanalizace</t>
  </si>
  <si>
    <t xml:space="preserve">    5 - Komunikace pozemní</t>
  </si>
  <si>
    <t xml:space="preserve">    8 - Trubní vedení</t>
  </si>
  <si>
    <t>113107031</t>
  </si>
  <si>
    <t>Odstranění podkladu z betonu prostého tl přes 100 do 150 mm při překopech ručně</t>
  </si>
  <si>
    <t>2054648238</t>
  </si>
  <si>
    <t>https://podminky.urs.cz/item/CS_URS_2023_01/113107031</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</si>
  <si>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 2. Ceny jsou určeny pouze pro případy havárií a přeložek. 3. Ceny nelze použít v rámci výstavby nových inženýrských sítí. 4. Ceny a) –7011 až –7013, -7411 až -7413 a -7511 až -7513 lze použít i pro odstranění podkladů nebo krytů ze štěrkopísku, škváry, strusky nebo z mechanicky zpevněných zemin, b) –7021 až 7025, -7421 až -7425 a -7521 až -7525 lze použít i pro odstranění podkladů nebo krytů ze zemin stabilizovaných vápnem, c) –7030 až -7034, -7430 až -7434 a -7530 až -7534 lze použít i pro odstranění dlažeb uložených do betonového lože a dlažeb z mozaiky uložených do cementové malty nebo podkladu ze zemin stabilizovaných cementem. 5. Ceny lze použít i pro odstranění podkladů nebo krytů opatřených živičnými postřiky nebo nátěry. 6.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zanedbává. 7. Přemístění vybouraného materiálu na vzdálenost přes 3 m se oceňuje cenami souborů cen 997 22-1 Vodorovná doprava suti. 8. Cenypro odstranění živičných podkladů nebo krytů -704 ., -744 . a -754 . nelze použít pro odstranění podkladu nebo krytu frézováním. </t>
  </si>
  <si>
    <t>6,000*1,000</t>
  </si>
  <si>
    <t>21,000*1,000</t>
  </si>
  <si>
    <t>113107042</t>
  </si>
  <si>
    <t>Odstranění podkladu živičných tl přes 50 do 100 mm při překopech ručně</t>
  </si>
  <si>
    <t>-2019181492</t>
  </si>
  <si>
    <t>https://podminky.urs.cz/item/CS_URS_2023_01/113107042</t>
  </si>
  <si>
    <t>132351102</t>
  </si>
  <si>
    <t>Hloubení rýh nezapažených š do 800 mm v hornině třídy těžitelnosti II skupiny 4 objem do 50 m3 strojně</t>
  </si>
  <si>
    <t>2135277942</t>
  </si>
  <si>
    <t>https://podminky.urs.cz/item/CS_URS_2023_01/132351102</t>
  </si>
  <si>
    <t xml:space="preserve">Poznámka k souboru cen:_x000D_
1. V cenách jsou započteny i náklady na přehození výkopku na přilehlém terénu na vzdálenost do 3 m od podélné osy rýhy nebo naložení na dopravní prostředek. </t>
  </si>
  <si>
    <t>6,000*0,600*1,200</t>
  </si>
  <si>
    <t>21,000*0,600*1,200</t>
  </si>
  <si>
    <t>12,000*0,600*1,200</t>
  </si>
  <si>
    <t>-102728615</t>
  </si>
  <si>
    <t>28,080-14,430</t>
  </si>
  <si>
    <t>167151102</t>
  </si>
  <si>
    <t>Nakládání výkopku z hornin třídy těžitelnosti II skupiny 4 a 5 do 100 m3</t>
  </si>
  <si>
    <t>-1430859028</t>
  </si>
  <si>
    <t>https://podminky.urs.cz/item/CS_URS_2023_01/167151102</t>
  </si>
  <si>
    <t>-709829994</t>
  </si>
  <si>
    <t>28,080-2,340-11,310</t>
  </si>
  <si>
    <t>175151101</t>
  </si>
  <si>
    <t>Obsypání potrubí strojně sypaninou bez prohození, uloženou do 3 m</t>
  </si>
  <si>
    <t>260856336</t>
  </si>
  <si>
    <t>https://podminky.urs.cz/item/CS_URS_2023_01/175151101</t>
  </si>
  <si>
    <t xml:space="preserve">Poznámka k souboru cen:_x000D_
1. Objem obsypu na 1 m délky potrubí se rovná šířce dna výkopu násobené součtem vnějšího průměru potrubí příp. i s obalem a projektované tloušťky obsypu nad, případně i pod potrubím. Pro odečítání objemu potrubí se započítávají všechny vestavěné konstrukce nebo uložené vedení i s jejich obklady a podklady (tento objem se nazývá objemem horniny vytlačené konstrukcí). 2. Míru zhutnění předepisuje projekt. 3. V cenách nejsou zahrnuty náklady na nakupovanou sypaninu. Tato se oceňuje ve specifikaci. 4. V cenách nejsou zahrnuty náklady na prohození sypaniny, tyto náklady se oceňují položkou 17511-1109 Příplatek za prohození sypaniny. </t>
  </si>
  <si>
    <t>6,000*0,600*0,600</t>
  </si>
  <si>
    <t>21,000*0,600*0,600</t>
  </si>
  <si>
    <t>12,000*0,600*0,600</t>
  </si>
  <si>
    <t>"odpočet potrubí"</t>
  </si>
  <si>
    <t>(-0,070*39,000)</t>
  </si>
  <si>
    <t>58337331</t>
  </si>
  <si>
    <t>štěrkopísek frakce 0/22</t>
  </si>
  <si>
    <t>98887648</t>
  </si>
  <si>
    <t>11,31*2 'Přepočtené koeficientem množství</t>
  </si>
  <si>
    <t>451573111</t>
  </si>
  <si>
    <t>Lože pod potrubí otevřený výkop ze štěrkopísku</t>
  </si>
  <si>
    <t>-1769018430</t>
  </si>
  <si>
    <t>https://podminky.urs.cz/item/CS_URS_2023_01/451573111</t>
  </si>
  <si>
    <t xml:space="preserve">Poznámka k souboru cen:_x000D_
1. Ceny -1111 a -1192 lze použít i pro zřízení sběrných vrstev nad drenážními trubkami. 2. V cenách -5111 a -1192 jsou započteny i náklady na prohození výkopku získaného při zemních pracích. </t>
  </si>
  <si>
    <t>6,000*0,600*0,100</t>
  </si>
  <si>
    <t>21,000*0,600*0,100</t>
  </si>
  <si>
    <t>12,000*0,600*0,100</t>
  </si>
  <si>
    <t>898257517</t>
  </si>
  <si>
    <t>1,000*3,500*0,150</t>
  </si>
  <si>
    <t>Komunikace pozemní</t>
  </si>
  <si>
    <t>564861111</t>
  </si>
  <si>
    <t>Podklad ze štěrkodrtě ŠD plochy přes 100 m2 tl 200 mm</t>
  </si>
  <si>
    <t>1960725384</t>
  </si>
  <si>
    <t>https://podminky.urs.cz/item/CS_URS_2023_01/564861111</t>
  </si>
  <si>
    <t>(6,000+21,000)*1,000</t>
  </si>
  <si>
    <t>573211107</t>
  </si>
  <si>
    <t>Postřik živičný spojovací z asfaltu v množství 0,30 kg/m2</t>
  </si>
  <si>
    <t>-1174470727</t>
  </si>
  <si>
    <t>https://podminky.urs.cz/item/CS_URS_2023_01/573211107</t>
  </si>
  <si>
    <t>27,000*2</t>
  </si>
  <si>
    <t>577165111</t>
  </si>
  <si>
    <t>Asfaltový beton vrstva obrusná ACO 16 (ABH) tl 70 mm š do 3 m z nemodifikovaného asfaltu</t>
  </si>
  <si>
    <t>-1114276573</t>
  </si>
  <si>
    <t>https://podminky.urs.cz/item/CS_URS_2023_01/577165111</t>
  </si>
  <si>
    <t xml:space="preserve">Poznámka k souboru cen:_x000D_
1. Cenami 577 1.-50 lze oceňovat např. chodníky, úzké cesty a vjezdy v pruhu šířky do 1,5 m jakékoliv délky a jednotlivé plochy velikosti do 10 m2. 2. ČSN EN 13108-1 připouští pro ACO 16 pouze tl. 45 až 60 mm. </t>
  </si>
  <si>
    <t>577166031</t>
  </si>
  <si>
    <t>Asfaltový beton vrstva ložní ACL 22 (ABVH) tl 70 mm š do 1,5 m z modifikovaného asfaltu</t>
  </si>
  <si>
    <t>-1673792739</t>
  </si>
  <si>
    <t>https://podminky.urs.cz/item/CS_URS_2023_01/577166031</t>
  </si>
  <si>
    <t xml:space="preserve">Poznámka k souboru cen:_x000D_
1. Cenami 577 1.-60 lze oceňovat např. chodníky, úzké cesty a vjezdy v pruhu šířky do 1,5 m jakékoliv délky a jednotlivé plochy velikosti do 10 m2. 2. ČSN EN 13108-1 připouští pro ACL 22 pouze tl. 60 až 90 mm. </t>
  </si>
  <si>
    <t>Trubní vedení</t>
  </si>
  <si>
    <t>871370330</t>
  </si>
  <si>
    <t>Montáž kanalizačního potrubí hladkého plnostěnného SN 16 z polypropylenu DN 300</t>
  </si>
  <si>
    <t>152426170</t>
  </si>
  <si>
    <t>https://podminky.urs.cz/item/CS_URS_2023_01/871370330</t>
  </si>
  <si>
    <t xml:space="preserve">Poznámka k souboru cen:_x000D_
1. V cenách montáže potrubí nejsou započteny náklady na dodání trub, elektrospojek a těsnicích kroužků pokud tyto nejsou součástí dodávky potrubí. Tyto náklady se oceňují ve specifikaci. 2. V cenách potrubí z trubek polyetylenových a polypropylenových nejsou započteny náklady na dodání tvarovek použitých pro napojení na jiný druh potrubí; tvarovky se oceňují ve specifikaci. 3. Ztratné lze dohodnout: a) u trub kanalizačních z tvrdého PVC ve směrné výši 3 %, b) u trub polyetylenových a polypropylenových ve směrné výši 1,5. </t>
  </si>
  <si>
    <t>28617014</t>
  </si>
  <si>
    <t>trubka kanalizační PP plnostěnná třívrstvá DN 300x3000mm SN10</t>
  </si>
  <si>
    <t>557162720</t>
  </si>
  <si>
    <t>39*1,015 'Přepočtené koeficientem množství</t>
  </si>
  <si>
    <t>891372120R</t>
  </si>
  <si>
    <t>Napojení dešťové kanalizace na stávající vpusť</t>
  </si>
  <si>
    <t>-1139450665</t>
  </si>
  <si>
    <t xml:space="preserve">Poznámka k souboru cen:_x000D_
1. V cenách jsou započteny i náklady na: a) u šoupátek ceny -2122 na vytvoření otvorů ve stropech šachet pro prostup zemních souprav šoupátek, b) u stavítek ceny -2322 chemické kotvy s vyvrtáním otvoru a chemickou patronou, osazení rámů a vodícího zařízení. 2. V cenách nejsou započteny náklady na: a) dodání šoupátek, zemních souprav, šoupátkových koleček, šoupátkových klíčů, stavítek a vodícího zařízení; tyto náklady se oceňují ve specifikaci, b) osazení šoupátkových poklopů; osazení poklopů se oceňuje příslušnými cenami souboru cen 899 40-11 Osazení poklopů litinových části A 01 tohoto katalogu. c) podkladní bloky pod armatury; bloky se oceňují příslušnými cenami souborů cen 452 2 . - . 1 Podkladní a zajišťovací konstrukce zděné na maltu cementovou, 452 3*- . 1 Podkladní a zajišťovací konstrukce z betonu, 452 35- . 1 Bednění podkladních a zajišťovacích konstrukcí části A 01 tohoto katalogu. </t>
  </si>
  <si>
    <t>899623151</t>
  </si>
  <si>
    <t>Obetonování potrubí nebo zdiva stok betonem prostým tř. C 16/20 v otevřeném výkopu</t>
  </si>
  <si>
    <t>8362210</t>
  </si>
  <si>
    <t>https://podminky.urs.cz/item/CS_URS_2023_01/899623151</t>
  </si>
  <si>
    <t xml:space="preserve">Poznámka k souboru cen:_x000D_
1. Obetonování zdiva stok ve štole se oceňuje cenami souboru cen 359 31-02 Výplň za rubem cihelného zdiva stok části A 03 tohoto katalogu. </t>
  </si>
  <si>
    <t>(1,000*1,000*0,200)-(0,070*0,200)</t>
  </si>
  <si>
    <t>919735112</t>
  </si>
  <si>
    <t>Řezání stávajícího živičného krytu hl přes 50 do 100 mm</t>
  </si>
  <si>
    <t>1098451369</t>
  </si>
  <si>
    <t>https://podminky.urs.cz/item/CS_URS_2023_01/919735112</t>
  </si>
  <si>
    <t xml:space="preserve">Poznámka k souboru cen:_x000D_
1. V cenách jsou započteny i náklady na spotřebu vody. </t>
  </si>
  <si>
    <t>2*6,000</t>
  </si>
  <si>
    <t>21,000</t>
  </si>
  <si>
    <t>316862424</t>
  </si>
  <si>
    <t>936770687</t>
  </si>
  <si>
    <t>14,715*9 'Přepočtené koeficientem množství</t>
  </si>
  <si>
    <t>1696843756</t>
  </si>
  <si>
    <t>8,775</t>
  </si>
  <si>
    <t>997013847</t>
  </si>
  <si>
    <t>Poplatek za uložení na skládce (skládkovné) odpadu asfaltového s dehtem kód odpadu 17 03 01</t>
  </si>
  <si>
    <t>-1166378955</t>
  </si>
  <si>
    <t>https://podminky.urs.cz/item/CS_URS_2023_01/997013847</t>
  </si>
  <si>
    <t>5,940</t>
  </si>
  <si>
    <t>998276101</t>
  </si>
  <si>
    <t>Přesun hmot pro trubní vedení z trub z plastických hmot otevřený výkop</t>
  </si>
  <si>
    <t>657637473</t>
  </si>
  <si>
    <t>https://podminky.urs.cz/item/CS_URS_2023_01/998276101</t>
  </si>
  <si>
    <t xml:space="preserve">Poznámka k souboru cen:_x000D_
1. Položky přesunu hmot nelze užít pro zeminu, sypaniny, štěrkopísek, kamenivo ap. Případná manipulace s tímto materiálem se oceňuje souborem cen 162 2.-.... Vodorovné přemístění výkopku nebo sypaniny katalogu 800-1 Zemní práce. </t>
  </si>
  <si>
    <t>3 - Vedlejší a ostatní náklady</t>
  </si>
  <si>
    <t>VRN - Vedlejší rozpočtové náklady</t>
  </si>
  <si>
    <t xml:space="preserve">    VRN1 - Průzkumné, geodetické a projektové práce</t>
  </si>
  <si>
    <t xml:space="preserve">    VRN2 - Příprava staveniště</t>
  </si>
  <si>
    <t xml:space="preserve">    VRN3 - Zařízení staveniště</t>
  </si>
  <si>
    <t xml:space="preserve">    VRN4 - Inženýrská činnost</t>
  </si>
  <si>
    <t xml:space="preserve">    VRN9 - Ostatní náklady</t>
  </si>
  <si>
    <t>VRN</t>
  </si>
  <si>
    <t>Vedlejší rozpočtové náklady</t>
  </si>
  <si>
    <t>VRN1</t>
  </si>
  <si>
    <t>Průzkumné, geodetické a projektové práce</t>
  </si>
  <si>
    <t>013254000</t>
  </si>
  <si>
    <t>Dokumentace skutečného provedení stavby</t>
  </si>
  <si>
    <t>1024</t>
  </si>
  <si>
    <t>1217933433</t>
  </si>
  <si>
    <t>Poznámka k položce:_x000D_
- trojí vahotovení dokumentace skutečného provedení</t>
  </si>
  <si>
    <t>VRN2</t>
  </si>
  <si>
    <t>Příprava staveniště</t>
  </si>
  <si>
    <t>020001000</t>
  </si>
  <si>
    <t>-1677475194</t>
  </si>
  <si>
    <t>Poznámka k položce:_x000D_
- zpracování technologických postupů a plánů kontrol_x000D__x000D__x000D_
- pasportizace všech dotčených objektů a ploch před zahájením prací_x000D__x000D__x000D_
- průběžná fotodokumentace provádění prací_x000D__x000D__x000D_
- náklady na doplnění Plánu BOZP_x000D__x000D__x000D_
- vytýčení inženýrských sítí včetně křížení s vlastníky sítí, případně provedení ručních kopaných sond a provizorního zajištění sítí, případné vyřízení přerušení dodávek energií s jejich vlastníky_x000D__x000D__x000D_
- zajištění kontroly vlastníků IS při obnažení a před zásypem IS_x000D__x000D__x000D_
- zajištění splnění všech podmínek vyplývajících ze stanovisek a vyjádření dotčených účastníků řízení_x000D_</t>
  </si>
  <si>
    <t>VRN3</t>
  </si>
  <si>
    <t>Zařízení staveniště</t>
  </si>
  <si>
    <t>030001000</t>
  </si>
  <si>
    <t>-57229654</t>
  </si>
  <si>
    <t>032103000</t>
  </si>
  <si>
    <t>Náklady na stavební buňky</t>
  </si>
  <si>
    <t>747717347</t>
  </si>
  <si>
    <t>Poznámka k položce:_x000D_
- skladové buňky_x000D__x000D__x000D_
- buňky pro pracovníky_x000D__x000D__x000D_
- mobilní WC</t>
  </si>
  <si>
    <t>033103000</t>
  </si>
  <si>
    <t>Připojení energií</t>
  </si>
  <si>
    <t>232737078</t>
  </si>
  <si>
    <t>Poznámka k položce:_x000D_
- staveništní rozvaděč elektrické energie s podružným měřením_x000D_</t>
  </si>
  <si>
    <t>034103000</t>
  </si>
  <si>
    <t>Oplocení staveniště</t>
  </si>
  <si>
    <t>25638600</t>
  </si>
  <si>
    <t>Poznámka k položce:_x000D_
- oplocení zařízení staveniště_x000D__x000D__x000D_
- ohrazení kolem výkopů</t>
  </si>
  <si>
    <t>034303000</t>
  </si>
  <si>
    <t>Dopravní značení na staveništi</t>
  </si>
  <si>
    <t>-982870013</t>
  </si>
  <si>
    <t>Poznámka k položce:_x000D_
- zřídit podle požadavků dotčených orgánů_x000D__x000D__x000D_
- DIO obsahuje veškeré nutné náklady na projednání, realizaci, udržování a konečnou likvidaci opatření popsaných v DIO včetně úhrady náhrad vyžadovaných dopravcem dle zpracovaného DIO</t>
  </si>
  <si>
    <t>034403000</t>
  </si>
  <si>
    <t>Osvětlení staveniště</t>
  </si>
  <si>
    <t>-1705946363</t>
  </si>
  <si>
    <t>Poznámka k položce:_x000D_
- osvětlení výkopů</t>
  </si>
  <si>
    <t>034503000</t>
  </si>
  <si>
    <t>Informační tabule na staveništi</t>
  </si>
  <si>
    <t>1294153704</t>
  </si>
  <si>
    <t>VRN4</t>
  </si>
  <si>
    <t>Inženýrská činnost</t>
  </si>
  <si>
    <t>049002000</t>
  </si>
  <si>
    <t>Ostatní inženýrská činnost</t>
  </si>
  <si>
    <t>1714830884</t>
  </si>
  <si>
    <t>Poznámka k položce:_x000D_
- vytyčení inženýrských sítí a koordinace činnosti se správci sítí_x000D__x000D__x000D_
- projednání křížení a přeložek dotčených podzemních vedení s jejich provozovateli (vč. vytýčení IS a ochranných pásem)_x000D__x000D__x000D_
- veškeré náklady související s plněním všech podmínek pro stavbu zajištěných stavebních povolení, zajištění veškerých rozhodnutí a souhlasů nutných pro realizaci stavby (jako např. stavební povolení pro zařízení staveniště, apod.)_x000D__x000D__x000D_
- projednání vstupů na pozemky s vlastníky pozemků</t>
  </si>
  <si>
    <t>VRN9</t>
  </si>
  <si>
    <t>Ostatní náklady</t>
  </si>
  <si>
    <t>094002000</t>
  </si>
  <si>
    <t>Ostatní náklady související s výstavbou</t>
  </si>
  <si>
    <t>79246520</t>
  </si>
  <si>
    <t>Poznámka k položce:_x000D_
- veškeré náklady související s plněním všech podmínek pro stavbu zajištěných stavebních povolení, zajištění veškerých rozhodnutí a souhlasů nutných pro realizaci stavby (např. stavební povolení pro zařízení staveniště, apod.)_x000D__x000D__x000D_
- průběžné čištění komunikací během výstavby_x000D__x000D__x000D_
- čištění komunikací a vozidel vyjíždějících ze stavby během výstavby_x000D__x000D__x000D_
- všechny další nutné náklady k řádnému a úplnému zhotovení předmětu díla zřejmé ze zadávací dokumentace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</si>
</sst>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dd\.mm\.yyyy"/>
    <numFmt numFmtId="166" formatCode="#,##0.00000"/>
    <numFmt numFmtId="167" formatCode="#,##0.000"/>
  </numFmts>
  <fonts count="41" x14ac:knownFonts="1">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amily val="1"/>
      <charset val="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family val="2"/>
      <charset val="238"/>
      <scheme val="minor"/>
    </font>
    <font>
      <sz val="7"/>
      <color rgb="FF969696"/>
      <name val="Arial CE"/>
    </font>
    <font>
      <i/>
      <sz val="7"/>
      <color rgb="FF969696"/>
      <name val="Arial CE"/>
    </font>
    <font>
      <i/>
      <sz val="9"/>
      <color rgb="FF0000FF"/>
      <name val="Arial CE"/>
    </font>
    <font>
      <i/>
      <sz val="8"/>
      <color rgb="FF0000FF"/>
      <name val="Arial CE"/>
    </font>
    <font>
      <u/>
      <sz val="11"/>
      <color theme="10"/>
      <name val="Calibri"/>
      <family val="2"/>
      <charset val="238"/>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40" fillId="0" borderId="0" applyNumberFormat="0" applyFill="0" applyBorder="0" applyAlignment="0" applyProtection="0"/>
  </cellStyleXfs>
  <cellXfs count="308">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7" fillId="0" borderId="5" xfId="0" applyFont="1" applyBorder="1" applyAlignment="1" applyProtection="1">
      <alignment horizontal="left" vertical="center"/>
    </xf>
    <xf numFmtId="0" fontId="0" fillId="0" borderId="5" xfId="0" applyFont="1" applyBorder="1" applyAlignment="1" applyProtection="1">
      <alignment vertical="center"/>
    </xf>
    <xf numFmtId="0" fontId="0" fillId="0" borderId="3" xfId="0" applyFont="1" applyBorder="1" applyAlignment="1">
      <alignment vertical="center"/>
    </xf>
    <xf numFmtId="0" fontId="1" fillId="0" borderId="3" xfId="0" applyFont="1" applyBorder="1" applyAlignment="1" applyProtection="1">
      <alignment vertical="center"/>
    </xf>
    <xf numFmtId="0" fontId="1" fillId="0" borderId="0" xfId="0" applyFont="1" applyAlignment="1" applyProtection="1">
      <alignment vertical="center"/>
    </xf>
    <xf numFmtId="0" fontId="1" fillId="0" borderId="3" xfId="0" applyFont="1" applyBorder="1" applyAlignment="1">
      <alignmen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0" fillId="0" borderId="3" xfId="0" applyBorder="1" applyAlignment="1" applyProtection="1">
      <alignment vertical="center"/>
    </xf>
    <xf numFmtId="0" fontId="0" fillId="0" borderId="0" xfId="0" applyAlignment="1" applyProtection="1">
      <alignment vertical="center"/>
    </xf>
    <xf numFmtId="0" fontId="19"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3"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0" fillId="4" borderId="7" xfId="0" applyFont="1" applyFill="1" applyBorder="1" applyAlignment="1" applyProtection="1">
      <alignment vertical="center"/>
    </xf>
    <xf numFmtId="0" fontId="22" fillId="4" borderId="0" xfId="0" applyFont="1" applyFill="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9" fillId="0" borderId="14"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5" xfId="0" applyNumberFormat="1" applyFont="1" applyBorder="1" applyAlignment="1" applyProtection="1">
      <alignment vertical="center"/>
    </xf>
    <xf numFmtId="0" fontId="5" fillId="0" borderId="0" xfId="0" applyFont="1" applyAlignment="1">
      <alignment horizontal="left" vertical="center"/>
    </xf>
    <xf numFmtId="4" fontId="29" fillId="0" borderId="19" xfId="0" applyNumberFormat="1" applyFont="1" applyBorder="1" applyAlignment="1" applyProtection="1">
      <alignment vertical="center"/>
    </xf>
    <xf numFmtId="4" fontId="29" fillId="0" borderId="20" xfId="0" applyNumberFormat="1" applyFont="1" applyBorder="1" applyAlignment="1" applyProtection="1">
      <alignment vertical="center"/>
    </xf>
    <xf numFmtId="166"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0" fontId="0" fillId="0" borderId="1" xfId="0" applyBorder="1"/>
    <xf numFmtId="0" fontId="0" fillId="0" borderId="2" xfId="0" applyBorder="1"/>
    <xf numFmtId="0" fontId="13"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12" xfId="0" applyFont="1" applyBorder="1" applyAlignment="1">
      <alignment vertical="center"/>
    </xf>
    <xf numFmtId="0" fontId="17"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4" fillId="0" borderId="0" xfId="0" applyNumberFormat="1" applyFont="1" applyAlignment="1" applyProtection="1"/>
    <xf numFmtId="0" fontId="0" fillId="0" borderId="12" xfId="0" applyBorder="1" applyAlignment="1" applyProtection="1">
      <alignment vertical="center"/>
    </xf>
    <xf numFmtId="166" fontId="32" fillId="0" borderId="12" xfId="0" applyNumberFormat="1" applyFont="1" applyBorder="1" applyAlignment="1" applyProtection="1"/>
    <xf numFmtId="166" fontId="32" fillId="0" borderId="13" xfId="0" applyNumberFormat="1" applyFont="1" applyBorder="1" applyAlignment="1" applyProtection="1"/>
    <xf numFmtId="4" fontId="33"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pplyProtection="1">
      <alignment horizontal="left" vertical="center"/>
    </xf>
    <xf numFmtId="0" fontId="35"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36" fillId="0" borderId="0" xfId="0" applyFont="1" applyAlignment="1" applyProtection="1">
      <alignment horizontal="left" vertical="center"/>
    </xf>
    <xf numFmtId="0" fontId="37" fillId="0" borderId="0" xfId="0" applyFont="1" applyAlignment="1" applyProtection="1">
      <alignment vertical="center" wrapText="1"/>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38" fillId="0" borderId="22" xfId="0" applyFont="1" applyBorder="1" applyAlignment="1" applyProtection="1">
      <alignment horizontal="center" vertical="center"/>
    </xf>
    <xf numFmtId="49" fontId="38" fillId="0" borderId="22" xfId="0" applyNumberFormat="1" applyFont="1" applyBorder="1" applyAlignment="1" applyProtection="1">
      <alignment horizontal="left" vertical="center" wrapText="1"/>
    </xf>
    <xf numFmtId="0" fontId="38" fillId="0" borderId="22" xfId="0" applyFont="1" applyBorder="1" applyAlignment="1" applyProtection="1">
      <alignment horizontal="left" vertical="center" wrapText="1"/>
    </xf>
    <xf numFmtId="0" fontId="38" fillId="0" borderId="22" xfId="0" applyFont="1" applyBorder="1" applyAlignment="1" applyProtection="1">
      <alignment horizontal="center" vertical="center" wrapText="1"/>
    </xf>
    <xf numFmtId="167" fontId="38" fillId="0" borderId="22" xfId="0" applyNumberFormat="1" applyFont="1" applyBorder="1" applyAlignment="1" applyProtection="1">
      <alignment vertical="center"/>
    </xf>
    <xf numFmtId="4" fontId="38" fillId="2" borderId="22" xfId="0" applyNumberFormat="1" applyFont="1" applyFill="1" applyBorder="1" applyAlignment="1" applyProtection="1">
      <alignment vertical="center"/>
      <protection locked="0"/>
    </xf>
    <xf numFmtId="4" fontId="38" fillId="0" borderId="22" xfId="0" applyNumberFormat="1" applyFont="1" applyBorder="1" applyAlignment="1" applyProtection="1">
      <alignment vertical="center"/>
    </xf>
    <xf numFmtId="0" fontId="39" fillId="0" borderId="3" xfId="0" applyFont="1" applyBorder="1" applyAlignment="1">
      <alignment vertical="center"/>
    </xf>
    <xf numFmtId="0" fontId="38" fillId="2" borderId="14" xfId="0" applyFont="1" applyFill="1" applyBorder="1" applyAlignment="1" applyProtection="1">
      <alignment horizontal="left" vertical="center"/>
      <protection locked="0"/>
    </xf>
    <xf numFmtId="0" fontId="38" fillId="0" borderId="0" xfId="0" applyFont="1" applyBorder="1" applyAlignment="1" applyProtection="1">
      <alignment horizontal="center" vertical="center"/>
    </xf>
    <xf numFmtId="167" fontId="22" fillId="2" borderId="22" xfId="0" applyNumberFormat="1" applyFont="1" applyFill="1" applyBorder="1" applyAlignment="1" applyProtection="1">
      <alignment vertical="center"/>
      <protection locked="0"/>
    </xf>
    <xf numFmtId="0" fontId="23" fillId="2" borderId="19" xfId="0" applyFont="1" applyFill="1" applyBorder="1" applyAlignment="1" applyProtection="1">
      <alignment horizontal="left" vertical="center"/>
      <protection locked="0"/>
    </xf>
    <xf numFmtId="0" fontId="23"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3" fillId="0" borderId="20" xfId="0" applyNumberFormat="1" applyFont="1" applyBorder="1" applyAlignment="1" applyProtection="1">
      <alignment vertical="center"/>
    </xf>
    <xf numFmtId="166" fontId="23" fillId="0" borderId="21" xfId="0" applyNumberFormat="1" applyFont="1" applyBorder="1" applyAlignment="1" applyProtection="1">
      <alignment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1" xfId="0" applyFont="1" applyBorder="1" applyAlignment="1" applyProtection="1">
      <alignment vertical="center"/>
    </xf>
    <xf numFmtId="4" fontId="18" fillId="0" borderId="0" xfId="0" applyNumberFormat="1" applyFont="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0" fontId="16" fillId="0" borderId="0" xfId="0" applyFont="1" applyAlignment="1">
      <alignment horizontal="left" vertical="top" wrapText="1"/>
    </xf>
    <xf numFmtId="0" fontId="16" fillId="0" borderId="0" xfId="0" applyFont="1" applyAlignment="1">
      <alignment horizontal="left" vertical="center"/>
    </xf>
    <xf numFmtId="0" fontId="18" fillId="0" borderId="0" xfId="0" applyFont="1" applyAlignment="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4" fontId="17" fillId="0" borderId="5" xfId="0" applyNumberFormat="1" applyFont="1" applyBorder="1" applyAlignment="1" applyProtection="1">
      <alignment vertical="center"/>
    </xf>
    <xf numFmtId="0" fontId="0" fillId="0" borderId="5" xfId="0" applyFont="1" applyBorder="1" applyAlignment="1" applyProtection="1">
      <alignment vertical="center"/>
    </xf>
    <xf numFmtId="0" fontId="1" fillId="0" borderId="0" xfId="0" applyFont="1" applyAlignment="1" applyProtection="1">
      <alignment horizontal="right" vertical="center"/>
    </xf>
    <xf numFmtId="4" fontId="28" fillId="0" borderId="0" xfId="0" applyNumberFormat="1" applyFont="1" applyAlignment="1" applyProtection="1">
      <alignment vertical="center"/>
    </xf>
    <xf numFmtId="0" fontId="28" fillId="0" borderId="0" xfId="0" applyFont="1" applyAlignment="1" applyProtection="1">
      <alignment vertical="center"/>
    </xf>
    <xf numFmtId="0" fontId="27" fillId="0" borderId="0" xfId="0" applyFont="1" applyAlignment="1" applyProtection="1">
      <alignment horizontal="left" vertical="center" wrapText="1"/>
    </xf>
    <xf numFmtId="0" fontId="22" fillId="4" borderId="6"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22" fillId="4" borderId="7" xfId="0" applyFont="1" applyFill="1" applyBorder="1" applyAlignment="1" applyProtection="1">
      <alignment horizontal="center" vertical="center"/>
    </xf>
    <xf numFmtId="0" fontId="22" fillId="4" borderId="7" xfId="0" applyFont="1" applyFill="1" applyBorder="1" applyAlignment="1" applyProtection="1">
      <alignment horizontal="right" vertical="center"/>
    </xf>
    <xf numFmtId="0" fontId="22" fillId="4" borderId="8" xfId="0" applyFont="1" applyFill="1" applyBorder="1" applyAlignment="1" applyProtection="1">
      <alignment horizontal="lef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0" fillId="0" borderId="0" xfId="0"/>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4" fillId="3" borderId="7" xfId="0" applyFont="1" applyFill="1" applyBorder="1" applyAlignment="1" applyProtection="1">
      <alignment horizontal="left" vertical="center"/>
    </xf>
    <xf numFmtId="0" fontId="0" fillId="3" borderId="7" xfId="0" applyFont="1" applyFill="1" applyBorder="1" applyAlignment="1" applyProtection="1">
      <alignmen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0" xfId="0" applyFont="1" applyAlignment="1" applyProtection="1">
      <alignment vertical="center"/>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0" fillId="0" borderId="0" xfId="0" applyFont="1" applyAlignment="1">
      <alignmen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podminky.urs.cz/item/CS_URS_2023_01/167151112" TargetMode="External"/><Relationship Id="rId18" Type="http://schemas.openxmlformats.org/officeDocument/2006/relationships/hyperlink" Target="https://podminky.urs.cz/item/CS_URS_2023_01/271562211" TargetMode="External"/><Relationship Id="rId26" Type="http://schemas.openxmlformats.org/officeDocument/2006/relationships/hyperlink" Target="https://podminky.urs.cz/item/CS_URS_2023_01/311351311" TargetMode="External"/><Relationship Id="rId39" Type="http://schemas.openxmlformats.org/officeDocument/2006/relationships/hyperlink" Target="https://podminky.urs.cz/item/CS_URS_2023_01/953334118" TargetMode="External"/><Relationship Id="rId21" Type="http://schemas.openxmlformats.org/officeDocument/2006/relationships/hyperlink" Target="https://podminky.urs.cz/item/CS_URS_2023_01/274321411" TargetMode="External"/><Relationship Id="rId34" Type="http://schemas.openxmlformats.org/officeDocument/2006/relationships/hyperlink" Target="https://podminky.urs.cz/item/CS_URS_2023_01/463212111" TargetMode="External"/><Relationship Id="rId42" Type="http://schemas.openxmlformats.org/officeDocument/2006/relationships/hyperlink" Target="https://podminky.urs.cz/item/CS_URS_2023_01/963015141" TargetMode="External"/><Relationship Id="rId47" Type="http://schemas.openxmlformats.org/officeDocument/2006/relationships/hyperlink" Target="https://podminky.urs.cz/item/CS_URS_2023_01/985222111" TargetMode="External"/><Relationship Id="rId50" Type="http://schemas.openxmlformats.org/officeDocument/2006/relationships/hyperlink" Target="https://podminky.urs.cz/item/CS_URS_2023_01/997013601" TargetMode="External"/><Relationship Id="rId55" Type="http://schemas.openxmlformats.org/officeDocument/2006/relationships/hyperlink" Target="https://podminky.urs.cz/item/CS_URS_2023_01/767995113" TargetMode="External"/><Relationship Id="rId7" Type="http://schemas.openxmlformats.org/officeDocument/2006/relationships/hyperlink" Target="https://podminky.urs.cz/item/CS_URS_2023_01/129353101" TargetMode="External"/><Relationship Id="rId12" Type="http://schemas.openxmlformats.org/officeDocument/2006/relationships/hyperlink" Target="https://podminky.urs.cz/item/CS_URS_2023_01/167151111" TargetMode="External"/><Relationship Id="rId17" Type="http://schemas.openxmlformats.org/officeDocument/2006/relationships/hyperlink" Target="https://podminky.urs.cz/item/CS_URS_2023_01/271532212" TargetMode="External"/><Relationship Id="rId25" Type="http://schemas.openxmlformats.org/officeDocument/2006/relationships/hyperlink" Target="https://podminky.urs.cz/item/CS_URS_2023_01/291211111" TargetMode="External"/><Relationship Id="rId33" Type="http://schemas.openxmlformats.org/officeDocument/2006/relationships/hyperlink" Target="https://podminky.urs.cz/item/CS_URS_2023_01/451571111" TargetMode="External"/><Relationship Id="rId38" Type="http://schemas.openxmlformats.org/officeDocument/2006/relationships/hyperlink" Target="https://podminky.urs.cz/item/CS_URS_2023_01/935112111" TargetMode="External"/><Relationship Id="rId46" Type="http://schemas.openxmlformats.org/officeDocument/2006/relationships/hyperlink" Target="https://podminky.urs.cz/item/CS_URS_2023_01/985221013" TargetMode="External"/><Relationship Id="rId59" Type="http://schemas.openxmlformats.org/officeDocument/2006/relationships/drawing" Target="../drawings/drawing2.xml"/><Relationship Id="rId2" Type="http://schemas.openxmlformats.org/officeDocument/2006/relationships/hyperlink" Target="https://podminky.urs.cz/item/CS_URS_2023_01/111111313" TargetMode="External"/><Relationship Id="rId16" Type="http://schemas.openxmlformats.org/officeDocument/2006/relationships/hyperlink" Target="https://podminky.urs.cz/item/CS_URS_2023_01/174151101" TargetMode="External"/><Relationship Id="rId20" Type="http://schemas.openxmlformats.org/officeDocument/2006/relationships/hyperlink" Target="https://podminky.urs.cz/item/CS_URS_2023_01/274313611" TargetMode="External"/><Relationship Id="rId29" Type="http://schemas.openxmlformats.org/officeDocument/2006/relationships/hyperlink" Target="https://podminky.urs.cz/item/CS_URS_2023_01/321311115" TargetMode="External"/><Relationship Id="rId41" Type="http://schemas.openxmlformats.org/officeDocument/2006/relationships/hyperlink" Target="https://podminky.urs.cz/item/CS_URS_2023_01/962042321" TargetMode="External"/><Relationship Id="rId54" Type="http://schemas.openxmlformats.org/officeDocument/2006/relationships/hyperlink" Target="https://podminky.urs.cz/item/CS_URS_2023_01/998331011" TargetMode="External"/><Relationship Id="rId1" Type="http://schemas.openxmlformats.org/officeDocument/2006/relationships/hyperlink" Target="https://podminky.urs.cz/item/CS_URS_2023_01/111111312" TargetMode="External"/><Relationship Id="rId6" Type="http://schemas.openxmlformats.org/officeDocument/2006/relationships/hyperlink" Target="https://podminky.urs.cz/item/CS_URS_2023_01/122703601" TargetMode="External"/><Relationship Id="rId11" Type="http://schemas.openxmlformats.org/officeDocument/2006/relationships/hyperlink" Target="https://podminky.urs.cz/item/CS_URS_2023_01/162351123" TargetMode="External"/><Relationship Id="rId24" Type="http://schemas.openxmlformats.org/officeDocument/2006/relationships/hyperlink" Target="https://podminky.urs.cz/item/CS_URS_2023_01/274361821" TargetMode="External"/><Relationship Id="rId32" Type="http://schemas.openxmlformats.org/officeDocument/2006/relationships/hyperlink" Target="https://podminky.urs.cz/item/CS_URS_2023_01/451317111" TargetMode="External"/><Relationship Id="rId37" Type="http://schemas.openxmlformats.org/officeDocument/2006/relationships/hyperlink" Target="https://podminky.urs.cz/item/CS_URS_2023_01/935111211" TargetMode="External"/><Relationship Id="rId40" Type="http://schemas.openxmlformats.org/officeDocument/2006/relationships/hyperlink" Target="https://podminky.urs.cz/item/CS_URS_2023_01/962023391" TargetMode="External"/><Relationship Id="rId45" Type="http://schemas.openxmlformats.org/officeDocument/2006/relationships/hyperlink" Target="https://podminky.urs.cz/item/CS_URS_2023_01/985221012" TargetMode="External"/><Relationship Id="rId53" Type="http://schemas.openxmlformats.org/officeDocument/2006/relationships/hyperlink" Target="https://podminky.urs.cz/item/CS_URS_2023_01/997013655" TargetMode="External"/><Relationship Id="rId58" Type="http://schemas.openxmlformats.org/officeDocument/2006/relationships/printerSettings" Target="../printerSettings/printerSettings2.bin"/><Relationship Id="rId5" Type="http://schemas.openxmlformats.org/officeDocument/2006/relationships/hyperlink" Target="https://podminky.urs.cz/item/CS_URS_2023_01/122351105" TargetMode="External"/><Relationship Id="rId15" Type="http://schemas.openxmlformats.org/officeDocument/2006/relationships/hyperlink" Target="https://podminky.urs.cz/item/CS_URS_2023_01/173153101" TargetMode="External"/><Relationship Id="rId23" Type="http://schemas.openxmlformats.org/officeDocument/2006/relationships/hyperlink" Target="https://podminky.urs.cz/item/CS_URS_2023_01/274351122" TargetMode="External"/><Relationship Id="rId28" Type="http://schemas.openxmlformats.org/officeDocument/2006/relationships/hyperlink" Target="https://podminky.urs.cz/item/CS_URS_2023_01/321213345" TargetMode="External"/><Relationship Id="rId36" Type="http://schemas.openxmlformats.org/officeDocument/2006/relationships/hyperlink" Target="https://podminky.urs.cz/item/CS_URS_2023_01/465513127" TargetMode="External"/><Relationship Id="rId49" Type="http://schemas.openxmlformats.org/officeDocument/2006/relationships/hyperlink" Target="https://podminky.urs.cz/item/CS_URS_2023_01/997013509" TargetMode="External"/><Relationship Id="rId57" Type="http://schemas.openxmlformats.org/officeDocument/2006/relationships/hyperlink" Target="https://podminky.urs.cz/item/CS_URS_2023_01/998767201" TargetMode="External"/><Relationship Id="rId10" Type="http://schemas.openxmlformats.org/officeDocument/2006/relationships/hyperlink" Target="https://podminky.urs.cz/item/CS_URS_2023_01/162351103" TargetMode="External"/><Relationship Id="rId19" Type="http://schemas.openxmlformats.org/officeDocument/2006/relationships/hyperlink" Target="https://podminky.urs.cz/item/CS_URS_2023_01/271572211" TargetMode="External"/><Relationship Id="rId31" Type="http://schemas.openxmlformats.org/officeDocument/2006/relationships/hyperlink" Target="https://podminky.urs.cz/item/CS_URS_2023_01/321352010" TargetMode="External"/><Relationship Id="rId44" Type="http://schemas.openxmlformats.org/officeDocument/2006/relationships/hyperlink" Target="https://podminky.urs.cz/item/CS_URS_2023_01/974029164" TargetMode="External"/><Relationship Id="rId52" Type="http://schemas.openxmlformats.org/officeDocument/2006/relationships/hyperlink" Target="https://podminky.urs.cz/item/CS_URS_2023_01/997013631" TargetMode="External"/><Relationship Id="rId4" Type="http://schemas.openxmlformats.org/officeDocument/2006/relationships/hyperlink" Target="https://podminky.urs.cz/item/CS_URS_2023_01/113151111" TargetMode="External"/><Relationship Id="rId9" Type="http://schemas.openxmlformats.org/officeDocument/2006/relationships/hyperlink" Target="https://podminky.urs.cz/item/CS_URS_2023_01/132351252" TargetMode="External"/><Relationship Id="rId14" Type="http://schemas.openxmlformats.org/officeDocument/2006/relationships/hyperlink" Target="https://podminky.urs.cz/item/CS_URS_2023_01/171251101" TargetMode="External"/><Relationship Id="rId22" Type="http://schemas.openxmlformats.org/officeDocument/2006/relationships/hyperlink" Target="https://podminky.urs.cz/item/CS_URS_2023_01/274351121" TargetMode="External"/><Relationship Id="rId27" Type="http://schemas.openxmlformats.org/officeDocument/2006/relationships/hyperlink" Target="https://podminky.urs.cz/item/CS_URS_2023_01/321212625" TargetMode="External"/><Relationship Id="rId30" Type="http://schemas.openxmlformats.org/officeDocument/2006/relationships/hyperlink" Target="https://podminky.urs.cz/item/CS_URS_2023_01/321351010" TargetMode="External"/><Relationship Id="rId35" Type="http://schemas.openxmlformats.org/officeDocument/2006/relationships/hyperlink" Target="https://podminky.urs.cz/item/CS_URS_2023_01/463212191" TargetMode="External"/><Relationship Id="rId43" Type="http://schemas.openxmlformats.org/officeDocument/2006/relationships/hyperlink" Target="https://podminky.urs.cz/item/CS_URS_2023_01/973022441" TargetMode="External"/><Relationship Id="rId48" Type="http://schemas.openxmlformats.org/officeDocument/2006/relationships/hyperlink" Target="https://podminky.urs.cz/item/CS_URS_2023_01/997013501" TargetMode="External"/><Relationship Id="rId56" Type="http://schemas.openxmlformats.org/officeDocument/2006/relationships/hyperlink" Target="https://podminky.urs.cz/item/CS_URS_2023_01/767995114" TargetMode="External"/><Relationship Id="rId8" Type="http://schemas.openxmlformats.org/officeDocument/2006/relationships/hyperlink" Target="https://podminky.urs.cz/item/CS_URS_2023_01/131351100" TargetMode="External"/><Relationship Id="rId51" Type="http://schemas.openxmlformats.org/officeDocument/2006/relationships/hyperlink" Target="https://podminky.urs.cz/item/CS_URS_2023_01/997013603" TargetMode="External"/><Relationship Id="rId3" Type="http://schemas.openxmlformats.org/officeDocument/2006/relationships/hyperlink" Target="https://podminky.urs.cz/item/CS_URS_2023_01/112201114"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podminky.urs.cz/item/CS_URS_2023_01/451573111" TargetMode="External"/><Relationship Id="rId13" Type="http://schemas.openxmlformats.org/officeDocument/2006/relationships/hyperlink" Target="https://podminky.urs.cz/item/CS_URS_2023_01/577166031" TargetMode="External"/><Relationship Id="rId18" Type="http://schemas.openxmlformats.org/officeDocument/2006/relationships/hyperlink" Target="https://podminky.urs.cz/item/CS_URS_2023_01/997013509" TargetMode="External"/><Relationship Id="rId3" Type="http://schemas.openxmlformats.org/officeDocument/2006/relationships/hyperlink" Target="https://podminky.urs.cz/item/CS_URS_2023_01/132351102" TargetMode="External"/><Relationship Id="rId21" Type="http://schemas.openxmlformats.org/officeDocument/2006/relationships/hyperlink" Target="https://podminky.urs.cz/item/CS_URS_2023_01/998276101" TargetMode="External"/><Relationship Id="rId7" Type="http://schemas.openxmlformats.org/officeDocument/2006/relationships/hyperlink" Target="https://podminky.urs.cz/item/CS_URS_2023_01/175151101" TargetMode="External"/><Relationship Id="rId12" Type="http://schemas.openxmlformats.org/officeDocument/2006/relationships/hyperlink" Target="https://podminky.urs.cz/item/CS_URS_2023_01/577165111" TargetMode="External"/><Relationship Id="rId17" Type="http://schemas.openxmlformats.org/officeDocument/2006/relationships/hyperlink" Target="https://podminky.urs.cz/item/CS_URS_2023_01/997013501" TargetMode="External"/><Relationship Id="rId2" Type="http://schemas.openxmlformats.org/officeDocument/2006/relationships/hyperlink" Target="https://podminky.urs.cz/item/CS_URS_2023_01/113107042" TargetMode="External"/><Relationship Id="rId16" Type="http://schemas.openxmlformats.org/officeDocument/2006/relationships/hyperlink" Target="https://podminky.urs.cz/item/CS_URS_2023_01/919735112" TargetMode="External"/><Relationship Id="rId20" Type="http://schemas.openxmlformats.org/officeDocument/2006/relationships/hyperlink" Target="https://podminky.urs.cz/item/CS_URS_2023_01/997013847" TargetMode="External"/><Relationship Id="rId1" Type="http://schemas.openxmlformats.org/officeDocument/2006/relationships/hyperlink" Target="https://podminky.urs.cz/item/CS_URS_2023_01/113107031" TargetMode="External"/><Relationship Id="rId6" Type="http://schemas.openxmlformats.org/officeDocument/2006/relationships/hyperlink" Target="https://podminky.urs.cz/item/CS_URS_2023_01/174151101" TargetMode="External"/><Relationship Id="rId11" Type="http://schemas.openxmlformats.org/officeDocument/2006/relationships/hyperlink" Target="https://podminky.urs.cz/item/CS_URS_2023_01/573211107" TargetMode="External"/><Relationship Id="rId5" Type="http://schemas.openxmlformats.org/officeDocument/2006/relationships/hyperlink" Target="https://podminky.urs.cz/item/CS_URS_2023_01/167151102" TargetMode="External"/><Relationship Id="rId15" Type="http://schemas.openxmlformats.org/officeDocument/2006/relationships/hyperlink" Target="https://podminky.urs.cz/item/CS_URS_2023_01/899623151" TargetMode="External"/><Relationship Id="rId23" Type="http://schemas.openxmlformats.org/officeDocument/2006/relationships/drawing" Target="../drawings/drawing3.xml"/><Relationship Id="rId10" Type="http://schemas.openxmlformats.org/officeDocument/2006/relationships/hyperlink" Target="https://podminky.urs.cz/item/CS_URS_2023_01/564861111" TargetMode="External"/><Relationship Id="rId19" Type="http://schemas.openxmlformats.org/officeDocument/2006/relationships/hyperlink" Target="https://podminky.urs.cz/item/CS_URS_2023_01/997013601" TargetMode="External"/><Relationship Id="rId4" Type="http://schemas.openxmlformats.org/officeDocument/2006/relationships/hyperlink" Target="https://podminky.urs.cz/item/CS_URS_2023_01/162351123" TargetMode="External"/><Relationship Id="rId9" Type="http://schemas.openxmlformats.org/officeDocument/2006/relationships/hyperlink" Target="https://podminky.urs.cz/item/CS_URS_2023_01/463212111" TargetMode="External"/><Relationship Id="rId14" Type="http://schemas.openxmlformats.org/officeDocument/2006/relationships/hyperlink" Target="https://podminky.urs.cz/item/CS_URS_2023_01/871370330" TargetMode="External"/><Relationship Id="rId22"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99"/>
  <sheetViews>
    <sheetView showGridLines="0" topLeftCell="A43" zoomScaleNormal="100" workbookViewId="0">
      <selection activeCell="E23" sqref="E23:AN23"/>
    </sheetView>
  </sheetViews>
  <sheetFormatPr defaultRowHeight="10.199999999999999" x14ac:dyDescent="0.2"/>
  <cols>
    <col min="1" max="1" width="8.28515625" style="1" customWidth="1"/>
    <col min="2" max="2" width="1.7109375" style="1" customWidth="1"/>
    <col min="3" max="3" width="4.140625" style="1" customWidth="1"/>
    <col min="4" max="33" width="2.7109375" style="1" customWidth="1"/>
    <col min="34" max="34" width="3.28515625" style="1" customWidth="1"/>
    <col min="35" max="35" width="31.7109375" style="1" customWidth="1"/>
    <col min="36" max="37" width="2.42578125" style="1" customWidth="1"/>
    <col min="38" max="38" width="8.28515625" style="1" customWidth="1"/>
    <col min="39" max="39" width="3.28515625" style="1" customWidth="1"/>
    <col min="40" max="40" width="13.28515625" style="1" customWidth="1"/>
    <col min="41" max="41" width="7.42578125" style="1" customWidth="1"/>
    <col min="42" max="42" width="4.140625" style="1" customWidth="1"/>
    <col min="43" max="43" width="15.7109375" style="1" hidden="1" customWidth="1"/>
    <col min="44" max="44" width="13.7109375" style="1" customWidth="1"/>
    <col min="45" max="47" width="25.85546875" style="1" hidden="1" customWidth="1"/>
    <col min="48" max="49" width="21.7109375" style="1" hidden="1" customWidth="1"/>
    <col min="50" max="51" width="25" style="1" hidden="1" customWidth="1"/>
    <col min="52" max="52" width="21.7109375" style="1" hidden="1" customWidth="1"/>
    <col min="53" max="53" width="19.140625" style="1" hidden="1" customWidth="1"/>
    <col min="54" max="54" width="25" style="1" hidden="1" customWidth="1"/>
    <col min="55" max="55" width="21.7109375" style="1" hidden="1" customWidth="1"/>
    <col min="56" max="56" width="19.140625" style="1" hidden="1" customWidth="1"/>
    <col min="57" max="57" width="66.42578125" style="1" customWidth="1"/>
    <col min="71" max="91" width="9.28515625" style="1" hidden="1"/>
  </cols>
  <sheetData>
    <row r="1" spans="1:74" x14ac:dyDescent="0.2">
      <c r="A1" s="16" t="s">
        <v>0</v>
      </c>
      <c r="AZ1" s="16" t="s">
        <v>1</v>
      </c>
      <c r="BA1" s="16" t="s">
        <v>2</v>
      </c>
      <c r="BB1" s="16" t="s">
        <v>3</v>
      </c>
      <c r="BT1" s="16" t="s">
        <v>4</v>
      </c>
      <c r="BU1" s="16" t="s">
        <v>4</v>
      </c>
      <c r="BV1" s="16" t="s">
        <v>5</v>
      </c>
    </row>
    <row r="2" spans="1:74" s="1" customFormat="1" ht="36.9" customHeight="1" x14ac:dyDescent="0.2">
      <c r="AR2" s="282"/>
      <c r="AS2" s="282"/>
      <c r="AT2" s="282"/>
      <c r="AU2" s="282"/>
      <c r="AV2" s="282"/>
      <c r="AW2" s="282"/>
      <c r="AX2" s="282"/>
      <c r="AY2" s="282"/>
      <c r="AZ2" s="282"/>
      <c r="BA2" s="282"/>
      <c r="BB2" s="282"/>
      <c r="BC2" s="282"/>
      <c r="BD2" s="282"/>
      <c r="BE2" s="282"/>
      <c r="BS2" s="17" t="s">
        <v>6</v>
      </c>
      <c r="BT2" s="17" t="s">
        <v>7</v>
      </c>
    </row>
    <row r="3" spans="1:74" s="1" customFormat="1" ht="6.9" customHeight="1" x14ac:dyDescent="0.2">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pans="1:74" s="1" customFormat="1" ht="24.9" customHeight="1" x14ac:dyDescent="0.2">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E4" s="25" t="s">
        <v>11</v>
      </c>
      <c r="BS4" s="17" t="s">
        <v>12</v>
      </c>
    </row>
    <row r="5" spans="1:74" s="1" customFormat="1" ht="12" customHeight="1" x14ac:dyDescent="0.2">
      <c r="B5" s="21"/>
      <c r="C5" s="22"/>
      <c r="D5" s="26" t="s">
        <v>13</v>
      </c>
      <c r="E5" s="22"/>
      <c r="F5" s="22"/>
      <c r="G5" s="22"/>
      <c r="H5" s="22"/>
      <c r="I5" s="22"/>
      <c r="J5" s="22"/>
      <c r="K5" s="263" t="s">
        <v>14</v>
      </c>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2"/>
      <c r="AQ5" s="22"/>
      <c r="AR5" s="20"/>
      <c r="BE5" s="260" t="s">
        <v>15</v>
      </c>
      <c r="BS5" s="17" t="s">
        <v>6</v>
      </c>
    </row>
    <row r="6" spans="1:74" s="1" customFormat="1" ht="36.9" customHeight="1" x14ac:dyDescent="0.2">
      <c r="B6" s="21"/>
      <c r="C6" s="22"/>
      <c r="D6" s="28" t="s">
        <v>16</v>
      </c>
      <c r="E6" s="22"/>
      <c r="F6" s="22"/>
      <c r="G6" s="22"/>
      <c r="H6" s="22"/>
      <c r="I6" s="22"/>
      <c r="J6" s="22"/>
      <c r="K6" s="265" t="s">
        <v>17</v>
      </c>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c r="AN6" s="264"/>
      <c r="AO6" s="264"/>
      <c r="AP6" s="22"/>
      <c r="AQ6" s="22"/>
      <c r="AR6" s="20"/>
      <c r="BE6" s="261"/>
      <c r="BS6" s="17" t="s">
        <v>6</v>
      </c>
    </row>
    <row r="7" spans="1:74" s="1" customFormat="1" ht="12" customHeight="1" x14ac:dyDescent="0.2">
      <c r="B7" s="21"/>
      <c r="C7" s="22"/>
      <c r="D7" s="29" t="s">
        <v>18</v>
      </c>
      <c r="E7" s="22"/>
      <c r="F7" s="22"/>
      <c r="G7" s="22"/>
      <c r="H7" s="22"/>
      <c r="I7" s="22"/>
      <c r="J7" s="22"/>
      <c r="K7" s="27" t="s">
        <v>1</v>
      </c>
      <c r="L7" s="22"/>
      <c r="M7" s="22"/>
      <c r="N7" s="22"/>
      <c r="O7" s="22"/>
      <c r="P7" s="22"/>
      <c r="Q7" s="22"/>
      <c r="R7" s="22"/>
      <c r="S7" s="22"/>
      <c r="T7" s="22"/>
      <c r="U7" s="22"/>
      <c r="V7" s="22"/>
      <c r="W7" s="22"/>
      <c r="X7" s="22"/>
      <c r="Y7" s="22"/>
      <c r="Z7" s="22"/>
      <c r="AA7" s="22"/>
      <c r="AB7" s="22"/>
      <c r="AC7" s="22"/>
      <c r="AD7" s="22"/>
      <c r="AE7" s="22"/>
      <c r="AF7" s="22"/>
      <c r="AG7" s="22"/>
      <c r="AH7" s="22"/>
      <c r="AI7" s="22"/>
      <c r="AJ7" s="22"/>
      <c r="AK7" s="29" t="s">
        <v>19</v>
      </c>
      <c r="AL7" s="22"/>
      <c r="AM7" s="22"/>
      <c r="AN7" s="27" t="s">
        <v>1</v>
      </c>
      <c r="AO7" s="22"/>
      <c r="AP7" s="22"/>
      <c r="AQ7" s="22"/>
      <c r="AR7" s="20"/>
      <c r="BE7" s="261"/>
      <c r="BS7" s="17" t="s">
        <v>6</v>
      </c>
    </row>
    <row r="8" spans="1:74" s="1" customFormat="1" ht="12" customHeight="1" x14ac:dyDescent="0.2">
      <c r="B8" s="21"/>
      <c r="C8" s="22"/>
      <c r="D8" s="29" t="s">
        <v>20</v>
      </c>
      <c r="E8" s="22"/>
      <c r="F8" s="22"/>
      <c r="G8" s="22"/>
      <c r="H8" s="22"/>
      <c r="I8" s="22"/>
      <c r="J8" s="22"/>
      <c r="K8" s="27" t="s">
        <v>21</v>
      </c>
      <c r="L8" s="22"/>
      <c r="M8" s="22"/>
      <c r="N8" s="22"/>
      <c r="O8" s="22"/>
      <c r="P8" s="22"/>
      <c r="Q8" s="22"/>
      <c r="R8" s="22"/>
      <c r="S8" s="22"/>
      <c r="T8" s="22"/>
      <c r="U8" s="22"/>
      <c r="V8" s="22"/>
      <c r="W8" s="22"/>
      <c r="X8" s="22"/>
      <c r="Y8" s="22"/>
      <c r="Z8" s="22"/>
      <c r="AA8" s="22"/>
      <c r="AB8" s="22"/>
      <c r="AC8" s="22"/>
      <c r="AD8" s="22"/>
      <c r="AE8" s="22"/>
      <c r="AF8" s="22"/>
      <c r="AG8" s="22"/>
      <c r="AH8" s="22"/>
      <c r="AI8" s="22"/>
      <c r="AJ8" s="22"/>
      <c r="AK8" s="29" t="s">
        <v>22</v>
      </c>
      <c r="AL8" s="22"/>
      <c r="AM8" s="22"/>
      <c r="AN8" s="30" t="s">
        <v>23</v>
      </c>
      <c r="AO8" s="22"/>
      <c r="AP8" s="22"/>
      <c r="AQ8" s="22"/>
      <c r="AR8" s="20"/>
      <c r="BE8" s="261"/>
      <c r="BS8" s="17" t="s">
        <v>6</v>
      </c>
    </row>
    <row r="9" spans="1:74" s="1" customFormat="1" ht="14.4" customHeight="1" x14ac:dyDescent="0.2">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0"/>
      <c r="BE9" s="261"/>
      <c r="BS9" s="17" t="s">
        <v>6</v>
      </c>
    </row>
    <row r="10" spans="1:74" s="1" customFormat="1" ht="12" customHeight="1" x14ac:dyDescent="0.2">
      <c r="B10" s="21"/>
      <c r="C10" s="22"/>
      <c r="D10" s="29" t="s">
        <v>24</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9" t="s">
        <v>25</v>
      </c>
      <c r="AL10" s="22"/>
      <c r="AM10" s="22"/>
      <c r="AN10" s="27" t="s">
        <v>26</v>
      </c>
      <c r="AO10" s="22"/>
      <c r="AP10" s="22"/>
      <c r="AQ10" s="22"/>
      <c r="AR10" s="20"/>
      <c r="BE10" s="261"/>
      <c r="BS10" s="17" t="s">
        <v>6</v>
      </c>
    </row>
    <row r="11" spans="1:74" s="1" customFormat="1" ht="18.45" customHeight="1" x14ac:dyDescent="0.2">
      <c r="B11" s="21"/>
      <c r="C11" s="22"/>
      <c r="D11" s="22"/>
      <c r="E11" s="27" t="s">
        <v>27</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9" t="s">
        <v>28</v>
      </c>
      <c r="AL11" s="22"/>
      <c r="AM11" s="22"/>
      <c r="AN11" s="27" t="s">
        <v>1</v>
      </c>
      <c r="AO11" s="22"/>
      <c r="AP11" s="22"/>
      <c r="AQ11" s="22"/>
      <c r="AR11" s="20"/>
      <c r="BE11" s="261"/>
      <c r="BS11" s="17" t="s">
        <v>6</v>
      </c>
    </row>
    <row r="12" spans="1:74" s="1" customFormat="1" ht="6.9" customHeight="1" x14ac:dyDescent="0.2">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E12" s="261"/>
      <c r="BS12" s="17" t="s">
        <v>6</v>
      </c>
    </row>
    <row r="13" spans="1:74" s="1" customFormat="1" ht="12" customHeight="1" x14ac:dyDescent="0.2">
      <c r="B13" s="21"/>
      <c r="C13" s="22"/>
      <c r="D13" s="29" t="s">
        <v>29</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9" t="s">
        <v>25</v>
      </c>
      <c r="AL13" s="22"/>
      <c r="AM13" s="22"/>
      <c r="AN13" s="31" t="s">
        <v>30</v>
      </c>
      <c r="AO13" s="22"/>
      <c r="AP13" s="22"/>
      <c r="AQ13" s="22"/>
      <c r="AR13" s="20"/>
      <c r="BE13" s="261"/>
      <c r="BS13" s="17" t="s">
        <v>6</v>
      </c>
    </row>
    <row r="14" spans="1:74" ht="13.2" x14ac:dyDescent="0.2">
      <c r="B14" s="21"/>
      <c r="C14" s="22"/>
      <c r="D14" s="22"/>
      <c r="E14" s="266" t="s">
        <v>30</v>
      </c>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9" t="s">
        <v>28</v>
      </c>
      <c r="AL14" s="22"/>
      <c r="AM14" s="22"/>
      <c r="AN14" s="31" t="s">
        <v>30</v>
      </c>
      <c r="AO14" s="22"/>
      <c r="AP14" s="22"/>
      <c r="AQ14" s="22"/>
      <c r="AR14" s="20"/>
      <c r="BE14" s="261"/>
      <c r="BS14" s="17" t="s">
        <v>6</v>
      </c>
    </row>
    <row r="15" spans="1:74" s="1" customFormat="1" ht="6.9" customHeight="1" x14ac:dyDescent="0.2">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E15" s="261"/>
      <c r="BS15" s="17" t="s">
        <v>4</v>
      </c>
    </row>
    <row r="16" spans="1:74" s="1" customFormat="1" ht="12" customHeight="1" x14ac:dyDescent="0.2">
      <c r="B16" s="21"/>
      <c r="C16" s="22"/>
      <c r="D16" s="29" t="s">
        <v>31</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9" t="s">
        <v>25</v>
      </c>
      <c r="AL16" s="22"/>
      <c r="AM16" s="22"/>
      <c r="AN16" s="27" t="s">
        <v>32</v>
      </c>
      <c r="AO16" s="22"/>
      <c r="AP16" s="22"/>
      <c r="AQ16" s="22"/>
      <c r="AR16" s="20"/>
      <c r="BE16" s="261"/>
      <c r="BS16" s="17" t="s">
        <v>4</v>
      </c>
    </row>
    <row r="17" spans="1:71" s="1" customFormat="1" ht="18.45" customHeight="1" x14ac:dyDescent="0.2">
      <c r="B17" s="21"/>
      <c r="C17" s="22"/>
      <c r="D17" s="22"/>
      <c r="E17" s="27" t="s">
        <v>33</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9" t="s">
        <v>28</v>
      </c>
      <c r="AL17" s="22"/>
      <c r="AM17" s="22"/>
      <c r="AN17" s="27" t="s">
        <v>1</v>
      </c>
      <c r="AO17" s="22"/>
      <c r="AP17" s="22"/>
      <c r="AQ17" s="22"/>
      <c r="AR17" s="20"/>
      <c r="BE17" s="261"/>
      <c r="BS17" s="17" t="s">
        <v>34</v>
      </c>
    </row>
    <row r="18" spans="1:71" s="1" customFormat="1" ht="6.9" customHeight="1" x14ac:dyDescent="0.2">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E18" s="261"/>
      <c r="BS18" s="17" t="s">
        <v>6</v>
      </c>
    </row>
    <row r="19" spans="1:71" s="1" customFormat="1" ht="12" customHeight="1" x14ac:dyDescent="0.2">
      <c r="B19" s="21"/>
      <c r="C19" s="22"/>
      <c r="D19" s="29" t="s">
        <v>35</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9" t="s">
        <v>25</v>
      </c>
      <c r="AL19" s="22"/>
      <c r="AM19" s="22"/>
      <c r="AN19" s="27" t="s">
        <v>36</v>
      </c>
      <c r="AO19" s="22"/>
      <c r="AP19" s="22"/>
      <c r="AQ19" s="22"/>
      <c r="AR19" s="20"/>
      <c r="BE19" s="261"/>
      <c r="BS19" s="17" t="s">
        <v>6</v>
      </c>
    </row>
    <row r="20" spans="1:71" s="1" customFormat="1" ht="18.45" customHeight="1" x14ac:dyDescent="0.2">
      <c r="B20" s="21"/>
      <c r="C20" s="22"/>
      <c r="D20" s="22"/>
      <c r="E20" s="27" t="s">
        <v>37</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9" t="s">
        <v>28</v>
      </c>
      <c r="AL20" s="22"/>
      <c r="AM20" s="22"/>
      <c r="AN20" s="27" t="s">
        <v>1</v>
      </c>
      <c r="AO20" s="22"/>
      <c r="AP20" s="22"/>
      <c r="AQ20" s="22"/>
      <c r="AR20" s="20"/>
      <c r="BE20" s="261"/>
      <c r="BS20" s="17" t="s">
        <v>34</v>
      </c>
    </row>
    <row r="21" spans="1:71" s="1" customFormat="1" ht="6.9" customHeight="1" x14ac:dyDescent="0.2">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E21" s="261"/>
    </row>
    <row r="22" spans="1:71" s="1" customFormat="1" ht="12" customHeight="1" x14ac:dyDescent="0.2">
      <c r="B22" s="21"/>
      <c r="C22" s="22"/>
      <c r="D22" s="29" t="s">
        <v>38</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E22" s="261"/>
    </row>
    <row r="23" spans="1:71" s="1" customFormat="1" ht="113.25" customHeight="1" x14ac:dyDescent="0.2">
      <c r="B23" s="21"/>
      <c r="C23" s="22"/>
      <c r="D23" s="22"/>
      <c r="E23" s="268" t="s">
        <v>39</v>
      </c>
      <c r="F23" s="268"/>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8"/>
      <c r="AL23" s="268"/>
      <c r="AM23" s="268"/>
      <c r="AN23" s="268"/>
      <c r="AO23" s="22"/>
      <c r="AP23" s="22"/>
      <c r="AQ23" s="22"/>
      <c r="AR23" s="20"/>
      <c r="BE23" s="261"/>
    </row>
    <row r="24" spans="1:71" s="1" customFormat="1" ht="6.9" customHeight="1" x14ac:dyDescent="0.2">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E24" s="261"/>
    </row>
    <row r="25" spans="1:71" s="1" customFormat="1" ht="6.9" customHeight="1" x14ac:dyDescent="0.2">
      <c r="B25" s="21"/>
      <c r="C25" s="22"/>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22"/>
      <c r="AQ25" s="22"/>
      <c r="AR25" s="20"/>
      <c r="BE25" s="261"/>
    </row>
    <row r="26" spans="1:71" s="2" customFormat="1" ht="25.95" customHeight="1" x14ac:dyDescent="0.2">
      <c r="A26" s="34"/>
      <c r="B26" s="35"/>
      <c r="C26" s="36"/>
      <c r="D26" s="37" t="s">
        <v>40</v>
      </c>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269">
        <f>ROUND(AG94,2)</f>
        <v>0</v>
      </c>
      <c r="AL26" s="270"/>
      <c r="AM26" s="270"/>
      <c r="AN26" s="270"/>
      <c r="AO26" s="270"/>
      <c r="AP26" s="36"/>
      <c r="AQ26" s="36"/>
      <c r="AR26" s="39"/>
      <c r="BE26" s="261"/>
    </row>
    <row r="27" spans="1:71" s="2" customFormat="1" ht="6.9" customHeight="1" x14ac:dyDescent="0.2">
      <c r="A27" s="34"/>
      <c r="B27" s="35"/>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9"/>
      <c r="BE27" s="261"/>
    </row>
    <row r="28" spans="1:71" s="2" customFormat="1" ht="13.2" x14ac:dyDescent="0.2">
      <c r="A28" s="34"/>
      <c r="B28" s="35"/>
      <c r="C28" s="36"/>
      <c r="D28" s="36"/>
      <c r="E28" s="36"/>
      <c r="F28" s="36"/>
      <c r="G28" s="36"/>
      <c r="H28" s="36"/>
      <c r="I28" s="36"/>
      <c r="J28" s="36"/>
      <c r="K28" s="36"/>
      <c r="L28" s="271" t="s">
        <v>41</v>
      </c>
      <c r="M28" s="271"/>
      <c r="N28" s="271"/>
      <c r="O28" s="271"/>
      <c r="P28" s="271"/>
      <c r="Q28" s="36"/>
      <c r="R28" s="36"/>
      <c r="S28" s="36"/>
      <c r="T28" s="36"/>
      <c r="U28" s="36"/>
      <c r="V28" s="36"/>
      <c r="W28" s="271" t="s">
        <v>42</v>
      </c>
      <c r="X28" s="271"/>
      <c r="Y28" s="271"/>
      <c r="Z28" s="271"/>
      <c r="AA28" s="271"/>
      <c r="AB28" s="271"/>
      <c r="AC28" s="271"/>
      <c r="AD28" s="271"/>
      <c r="AE28" s="271"/>
      <c r="AF28" s="36"/>
      <c r="AG28" s="36"/>
      <c r="AH28" s="36"/>
      <c r="AI28" s="36"/>
      <c r="AJ28" s="36"/>
      <c r="AK28" s="271" t="s">
        <v>43</v>
      </c>
      <c r="AL28" s="271"/>
      <c r="AM28" s="271"/>
      <c r="AN28" s="271"/>
      <c r="AO28" s="271"/>
      <c r="AP28" s="36"/>
      <c r="AQ28" s="36"/>
      <c r="AR28" s="39"/>
      <c r="BE28" s="261"/>
    </row>
    <row r="29" spans="1:71" s="3" customFormat="1" ht="14.4" customHeight="1" x14ac:dyDescent="0.2">
      <c r="B29" s="40"/>
      <c r="C29" s="41"/>
      <c r="D29" s="29" t="s">
        <v>44</v>
      </c>
      <c r="E29" s="41"/>
      <c r="F29" s="29" t="s">
        <v>45</v>
      </c>
      <c r="G29" s="41"/>
      <c r="H29" s="41"/>
      <c r="I29" s="41"/>
      <c r="J29" s="41"/>
      <c r="K29" s="41"/>
      <c r="L29" s="259">
        <v>0.21</v>
      </c>
      <c r="M29" s="258"/>
      <c r="N29" s="258"/>
      <c r="O29" s="258"/>
      <c r="P29" s="258"/>
      <c r="Q29" s="41"/>
      <c r="R29" s="41"/>
      <c r="S29" s="41"/>
      <c r="T29" s="41"/>
      <c r="U29" s="41"/>
      <c r="V29" s="41"/>
      <c r="W29" s="257">
        <f>ROUND(AZ94, 2)</f>
        <v>0</v>
      </c>
      <c r="X29" s="258"/>
      <c r="Y29" s="258"/>
      <c r="Z29" s="258"/>
      <c r="AA29" s="258"/>
      <c r="AB29" s="258"/>
      <c r="AC29" s="258"/>
      <c r="AD29" s="258"/>
      <c r="AE29" s="258"/>
      <c r="AF29" s="41"/>
      <c r="AG29" s="41"/>
      <c r="AH29" s="41"/>
      <c r="AI29" s="41"/>
      <c r="AJ29" s="41"/>
      <c r="AK29" s="257">
        <f>ROUND(AV94, 2)</f>
        <v>0</v>
      </c>
      <c r="AL29" s="258"/>
      <c r="AM29" s="258"/>
      <c r="AN29" s="258"/>
      <c r="AO29" s="258"/>
      <c r="AP29" s="41"/>
      <c r="AQ29" s="41"/>
      <c r="AR29" s="42"/>
      <c r="BE29" s="262"/>
    </row>
    <row r="30" spans="1:71" s="3" customFormat="1" ht="14.4" customHeight="1" x14ac:dyDescent="0.2">
      <c r="B30" s="40"/>
      <c r="C30" s="41"/>
      <c r="D30" s="41"/>
      <c r="E30" s="41"/>
      <c r="F30" s="29" t="s">
        <v>46</v>
      </c>
      <c r="G30" s="41"/>
      <c r="H30" s="41"/>
      <c r="I30" s="41"/>
      <c r="J30" s="41"/>
      <c r="K30" s="41"/>
      <c r="L30" s="259">
        <v>0.15</v>
      </c>
      <c r="M30" s="258"/>
      <c r="N30" s="258"/>
      <c r="O30" s="258"/>
      <c r="P30" s="258"/>
      <c r="Q30" s="41"/>
      <c r="R30" s="41"/>
      <c r="S30" s="41"/>
      <c r="T30" s="41"/>
      <c r="U30" s="41"/>
      <c r="V30" s="41"/>
      <c r="W30" s="257">
        <f>ROUND(BA94, 2)</f>
        <v>0</v>
      </c>
      <c r="X30" s="258"/>
      <c r="Y30" s="258"/>
      <c r="Z30" s="258"/>
      <c r="AA30" s="258"/>
      <c r="AB30" s="258"/>
      <c r="AC30" s="258"/>
      <c r="AD30" s="258"/>
      <c r="AE30" s="258"/>
      <c r="AF30" s="41"/>
      <c r="AG30" s="41"/>
      <c r="AH30" s="41"/>
      <c r="AI30" s="41"/>
      <c r="AJ30" s="41"/>
      <c r="AK30" s="257">
        <f>ROUND(AW94, 2)</f>
        <v>0</v>
      </c>
      <c r="AL30" s="258"/>
      <c r="AM30" s="258"/>
      <c r="AN30" s="258"/>
      <c r="AO30" s="258"/>
      <c r="AP30" s="41"/>
      <c r="AQ30" s="41"/>
      <c r="AR30" s="42"/>
      <c r="BE30" s="262"/>
    </row>
    <row r="31" spans="1:71" s="3" customFormat="1" ht="14.4" hidden="1" customHeight="1" x14ac:dyDescent="0.2">
      <c r="B31" s="40"/>
      <c r="C31" s="41"/>
      <c r="D31" s="41"/>
      <c r="E31" s="41"/>
      <c r="F31" s="29" t="s">
        <v>47</v>
      </c>
      <c r="G31" s="41"/>
      <c r="H31" s="41"/>
      <c r="I31" s="41"/>
      <c r="J31" s="41"/>
      <c r="K31" s="41"/>
      <c r="L31" s="259">
        <v>0.21</v>
      </c>
      <c r="M31" s="258"/>
      <c r="N31" s="258"/>
      <c r="O31" s="258"/>
      <c r="P31" s="258"/>
      <c r="Q31" s="41"/>
      <c r="R31" s="41"/>
      <c r="S31" s="41"/>
      <c r="T31" s="41"/>
      <c r="U31" s="41"/>
      <c r="V31" s="41"/>
      <c r="W31" s="257">
        <f>ROUND(BB94, 2)</f>
        <v>0</v>
      </c>
      <c r="X31" s="258"/>
      <c r="Y31" s="258"/>
      <c r="Z31" s="258"/>
      <c r="AA31" s="258"/>
      <c r="AB31" s="258"/>
      <c r="AC31" s="258"/>
      <c r="AD31" s="258"/>
      <c r="AE31" s="258"/>
      <c r="AF31" s="41"/>
      <c r="AG31" s="41"/>
      <c r="AH31" s="41"/>
      <c r="AI31" s="41"/>
      <c r="AJ31" s="41"/>
      <c r="AK31" s="257">
        <v>0</v>
      </c>
      <c r="AL31" s="258"/>
      <c r="AM31" s="258"/>
      <c r="AN31" s="258"/>
      <c r="AO31" s="258"/>
      <c r="AP31" s="41"/>
      <c r="AQ31" s="41"/>
      <c r="AR31" s="42"/>
      <c r="BE31" s="262"/>
    </row>
    <row r="32" spans="1:71" s="3" customFormat="1" ht="14.4" hidden="1" customHeight="1" x14ac:dyDescent="0.2">
      <c r="B32" s="40"/>
      <c r="C32" s="41"/>
      <c r="D32" s="41"/>
      <c r="E32" s="41"/>
      <c r="F32" s="29" t="s">
        <v>48</v>
      </c>
      <c r="G32" s="41"/>
      <c r="H32" s="41"/>
      <c r="I32" s="41"/>
      <c r="J32" s="41"/>
      <c r="K32" s="41"/>
      <c r="L32" s="259">
        <v>0.15</v>
      </c>
      <c r="M32" s="258"/>
      <c r="N32" s="258"/>
      <c r="O32" s="258"/>
      <c r="P32" s="258"/>
      <c r="Q32" s="41"/>
      <c r="R32" s="41"/>
      <c r="S32" s="41"/>
      <c r="T32" s="41"/>
      <c r="U32" s="41"/>
      <c r="V32" s="41"/>
      <c r="W32" s="257">
        <f>ROUND(BC94, 2)</f>
        <v>0</v>
      </c>
      <c r="X32" s="258"/>
      <c r="Y32" s="258"/>
      <c r="Z32" s="258"/>
      <c r="AA32" s="258"/>
      <c r="AB32" s="258"/>
      <c r="AC32" s="258"/>
      <c r="AD32" s="258"/>
      <c r="AE32" s="258"/>
      <c r="AF32" s="41"/>
      <c r="AG32" s="41"/>
      <c r="AH32" s="41"/>
      <c r="AI32" s="41"/>
      <c r="AJ32" s="41"/>
      <c r="AK32" s="257">
        <v>0</v>
      </c>
      <c r="AL32" s="258"/>
      <c r="AM32" s="258"/>
      <c r="AN32" s="258"/>
      <c r="AO32" s="258"/>
      <c r="AP32" s="41"/>
      <c r="AQ32" s="41"/>
      <c r="AR32" s="42"/>
      <c r="BE32" s="262"/>
    </row>
    <row r="33" spans="1:57" s="3" customFormat="1" ht="14.4" hidden="1" customHeight="1" x14ac:dyDescent="0.2">
      <c r="B33" s="40"/>
      <c r="C33" s="41"/>
      <c r="D33" s="41"/>
      <c r="E33" s="41"/>
      <c r="F33" s="29" t="s">
        <v>49</v>
      </c>
      <c r="G33" s="41"/>
      <c r="H33" s="41"/>
      <c r="I33" s="41"/>
      <c r="J33" s="41"/>
      <c r="K33" s="41"/>
      <c r="L33" s="259">
        <v>0</v>
      </c>
      <c r="M33" s="258"/>
      <c r="N33" s="258"/>
      <c r="O33" s="258"/>
      <c r="P33" s="258"/>
      <c r="Q33" s="41"/>
      <c r="R33" s="41"/>
      <c r="S33" s="41"/>
      <c r="T33" s="41"/>
      <c r="U33" s="41"/>
      <c r="V33" s="41"/>
      <c r="W33" s="257">
        <f>ROUND(BD94, 2)</f>
        <v>0</v>
      </c>
      <c r="X33" s="258"/>
      <c r="Y33" s="258"/>
      <c r="Z33" s="258"/>
      <c r="AA33" s="258"/>
      <c r="AB33" s="258"/>
      <c r="AC33" s="258"/>
      <c r="AD33" s="258"/>
      <c r="AE33" s="258"/>
      <c r="AF33" s="41"/>
      <c r="AG33" s="41"/>
      <c r="AH33" s="41"/>
      <c r="AI33" s="41"/>
      <c r="AJ33" s="41"/>
      <c r="AK33" s="257">
        <v>0</v>
      </c>
      <c r="AL33" s="258"/>
      <c r="AM33" s="258"/>
      <c r="AN33" s="258"/>
      <c r="AO33" s="258"/>
      <c r="AP33" s="41"/>
      <c r="AQ33" s="41"/>
      <c r="AR33" s="42"/>
      <c r="BE33" s="262"/>
    </row>
    <row r="34" spans="1:57" s="2" customFormat="1" ht="6.9" customHeight="1" x14ac:dyDescent="0.2">
      <c r="A34" s="34"/>
      <c r="B34" s="35"/>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9"/>
      <c r="BE34" s="261"/>
    </row>
    <row r="35" spans="1:57" s="2" customFormat="1" ht="25.95" customHeight="1" x14ac:dyDescent="0.2">
      <c r="A35" s="34"/>
      <c r="B35" s="35"/>
      <c r="C35" s="43"/>
      <c r="D35" s="44" t="s">
        <v>50</v>
      </c>
      <c r="E35" s="45"/>
      <c r="F35" s="45"/>
      <c r="G35" s="45"/>
      <c r="H35" s="45"/>
      <c r="I35" s="45"/>
      <c r="J35" s="45"/>
      <c r="K35" s="45"/>
      <c r="L35" s="45"/>
      <c r="M35" s="45"/>
      <c r="N35" s="45"/>
      <c r="O35" s="45"/>
      <c r="P35" s="45"/>
      <c r="Q35" s="45"/>
      <c r="R35" s="45"/>
      <c r="S35" s="45"/>
      <c r="T35" s="46" t="s">
        <v>51</v>
      </c>
      <c r="U35" s="45"/>
      <c r="V35" s="45"/>
      <c r="W35" s="45"/>
      <c r="X35" s="294" t="s">
        <v>52</v>
      </c>
      <c r="Y35" s="295"/>
      <c r="Z35" s="295"/>
      <c r="AA35" s="295"/>
      <c r="AB35" s="295"/>
      <c r="AC35" s="45"/>
      <c r="AD35" s="45"/>
      <c r="AE35" s="45"/>
      <c r="AF35" s="45"/>
      <c r="AG35" s="45"/>
      <c r="AH35" s="45"/>
      <c r="AI35" s="45"/>
      <c r="AJ35" s="45"/>
      <c r="AK35" s="296">
        <f>SUM(AK26:AK33)</f>
        <v>0</v>
      </c>
      <c r="AL35" s="295"/>
      <c r="AM35" s="295"/>
      <c r="AN35" s="295"/>
      <c r="AO35" s="297"/>
      <c r="AP35" s="43"/>
      <c r="AQ35" s="43"/>
      <c r="AR35" s="39"/>
      <c r="BE35" s="34"/>
    </row>
    <row r="36" spans="1:57" s="2" customFormat="1" ht="6.9" customHeight="1" x14ac:dyDescent="0.2">
      <c r="A36" s="34"/>
      <c r="B36" s="35"/>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9"/>
      <c r="BE36" s="34"/>
    </row>
    <row r="37" spans="1:57" s="2" customFormat="1" ht="14.4" customHeight="1" x14ac:dyDescent="0.2">
      <c r="A37" s="34"/>
      <c r="B37" s="35"/>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9"/>
      <c r="BE37" s="34"/>
    </row>
    <row r="38" spans="1:57" s="1" customFormat="1" ht="14.4" customHeight="1" x14ac:dyDescent="0.2">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0"/>
    </row>
    <row r="39" spans="1:57" s="1" customFormat="1" ht="14.4" customHeight="1" x14ac:dyDescent="0.2">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0"/>
    </row>
    <row r="40" spans="1:57" s="1" customFormat="1" ht="14.4" customHeight="1" x14ac:dyDescent="0.2">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0"/>
    </row>
    <row r="41" spans="1:57" s="1" customFormat="1" ht="14.4" customHeight="1" x14ac:dyDescent="0.2">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0"/>
    </row>
    <row r="42" spans="1:57" s="1" customFormat="1" ht="14.4" customHeight="1" x14ac:dyDescent="0.2">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0"/>
    </row>
    <row r="43" spans="1:57" s="1" customFormat="1" ht="14.4" customHeight="1" x14ac:dyDescent="0.2">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0"/>
    </row>
    <row r="44" spans="1:57" s="1" customFormat="1" ht="14.4" customHeight="1" x14ac:dyDescent="0.2">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0"/>
    </row>
    <row r="45" spans="1:57" s="1" customFormat="1" ht="14.4" customHeight="1" x14ac:dyDescent="0.2">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0"/>
    </row>
    <row r="46" spans="1:57" s="1" customFormat="1" ht="14.4" customHeight="1" x14ac:dyDescent="0.2">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0"/>
    </row>
    <row r="47" spans="1:57" s="1" customFormat="1" ht="14.4" customHeight="1" x14ac:dyDescent="0.2">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0"/>
    </row>
    <row r="48" spans="1:57" s="1" customFormat="1" ht="14.4" customHeight="1" x14ac:dyDescent="0.2">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0"/>
    </row>
    <row r="49" spans="1:57" s="2" customFormat="1" ht="14.4" customHeight="1" x14ac:dyDescent="0.2">
      <c r="B49" s="47"/>
      <c r="C49" s="48"/>
      <c r="D49" s="49" t="s">
        <v>53</v>
      </c>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49" t="s">
        <v>54</v>
      </c>
      <c r="AI49" s="50"/>
      <c r="AJ49" s="50"/>
      <c r="AK49" s="50"/>
      <c r="AL49" s="50"/>
      <c r="AM49" s="50"/>
      <c r="AN49" s="50"/>
      <c r="AO49" s="50"/>
      <c r="AP49" s="48"/>
      <c r="AQ49" s="48"/>
      <c r="AR49" s="51"/>
    </row>
    <row r="50" spans="1:57" x14ac:dyDescent="0.2">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0"/>
    </row>
    <row r="51" spans="1:57" x14ac:dyDescent="0.2">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0"/>
    </row>
    <row r="52" spans="1:57" x14ac:dyDescent="0.2">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0"/>
    </row>
    <row r="53" spans="1:57" x14ac:dyDescent="0.2">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0"/>
    </row>
    <row r="54" spans="1:57" x14ac:dyDescent="0.2">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0"/>
    </row>
    <row r="55" spans="1:57" x14ac:dyDescent="0.2">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0"/>
    </row>
    <row r="56" spans="1:57" x14ac:dyDescent="0.2">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0"/>
    </row>
    <row r="57" spans="1:57" x14ac:dyDescent="0.2">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0"/>
    </row>
    <row r="58" spans="1:57" x14ac:dyDescent="0.2">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0"/>
    </row>
    <row r="59" spans="1:57" x14ac:dyDescent="0.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0"/>
    </row>
    <row r="60" spans="1:57" s="2" customFormat="1" ht="13.2" x14ac:dyDescent="0.2">
      <c r="A60" s="34"/>
      <c r="B60" s="35"/>
      <c r="C60" s="36"/>
      <c r="D60" s="52" t="s">
        <v>55</v>
      </c>
      <c r="E60" s="38"/>
      <c r="F60" s="38"/>
      <c r="G60" s="38"/>
      <c r="H60" s="38"/>
      <c r="I60" s="38"/>
      <c r="J60" s="38"/>
      <c r="K60" s="38"/>
      <c r="L60" s="38"/>
      <c r="M60" s="38"/>
      <c r="N60" s="38"/>
      <c r="O60" s="38"/>
      <c r="P60" s="38"/>
      <c r="Q60" s="38"/>
      <c r="R60" s="38"/>
      <c r="S60" s="38"/>
      <c r="T60" s="38"/>
      <c r="U60" s="38"/>
      <c r="V60" s="52" t="s">
        <v>56</v>
      </c>
      <c r="W60" s="38"/>
      <c r="X60" s="38"/>
      <c r="Y60" s="38"/>
      <c r="Z60" s="38"/>
      <c r="AA60" s="38"/>
      <c r="AB60" s="38"/>
      <c r="AC60" s="38"/>
      <c r="AD60" s="38"/>
      <c r="AE60" s="38"/>
      <c r="AF60" s="38"/>
      <c r="AG60" s="38"/>
      <c r="AH60" s="52" t="s">
        <v>55</v>
      </c>
      <c r="AI60" s="38"/>
      <c r="AJ60" s="38"/>
      <c r="AK60" s="38"/>
      <c r="AL60" s="38"/>
      <c r="AM60" s="52" t="s">
        <v>56</v>
      </c>
      <c r="AN60" s="38"/>
      <c r="AO60" s="38"/>
      <c r="AP60" s="36"/>
      <c r="AQ60" s="36"/>
      <c r="AR60" s="39"/>
      <c r="BE60" s="34"/>
    </row>
    <row r="61" spans="1:57" x14ac:dyDescent="0.2">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0"/>
    </row>
    <row r="62" spans="1:57" x14ac:dyDescent="0.2">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0"/>
    </row>
    <row r="63" spans="1:57" x14ac:dyDescent="0.2">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0"/>
    </row>
    <row r="64" spans="1:57" s="2" customFormat="1" ht="13.2" x14ac:dyDescent="0.2">
      <c r="A64" s="34"/>
      <c r="B64" s="35"/>
      <c r="C64" s="36"/>
      <c r="D64" s="49" t="s">
        <v>57</v>
      </c>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49" t="s">
        <v>58</v>
      </c>
      <c r="AI64" s="53"/>
      <c r="AJ64" s="53"/>
      <c r="AK64" s="53"/>
      <c r="AL64" s="53"/>
      <c r="AM64" s="53"/>
      <c r="AN64" s="53"/>
      <c r="AO64" s="53"/>
      <c r="AP64" s="36"/>
      <c r="AQ64" s="36"/>
      <c r="AR64" s="39"/>
      <c r="BE64" s="34"/>
    </row>
    <row r="65" spans="1:57" x14ac:dyDescent="0.2">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0"/>
    </row>
    <row r="66" spans="1:57" x14ac:dyDescent="0.2">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0"/>
    </row>
    <row r="67" spans="1:57" x14ac:dyDescent="0.2">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0"/>
    </row>
    <row r="68" spans="1:57" x14ac:dyDescent="0.2">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0"/>
    </row>
    <row r="69" spans="1:57" x14ac:dyDescent="0.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0"/>
    </row>
    <row r="70" spans="1:57" x14ac:dyDescent="0.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0"/>
    </row>
    <row r="71" spans="1:57" x14ac:dyDescent="0.2">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0"/>
    </row>
    <row r="72" spans="1:57" x14ac:dyDescent="0.2">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0"/>
    </row>
    <row r="73" spans="1:57" x14ac:dyDescent="0.2">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0"/>
    </row>
    <row r="74" spans="1:57" x14ac:dyDescent="0.2">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0"/>
    </row>
    <row r="75" spans="1:57" s="2" customFormat="1" ht="13.2" x14ac:dyDescent="0.2">
      <c r="A75" s="34"/>
      <c r="B75" s="35"/>
      <c r="C75" s="36"/>
      <c r="D75" s="52" t="s">
        <v>55</v>
      </c>
      <c r="E75" s="38"/>
      <c r="F75" s="38"/>
      <c r="G75" s="38"/>
      <c r="H75" s="38"/>
      <c r="I75" s="38"/>
      <c r="J75" s="38"/>
      <c r="K75" s="38"/>
      <c r="L75" s="38"/>
      <c r="M75" s="38"/>
      <c r="N75" s="38"/>
      <c r="O75" s="38"/>
      <c r="P75" s="38"/>
      <c r="Q75" s="38"/>
      <c r="R75" s="38"/>
      <c r="S75" s="38"/>
      <c r="T75" s="38"/>
      <c r="U75" s="38"/>
      <c r="V75" s="52" t="s">
        <v>56</v>
      </c>
      <c r="W75" s="38"/>
      <c r="X75" s="38"/>
      <c r="Y75" s="38"/>
      <c r="Z75" s="38"/>
      <c r="AA75" s="38"/>
      <c r="AB75" s="38"/>
      <c r="AC75" s="38"/>
      <c r="AD75" s="38"/>
      <c r="AE75" s="38"/>
      <c r="AF75" s="38"/>
      <c r="AG75" s="38"/>
      <c r="AH75" s="52" t="s">
        <v>55</v>
      </c>
      <c r="AI75" s="38"/>
      <c r="AJ75" s="38"/>
      <c r="AK75" s="38"/>
      <c r="AL75" s="38"/>
      <c r="AM75" s="52" t="s">
        <v>56</v>
      </c>
      <c r="AN75" s="38"/>
      <c r="AO75" s="38"/>
      <c r="AP75" s="36"/>
      <c r="AQ75" s="36"/>
      <c r="AR75" s="39"/>
      <c r="BE75" s="34"/>
    </row>
    <row r="76" spans="1:57" s="2" customFormat="1" x14ac:dyDescent="0.2">
      <c r="A76" s="34"/>
      <c r="B76" s="35"/>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9"/>
      <c r="BE76" s="34"/>
    </row>
    <row r="77" spans="1:57" s="2" customFormat="1" ht="6.9" customHeight="1" x14ac:dyDescent="0.2">
      <c r="A77" s="34"/>
      <c r="B77" s="54"/>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39"/>
      <c r="BE77" s="34"/>
    </row>
    <row r="81" spans="1:91" s="2" customFormat="1" ht="6.9" customHeight="1" x14ac:dyDescent="0.2">
      <c r="A81" s="34"/>
      <c r="B81" s="56"/>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39"/>
      <c r="BE81" s="34"/>
    </row>
    <row r="82" spans="1:91" s="2" customFormat="1" ht="24.9" customHeight="1" x14ac:dyDescent="0.2">
      <c r="A82" s="34"/>
      <c r="B82" s="35"/>
      <c r="C82" s="23" t="s">
        <v>59</v>
      </c>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9"/>
      <c r="BE82" s="34"/>
    </row>
    <row r="83" spans="1:91" s="2" customFormat="1" ht="6.9" customHeight="1" x14ac:dyDescent="0.2">
      <c r="A83" s="34"/>
      <c r="B83" s="35"/>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9"/>
      <c r="BE83" s="34"/>
    </row>
    <row r="84" spans="1:91" s="4" customFormat="1" ht="12" customHeight="1" x14ac:dyDescent="0.2">
      <c r="B84" s="58"/>
      <c r="C84" s="29" t="s">
        <v>13</v>
      </c>
      <c r="D84" s="59"/>
      <c r="E84" s="59"/>
      <c r="F84" s="59"/>
      <c r="G84" s="59"/>
      <c r="H84" s="59"/>
      <c r="I84" s="59"/>
      <c r="J84" s="59"/>
      <c r="K84" s="59"/>
      <c r="L84" s="59" t="str">
        <f>K5</f>
        <v>JE-620/01-R2023</v>
      </c>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60"/>
    </row>
    <row r="85" spans="1:91" s="5" customFormat="1" ht="36.9" customHeight="1" x14ac:dyDescent="0.2">
      <c r="B85" s="61"/>
      <c r="C85" s="62" t="s">
        <v>16</v>
      </c>
      <c r="D85" s="63"/>
      <c r="E85" s="63"/>
      <c r="F85" s="63"/>
      <c r="G85" s="63"/>
      <c r="H85" s="63"/>
      <c r="I85" s="63"/>
      <c r="J85" s="63"/>
      <c r="K85" s="63"/>
      <c r="L85" s="283" t="str">
        <f>K6</f>
        <v>Odbahnění a oprava nádrže Klapý - revize 04/2023</v>
      </c>
      <c r="M85" s="284"/>
      <c r="N85" s="284"/>
      <c r="O85" s="284"/>
      <c r="P85" s="284"/>
      <c r="Q85" s="284"/>
      <c r="R85" s="284"/>
      <c r="S85" s="284"/>
      <c r="T85" s="284"/>
      <c r="U85" s="284"/>
      <c r="V85" s="284"/>
      <c r="W85" s="284"/>
      <c r="X85" s="284"/>
      <c r="Y85" s="284"/>
      <c r="Z85" s="284"/>
      <c r="AA85" s="284"/>
      <c r="AB85" s="284"/>
      <c r="AC85" s="284"/>
      <c r="AD85" s="284"/>
      <c r="AE85" s="284"/>
      <c r="AF85" s="284"/>
      <c r="AG85" s="284"/>
      <c r="AH85" s="284"/>
      <c r="AI85" s="284"/>
      <c r="AJ85" s="284"/>
      <c r="AK85" s="284"/>
      <c r="AL85" s="284"/>
      <c r="AM85" s="284"/>
      <c r="AN85" s="284"/>
      <c r="AO85" s="284"/>
      <c r="AP85" s="63"/>
      <c r="AQ85" s="63"/>
      <c r="AR85" s="64"/>
    </row>
    <row r="86" spans="1:91" s="2" customFormat="1" ht="6.9" customHeight="1" x14ac:dyDescent="0.2">
      <c r="A86" s="34"/>
      <c r="B86" s="35"/>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9"/>
      <c r="BE86" s="34"/>
    </row>
    <row r="87" spans="1:91" s="2" customFormat="1" ht="12" customHeight="1" x14ac:dyDescent="0.2">
      <c r="A87" s="34"/>
      <c r="B87" s="35"/>
      <c r="C87" s="29" t="s">
        <v>20</v>
      </c>
      <c r="D87" s="36"/>
      <c r="E87" s="36"/>
      <c r="F87" s="36"/>
      <c r="G87" s="36"/>
      <c r="H87" s="36"/>
      <c r="I87" s="36"/>
      <c r="J87" s="36"/>
      <c r="K87" s="36"/>
      <c r="L87" s="65" t="str">
        <f>IF(K8="","",K8)</f>
        <v>Klapý</v>
      </c>
      <c r="M87" s="36"/>
      <c r="N87" s="36"/>
      <c r="O87" s="36"/>
      <c r="P87" s="36"/>
      <c r="Q87" s="36"/>
      <c r="R87" s="36"/>
      <c r="S87" s="36"/>
      <c r="T87" s="36"/>
      <c r="U87" s="36"/>
      <c r="V87" s="36"/>
      <c r="W87" s="36"/>
      <c r="X87" s="36"/>
      <c r="Y87" s="36"/>
      <c r="Z87" s="36"/>
      <c r="AA87" s="36"/>
      <c r="AB87" s="36"/>
      <c r="AC87" s="36"/>
      <c r="AD87" s="36"/>
      <c r="AE87" s="36"/>
      <c r="AF87" s="36"/>
      <c r="AG87" s="36"/>
      <c r="AH87" s="36"/>
      <c r="AI87" s="29" t="s">
        <v>22</v>
      </c>
      <c r="AJ87" s="36"/>
      <c r="AK87" s="36"/>
      <c r="AL87" s="36"/>
      <c r="AM87" s="285" t="str">
        <f>IF(AN8= "","",AN8)</f>
        <v>3. 4. 2023</v>
      </c>
      <c r="AN87" s="285"/>
      <c r="AO87" s="36"/>
      <c r="AP87" s="36"/>
      <c r="AQ87" s="36"/>
      <c r="AR87" s="39"/>
      <c r="BE87" s="34"/>
    </row>
    <row r="88" spans="1:91" s="2" customFormat="1" ht="6.9" customHeight="1" x14ac:dyDescent="0.2">
      <c r="A88" s="34"/>
      <c r="B88" s="35"/>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9"/>
      <c r="BE88" s="34"/>
    </row>
    <row r="89" spans="1:91" s="2" customFormat="1" ht="25.65" customHeight="1" x14ac:dyDescent="0.2">
      <c r="A89" s="34"/>
      <c r="B89" s="35"/>
      <c r="C89" s="29" t="s">
        <v>24</v>
      </c>
      <c r="D89" s="36"/>
      <c r="E89" s="36"/>
      <c r="F89" s="36"/>
      <c r="G89" s="36"/>
      <c r="H89" s="36"/>
      <c r="I89" s="36"/>
      <c r="J89" s="36"/>
      <c r="K89" s="36"/>
      <c r="L89" s="59" t="str">
        <f>IF(E11= "","",E11)</f>
        <v>Obec Klapý</v>
      </c>
      <c r="M89" s="36"/>
      <c r="N89" s="36"/>
      <c r="O89" s="36"/>
      <c r="P89" s="36"/>
      <c r="Q89" s="36"/>
      <c r="R89" s="36"/>
      <c r="S89" s="36"/>
      <c r="T89" s="36"/>
      <c r="U89" s="36"/>
      <c r="V89" s="36"/>
      <c r="W89" s="36"/>
      <c r="X89" s="36"/>
      <c r="Y89" s="36"/>
      <c r="Z89" s="36"/>
      <c r="AA89" s="36"/>
      <c r="AB89" s="36"/>
      <c r="AC89" s="36"/>
      <c r="AD89" s="36"/>
      <c r="AE89" s="36"/>
      <c r="AF89" s="36"/>
      <c r="AG89" s="36"/>
      <c r="AH89" s="36"/>
      <c r="AI89" s="29" t="s">
        <v>31</v>
      </c>
      <c r="AJ89" s="36"/>
      <c r="AK89" s="36"/>
      <c r="AL89" s="36"/>
      <c r="AM89" s="286" t="str">
        <f>IF(E17="","",E17)</f>
        <v>Ing. Michal Jeřábek – INDORS</v>
      </c>
      <c r="AN89" s="287"/>
      <c r="AO89" s="287"/>
      <c r="AP89" s="287"/>
      <c r="AQ89" s="36"/>
      <c r="AR89" s="39"/>
      <c r="AS89" s="288" t="s">
        <v>60</v>
      </c>
      <c r="AT89" s="289"/>
      <c r="AU89" s="67"/>
      <c r="AV89" s="67"/>
      <c r="AW89" s="67"/>
      <c r="AX89" s="67"/>
      <c r="AY89" s="67"/>
      <c r="AZ89" s="67"/>
      <c r="BA89" s="67"/>
      <c r="BB89" s="67"/>
      <c r="BC89" s="67"/>
      <c r="BD89" s="68"/>
      <c r="BE89" s="34"/>
    </row>
    <row r="90" spans="1:91" s="2" customFormat="1" ht="15.15" customHeight="1" x14ac:dyDescent="0.2">
      <c r="A90" s="34"/>
      <c r="B90" s="35"/>
      <c r="C90" s="29" t="s">
        <v>29</v>
      </c>
      <c r="D90" s="36"/>
      <c r="E90" s="36"/>
      <c r="F90" s="36"/>
      <c r="G90" s="36"/>
      <c r="H90" s="36"/>
      <c r="I90" s="36"/>
      <c r="J90" s="36"/>
      <c r="K90" s="36"/>
      <c r="L90" s="59" t="str">
        <f>IF(E14= "Vyplň údaj","",E14)</f>
        <v/>
      </c>
      <c r="M90" s="36"/>
      <c r="N90" s="36"/>
      <c r="O90" s="36"/>
      <c r="P90" s="36"/>
      <c r="Q90" s="36"/>
      <c r="R90" s="36"/>
      <c r="S90" s="36"/>
      <c r="T90" s="36"/>
      <c r="U90" s="36"/>
      <c r="V90" s="36"/>
      <c r="W90" s="36"/>
      <c r="X90" s="36"/>
      <c r="Y90" s="36"/>
      <c r="Z90" s="36"/>
      <c r="AA90" s="36"/>
      <c r="AB90" s="36"/>
      <c r="AC90" s="36"/>
      <c r="AD90" s="36"/>
      <c r="AE90" s="36"/>
      <c r="AF90" s="36"/>
      <c r="AG90" s="36"/>
      <c r="AH90" s="36"/>
      <c r="AI90" s="29" t="s">
        <v>35</v>
      </c>
      <c r="AJ90" s="36"/>
      <c r="AK90" s="36"/>
      <c r="AL90" s="36"/>
      <c r="AM90" s="286" t="str">
        <f>IF(E20="","",E20)</f>
        <v>Ing. Petr Jarkovský</v>
      </c>
      <c r="AN90" s="287"/>
      <c r="AO90" s="287"/>
      <c r="AP90" s="287"/>
      <c r="AQ90" s="36"/>
      <c r="AR90" s="39"/>
      <c r="AS90" s="290"/>
      <c r="AT90" s="291"/>
      <c r="AU90" s="69"/>
      <c r="AV90" s="69"/>
      <c r="AW90" s="69"/>
      <c r="AX90" s="69"/>
      <c r="AY90" s="69"/>
      <c r="AZ90" s="69"/>
      <c r="BA90" s="69"/>
      <c r="BB90" s="69"/>
      <c r="BC90" s="69"/>
      <c r="BD90" s="70"/>
      <c r="BE90" s="34"/>
    </row>
    <row r="91" spans="1:91" s="2" customFormat="1" ht="10.95" customHeight="1" x14ac:dyDescent="0.2">
      <c r="A91" s="34"/>
      <c r="B91" s="35"/>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9"/>
      <c r="AS91" s="292"/>
      <c r="AT91" s="293"/>
      <c r="AU91" s="71"/>
      <c r="AV91" s="71"/>
      <c r="AW91" s="71"/>
      <c r="AX91" s="71"/>
      <c r="AY91" s="71"/>
      <c r="AZ91" s="71"/>
      <c r="BA91" s="71"/>
      <c r="BB91" s="71"/>
      <c r="BC91" s="71"/>
      <c r="BD91" s="72"/>
      <c r="BE91" s="34"/>
    </row>
    <row r="92" spans="1:91" s="2" customFormat="1" ht="29.25" customHeight="1" x14ac:dyDescent="0.2">
      <c r="A92" s="34"/>
      <c r="B92" s="35"/>
      <c r="C92" s="275" t="s">
        <v>61</v>
      </c>
      <c r="D92" s="276"/>
      <c r="E92" s="276"/>
      <c r="F92" s="276"/>
      <c r="G92" s="276"/>
      <c r="H92" s="73"/>
      <c r="I92" s="277" t="s">
        <v>62</v>
      </c>
      <c r="J92" s="276"/>
      <c r="K92" s="276"/>
      <c r="L92" s="276"/>
      <c r="M92" s="276"/>
      <c r="N92" s="276"/>
      <c r="O92" s="276"/>
      <c r="P92" s="276"/>
      <c r="Q92" s="276"/>
      <c r="R92" s="276"/>
      <c r="S92" s="276"/>
      <c r="T92" s="276"/>
      <c r="U92" s="276"/>
      <c r="V92" s="276"/>
      <c r="W92" s="276"/>
      <c r="X92" s="276"/>
      <c r="Y92" s="276"/>
      <c r="Z92" s="276"/>
      <c r="AA92" s="276"/>
      <c r="AB92" s="276"/>
      <c r="AC92" s="276"/>
      <c r="AD92" s="276"/>
      <c r="AE92" s="276"/>
      <c r="AF92" s="276"/>
      <c r="AG92" s="278" t="s">
        <v>63</v>
      </c>
      <c r="AH92" s="276"/>
      <c r="AI92" s="276"/>
      <c r="AJ92" s="276"/>
      <c r="AK92" s="276"/>
      <c r="AL92" s="276"/>
      <c r="AM92" s="276"/>
      <c r="AN92" s="277" t="s">
        <v>64</v>
      </c>
      <c r="AO92" s="276"/>
      <c r="AP92" s="279"/>
      <c r="AQ92" s="74" t="s">
        <v>65</v>
      </c>
      <c r="AR92" s="39"/>
      <c r="AS92" s="75" t="s">
        <v>66</v>
      </c>
      <c r="AT92" s="76" t="s">
        <v>67</v>
      </c>
      <c r="AU92" s="76" t="s">
        <v>68</v>
      </c>
      <c r="AV92" s="76" t="s">
        <v>69</v>
      </c>
      <c r="AW92" s="76" t="s">
        <v>70</v>
      </c>
      <c r="AX92" s="76" t="s">
        <v>71</v>
      </c>
      <c r="AY92" s="76" t="s">
        <v>72</v>
      </c>
      <c r="AZ92" s="76" t="s">
        <v>73</v>
      </c>
      <c r="BA92" s="76" t="s">
        <v>74</v>
      </c>
      <c r="BB92" s="76" t="s">
        <v>75</v>
      </c>
      <c r="BC92" s="76" t="s">
        <v>76</v>
      </c>
      <c r="BD92" s="77" t="s">
        <v>77</v>
      </c>
      <c r="BE92" s="34"/>
    </row>
    <row r="93" spans="1:91" s="2" customFormat="1" ht="10.95" customHeight="1" x14ac:dyDescent="0.2">
      <c r="A93" s="34"/>
      <c r="B93" s="35"/>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9"/>
      <c r="AS93" s="78"/>
      <c r="AT93" s="79"/>
      <c r="AU93" s="79"/>
      <c r="AV93" s="79"/>
      <c r="AW93" s="79"/>
      <c r="AX93" s="79"/>
      <c r="AY93" s="79"/>
      <c r="AZ93" s="79"/>
      <c r="BA93" s="79"/>
      <c r="BB93" s="79"/>
      <c r="BC93" s="79"/>
      <c r="BD93" s="80"/>
      <c r="BE93" s="34"/>
    </row>
    <row r="94" spans="1:91" s="6" customFormat="1" ht="32.4" customHeight="1" x14ac:dyDescent="0.2">
      <c r="B94" s="81"/>
      <c r="C94" s="82" t="s">
        <v>78</v>
      </c>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280">
        <f>ROUND(SUM(AG95:AG97),2)</f>
        <v>0</v>
      </c>
      <c r="AH94" s="280"/>
      <c r="AI94" s="280"/>
      <c r="AJ94" s="280"/>
      <c r="AK94" s="280"/>
      <c r="AL94" s="280"/>
      <c r="AM94" s="280"/>
      <c r="AN94" s="281">
        <f>SUM(AG94,AT94)</f>
        <v>0</v>
      </c>
      <c r="AO94" s="281"/>
      <c r="AP94" s="281"/>
      <c r="AQ94" s="85" t="s">
        <v>1</v>
      </c>
      <c r="AR94" s="86"/>
      <c r="AS94" s="87">
        <f>ROUND(SUM(AS95:AS97),2)</f>
        <v>0</v>
      </c>
      <c r="AT94" s="88">
        <f>ROUND(SUM(AV94:AW94),2)</f>
        <v>0</v>
      </c>
      <c r="AU94" s="89">
        <f>ROUND(SUM(AU95:AU97),5)</f>
        <v>0</v>
      </c>
      <c r="AV94" s="88">
        <f>ROUND(AZ94*L29,2)</f>
        <v>0</v>
      </c>
      <c r="AW94" s="88">
        <f>ROUND(BA94*L30,2)</f>
        <v>0</v>
      </c>
      <c r="AX94" s="88">
        <f>ROUND(BB94*L29,2)</f>
        <v>0</v>
      </c>
      <c r="AY94" s="88">
        <f>ROUND(BC94*L30,2)</f>
        <v>0</v>
      </c>
      <c r="AZ94" s="88">
        <f>ROUND(SUM(AZ95:AZ97),2)</f>
        <v>0</v>
      </c>
      <c r="BA94" s="88">
        <f>ROUND(SUM(BA95:BA97),2)</f>
        <v>0</v>
      </c>
      <c r="BB94" s="88">
        <f>ROUND(SUM(BB95:BB97),2)</f>
        <v>0</v>
      </c>
      <c r="BC94" s="88">
        <f>ROUND(SUM(BC95:BC97),2)</f>
        <v>0</v>
      </c>
      <c r="BD94" s="90">
        <f>ROUND(SUM(BD95:BD97),2)</f>
        <v>0</v>
      </c>
      <c r="BS94" s="91" t="s">
        <v>79</v>
      </c>
      <c r="BT94" s="91" t="s">
        <v>80</v>
      </c>
      <c r="BU94" s="92" t="s">
        <v>81</v>
      </c>
      <c r="BV94" s="91" t="s">
        <v>82</v>
      </c>
      <c r="BW94" s="91" t="s">
        <v>5</v>
      </c>
      <c r="BX94" s="91" t="s">
        <v>83</v>
      </c>
      <c r="CL94" s="91" t="s">
        <v>1</v>
      </c>
    </row>
    <row r="95" spans="1:91" s="7" customFormat="1" ht="16.5" customHeight="1" x14ac:dyDescent="0.2">
      <c r="A95" s="93" t="s">
        <v>84</v>
      </c>
      <c r="B95" s="94"/>
      <c r="C95" s="95"/>
      <c r="D95" s="274" t="s">
        <v>85</v>
      </c>
      <c r="E95" s="274"/>
      <c r="F95" s="274"/>
      <c r="G95" s="274"/>
      <c r="H95" s="274"/>
      <c r="I95" s="96"/>
      <c r="J95" s="274" t="s">
        <v>86</v>
      </c>
      <c r="K95" s="274"/>
      <c r="L95" s="274"/>
      <c r="M95" s="274"/>
      <c r="N95" s="274"/>
      <c r="O95" s="274"/>
      <c r="P95" s="274"/>
      <c r="Q95" s="274"/>
      <c r="R95" s="274"/>
      <c r="S95" s="274"/>
      <c r="T95" s="274"/>
      <c r="U95" s="274"/>
      <c r="V95" s="274"/>
      <c r="W95" s="274"/>
      <c r="X95" s="274"/>
      <c r="Y95" s="274"/>
      <c r="Z95" s="274"/>
      <c r="AA95" s="274"/>
      <c r="AB95" s="274"/>
      <c r="AC95" s="274"/>
      <c r="AD95" s="274"/>
      <c r="AE95" s="274"/>
      <c r="AF95" s="274"/>
      <c r="AG95" s="272">
        <f>'1 - Odbahnění a oprava ná...'!J30</f>
        <v>0</v>
      </c>
      <c r="AH95" s="273"/>
      <c r="AI95" s="273"/>
      <c r="AJ95" s="273"/>
      <c r="AK95" s="273"/>
      <c r="AL95" s="273"/>
      <c r="AM95" s="273"/>
      <c r="AN95" s="272">
        <f>SUM(AG95,AT95)</f>
        <v>0</v>
      </c>
      <c r="AO95" s="273"/>
      <c r="AP95" s="273"/>
      <c r="AQ95" s="97" t="s">
        <v>87</v>
      </c>
      <c r="AR95" s="98"/>
      <c r="AS95" s="99">
        <v>0</v>
      </c>
      <c r="AT95" s="100">
        <f>ROUND(SUM(AV95:AW95),2)</f>
        <v>0</v>
      </c>
      <c r="AU95" s="101">
        <f>'1 - Odbahnění a oprava ná...'!P129</f>
        <v>0</v>
      </c>
      <c r="AV95" s="100">
        <f>'1 - Odbahnění a oprava ná...'!J33</f>
        <v>0</v>
      </c>
      <c r="AW95" s="100">
        <f>'1 - Odbahnění a oprava ná...'!J34</f>
        <v>0</v>
      </c>
      <c r="AX95" s="100">
        <f>'1 - Odbahnění a oprava ná...'!J35</f>
        <v>0</v>
      </c>
      <c r="AY95" s="100">
        <f>'1 - Odbahnění a oprava ná...'!J36</f>
        <v>0</v>
      </c>
      <c r="AZ95" s="100">
        <f>'1 - Odbahnění a oprava ná...'!F33</f>
        <v>0</v>
      </c>
      <c r="BA95" s="100">
        <f>'1 - Odbahnění a oprava ná...'!F34</f>
        <v>0</v>
      </c>
      <c r="BB95" s="100">
        <f>'1 - Odbahnění a oprava ná...'!F35</f>
        <v>0</v>
      </c>
      <c r="BC95" s="100">
        <f>'1 - Odbahnění a oprava ná...'!F36</f>
        <v>0</v>
      </c>
      <c r="BD95" s="102">
        <f>'1 - Odbahnění a oprava ná...'!F37</f>
        <v>0</v>
      </c>
      <c r="BT95" s="103" t="s">
        <v>85</v>
      </c>
      <c r="BV95" s="103" t="s">
        <v>82</v>
      </c>
      <c r="BW95" s="103" t="s">
        <v>88</v>
      </c>
      <c r="BX95" s="103" t="s">
        <v>5</v>
      </c>
      <c r="CL95" s="103" t="s">
        <v>1</v>
      </c>
      <c r="CM95" s="103" t="s">
        <v>89</v>
      </c>
    </row>
    <row r="96" spans="1:91" s="7" customFormat="1" ht="16.5" customHeight="1" x14ac:dyDescent="0.2">
      <c r="A96" s="93" t="s">
        <v>84</v>
      </c>
      <c r="B96" s="94"/>
      <c r="C96" s="95"/>
      <c r="D96" s="274" t="s">
        <v>89</v>
      </c>
      <c r="E96" s="274"/>
      <c r="F96" s="274"/>
      <c r="G96" s="274"/>
      <c r="H96" s="274"/>
      <c r="I96" s="96"/>
      <c r="J96" s="274" t="s">
        <v>90</v>
      </c>
      <c r="K96" s="274"/>
      <c r="L96" s="274"/>
      <c r="M96" s="274"/>
      <c r="N96" s="274"/>
      <c r="O96" s="274"/>
      <c r="P96" s="274"/>
      <c r="Q96" s="274"/>
      <c r="R96" s="274"/>
      <c r="S96" s="274"/>
      <c r="T96" s="274"/>
      <c r="U96" s="274"/>
      <c r="V96" s="274"/>
      <c r="W96" s="274"/>
      <c r="X96" s="274"/>
      <c r="Y96" s="274"/>
      <c r="Z96" s="274"/>
      <c r="AA96" s="274"/>
      <c r="AB96" s="274"/>
      <c r="AC96" s="274"/>
      <c r="AD96" s="274"/>
      <c r="AE96" s="274"/>
      <c r="AF96" s="274"/>
      <c r="AG96" s="272">
        <f>'2 - Dešťová kanalizace'!J30</f>
        <v>0</v>
      </c>
      <c r="AH96" s="273"/>
      <c r="AI96" s="273"/>
      <c r="AJ96" s="273"/>
      <c r="AK96" s="273"/>
      <c r="AL96" s="273"/>
      <c r="AM96" s="273"/>
      <c r="AN96" s="272">
        <f>SUM(AG96,AT96)</f>
        <v>0</v>
      </c>
      <c r="AO96" s="273"/>
      <c r="AP96" s="273"/>
      <c r="AQ96" s="97" t="s">
        <v>87</v>
      </c>
      <c r="AR96" s="98"/>
      <c r="AS96" s="99">
        <v>0</v>
      </c>
      <c r="AT96" s="100">
        <f>ROUND(SUM(AV96:AW96),2)</f>
        <v>0</v>
      </c>
      <c r="AU96" s="101">
        <f>'2 - Dešťová kanalizace'!P124</f>
        <v>0</v>
      </c>
      <c r="AV96" s="100">
        <f>'2 - Dešťová kanalizace'!J33</f>
        <v>0</v>
      </c>
      <c r="AW96" s="100">
        <f>'2 - Dešťová kanalizace'!J34</f>
        <v>0</v>
      </c>
      <c r="AX96" s="100">
        <f>'2 - Dešťová kanalizace'!J35</f>
        <v>0</v>
      </c>
      <c r="AY96" s="100">
        <f>'2 - Dešťová kanalizace'!J36</f>
        <v>0</v>
      </c>
      <c r="AZ96" s="100">
        <f>'2 - Dešťová kanalizace'!F33</f>
        <v>0</v>
      </c>
      <c r="BA96" s="100">
        <f>'2 - Dešťová kanalizace'!F34</f>
        <v>0</v>
      </c>
      <c r="BB96" s="100">
        <f>'2 - Dešťová kanalizace'!F35</f>
        <v>0</v>
      </c>
      <c r="BC96" s="100">
        <f>'2 - Dešťová kanalizace'!F36</f>
        <v>0</v>
      </c>
      <c r="BD96" s="102">
        <f>'2 - Dešťová kanalizace'!F37</f>
        <v>0</v>
      </c>
      <c r="BT96" s="103" t="s">
        <v>85</v>
      </c>
      <c r="BV96" s="103" t="s">
        <v>82</v>
      </c>
      <c r="BW96" s="103" t="s">
        <v>91</v>
      </c>
      <c r="BX96" s="103" t="s">
        <v>5</v>
      </c>
      <c r="CL96" s="103" t="s">
        <v>1</v>
      </c>
      <c r="CM96" s="103" t="s">
        <v>89</v>
      </c>
    </row>
    <row r="97" spans="1:91" s="7" customFormat="1" ht="16.5" customHeight="1" x14ac:dyDescent="0.2">
      <c r="A97" s="93" t="s">
        <v>84</v>
      </c>
      <c r="B97" s="94"/>
      <c r="C97" s="95"/>
      <c r="D97" s="274" t="s">
        <v>92</v>
      </c>
      <c r="E97" s="274"/>
      <c r="F97" s="274"/>
      <c r="G97" s="274"/>
      <c r="H97" s="274"/>
      <c r="I97" s="96"/>
      <c r="J97" s="274" t="s">
        <v>93</v>
      </c>
      <c r="K97" s="274"/>
      <c r="L97" s="274"/>
      <c r="M97" s="274"/>
      <c r="N97" s="274"/>
      <c r="O97" s="274"/>
      <c r="P97" s="274"/>
      <c r="Q97" s="274"/>
      <c r="R97" s="274"/>
      <c r="S97" s="274"/>
      <c r="T97" s="274"/>
      <c r="U97" s="274"/>
      <c r="V97" s="274"/>
      <c r="W97" s="274"/>
      <c r="X97" s="274"/>
      <c r="Y97" s="274"/>
      <c r="Z97" s="274"/>
      <c r="AA97" s="274"/>
      <c r="AB97" s="274"/>
      <c r="AC97" s="274"/>
      <c r="AD97" s="274"/>
      <c r="AE97" s="274"/>
      <c r="AF97" s="274"/>
      <c r="AG97" s="272">
        <f>'3 - Vedlejší a ostatní ná...'!J30</f>
        <v>0</v>
      </c>
      <c r="AH97" s="273"/>
      <c r="AI97" s="273"/>
      <c r="AJ97" s="273"/>
      <c r="AK97" s="273"/>
      <c r="AL97" s="273"/>
      <c r="AM97" s="273"/>
      <c r="AN97" s="272">
        <f>SUM(AG97,AT97)</f>
        <v>0</v>
      </c>
      <c r="AO97" s="273"/>
      <c r="AP97" s="273"/>
      <c r="AQ97" s="97" t="s">
        <v>87</v>
      </c>
      <c r="AR97" s="98"/>
      <c r="AS97" s="104">
        <v>0</v>
      </c>
      <c r="AT97" s="105">
        <f>ROUND(SUM(AV97:AW97),2)</f>
        <v>0</v>
      </c>
      <c r="AU97" s="106">
        <f>'3 - Vedlejší a ostatní ná...'!P122</f>
        <v>0</v>
      </c>
      <c r="AV97" s="105">
        <f>'3 - Vedlejší a ostatní ná...'!J33</f>
        <v>0</v>
      </c>
      <c r="AW97" s="105">
        <f>'3 - Vedlejší a ostatní ná...'!J34</f>
        <v>0</v>
      </c>
      <c r="AX97" s="105">
        <f>'3 - Vedlejší a ostatní ná...'!J35</f>
        <v>0</v>
      </c>
      <c r="AY97" s="105">
        <f>'3 - Vedlejší a ostatní ná...'!J36</f>
        <v>0</v>
      </c>
      <c r="AZ97" s="105">
        <f>'3 - Vedlejší a ostatní ná...'!F33</f>
        <v>0</v>
      </c>
      <c r="BA97" s="105">
        <f>'3 - Vedlejší a ostatní ná...'!F34</f>
        <v>0</v>
      </c>
      <c r="BB97" s="105">
        <f>'3 - Vedlejší a ostatní ná...'!F35</f>
        <v>0</v>
      </c>
      <c r="BC97" s="105">
        <f>'3 - Vedlejší a ostatní ná...'!F36</f>
        <v>0</v>
      </c>
      <c r="BD97" s="107">
        <f>'3 - Vedlejší a ostatní ná...'!F37</f>
        <v>0</v>
      </c>
      <c r="BT97" s="103" t="s">
        <v>85</v>
      </c>
      <c r="BV97" s="103" t="s">
        <v>82</v>
      </c>
      <c r="BW97" s="103" t="s">
        <v>94</v>
      </c>
      <c r="BX97" s="103" t="s">
        <v>5</v>
      </c>
      <c r="CL97" s="103" t="s">
        <v>1</v>
      </c>
      <c r="CM97" s="103" t="s">
        <v>89</v>
      </c>
    </row>
    <row r="98" spans="1:91" s="2" customFormat="1" ht="30" customHeight="1" x14ac:dyDescent="0.2">
      <c r="A98" s="34"/>
      <c r="B98" s="35"/>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9"/>
      <c r="AS98" s="34"/>
      <c r="AT98" s="34"/>
      <c r="AU98" s="34"/>
      <c r="AV98" s="34"/>
      <c r="AW98" s="34"/>
      <c r="AX98" s="34"/>
      <c r="AY98" s="34"/>
      <c r="AZ98" s="34"/>
      <c r="BA98" s="34"/>
      <c r="BB98" s="34"/>
      <c r="BC98" s="34"/>
      <c r="BD98" s="34"/>
      <c r="BE98" s="34"/>
    </row>
    <row r="99" spans="1:91" s="2" customFormat="1" ht="6.9" customHeight="1" x14ac:dyDescent="0.2">
      <c r="A99" s="34"/>
      <c r="B99" s="54"/>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39"/>
      <c r="AS99" s="34"/>
      <c r="AT99" s="34"/>
      <c r="AU99" s="34"/>
      <c r="AV99" s="34"/>
      <c r="AW99" s="34"/>
      <c r="AX99" s="34"/>
      <c r="AY99" s="34"/>
      <c r="AZ99" s="34"/>
      <c r="BA99" s="34"/>
      <c r="BB99" s="34"/>
      <c r="BC99" s="34"/>
      <c r="BD99" s="34"/>
      <c r="BE99" s="34"/>
    </row>
  </sheetData>
  <sheetProtection algorithmName="SHA-512" hashValue="oG7CRsCAi715xswN3zdWtVAQJVbg2AlfcRf6mlkvoRz6uhikY3njId3fIAQiQ7qXzuVw35SKutSaMoF4tW9S+Q==" saltValue="QcJ/V7qHJPTD94+VhmVPyVi499IK7r0NX+cmTI1bO6xwRxIChwUWD4g5j1XM1z2nxVUMfghZIgpGzQ06pxkKCQ==" spinCount="100000" sheet="1" objects="1" scenarios="1" formatColumns="0" formatRows="0"/>
  <mergeCells count="50">
    <mergeCell ref="AR2:BE2"/>
    <mergeCell ref="AN96:AP96"/>
    <mergeCell ref="AG96:AM96"/>
    <mergeCell ref="D96:H96"/>
    <mergeCell ref="J96:AF96"/>
    <mergeCell ref="L85:AO85"/>
    <mergeCell ref="AM87:AN87"/>
    <mergeCell ref="AM89:AP89"/>
    <mergeCell ref="AS89:AT91"/>
    <mergeCell ref="AM90:AP90"/>
    <mergeCell ref="W33:AE33"/>
    <mergeCell ref="AK33:AO33"/>
    <mergeCell ref="L33:P33"/>
    <mergeCell ref="X35:AB35"/>
    <mergeCell ref="AK35:AO35"/>
    <mergeCell ref="AK31:AO31"/>
    <mergeCell ref="AN97:AP97"/>
    <mergeCell ref="AG97:AM97"/>
    <mergeCell ref="D97:H97"/>
    <mergeCell ref="J97:AF97"/>
    <mergeCell ref="C92:G92"/>
    <mergeCell ref="I92:AF92"/>
    <mergeCell ref="AG92:AM92"/>
    <mergeCell ref="AN92:AP92"/>
    <mergeCell ref="AN95:AP95"/>
    <mergeCell ref="AG95:AM95"/>
    <mergeCell ref="D95:H95"/>
    <mergeCell ref="J95:AF95"/>
    <mergeCell ref="AG94:AM94"/>
    <mergeCell ref="AN94:AP94"/>
    <mergeCell ref="W32:AE32"/>
    <mergeCell ref="AK32:AO32"/>
    <mergeCell ref="L32:P32"/>
    <mergeCell ref="BE5:BE34"/>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 ref="L31:P31"/>
  </mergeCells>
  <hyperlinks>
    <hyperlink ref="A95" location="'1 - Odbahnění a oprava ná...'!C2" display="/"/>
    <hyperlink ref="A96" location="'2 - Dešťová kanalizace'!C2" display="/"/>
    <hyperlink ref="A97" location="'3 - Vedlejší a ostatní ná...'!C2" display="/"/>
  </hyperlinks>
  <pageMargins left="0.39370078740157483" right="0.39370078740157483" top="0.39370078740157483" bottom="0.39370078740157483" header="0" footer="0"/>
  <pageSetup paperSize="9" scale="77" fitToHeight="100" orientation="portrait"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M583"/>
  <sheetViews>
    <sheetView showGridLines="0" tabSelected="1" topLeftCell="A260" zoomScaleNormal="100" workbookViewId="0"/>
  </sheetViews>
  <sheetFormatPr defaultRowHeight="10.199999999999999" x14ac:dyDescent="0.2"/>
  <cols>
    <col min="1" max="1" width="8.28515625" style="1" customWidth="1"/>
    <col min="2" max="2" width="1.140625" style="1" customWidth="1"/>
    <col min="3" max="3" width="4.140625" style="1" customWidth="1"/>
    <col min="4" max="4" width="4.28515625" style="1" customWidth="1"/>
    <col min="5" max="5" width="17.140625" style="1" customWidth="1"/>
    <col min="6" max="6" width="50.85546875" style="1" customWidth="1"/>
    <col min="7" max="7" width="7.42578125" style="1" customWidth="1"/>
    <col min="8" max="8" width="14" style="1" customWidth="1"/>
    <col min="9" max="9" width="15.85546875" style="1" customWidth="1"/>
    <col min="10" max="11" width="22.28515625" style="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x14ac:dyDescent="0.2">
      <c r="L2" s="282"/>
      <c r="M2" s="282"/>
      <c r="N2" s="282"/>
      <c r="O2" s="282"/>
      <c r="P2" s="282"/>
      <c r="Q2" s="282"/>
      <c r="R2" s="282"/>
      <c r="S2" s="282"/>
      <c r="T2" s="282"/>
      <c r="U2" s="282"/>
      <c r="V2" s="282"/>
      <c r="AT2" s="17" t="s">
        <v>88</v>
      </c>
    </row>
    <row r="3" spans="1:46" s="1" customFormat="1" ht="6.9" customHeight="1" x14ac:dyDescent="0.2">
      <c r="B3" s="108"/>
      <c r="C3" s="109"/>
      <c r="D3" s="109"/>
      <c r="E3" s="109"/>
      <c r="F3" s="109"/>
      <c r="G3" s="109"/>
      <c r="H3" s="109"/>
      <c r="I3" s="109"/>
      <c r="J3" s="109"/>
      <c r="K3" s="109"/>
      <c r="L3" s="20"/>
      <c r="AT3" s="17" t="s">
        <v>89</v>
      </c>
    </row>
    <row r="4" spans="1:46" s="1" customFormat="1" ht="24.9" customHeight="1" x14ac:dyDescent="0.2">
      <c r="B4" s="20"/>
      <c r="D4" s="110" t="s">
        <v>95</v>
      </c>
      <c r="L4" s="20"/>
      <c r="M4" s="111" t="s">
        <v>10</v>
      </c>
      <c r="AT4" s="17" t="s">
        <v>4</v>
      </c>
    </row>
    <row r="5" spans="1:46" s="1" customFormat="1" ht="6.9" customHeight="1" x14ac:dyDescent="0.2">
      <c r="B5" s="20"/>
      <c r="L5" s="20"/>
    </row>
    <row r="6" spans="1:46" s="1" customFormat="1" ht="12" customHeight="1" x14ac:dyDescent="0.2">
      <c r="B6" s="20"/>
      <c r="D6" s="112" t="s">
        <v>16</v>
      </c>
      <c r="L6" s="20"/>
    </row>
    <row r="7" spans="1:46" s="1" customFormat="1" ht="16.5" customHeight="1" x14ac:dyDescent="0.2">
      <c r="B7" s="20"/>
      <c r="E7" s="301" t="str">
        <f>'Rekapitulace stavby'!K6</f>
        <v>Odbahnění a oprava nádrže Klapý - revize 04/2023</v>
      </c>
      <c r="F7" s="302"/>
      <c r="G7" s="302"/>
      <c r="H7" s="302"/>
      <c r="L7" s="20"/>
    </row>
    <row r="8" spans="1:46" s="2" customFormat="1" ht="12" customHeight="1" x14ac:dyDescent="0.2">
      <c r="A8" s="34"/>
      <c r="B8" s="39"/>
      <c r="C8" s="34"/>
      <c r="D8" s="112" t="s">
        <v>96</v>
      </c>
      <c r="E8" s="34"/>
      <c r="F8" s="34"/>
      <c r="G8" s="34"/>
      <c r="H8" s="34"/>
      <c r="I8" s="34"/>
      <c r="J8" s="34"/>
      <c r="K8" s="34"/>
      <c r="L8" s="51"/>
      <c r="S8" s="34"/>
      <c r="T8" s="34"/>
      <c r="U8" s="34"/>
      <c r="V8" s="34"/>
      <c r="W8" s="34"/>
      <c r="X8" s="34"/>
      <c r="Y8" s="34"/>
      <c r="Z8" s="34"/>
      <c r="AA8" s="34"/>
      <c r="AB8" s="34"/>
      <c r="AC8" s="34"/>
      <c r="AD8" s="34"/>
      <c r="AE8" s="34"/>
    </row>
    <row r="9" spans="1:46" s="2" customFormat="1" ht="16.5" customHeight="1" x14ac:dyDescent="0.2">
      <c r="A9" s="34"/>
      <c r="B9" s="39"/>
      <c r="C9" s="34"/>
      <c r="D9" s="34"/>
      <c r="E9" s="303" t="s">
        <v>97</v>
      </c>
      <c r="F9" s="304"/>
      <c r="G9" s="304"/>
      <c r="H9" s="304"/>
      <c r="I9" s="34"/>
      <c r="J9" s="34"/>
      <c r="K9" s="34"/>
      <c r="L9" s="51"/>
      <c r="S9" s="34"/>
      <c r="T9" s="34"/>
      <c r="U9" s="34"/>
      <c r="V9" s="34"/>
      <c r="W9" s="34"/>
      <c r="X9" s="34"/>
      <c r="Y9" s="34"/>
      <c r="Z9" s="34"/>
      <c r="AA9" s="34"/>
      <c r="AB9" s="34"/>
      <c r="AC9" s="34"/>
      <c r="AD9" s="34"/>
      <c r="AE9" s="34"/>
    </row>
    <row r="10" spans="1:46" s="2" customFormat="1" x14ac:dyDescent="0.2">
      <c r="A10" s="34"/>
      <c r="B10" s="39"/>
      <c r="C10" s="34"/>
      <c r="D10" s="34"/>
      <c r="E10" s="34"/>
      <c r="F10" s="34"/>
      <c r="G10" s="34"/>
      <c r="H10" s="34"/>
      <c r="I10" s="34"/>
      <c r="J10" s="34"/>
      <c r="K10" s="34"/>
      <c r="L10" s="51"/>
      <c r="S10" s="34"/>
      <c r="T10" s="34"/>
      <c r="U10" s="34"/>
      <c r="V10" s="34"/>
      <c r="W10" s="34"/>
      <c r="X10" s="34"/>
      <c r="Y10" s="34"/>
      <c r="Z10" s="34"/>
      <c r="AA10" s="34"/>
      <c r="AB10" s="34"/>
      <c r="AC10" s="34"/>
      <c r="AD10" s="34"/>
      <c r="AE10" s="34"/>
    </row>
    <row r="11" spans="1:46" s="2" customFormat="1" ht="12" customHeight="1" x14ac:dyDescent="0.2">
      <c r="A11" s="34"/>
      <c r="B11" s="39"/>
      <c r="C11" s="34"/>
      <c r="D11" s="112" t="s">
        <v>18</v>
      </c>
      <c r="E11" s="34"/>
      <c r="F11" s="113" t="s">
        <v>1</v>
      </c>
      <c r="G11" s="34"/>
      <c r="H11" s="34"/>
      <c r="I11" s="112" t="s">
        <v>19</v>
      </c>
      <c r="J11" s="113" t="s">
        <v>1</v>
      </c>
      <c r="K11" s="34"/>
      <c r="L11" s="51"/>
      <c r="S11" s="34"/>
      <c r="T11" s="34"/>
      <c r="U11" s="34"/>
      <c r="V11" s="34"/>
      <c r="W11" s="34"/>
      <c r="X11" s="34"/>
      <c r="Y11" s="34"/>
      <c r="Z11" s="34"/>
      <c r="AA11" s="34"/>
      <c r="AB11" s="34"/>
      <c r="AC11" s="34"/>
      <c r="AD11" s="34"/>
      <c r="AE11" s="34"/>
    </row>
    <row r="12" spans="1:46" s="2" customFormat="1" ht="12" customHeight="1" x14ac:dyDescent="0.2">
      <c r="A12" s="34"/>
      <c r="B12" s="39"/>
      <c r="C12" s="34"/>
      <c r="D12" s="112" t="s">
        <v>20</v>
      </c>
      <c r="E12" s="34"/>
      <c r="F12" s="113" t="s">
        <v>21</v>
      </c>
      <c r="G12" s="34"/>
      <c r="H12" s="34"/>
      <c r="I12" s="112" t="s">
        <v>22</v>
      </c>
      <c r="J12" s="114" t="str">
        <f>'Rekapitulace stavby'!AN8</f>
        <v>3. 4. 2023</v>
      </c>
      <c r="K12" s="34"/>
      <c r="L12" s="51"/>
      <c r="S12" s="34"/>
      <c r="T12" s="34"/>
      <c r="U12" s="34"/>
      <c r="V12" s="34"/>
      <c r="W12" s="34"/>
      <c r="X12" s="34"/>
      <c r="Y12" s="34"/>
      <c r="Z12" s="34"/>
      <c r="AA12" s="34"/>
      <c r="AB12" s="34"/>
      <c r="AC12" s="34"/>
      <c r="AD12" s="34"/>
      <c r="AE12" s="34"/>
    </row>
    <row r="13" spans="1:46" s="2" customFormat="1" ht="10.95" customHeight="1" x14ac:dyDescent="0.2">
      <c r="A13" s="34"/>
      <c r="B13" s="39"/>
      <c r="C13" s="34"/>
      <c r="D13" s="34"/>
      <c r="E13" s="34"/>
      <c r="F13" s="34"/>
      <c r="G13" s="34"/>
      <c r="H13" s="34"/>
      <c r="I13" s="34"/>
      <c r="J13" s="34"/>
      <c r="K13" s="34"/>
      <c r="L13" s="51"/>
      <c r="S13" s="34"/>
      <c r="T13" s="34"/>
      <c r="U13" s="34"/>
      <c r="V13" s="34"/>
      <c r="W13" s="34"/>
      <c r="X13" s="34"/>
      <c r="Y13" s="34"/>
      <c r="Z13" s="34"/>
      <c r="AA13" s="34"/>
      <c r="AB13" s="34"/>
      <c r="AC13" s="34"/>
      <c r="AD13" s="34"/>
      <c r="AE13" s="34"/>
    </row>
    <row r="14" spans="1:46" s="2" customFormat="1" ht="12" customHeight="1" x14ac:dyDescent="0.2">
      <c r="A14" s="34"/>
      <c r="B14" s="39"/>
      <c r="C14" s="34"/>
      <c r="D14" s="112" t="s">
        <v>24</v>
      </c>
      <c r="E14" s="34"/>
      <c r="F14" s="34"/>
      <c r="G14" s="34"/>
      <c r="H14" s="34"/>
      <c r="I14" s="112" t="s">
        <v>25</v>
      </c>
      <c r="J14" s="113" t="s">
        <v>26</v>
      </c>
      <c r="K14" s="34"/>
      <c r="L14" s="51"/>
      <c r="S14" s="34"/>
      <c r="T14" s="34"/>
      <c r="U14" s="34"/>
      <c r="V14" s="34"/>
      <c r="W14" s="34"/>
      <c r="X14" s="34"/>
      <c r="Y14" s="34"/>
      <c r="Z14" s="34"/>
      <c r="AA14" s="34"/>
      <c r="AB14" s="34"/>
      <c r="AC14" s="34"/>
      <c r="AD14" s="34"/>
      <c r="AE14" s="34"/>
    </row>
    <row r="15" spans="1:46" s="2" customFormat="1" ht="18" customHeight="1" x14ac:dyDescent="0.2">
      <c r="A15" s="34"/>
      <c r="B15" s="39"/>
      <c r="C15" s="34"/>
      <c r="D15" s="34"/>
      <c r="E15" s="113" t="s">
        <v>27</v>
      </c>
      <c r="F15" s="34"/>
      <c r="G15" s="34"/>
      <c r="H15" s="34"/>
      <c r="I15" s="112" t="s">
        <v>28</v>
      </c>
      <c r="J15" s="113" t="s">
        <v>1</v>
      </c>
      <c r="K15" s="34"/>
      <c r="L15" s="51"/>
      <c r="S15" s="34"/>
      <c r="T15" s="34"/>
      <c r="U15" s="34"/>
      <c r="V15" s="34"/>
      <c r="W15" s="34"/>
      <c r="X15" s="34"/>
      <c r="Y15" s="34"/>
      <c r="Z15" s="34"/>
      <c r="AA15" s="34"/>
      <c r="AB15" s="34"/>
      <c r="AC15" s="34"/>
      <c r="AD15" s="34"/>
      <c r="AE15" s="34"/>
    </row>
    <row r="16" spans="1:46" s="2" customFormat="1" ht="6.9" customHeight="1" x14ac:dyDescent="0.2">
      <c r="A16" s="34"/>
      <c r="B16" s="39"/>
      <c r="C16" s="34"/>
      <c r="D16" s="34"/>
      <c r="E16" s="34"/>
      <c r="F16" s="34"/>
      <c r="G16" s="34"/>
      <c r="H16" s="34"/>
      <c r="I16" s="34"/>
      <c r="J16" s="34"/>
      <c r="K16" s="34"/>
      <c r="L16" s="51"/>
      <c r="S16" s="34"/>
      <c r="T16" s="34"/>
      <c r="U16" s="34"/>
      <c r="V16" s="34"/>
      <c r="W16" s="34"/>
      <c r="X16" s="34"/>
      <c r="Y16" s="34"/>
      <c r="Z16" s="34"/>
      <c r="AA16" s="34"/>
      <c r="AB16" s="34"/>
      <c r="AC16" s="34"/>
      <c r="AD16" s="34"/>
      <c r="AE16" s="34"/>
    </row>
    <row r="17" spans="1:31" s="2" customFormat="1" ht="12" customHeight="1" x14ac:dyDescent="0.2">
      <c r="A17" s="34"/>
      <c r="B17" s="39"/>
      <c r="C17" s="34"/>
      <c r="D17" s="112" t="s">
        <v>29</v>
      </c>
      <c r="E17" s="34"/>
      <c r="F17" s="34"/>
      <c r="G17" s="34"/>
      <c r="H17" s="34"/>
      <c r="I17" s="112" t="s">
        <v>25</v>
      </c>
      <c r="J17" s="30" t="str">
        <f>'Rekapitulace stavby'!AN13</f>
        <v>Vyplň údaj</v>
      </c>
      <c r="K17" s="34"/>
      <c r="L17" s="51"/>
      <c r="S17" s="34"/>
      <c r="T17" s="34"/>
      <c r="U17" s="34"/>
      <c r="V17" s="34"/>
      <c r="W17" s="34"/>
      <c r="X17" s="34"/>
      <c r="Y17" s="34"/>
      <c r="Z17" s="34"/>
      <c r="AA17" s="34"/>
      <c r="AB17" s="34"/>
      <c r="AC17" s="34"/>
      <c r="AD17" s="34"/>
      <c r="AE17" s="34"/>
    </row>
    <row r="18" spans="1:31" s="2" customFormat="1" ht="18" customHeight="1" x14ac:dyDescent="0.2">
      <c r="A18" s="34"/>
      <c r="B18" s="39"/>
      <c r="C18" s="34"/>
      <c r="D18" s="34"/>
      <c r="E18" s="305" t="str">
        <f>'Rekapitulace stavby'!E14</f>
        <v>Vyplň údaj</v>
      </c>
      <c r="F18" s="306"/>
      <c r="G18" s="306"/>
      <c r="H18" s="306"/>
      <c r="I18" s="112" t="s">
        <v>28</v>
      </c>
      <c r="J18" s="30" t="str">
        <f>'Rekapitulace stavby'!AN14</f>
        <v>Vyplň údaj</v>
      </c>
      <c r="K18" s="34"/>
      <c r="L18" s="51"/>
      <c r="S18" s="34"/>
      <c r="T18" s="34"/>
      <c r="U18" s="34"/>
      <c r="V18" s="34"/>
      <c r="W18" s="34"/>
      <c r="X18" s="34"/>
      <c r="Y18" s="34"/>
      <c r="Z18" s="34"/>
      <c r="AA18" s="34"/>
      <c r="AB18" s="34"/>
      <c r="AC18" s="34"/>
      <c r="AD18" s="34"/>
      <c r="AE18" s="34"/>
    </row>
    <row r="19" spans="1:31" s="2" customFormat="1" ht="6.9" customHeight="1" x14ac:dyDescent="0.2">
      <c r="A19" s="34"/>
      <c r="B19" s="39"/>
      <c r="C19" s="34"/>
      <c r="D19" s="34"/>
      <c r="E19" s="34"/>
      <c r="F19" s="34"/>
      <c r="G19" s="34"/>
      <c r="H19" s="34"/>
      <c r="I19" s="34"/>
      <c r="J19" s="34"/>
      <c r="K19" s="34"/>
      <c r="L19" s="51"/>
      <c r="S19" s="34"/>
      <c r="T19" s="34"/>
      <c r="U19" s="34"/>
      <c r="V19" s="34"/>
      <c r="W19" s="34"/>
      <c r="X19" s="34"/>
      <c r="Y19" s="34"/>
      <c r="Z19" s="34"/>
      <c r="AA19" s="34"/>
      <c r="AB19" s="34"/>
      <c r="AC19" s="34"/>
      <c r="AD19" s="34"/>
      <c r="AE19" s="34"/>
    </row>
    <row r="20" spans="1:31" s="2" customFormat="1" ht="12" customHeight="1" x14ac:dyDescent="0.2">
      <c r="A20" s="34"/>
      <c r="B20" s="39"/>
      <c r="C20" s="34"/>
      <c r="D20" s="112" t="s">
        <v>31</v>
      </c>
      <c r="E20" s="34"/>
      <c r="F20" s="34"/>
      <c r="G20" s="34"/>
      <c r="H20" s="34"/>
      <c r="I20" s="112" t="s">
        <v>25</v>
      </c>
      <c r="J20" s="113" t="s">
        <v>32</v>
      </c>
      <c r="K20" s="34"/>
      <c r="L20" s="51"/>
      <c r="S20" s="34"/>
      <c r="T20" s="34"/>
      <c r="U20" s="34"/>
      <c r="V20" s="34"/>
      <c r="W20" s="34"/>
      <c r="X20" s="34"/>
      <c r="Y20" s="34"/>
      <c r="Z20" s="34"/>
      <c r="AA20" s="34"/>
      <c r="AB20" s="34"/>
      <c r="AC20" s="34"/>
      <c r="AD20" s="34"/>
      <c r="AE20" s="34"/>
    </row>
    <row r="21" spans="1:31" s="2" customFormat="1" ht="18" customHeight="1" x14ac:dyDescent="0.2">
      <c r="A21" s="34"/>
      <c r="B21" s="39"/>
      <c r="C21" s="34"/>
      <c r="D21" s="34"/>
      <c r="E21" s="113" t="s">
        <v>33</v>
      </c>
      <c r="F21" s="34"/>
      <c r="G21" s="34"/>
      <c r="H21" s="34"/>
      <c r="I21" s="112" t="s">
        <v>28</v>
      </c>
      <c r="J21" s="113" t="s">
        <v>1</v>
      </c>
      <c r="K21" s="34"/>
      <c r="L21" s="51"/>
      <c r="S21" s="34"/>
      <c r="T21" s="34"/>
      <c r="U21" s="34"/>
      <c r="V21" s="34"/>
      <c r="W21" s="34"/>
      <c r="X21" s="34"/>
      <c r="Y21" s="34"/>
      <c r="Z21" s="34"/>
      <c r="AA21" s="34"/>
      <c r="AB21" s="34"/>
      <c r="AC21" s="34"/>
      <c r="AD21" s="34"/>
      <c r="AE21" s="34"/>
    </row>
    <row r="22" spans="1:31" s="2" customFormat="1" ht="6.9" customHeight="1" x14ac:dyDescent="0.2">
      <c r="A22" s="34"/>
      <c r="B22" s="39"/>
      <c r="C22" s="34"/>
      <c r="D22" s="34"/>
      <c r="E22" s="34"/>
      <c r="F22" s="34"/>
      <c r="G22" s="34"/>
      <c r="H22" s="34"/>
      <c r="I22" s="34"/>
      <c r="J22" s="34"/>
      <c r="K22" s="34"/>
      <c r="L22" s="51"/>
      <c r="S22" s="34"/>
      <c r="T22" s="34"/>
      <c r="U22" s="34"/>
      <c r="V22" s="34"/>
      <c r="W22" s="34"/>
      <c r="X22" s="34"/>
      <c r="Y22" s="34"/>
      <c r="Z22" s="34"/>
      <c r="AA22" s="34"/>
      <c r="AB22" s="34"/>
      <c r="AC22" s="34"/>
      <c r="AD22" s="34"/>
      <c r="AE22" s="34"/>
    </row>
    <row r="23" spans="1:31" s="2" customFormat="1" ht="12" customHeight="1" x14ac:dyDescent="0.2">
      <c r="A23" s="34"/>
      <c r="B23" s="39"/>
      <c r="C23" s="34"/>
      <c r="D23" s="112" t="s">
        <v>35</v>
      </c>
      <c r="E23" s="34"/>
      <c r="F23" s="34"/>
      <c r="G23" s="34"/>
      <c r="H23" s="34"/>
      <c r="I23" s="112" t="s">
        <v>25</v>
      </c>
      <c r="J23" s="113" t="s">
        <v>36</v>
      </c>
      <c r="K23" s="34"/>
      <c r="L23" s="51"/>
      <c r="S23" s="34"/>
      <c r="T23" s="34"/>
      <c r="U23" s="34"/>
      <c r="V23" s="34"/>
      <c r="W23" s="34"/>
      <c r="X23" s="34"/>
      <c r="Y23" s="34"/>
      <c r="Z23" s="34"/>
      <c r="AA23" s="34"/>
      <c r="AB23" s="34"/>
      <c r="AC23" s="34"/>
      <c r="AD23" s="34"/>
      <c r="AE23" s="34"/>
    </row>
    <row r="24" spans="1:31" s="2" customFormat="1" ht="18" customHeight="1" x14ac:dyDescent="0.2">
      <c r="A24" s="34"/>
      <c r="B24" s="39"/>
      <c r="C24" s="34"/>
      <c r="D24" s="34"/>
      <c r="E24" s="113" t="s">
        <v>37</v>
      </c>
      <c r="F24" s="34"/>
      <c r="G24" s="34"/>
      <c r="H24" s="34"/>
      <c r="I24" s="112" t="s">
        <v>28</v>
      </c>
      <c r="J24" s="113" t="s">
        <v>1</v>
      </c>
      <c r="K24" s="34"/>
      <c r="L24" s="51"/>
      <c r="S24" s="34"/>
      <c r="T24" s="34"/>
      <c r="U24" s="34"/>
      <c r="V24" s="34"/>
      <c r="W24" s="34"/>
      <c r="X24" s="34"/>
      <c r="Y24" s="34"/>
      <c r="Z24" s="34"/>
      <c r="AA24" s="34"/>
      <c r="AB24" s="34"/>
      <c r="AC24" s="34"/>
      <c r="AD24" s="34"/>
      <c r="AE24" s="34"/>
    </row>
    <row r="25" spans="1:31" s="2" customFormat="1" ht="6.9" customHeight="1" x14ac:dyDescent="0.2">
      <c r="A25" s="34"/>
      <c r="B25" s="39"/>
      <c r="C25" s="34"/>
      <c r="D25" s="34"/>
      <c r="E25" s="34"/>
      <c r="F25" s="34"/>
      <c r="G25" s="34"/>
      <c r="H25" s="34"/>
      <c r="I25" s="34"/>
      <c r="J25" s="34"/>
      <c r="K25" s="34"/>
      <c r="L25" s="51"/>
      <c r="S25" s="34"/>
      <c r="T25" s="34"/>
      <c r="U25" s="34"/>
      <c r="V25" s="34"/>
      <c r="W25" s="34"/>
      <c r="X25" s="34"/>
      <c r="Y25" s="34"/>
      <c r="Z25" s="34"/>
      <c r="AA25" s="34"/>
      <c r="AB25" s="34"/>
      <c r="AC25" s="34"/>
      <c r="AD25" s="34"/>
      <c r="AE25" s="34"/>
    </row>
    <row r="26" spans="1:31" s="2" customFormat="1" ht="12" customHeight="1" x14ac:dyDescent="0.2">
      <c r="A26" s="34"/>
      <c r="B26" s="39"/>
      <c r="C26" s="34"/>
      <c r="D26" s="112" t="s">
        <v>38</v>
      </c>
      <c r="E26" s="34"/>
      <c r="F26" s="34"/>
      <c r="G26" s="34"/>
      <c r="H26" s="34"/>
      <c r="I26" s="34"/>
      <c r="J26" s="34"/>
      <c r="K26" s="34"/>
      <c r="L26" s="51"/>
      <c r="S26" s="34"/>
      <c r="T26" s="34"/>
      <c r="U26" s="34"/>
      <c r="V26" s="34"/>
      <c r="W26" s="34"/>
      <c r="X26" s="34"/>
      <c r="Y26" s="34"/>
      <c r="Z26" s="34"/>
      <c r="AA26" s="34"/>
      <c r="AB26" s="34"/>
      <c r="AC26" s="34"/>
      <c r="AD26" s="34"/>
      <c r="AE26" s="34"/>
    </row>
    <row r="27" spans="1:31" s="8" customFormat="1" ht="155.25" customHeight="1" x14ac:dyDescent="0.2">
      <c r="A27" s="115"/>
      <c r="B27" s="116"/>
      <c r="C27" s="115"/>
      <c r="D27" s="115"/>
      <c r="E27" s="307" t="s">
        <v>98</v>
      </c>
      <c r="F27" s="307"/>
      <c r="G27" s="307"/>
      <c r="H27" s="307"/>
      <c r="I27" s="115"/>
      <c r="J27" s="115"/>
      <c r="K27" s="115"/>
      <c r="L27" s="117"/>
      <c r="S27" s="115"/>
      <c r="T27" s="115"/>
      <c r="U27" s="115"/>
      <c r="V27" s="115"/>
      <c r="W27" s="115"/>
      <c r="X27" s="115"/>
      <c r="Y27" s="115"/>
      <c r="Z27" s="115"/>
      <c r="AA27" s="115"/>
      <c r="AB27" s="115"/>
      <c r="AC27" s="115"/>
      <c r="AD27" s="115"/>
      <c r="AE27" s="115"/>
    </row>
    <row r="28" spans="1:31" s="2" customFormat="1" ht="6.9" customHeight="1" x14ac:dyDescent="0.2">
      <c r="A28" s="34"/>
      <c r="B28" s="39"/>
      <c r="C28" s="34"/>
      <c r="D28" s="34"/>
      <c r="E28" s="34"/>
      <c r="F28" s="34"/>
      <c r="G28" s="34"/>
      <c r="H28" s="34"/>
      <c r="I28" s="34"/>
      <c r="J28" s="34"/>
      <c r="K28" s="34"/>
      <c r="L28" s="51"/>
      <c r="S28" s="34"/>
      <c r="T28" s="34"/>
      <c r="U28" s="34"/>
      <c r="V28" s="34"/>
      <c r="W28" s="34"/>
      <c r="X28" s="34"/>
      <c r="Y28" s="34"/>
      <c r="Z28" s="34"/>
      <c r="AA28" s="34"/>
      <c r="AB28" s="34"/>
      <c r="AC28" s="34"/>
      <c r="AD28" s="34"/>
      <c r="AE28" s="34"/>
    </row>
    <row r="29" spans="1:31" s="2" customFormat="1" ht="6.9" customHeight="1" x14ac:dyDescent="0.2">
      <c r="A29" s="34"/>
      <c r="B29" s="39"/>
      <c r="C29" s="34"/>
      <c r="D29" s="118"/>
      <c r="E29" s="118"/>
      <c r="F29" s="118"/>
      <c r="G29" s="118"/>
      <c r="H29" s="118"/>
      <c r="I29" s="118"/>
      <c r="J29" s="118"/>
      <c r="K29" s="118"/>
      <c r="L29" s="51"/>
      <c r="S29" s="34"/>
      <c r="T29" s="34"/>
      <c r="U29" s="34"/>
      <c r="V29" s="34"/>
      <c r="W29" s="34"/>
      <c r="X29" s="34"/>
      <c r="Y29" s="34"/>
      <c r="Z29" s="34"/>
      <c r="AA29" s="34"/>
      <c r="AB29" s="34"/>
      <c r="AC29" s="34"/>
      <c r="AD29" s="34"/>
      <c r="AE29" s="34"/>
    </row>
    <row r="30" spans="1:31" s="2" customFormat="1" ht="25.35" customHeight="1" x14ac:dyDescent="0.2">
      <c r="A30" s="34"/>
      <c r="B30" s="39"/>
      <c r="C30" s="34"/>
      <c r="D30" s="119" t="s">
        <v>40</v>
      </c>
      <c r="E30" s="34"/>
      <c r="F30" s="34"/>
      <c r="G30" s="34"/>
      <c r="H30" s="34"/>
      <c r="I30" s="34"/>
      <c r="J30" s="120">
        <f>ROUND(J129, 2)</f>
        <v>0</v>
      </c>
      <c r="K30" s="34"/>
      <c r="L30" s="51"/>
      <c r="S30" s="34"/>
      <c r="T30" s="34"/>
      <c r="U30" s="34"/>
      <c r="V30" s="34"/>
      <c r="W30" s="34"/>
      <c r="X30" s="34"/>
      <c r="Y30" s="34"/>
      <c r="Z30" s="34"/>
      <c r="AA30" s="34"/>
      <c r="AB30" s="34"/>
      <c r="AC30" s="34"/>
      <c r="AD30" s="34"/>
      <c r="AE30" s="34"/>
    </row>
    <row r="31" spans="1:31" s="2" customFormat="1" ht="6.9" customHeight="1" x14ac:dyDescent="0.2">
      <c r="A31" s="34"/>
      <c r="B31" s="39"/>
      <c r="C31" s="34"/>
      <c r="D31" s="118"/>
      <c r="E31" s="118"/>
      <c r="F31" s="118"/>
      <c r="G31" s="118"/>
      <c r="H31" s="118"/>
      <c r="I31" s="118"/>
      <c r="J31" s="118"/>
      <c r="K31" s="118"/>
      <c r="L31" s="51"/>
      <c r="S31" s="34"/>
      <c r="T31" s="34"/>
      <c r="U31" s="34"/>
      <c r="V31" s="34"/>
      <c r="W31" s="34"/>
      <c r="X31" s="34"/>
      <c r="Y31" s="34"/>
      <c r="Z31" s="34"/>
      <c r="AA31" s="34"/>
      <c r="AB31" s="34"/>
      <c r="AC31" s="34"/>
      <c r="AD31" s="34"/>
      <c r="AE31" s="34"/>
    </row>
    <row r="32" spans="1:31" s="2" customFormat="1" ht="14.4" customHeight="1" x14ac:dyDescent="0.2">
      <c r="A32" s="34"/>
      <c r="B32" s="39"/>
      <c r="C32" s="34"/>
      <c r="D32" s="34"/>
      <c r="E32" s="34"/>
      <c r="F32" s="121" t="s">
        <v>42</v>
      </c>
      <c r="G32" s="34"/>
      <c r="H32" s="34"/>
      <c r="I32" s="121" t="s">
        <v>41</v>
      </c>
      <c r="J32" s="121" t="s">
        <v>43</v>
      </c>
      <c r="K32" s="34"/>
      <c r="L32" s="51"/>
      <c r="S32" s="34"/>
      <c r="T32" s="34"/>
      <c r="U32" s="34"/>
      <c r="V32" s="34"/>
      <c r="W32" s="34"/>
      <c r="X32" s="34"/>
      <c r="Y32" s="34"/>
      <c r="Z32" s="34"/>
      <c r="AA32" s="34"/>
      <c r="AB32" s="34"/>
      <c r="AC32" s="34"/>
      <c r="AD32" s="34"/>
      <c r="AE32" s="34"/>
    </row>
    <row r="33" spans="1:31" s="2" customFormat="1" ht="14.4" customHeight="1" x14ac:dyDescent="0.2">
      <c r="A33" s="34"/>
      <c r="B33" s="39"/>
      <c r="C33" s="34"/>
      <c r="D33" s="122" t="s">
        <v>44</v>
      </c>
      <c r="E33" s="112" t="s">
        <v>45</v>
      </c>
      <c r="F33" s="123">
        <f>ROUND((SUM(BE129:BE582)),  2)</f>
        <v>0</v>
      </c>
      <c r="G33" s="34"/>
      <c r="H33" s="34"/>
      <c r="I33" s="124">
        <v>0.21</v>
      </c>
      <c r="J33" s="123">
        <f>ROUND(((SUM(BE129:BE582))*I33),  2)</f>
        <v>0</v>
      </c>
      <c r="K33" s="34"/>
      <c r="L33" s="51"/>
      <c r="S33" s="34"/>
      <c r="T33" s="34"/>
      <c r="U33" s="34"/>
      <c r="V33" s="34"/>
      <c r="W33" s="34"/>
      <c r="X33" s="34"/>
      <c r="Y33" s="34"/>
      <c r="Z33" s="34"/>
      <c r="AA33" s="34"/>
      <c r="AB33" s="34"/>
      <c r="AC33" s="34"/>
      <c r="AD33" s="34"/>
      <c r="AE33" s="34"/>
    </row>
    <row r="34" spans="1:31" s="2" customFormat="1" ht="14.4" customHeight="1" x14ac:dyDescent="0.2">
      <c r="A34" s="34"/>
      <c r="B34" s="39"/>
      <c r="C34" s="34"/>
      <c r="D34" s="34"/>
      <c r="E34" s="112" t="s">
        <v>46</v>
      </c>
      <c r="F34" s="123">
        <f>ROUND((SUM(BF129:BF582)),  2)</f>
        <v>0</v>
      </c>
      <c r="G34" s="34"/>
      <c r="H34" s="34"/>
      <c r="I34" s="124">
        <v>0.15</v>
      </c>
      <c r="J34" s="123">
        <f>ROUND(((SUM(BF129:BF582))*I34),  2)</f>
        <v>0</v>
      </c>
      <c r="K34" s="34"/>
      <c r="L34" s="51"/>
      <c r="S34" s="34"/>
      <c r="T34" s="34"/>
      <c r="U34" s="34"/>
      <c r="V34" s="34"/>
      <c r="W34" s="34"/>
      <c r="X34" s="34"/>
      <c r="Y34" s="34"/>
      <c r="Z34" s="34"/>
      <c r="AA34" s="34"/>
      <c r="AB34" s="34"/>
      <c r="AC34" s="34"/>
      <c r="AD34" s="34"/>
      <c r="AE34" s="34"/>
    </row>
    <row r="35" spans="1:31" s="2" customFormat="1" ht="14.4" hidden="1" customHeight="1" x14ac:dyDescent="0.2">
      <c r="A35" s="34"/>
      <c r="B35" s="39"/>
      <c r="C35" s="34"/>
      <c r="D35" s="34"/>
      <c r="E35" s="112" t="s">
        <v>47</v>
      </c>
      <c r="F35" s="123">
        <f>ROUND((SUM(BG129:BG582)),  2)</f>
        <v>0</v>
      </c>
      <c r="G35" s="34"/>
      <c r="H35" s="34"/>
      <c r="I35" s="124">
        <v>0.21</v>
      </c>
      <c r="J35" s="123">
        <f>0</f>
        <v>0</v>
      </c>
      <c r="K35" s="34"/>
      <c r="L35" s="51"/>
      <c r="S35" s="34"/>
      <c r="T35" s="34"/>
      <c r="U35" s="34"/>
      <c r="V35" s="34"/>
      <c r="W35" s="34"/>
      <c r="X35" s="34"/>
      <c r="Y35" s="34"/>
      <c r="Z35" s="34"/>
      <c r="AA35" s="34"/>
      <c r="AB35" s="34"/>
      <c r="AC35" s="34"/>
      <c r="AD35" s="34"/>
      <c r="AE35" s="34"/>
    </row>
    <row r="36" spans="1:31" s="2" customFormat="1" ht="14.4" hidden="1" customHeight="1" x14ac:dyDescent="0.2">
      <c r="A36" s="34"/>
      <c r="B36" s="39"/>
      <c r="C36" s="34"/>
      <c r="D36" s="34"/>
      <c r="E36" s="112" t="s">
        <v>48</v>
      </c>
      <c r="F36" s="123">
        <f>ROUND((SUM(BH129:BH582)),  2)</f>
        <v>0</v>
      </c>
      <c r="G36" s="34"/>
      <c r="H36" s="34"/>
      <c r="I36" s="124">
        <v>0.15</v>
      </c>
      <c r="J36" s="123">
        <f>0</f>
        <v>0</v>
      </c>
      <c r="K36" s="34"/>
      <c r="L36" s="51"/>
      <c r="S36" s="34"/>
      <c r="T36" s="34"/>
      <c r="U36" s="34"/>
      <c r="V36" s="34"/>
      <c r="W36" s="34"/>
      <c r="X36" s="34"/>
      <c r="Y36" s="34"/>
      <c r="Z36" s="34"/>
      <c r="AA36" s="34"/>
      <c r="AB36" s="34"/>
      <c r="AC36" s="34"/>
      <c r="AD36" s="34"/>
      <c r="AE36" s="34"/>
    </row>
    <row r="37" spans="1:31" s="2" customFormat="1" ht="14.4" hidden="1" customHeight="1" x14ac:dyDescent="0.2">
      <c r="A37" s="34"/>
      <c r="B37" s="39"/>
      <c r="C37" s="34"/>
      <c r="D37" s="34"/>
      <c r="E37" s="112" t="s">
        <v>49</v>
      </c>
      <c r="F37" s="123">
        <f>ROUND((SUM(BI129:BI582)),  2)</f>
        <v>0</v>
      </c>
      <c r="G37" s="34"/>
      <c r="H37" s="34"/>
      <c r="I37" s="124">
        <v>0</v>
      </c>
      <c r="J37" s="123">
        <f>0</f>
        <v>0</v>
      </c>
      <c r="K37" s="34"/>
      <c r="L37" s="51"/>
      <c r="S37" s="34"/>
      <c r="T37" s="34"/>
      <c r="U37" s="34"/>
      <c r="V37" s="34"/>
      <c r="W37" s="34"/>
      <c r="X37" s="34"/>
      <c r="Y37" s="34"/>
      <c r="Z37" s="34"/>
      <c r="AA37" s="34"/>
      <c r="AB37" s="34"/>
      <c r="AC37" s="34"/>
      <c r="AD37" s="34"/>
      <c r="AE37" s="34"/>
    </row>
    <row r="38" spans="1:31" s="2" customFormat="1" ht="6.9" customHeight="1" x14ac:dyDescent="0.2">
      <c r="A38" s="34"/>
      <c r="B38" s="39"/>
      <c r="C38" s="34"/>
      <c r="D38" s="34"/>
      <c r="E38" s="34"/>
      <c r="F38" s="34"/>
      <c r="G38" s="34"/>
      <c r="H38" s="34"/>
      <c r="I38" s="34"/>
      <c r="J38" s="34"/>
      <c r="K38" s="34"/>
      <c r="L38" s="51"/>
      <c r="S38" s="34"/>
      <c r="T38" s="34"/>
      <c r="U38" s="34"/>
      <c r="V38" s="34"/>
      <c r="W38" s="34"/>
      <c r="X38" s="34"/>
      <c r="Y38" s="34"/>
      <c r="Z38" s="34"/>
      <c r="AA38" s="34"/>
      <c r="AB38" s="34"/>
      <c r="AC38" s="34"/>
      <c r="AD38" s="34"/>
      <c r="AE38" s="34"/>
    </row>
    <row r="39" spans="1:31" s="2" customFormat="1" ht="25.35" customHeight="1" x14ac:dyDescent="0.2">
      <c r="A39" s="34"/>
      <c r="B39" s="39"/>
      <c r="C39" s="125"/>
      <c r="D39" s="126" t="s">
        <v>50</v>
      </c>
      <c r="E39" s="127"/>
      <c r="F39" s="127"/>
      <c r="G39" s="128" t="s">
        <v>51</v>
      </c>
      <c r="H39" s="129" t="s">
        <v>52</v>
      </c>
      <c r="I39" s="127"/>
      <c r="J39" s="130">
        <f>SUM(J30:J37)</f>
        <v>0</v>
      </c>
      <c r="K39" s="131"/>
      <c r="L39" s="51"/>
      <c r="S39" s="34"/>
      <c r="T39" s="34"/>
      <c r="U39" s="34"/>
      <c r="V39" s="34"/>
      <c r="W39" s="34"/>
      <c r="X39" s="34"/>
      <c r="Y39" s="34"/>
      <c r="Z39" s="34"/>
      <c r="AA39" s="34"/>
      <c r="AB39" s="34"/>
      <c r="AC39" s="34"/>
      <c r="AD39" s="34"/>
      <c r="AE39" s="34"/>
    </row>
    <row r="40" spans="1:31" s="2" customFormat="1" ht="14.4" customHeight="1" x14ac:dyDescent="0.2">
      <c r="A40" s="34"/>
      <c r="B40" s="39"/>
      <c r="C40" s="34"/>
      <c r="D40" s="34"/>
      <c r="E40" s="34"/>
      <c r="F40" s="34"/>
      <c r="G40" s="34"/>
      <c r="H40" s="34"/>
      <c r="I40" s="34"/>
      <c r="J40" s="34"/>
      <c r="K40" s="34"/>
      <c r="L40" s="51"/>
      <c r="S40" s="34"/>
      <c r="T40" s="34"/>
      <c r="U40" s="34"/>
      <c r="V40" s="34"/>
      <c r="W40" s="34"/>
      <c r="X40" s="34"/>
      <c r="Y40" s="34"/>
      <c r="Z40" s="34"/>
      <c r="AA40" s="34"/>
      <c r="AB40" s="34"/>
      <c r="AC40" s="34"/>
      <c r="AD40" s="34"/>
      <c r="AE40" s="34"/>
    </row>
    <row r="41" spans="1:31" s="1" customFormat="1" ht="14.4" customHeight="1" x14ac:dyDescent="0.2">
      <c r="B41" s="20"/>
      <c r="L41" s="20"/>
    </row>
    <row r="42" spans="1:31" s="1" customFormat="1" ht="14.4" customHeight="1" x14ac:dyDescent="0.2">
      <c r="B42" s="20"/>
      <c r="L42" s="20"/>
    </row>
    <row r="43" spans="1:31" s="1" customFormat="1" ht="14.4" customHeight="1" x14ac:dyDescent="0.2">
      <c r="B43" s="20"/>
      <c r="L43" s="20"/>
    </row>
    <row r="44" spans="1:31" s="1" customFormat="1" ht="14.4" customHeight="1" x14ac:dyDescent="0.2">
      <c r="B44" s="20"/>
      <c r="L44" s="20"/>
    </row>
    <row r="45" spans="1:31" s="1" customFormat="1" ht="14.4" customHeight="1" x14ac:dyDescent="0.2">
      <c r="B45" s="20"/>
      <c r="L45" s="20"/>
    </row>
    <row r="46" spans="1:31" s="1" customFormat="1" ht="14.4" customHeight="1" x14ac:dyDescent="0.2">
      <c r="B46" s="20"/>
      <c r="L46" s="20"/>
    </row>
    <row r="47" spans="1:31" s="1" customFormat="1" ht="14.4" customHeight="1" x14ac:dyDescent="0.2">
      <c r="B47" s="20"/>
      <c r="L47" s="20"/>
    </row>
    <row r="48" spans="1:31" s="1" customFormat="1" ht="14.4" customHeight="1" x14ac:dyDescent="0.2">
      <c r="B48" s="20"/>
      <c r="L48" s="20"/>
    </row>
    <row r="49" spans="1:31" s="1" customFormat="1" ht="14.4" customHeight="1" x14ac:dyDescent="0.2">
      <c r="B49" s="20"/>
      <c r="L49" s="20"/>
    </row>
    <row r="50" spans="1:31" s="2" customFormat="1" ht="14.4" customHeight="1" x14ac:dyDescent="0.2">
      <c r="B50" s="51"/>
      <c r="D50" s="132" t="s">
        <v>53</v>
      </c>
      <c r="E50" s="133"/>
      <c r="F50" s="133"/>
      <c r="G50" s="132" t="s">
        <v>54</v>
      </c>
      <c r="H50" s="133"/>
      <c r="I50" s="133"/>
      <c r="J50" s="133"/>
      <c r="K50" s="133"/>
      <c r="L50" s="51"/>
    </row>
    <row r="51" spans="1:31" x14ac:dyDescent="0.2">
      <c r="B51" s="20"/>
      <c r="L51" s="20"/>
    </row>
    <row r="52" spans="1:31" x14ac:dyDescent="0.2">
      <c r="B52" s="20"/>
      <c r="L52" s="20"/>
    </row>
    <row r="53" spans="1:31" x14ac:dyDescent="0.2">
      <c r="B53" s="20"/>
      <c r="L53" s="20"/>
    </row>
    <row r="54" spans="1:31" x14ac:dyDescent="0.2">
      <c r="B54" s="20"/>
      <c r="L54" s="20"/>
    </row>
    <row r="55" spans="1:31" x14ac:dyDescent="0.2">
      <c r="B55" s="20"/>
      <c r="L55" s="20"/>
    </row>
    <row r="56" spans="1:31" x14ac:dyDescent="0.2">
      <c r="B56" s="20"/>
      <c r="L56" s="20"/>
    </row>
    <row r="57" spans="1:31" x14ac:dyDescent="0.2">
      <c r="B57" s="20"/>
      <c r="L57" s="20"/>
    </row>
    <row r="58" spans="1:31" x14ac:dyDescent="0.2">
      <c r="B58" s="20"/>
      <c r="L58" s="20"/>
    </row>
    <row r="59" spans="1:31" x14ac:dyDescent="0.2">
      <c r="B59" s="20"/>
      <c r="L59" s="20"/>
    </row>
    <row r="60" spans="1:31" x14ac:dyDescent="0.2">
      <c r="B60" s="20"/>
      <c r="L60" s="20"/>
    </row>
    <row r="61" spans="1:31" s="2" customFormat="1" ht="13.2" x14ac:dyDescent="0.2">
      <c r="A61" s="34"/>
      <c r="B61" s="39"/>
      <c r="C61" s="34"/>
      <c r="D61" s="134" t="s">
        <v>55</v>
      </c>
      <c r="E61" s="135"/>
      <c r="F61" s="136" t="s">
        <v>56</v>
      </c>
      <c r="G61" s="134" t="s">
        <v>55</v>
      </c>
      <c r="H61" s="135"/>
      <c r="I61" s="135"/>
      <c r="J61" s="137" t="s">
        <v>56</v>
      </c>
      <c r="K61" s="135"/>
      <c r="L61" s="51"/>
      <c r="S61" s="34"/>
      <c r="T61" s="34"/>
      <c r="U61" s="34"/>
      <c r="V61" s="34"/>
      <c r="W61" s="34"/>
      <c r="X61" s="34"/>
      <c r="Y61" s="34"/>
      <c r="Z61" s="34"/>
      <c r="AA61" s="34"/>
      <c r="AB61" s="34"/>
      <c r="AC61" s="34"/>
      <c r="AD61" s="34"/>
      <c r="AE61" s="34"/>
    </row>
    <row r="62" spans="1:31" x14ac:dyDescent="0.2">
      <c r="B62" s="20"/>
      <c r="L62" s="20"/>
    </row>
    <row r="63" spans="1:31" x14ac:dyDescent="0.2">
      <c r="B63" s="20"/>
      <c r="L63" s="20"/>
    </row>
    <row r="64" spans="1:31" x14ac:dyDescent="0.2">
      <c r="B64" s="20"/>
      <c r="L64" s="20"/>
    </row>
    <row r="65" spans="1:31" s="2" customFormat="1" ht="13.2" x14ac:dyDescent="0.2">
      <c r="A65" s="34"/>
      <c r="B65" s="39"/>
      <c r="C65" s="34"/>
      <c r="D65" s="132" t="s">
        <v>57</v>
      </c>
      <c r="E65" s="138"/>
      <c r="F65" s="138"/>
      <c r="G65" s="132" t="s">
        <v>58</v>
      </c>
      <c r="H65" s="138"/>
      <c r="I65" s="138"/>
      <c r="J65" s="138"/>
      <c r="K65" s="138"/>
      <c r="L65" s="51"/>
      <c r="S65" s="34"/>
      <c r="T65" s="34"/>
      <c r="U65" s="34"/>
      <c r="V65" s="34"/>
      <c r="W65" s="34"/>
      <c r="X65" s="34"/>
      <c r="Y65" s="34"/>
      <c r="Z65" s="34"/>
      <c r="AA65" s="34"/>
      <c r="AB65" s="34"/>
      <c r="AC65" s="34"/>
      <c r="AD65" s="34"/>
      <c r="AE65" s="34"/>
    </row>
    <row r="66" spans="1:31" x14ac:dyDescent="0.2">
      <c r="B66" s="20"/>
      <c r="L66" s="20"/>
    </row>
    <row r="67" spans="1:31" x14ac:dyDescent="0.2">
      <c r="B67" s="20"/>
      <c r="L67" s="20"/>
    </row>
    <row r="68" spans="1:31" x14ac:dyDescent="0.2">
      <c r="B68" s="20"/>
      <c r="L68" s="20"/>
    </row>
    <row r="69" spans="1:31" x14ac:dyDescent="0.2">
      <c r="B69" s="20"/>
      <c r="L69" s="20"/>
    </row>
    <row r="70" spans="1:31" x14ac:dyDescent="0.2">
      <c r="B70" s="20"/>
      <c r="L70" s="20"/>
    </row>
    <row r="71" spans="1:31" x14ac:dyDescent="0.2">
      <c r="B71" s="20"/>
      <c r="L71" s="20"/>
    </row>
    <row r="72" spans="1:31" x14ac:dyDescent="0.2">
      <c r="B72" s="20"/>
      <c r="L72" s="20"/>
    </row>
    <row r="73" spans="1:31" x14ac:dyDescent="0.2">
      <c r="B73" s="20"/>
      <c r="L73" s="20"/>
    </row>
    <row r="74" spans="1:31" x14ac:dyDescent="0.2">
      <c r="B74" s="20"/>
      <c r="L74" s="20"/>
    </row>
    <row r="75" spans="1:31" x14ac:dyDescent="0.2">
      <c r="B75" s="20"/>
      <c r="L75" s="20"/>
    </row>
    <row r="76" spans="1:31" s="2" customFormat="1" ht="13.2" x14ac:dyDescent="0.2">
      <c r="A76" s="34"/>
      <c r="B76" s="39"/>
      <c r="C76" s="34"/>
      <c r="D76" s="134" t="s">
        <v>55</v>
      </c>
      <c r="E76" s="135"/>
      <c r="F76" s="136" t="s">
        <v>56</v>
      </c>
      <c r="G76" s="134" t="s">
        <v>55</v>
      </c>
      <c r="H76" s="135"/>
      <c r="I76" s="135"/>
      <c r="J76" s="137" t="s">
        <v>56</v>
      </c>
      <c r="K76" s="135"/>
      <c r="L76" s="51"/>
      <c r="S76" s="34"/>
      <c r="T76" s="34"/>
      <c r="U76" s="34"/>
      <c r="V76" s="34"/>
      <c r="W76" s="34"/>
      <c r="X76" s="34"/>
      <c r="Y76" s="34"/>
      <c r="Z76" s="34"/>
      <c r="AA76" s="34"/>
      <c r="AB76" s="34"/>
      <c r="AC76" s="34"/>
      <c r="AD76" s="34"/>
      <c r="AE76" s="34"/>
    </row>
    <row r="77" spans="1:31" s="2" customFormat="1" ht="14.4" customHeight="1" x14ac:dyDescent="0.2">
      <c r="A77" s="34"/>
      <c r="B77" s="139"/>
      <c r="C77" s="140"/>
      <c r="D77" s="140"/>
      <c r="E77" s="140"/>
      <c r="F77" s="140"/>
      <c r="G77" s="140"/>
      <c r="H77" s="140"/>
      <c r="I77" s="140"/>
      <c r="J77" s="140"/>
      <c r="K77" s="140"/>
      <c r="L77" s="51"/>
      <c r="S77" s="34"/>
      <c r="T77" s="34"/>
      <c r="U77" s="34"/>
      <c r="V77" s="34"/>
      <c r="W77" s="34"/>
      <c r="X77" s="34"/>
      <c r="Y77" s="34"/>
      <c r="Z77" s="34"/>
      <c r="AA77" s="34"/>
      <c r="AB77" s="34"/>
      <c r="AC77" s="34"/>
      <c r="AD77" s="34"/>
      <c r="AE77" s="34"/>
    </row>
    <row r="81" spans="1:47" s="2" customFormat="1" ht="6.9" customHeight="1" x14ac:dyDescent="0.2">
      <c r="A81" s="34"/>
      <c r="B81" s="141"/>
      <c r="C81" s="142"/>
      <c r="D81" s="142"/>
      <c r="E81" s="142"/>
      <c r="F81" s="142"/>
      <c r="G81" s="142"/>
      <c r="H81" s="142"/>
      <c r="I81" s="142"/>
      <c r="J81" s="142"/>
      <c r="K81" s="142"/>
      <c r="L81" s="51"/>
      <c r="S81" s="34"/>
      <c r="T81" s="34"/>
      <c r="U81" s="34"/>
      <c r="V81" s="34"/>
      <c r="W81" s="34"/>
      <c r="X81" s="34"/>
      <c r="Y81" s="34"/>
      <c r="Z81" s="34"/>
      <c r="AA81" s="34"/>
      <c r="AB81" s="34"/>
      <c r="AC81" s="34"/>
      <c r="AD81" s="34"/>
      <c r="AE81" s="34"/>
    </row>
    <row r="82" spans="1:47" s="2" customFormat="1" ht="24.9" customHeight="1" x14ac:dyDescent="0.2">
      <c r="A82" s="34"/>
      <c r="B82" s="35"/>
      <c r="C82" s="23" t="s">
        <v>99</v>
      </c>
      <c r="D82" s="36"/>
      <c r="E82" s="36"/>
      <c r="F82" s="36"/>
      <c r="G82" s="36"/>
      <c r="H82" s="36"/>
      <c r="I82" s="36"/>
      <c r="J82" s="36"/>
      <c r="K82" s="36"/>
      <c r="L82" s="51"/>
      <c r="S82" s="34"/>
      <c r="T82" s="34"/>
      <c r="U82" s="34"/>
      <c r="V82" s="34"/>
      <c r="W82" s="34"/>
      <c r="X82" s="34"/>
      <c r="Y82" s="34"/>
      <c r="Z82" s="34"/>
      <c r="AA82" s="34"/>
      <c r="AB82" s="34"/>
      <c r="AC82" s="34"/>
      <c r="AD82" s="34"/>
      <c r="AE82" s="34"/>
    </row>
    <row r="83" spans="1:47" s="2" customFormat="1" ht="6.9" customHeight="1" x14ac:dyDescent="0.2">
      <c r="A83" s="34"/>
      <c r="B83" s="35"/>
      <c r="C83" s="36"/>
      <c r="D83" s="36"/>
      <c r="E83" s="36"/>
      <c r="F83" s="36"/>
      <c r="G83" s="36"/>
      <c r="H83" s="36"/>
      <c r="I83" s="36"/>
      <c r="J83" s="36"/>
      <c r="K83" s="36"/>
      <c r="L83" s="51"/>
      <c r="S83" s="34"/>
      <c r="T83" s="34"/>
      <c r="U83" s="34"/>
      <c r="V83" s="34"/>
      <c r="W83" s="34"/>
      <c r="X83" s="34"/>
      <c r="Y83" s="34"/>
      <c r="Z83" s="34"/>
      <c r="AA83" s="34"/>
      <c r="AB83" s="34"/>
      <c r="AC83" s="34"/>
      <c r="AD83" s="34"/>
      <c r="AE83" s="34"/>
    </row>
    <row r="84" spans="1:47" s="2" customFormat="1" ht="12" customHeight="1" x14ac:dyDescent="0.2">
      <c r="A84" s="34"/>
      <c r="B84" s="35"/>
      <c r="C84" s="29" t="s">
        <v>16</v>
      </c>
      <c r="D84" s="36"/>
      <c r="E84" s="36"/>
      <c r="F84" s="36"/>
      <c r="G84" s="36"/>
      <c r="H84" s="36"/>
      <c r="I84" s="36"/>
      <c r="J84" s="36"/>
      <c r="K84" s="36"/>
      <c r="L84" s="51"/>
      <c r="S84" s="34"/>
      <c r="T84" s="34"/>
      <c r="U84" s="34"/>
      <c r="V84" s="34"/>
      <c r="W84" s="34"/>
      <c r="X84" s="34"/>
      <c r="Y84" s="34"/>
      <c r="Z84" s="34"/>
      <c r="AA84" s="34"/>
      <c r="AB84" s="34"/>
      <c r="AC84" s="34"/>
      <c r="AD84" s="34"/>
      <c r="AE84" s="34"/>
    </row>
    <row r="85" spans="1:47" s="2" customFormat="1" ht="16.5" customHeight="1" x14ac:dyDescent="0.2">
      <c r="A85" s="34"/>
      <c r="B85" s="35"/>
      <c r="C85" s="36"/>
      <c r="D85" s="36"/>
      <c r="E85" s="299" t="str">
        <f>E7</f>
        <v>Odbahnění a oprava nádrže Klapý - revize 04/2023</v>
      </c>
      <c r="F85" s="300"/>
      <c r="G85" s="300"/>
      <c r="H85" s="300"/>
      <c r="I85" s="36"/>
      <c r="J85" s="36"/>
      <c r="K85" s="36"/>
      <c r="L85" s="51"/>
      <c r="S85" s="34"/>
      <c r="T85" s="34"/>
      <c r="U85" s="34"/>
      <c r="V85" s="34"/>
      <c r="W85" s="34"/>
      <c r="X85" s="34"/>
      <c r="Y85" s="34"/>
      <c r="Z85" s="34"/>
      <c r="AA85" s="34"/>
      <c r="AB85" s="34"/>
      <c r="AC85" s="34"/>
      <c r="AD85" s="34"/>
      <c r="AE85" s="34"/>
    </row>
    <row r="86" spans="1:47" s="2" customFormat="1" ht="12" customHeight="1" x14ac:dyDescent="0.2">
      <c r="A86" s="34"/>
      <c r="B86" s="35"/>
      <c r="C86" s="29" t="s">
        <v>96</v>
      </c>
      <c r="D86" s="36"/>
      <c r="E86" s="36"/>
      <c r="F86" s="36"/>
      <c r="G86" s="36"/>
      <c r="H86" s="36"/>
      <c r="I86" s="36"/>
      <c r="J86" s="36"/>
      <c r="K86" s="36"/>
      <c r="L86" s="51"/>
      <c r="S86" s="34"/>
      <c r="T86" s="34"/>
      <c r="U86" s="34"/>
      <c r="V86" s="34"/>
      <c r="W86" s="34"/>
      <c r="X86" s="34"/>
      <c r="Y86" s="34"/>
      <c r="Z86" s="34"/>
      <c r="AA86" s="34"/>
      <c r="AB86" s="34"/>
      <c r="AC86" s="34"/>
      <c r="AD86" s="34"/>
      <c r="AE86" s="34"/>
    </row>
    <row r="87" spans="1:47" s="2" customFormat="1" ht="16.5" customHeight="1" x14ac:dyDescent="0.2">
      <c r="A87" s="34"/>
      <c r="B87" s="35"/>
      <c r="C87" s="36"/>
      <c r="D87" s="36"/>
      <c r="E87" s="283" t="str">
        <f>E9</f>
        <v>1 - Odbahnění a oprava nádrže Klapý</v>
      </c>
      <c r="F87" s="298"/>
      <c r="G87" s="298"/>
      <c r="H87" s="298"/>
      <c r="I87" s="36"/>
      <c r="J87" s="36"/>
      <c r="K87" s="36"/>
      <c r="L87" s="51"/>
      <c r="S87" s="34"/>
      <c r="T87" s="34"/>
      <c r="U87" s="34"/>
      <c r="V87" s="34"/>
      <c r="W87" s="34"/>
      <c r="X87" s="34"/>
      <c r="Y87" s="34"/>
      <c r="Z87" s="34"/>
      <c r="AA87" s="34"/>
      <c r="AB87" s="34"/>
      <c r="AC87" s="34"/>
      <c r="AD87" s="34"/>
      <c r="AE87" s="34"/>
    </row>
    <row r="88" spans="1:47" s="2" customFormat="1" ht="6.9" customHeight="1" x14ac:dyDescent="0.2">
      <c r="A88" s="34"/>
      <c r="B88" s="35"/>
      <c r="C88" s="36"/>
      <c r="D88" s="36"/>
      <c r="E88" s="36"/>
      <c r="F88" s="36"/>
      <c r="G88" s="36"/>
      <c r="H88" s="36"/>
      <c r="I88" s="36"/>
      <c r="J88" s="36"/>
      <c r="K88" s="36"/>
      <c r="L88" s="51"/>
      <c r="S88" s="34"/>
      <c r="T88" s="34"/>
      <c r="U88" s="34"/>
      <c r="V88" s="34"/>
      <c r="W88" s="34"/>
      <c r="X88" s="34"/>
      <c r="Y88" s="34"/>
      <c r="Z88" s="34"/>
      <c r="AA88" s="34"/>
      <c r="AB88" s="34"/>
      <c r="AC88" s="34"/>
      <c r="AD88" s="34"/>
      <c r="AE88" s="34"/>
    </row>
    <row r="89" spans="1:47" s="2" customFormat="1" ht="12" customHeight="1" x14ac:dyDescent="0.2">
      <c r="A89" s="34"/>
      <c r="B89" s="35"/>
      <c r="C89" s="29" t="s">
        <v>20</v>
      </c>
      <c r="D89" s="36"/>
      <c r="E89" s="36"/>
      <c r="F89" s="27" t="str">
        <f>F12</f>
        <v>Klapý</v>
      </c>
      <c r="G89" s="36"/>
      <c r="H89" s="36"/>
      <c r="I89" s="29" t="s">
        <v>22</v>
      </c>
      <c r="J89" s="66" t="str">
        <f>IF(J12="","",J12)</f>
        <v>3. 4. 2023</v>
      </c>
      <c r="K89" s="36"/>
      <c r="L89" s="51"/>
      <c r="S89" s="34"/>
      <c r="T89" s="34"/>
      <c r="U89" s="34"/>
      <c r="V89" s="34"/>
      <c r="W89" s="34"/>
      <c r="X89" s="34"/>
      <c r="Y89" s="34"/>
      <c r="Z89" s="34"/>
      <c r="AA89" s="34"/>
      <c r="AB89" s="34"/>
      <c r="AC89" s="34"/>
      <c r="AD89" s="34"/>
      <c r="AE89" s="34"/>
    </row>
    <row r="90" spans="1:47" s="2" customFormat="1" ht="6.9" customHeight="1" x14ac:dyDescent="0.2">
      <c r="A90" s="34"/>
      <c r="B90" s="35"/>
      <c r="C90" s="36"/>
      <c r="D90" s="36"/>
      <c r="E90" s="36"/>
      <c r="F90" s="36"/>
      <c r="G90" s="36"/>
      <c r="H90" s="36"/>
      <c r="I90" s="36"/>
      <c r="J90" s="36"/>
      <c r="K90" s="36"/>
      <c r="L90" s="51"/>
      <c r="S90" s="34"/>
      <c r="T90" s="34"/>
      <c r="U90" s="34"/>
      <c r="V90" s="34"/>
      <c r="W90" s="34"/>
      <c r="X90" s="34"/>
      <c r="Y90" s="34"/>
      <c r="Z90" s="34"/>
      <c r="AA90" s="34"/>
      <c r="AB90" s="34"/>
      <c r="AC90" s="34"/>
      <c r="AD90" s="34"/>
      <c r="AE90" s="34"/>
    </row>
    <row r="91" spans="1:47" s="2" customFormat="1" ht="25.65" customHeight="1" x14ac:dyDescent="0.2">
      <c r="A91" s="34"/>
      <c r="B91" s="35"/>
      <c r="C91" s="29" t="s">
        <v>24</v>
      </c>
      <c r="D91" s="36"/>
      <c r="E91" s="36"/>
      <c r="F91" s="27" t="str">
        <f>E15</f>
        <v>Obec Klapý</v>
      </c>
      <c r="G91" s="36"/>
      <c r="H91" s="36"/>
      <c r="I91" s="29" t="s">
        <v>31</v>
      </c>
      <c r="J91" s="32" t="str">
        <f>E21</f>
        <v>Ing. Michal Jeřábek – INDORS</v>
      </c>
      <c r="K91" s="36"/>
      <c r="L91" s="51"/>
      <c r="S91" s="34"/>
      <c r="T91" s="34"/>
      <c r="U91" s="34"/>
      <c r="V91" s="34"/>
      <c r="W91" s="34"/>
      <c r="X91" s="34"/>
      <c r="Y91" s="34"/>
      <c r="Z91" s="34"/>
      <c r="AA91" s="34"/>
      <c r="AB91" s="34"/>
      <c r="AC91" s="34"/>
      <c r="AD91" s="34"/>
      <c r="AE91" s="34"/>
    </row>
    <row r="92" spans="1:47" s="2" customFormat="1" ht="15.15" customHeight="1" x14ac:dyDescent="0.2">
      <c r="A92" s="34"/>
      <c r="B92" s="35"/>
      <c r="C92" s="29" t="s">
        <v>29</v>
      </c>
      <c r="D92" s="36"/>
      <c r="E92" s="36"/>
      <c r="F92" s="27" t="str">
        <f>IF(E18="","",E18)</f>
        <v>Vyplň údaj</v>
      </c>
      <c r="G92" s="36"/>
      <c r="H92" s="36"/>
      <c r="I92" s="29" t="s">
        <v>35</v>
      </c>
      <c r="J92" s="32" t="str">
        <f>E24</f>
        <v>Ing. Petr Jarkovský</v>
      </c>
      <c r="K92" s="36"/>
      <c r="L92" s="51"/>
      <c r="S92" s="34"/>
      <c r="T92" s="34"/>
      <c r="U92" s="34"/>
      <c r="V92" s="34"/>
      <c r="W92" s="34"/>
      <c r="X92" s="34"/>
      <c r="Y92" s="34"/>
      <c r="Z92" s="34"/>
      <c r="AA92" s="34"/>
      <c r="AB92" s="34"/>
      <c r="AC92" s="34"/>
      <c r="AD92" s="34"/>
      <c r="AE92" s="34"/>
    </row>
    <row r="93" spans="1:47" s="2" customFormat="1" ht="10.35" customHeight="1" x14ac:dyDescent="0.2">
      <c r="A93" s="34"/>
      <c r="B93" s="35"/>
      <c r="C93" s="36"/>
      <c r="D93" s="36"/>
      <c r="E93" s="36"/>
      <c r="F93" s="36"/>
      <c r="G93" s="36"/>
      <c r="H93" s="36"/>
      <c r="I93" s="36"/>
      <c r="J93" s="36"/>
      <c r="K93" s="36"/>
      <c r="L93" s="51"/>
      <c r="S93" s="34"/>
      <c r="T93" s="34"/>
      <c r="U93" s="34"/>
      <c r="V93" s="34"/>
      <c r="W93" s="34"/>
      <c r="X93" s="34"/>
      <c r="Y93" s="34"/>
      <c r="Z93" s="34"/>
      <c r="AA93" s="34"/>
      <c r="AB93" s="34"/>
      <c r="AC93" s="34"/>
      <c r="AD93" s="34"/>
      <c r="AE93" s="34"/>
    </row>
    <row r="94" spans="1:47" s="2" customFormat="1" ht="29.25" customHeight="1" x14ac:dyDescent="0.2">
      <c r="A94" s="34"/>
      <c r="B94" s="35"/>
      <c r="C94" s="143" t="s">
        <v>100</v>
      </c>
      <c r="D94" s="144"/>
      <c r="E94" s="144"/>
      <c r="F94" s="144"/>
      <c r="G94" s="144"/>
      <c r="H94" s="144"/>
      <c r="I94" s="144"/>
      <c r="J94" s="145" t="s">
        <v>101</v>
      </c>
      <c r="K94" s="144"/>
      <c r="L94" s="51"/>
      <c r="S94" s="34"/>
      <c r="T94" s="34"/>
      <c r="U94" s="34"/>
      <c r="V94" s="34"/>
      <c r="W94" s="34"/>
      <c r="X94" s="34"/>
      <c r="Y94" s="34"/>
      <c r="Z94" s="34"/>
      <c r="AA94" s="34"/>
      <c r="AB94" s="34"/>
      <c r="AC94" s="34"/>
      <c r="AD94" s="34"/>
      <c r="AE94" s="34"/>
    </row>
    <row r="95" spans="1:47" s="2" customFormat="1" ht="10.35" customHeight="1" x14ac:dyDescent="0.2">
      <c r="A95" s="34"/>
      <c r="B95" s="35"/>
      <c r="C95" s="36"/>
      <c r="D95" s="36"/>
      <c r="E95" s="36"/>
      <c r="F95" s="36"/>
      <c r="G95" s="36"/>
      <c r="H95" s="36"/>
      <c r="I95" s="36"/>
      <c r="J95" s="36"/>
      <c r="K95" s="36"/>
      <c r="L95" s="51"/>
      <c r="S95" s="34"/>
      <c r="T95" s="34"/>
      <c r="U95" s="34"/>
      <c r="V95" s="34"/>
      <c r="W95" s="34"/>
      <c r="X95" s="34"/>
      <c r="Y95" s="34"/>
      <c r="Z95" s="34"/>
      <c r="AA95" s="34"/>
      <c r="AB95" s="34"/>
      <c r="AC95" s="34"/>
      <c r="AD95" s="34"/>
      <c r="AE95" s="34"/>
    </row>
    <row r="96" spans="1:47" s="2" customFormat="1" ht="22.95" customHeight="1" x14ac:dyDescent="0.2">
      <c r="A96" s="34"/>
      <c r="B96" s="35"/>
      <c r="C96" s="146" t="s">
        <v>102</v>
      </c>
      <c r="D96" s="36"/>
      <c r="E96" s="36"/>
      <c r="F96" s="36"/>
      <c r="G96" s="36"/>
      <c r="H96" s="36"/>
      <c r="I96" s="36"/>
      <c r="J96" s="84">
        <f>J129</f>
        <v>0</v>
      </c>
      <c r="K96" s="36"/>
      <c r="L96" s="51"/>
      <c r="S96" s="34"/>
      <c r="T96" s="34"/>
      <c r="U96" s="34"/>
      <c r="V96" s="34"/>
      <c r="W96" s="34"/>
      <c r="X96" s="34"/>
      <c r="Y96" s="34"/>
      <c r="Z96" s="34"/>
      <c r="AA96" s="34"/>
      <c r="AB96" s="34"/>
      <c r="AC96" s="34"/>
      <c r="AD96" s="34"/>
      <c r="AE96" s="34"/>
      <c r="AU96" s="17" t="s">
        <v>103</v>
      </c>
    </row>
    <row r="97" spans="1:31" s="9" customFormat="1" ht="24.9" customHeight="1" x14ac:dyDescent="0.2">
      <c r="B97" s="147"/>
      <c r="C97" s="148"/>
      <c r="D97" s="149" t="s">
        <v>104</v>
      </c>
      <c r="E97" s="150"/>
      <c r="F97" s="150"/>
      <c r="G97" s="150"/>
      <c r="H97" s="150"/>
      <c r="I97" s="150"/>
      <c r="J97" s="151">
        <f>J130</f>
        <v>0</v>
      </c>
      <c r="K97" s="148"/>
      <c r="L97" s="152"/>
    </row>
    <row r="98" spans="1:31" s="10" customFormat="1" ht="19.95" customHeight="1" x14ac:dyDescent="0.2">
      <c r="B98" s="153"/>
      <c r="C98" s="154"/>
      <c r="D98" s="155" t="s">
        <v>105</v>
      </c>
      <c r="E98" s="156"/>
      <c r="F98" s="156"/>
      <c r="G98" s="156"/>
      <c r="H98" s="156"/>
      <c r="I98" s="156"/>
      <c r="J98" s="157">
        <f>J131</f>
        <v>0</v>
      </c>
      <c r="K98" s="154"/>
      <c r="L98" s="158"/>
    </row>
    <row r="99" spans="1:31" s="10" customFormat="1" ht="19.95" customHeight="1" x14ac:dyDescent="0.2">
      <c r="B99" s="153"/>
      <c r="C99" s="154"/>
      <c r="D99" s="155" t="s">
        <v>106</v>
      </c>
      <c r="E99" s="156"/>
      <c r="F99" s="156"/>
      <c r="G99" s="156"/>
      <c r="H99" s="156"/>
      <c r="I99" s="156"/>
      <c r="J99" s="157">
        <f>J264</f>
        <v>0</v>
      </c>
      <c r="K99" s="154"/>
      <c r="L99" s="158"/>
    </row>
    <row r="100" spans="1:31" s="10" customFormat="1" ht="19.95" customHeight="1" x14ac:dyDescent="0.2">
      <c r="B100" s="153"/>
      <c r="C100" s="154"/>
      <c r="D100" s="155" t="s">
        <v>107</v>
      </c>
      <c r="E100" s="156"/>
      <c r="F100" s="156"/>
      <c r="G100" s="156"/>
      <c r="H100" s="156"/>
      <c r="I100" s="156"/>
      <c r="J100" s="157">
        <f>J318</f>
        <v>0</v>
      </c>
      <c r="K100" s="154"/>
      <c r="L100" s="158"/>
    </row>
    <row r="101" spans="1:31" s="10" customFormat="1" ht="19.95" customHeight="1" x14ac:dyDescent="0.2">
      <c r="B101" s="153"/>
      <c r="C101" s="154"/>
      <c r="D101" s="155" t="s">
        <v>108</v>
      </c>
      <c r="E101" s="156"/>
      <c r="F101" s="156"/>
      <c r="G101" s="156"/>
      <c r="H101" s="156"/>
      <c r="I101" s="156"/>
      <c r="J101" s="157">
        <f>J385</f>
        <v>0</v>
      </c>
      <c r="K101" s="154"/>
      <c r="L101" s="158"/>
    </row>
    <row r="102" spans="1:31" s="10" customFormat="1" ht="19.95" customHeight="1" x14ac:dyDescent="0.2">
      <c r="B102" s="153"/>
      <c r="C102" s="154"/>
      <c r="D102" s="155" t="s">
        <v>109</v>
      </c>
      <c r="E102" s="156"/>
      <c r="F102" s="156"/>
      <c r="G102" s="156"/>
      <c r="H102" s="156"/>
      <c r="I102" s="156"/>
      <c r="J102" s="157">
        <f>J430</f>
        <v>0</v>
      </c>
      <c r="K102" s="154"/>
      <c r="L102" s="158"/>
    </row>
    <row r="103" spans="1:31" s="10" customFormat="1" ht="19.95" customHeight="1" x14ac:dyDescent="0.2">
      <c r="B103" s="153"/>
      <c r="C103" s="154"/>
      <c r="D103" s="155" t="s">
        <v>110</v>
      </c>
      <c r="E103" s="156"/>
      <c r="F103" s="156"/>
      <c r="G103" s="156"/>
      <c r="H103" s="156"/>
      <c r="I103" s="156"/>
      <c r="J103" s="157">
        <f>J516</f>
        <v>0</v>
      </c>
      <c r="K103" s="154"/>
      <c r="L103" s="158"/>
    </row>
    <row r="104" spans="1:31" s="10" customFormat="1" ht="19.95" customHeight="1" x14ac:dyDescent="0.2">
      <c r="B104" s="153"/>
      <c r="C104" s="154"/>
      <c r="D104" s="155" t="s">
        <v>111</v>
      </c>
      <c r="E104" s="156"/>
      <c r="F104" s="156"/>
      <c r="G104" s="156"/>
      <c r="H104" s="156"/>
      <c r="I104" s="156"/>
      <c r="J104" s="157">
        <f>J548</f>
        <v>0</v>
      </c>
      <c r="K104" s="154"/>
      <c r="L104" s="158"/>
    </row>
    <row r="105" spans="1:31" s="9" customFormat="1" ht="24.9" customHeight="1" x14ac:dyDescent="0.2">
      <c r="B105" s="147"/>
      <c r="C105" s="148"/>
      <c r="D105" s="149" t="s">
        <v>112</v>
      </c>
      <c r="E105" s="150"/>
      <c r="F105" s="150"/>
      <c r="G105" s="150"/>
      <c r="H105" s="150"/>
      <c r="I105" s="150"/>
      <c r="J105" s="151">
        <f>J552</f>
        <v>0</v>
      </c>
      <c r="K105" s="148"/>
      <c r="L105" s="152"/>
    </row>
    <row r="106" spans="1:31" s="10" customFormat="1" ht="19.95" customHeight="1" x14ac:dyDescent="0.2">
      <c r="B106" s="153"/>
      <c r="C106" s="154"/>
      <c r="D106" s="155" t="s">
        <v>113</v>
      </c>
      <c r="E106" s="156"/>
      <c r="F106" s="156"/>
      <c r="G106" s="156"/>
      <c r="H106" s="156"/>
      <c r="I106" s="156"/>
      <c r="J106" s="157">
        <f>J553</f>
        <v>0</v>
      </c>
      <c r="K106" s="154"/>
      <c r="L106" s="158"/>
    </row>
    <row r="107" spans="1:31" s="10" customFormat="1" ht="19.95" customHeight="1" x14ac:dyDescent="0.2">
      <c r="B107" s="153"/>
      <c r="C107" s="154"/>
      <c r="D107" s="155" t="s">
        <v>114</v>
      </c>
      <c r="E107" s="156"/>
      <c r="F107" s="156"/>
      <c r="G107" s="156"/>
      <c r="H107" s="156"/>
      <c r="I107" s="156"/>
      <c r="J107" s="157">
        <f>J556</f>
        <v>0</v>
      </c>
      <c r="K107" s="154"/>
      <c r="L107" s="158"/>
    </row>
    <row r="108" spans="1:31" s="9" customFormat="1" ht="24.9" customHeight="1" x14ac:dyDescent="0.2">
      <c r="B108" s="147"/>
      <c r="C108" s="148"/>
      <c r="D108" s="149" t="s">
        <v>115</v>
      </c>
      <c r="E108" s="150"/>
      <c r="F108" s="150"/>
      <c r="G108" s="150"/>
      <c r="H108" s="150"/>
      <c r="I108" s="150"/>
      <c r="J108" s="151">
        <f>J580</f>
        <v>0</v>
      </c>
      <c r="K108" s="148"/>
      <c r="L108" s="152"/>
    </row>
    <row r="109" spans="1:31" s="10" customFormat="1" ht="19.95" customHeight="1" x14ac:dyDescent="0.2">
      <c r="B109" s="153"/>
      <c r="C109" s="154"/>
      <c r="D109" s="155" t="s">
        <v>116</v>
      </c>
      <c r="E109" s="156"/>
      <c r="F109" s="156"/>
      <c r="G109" s="156"/>
      <c r="H109" s="156"/>
      <c r="I109" s="156"/>
      <c r="J109" s="157">
        <f>J581</f>
        <v>0</v>
      </c>
      <c r="K109" s="154"/>
      <c r="L109" s="158"/>
    </row>
    <row r="110" spans="1:31" s="2" customFormat="1" ht="21.75" customHeight="1" x14ac:dyDescent="0.2">
      <c r="A110" s="34"/>
      <c r="B110" s="35"/>
      <c r="C110" s="36"/>
      <c r="D110" s="36"/>
      <c r="E110" s="36"/>
      <c r="F110" s="36"/>
      <c r="G110" s="36"/>
      <c r="H110" s="36"/>
      <c r="I110" s="36"/>
      <c r="J110" s="36"/>
      <c r="K110" s="36"/>
      <c r="L110" s="51"/>
      <c r="S110" s="34"/>
      <c r="T110" s="34"/>
      <c r="U110" s="34"/>
      <c r="V110" s="34"/>
      <c r="W110" s="34"/>
      <c r="X110" s="34"/>
      <c r="Y110" s="34"/>
      <c r="Z110" s="34"/>
      <c r="AA110" s="34"/>
      <c r="AB110" s="34"/>
      <c r="AC110" s="34"/>
      <c r="AD110" s="34"/>
      <c r="AE110" s="34"/>
    </row>
    <row r="111" spans="1:31" s="2" customFormat="1" ht="6.9" customHeight="1" x14ac:dyDescent="0.2">
      <c r="A111" s="34"/>
      <c r="B111" s="54"/>
      <c r="C111" s="55"/>
      <c r="D111" s="55"/>
      <c r="E111" s="55"/>
      <c r="F111" s="55"/>
      <c r="G111" s="55"/>
      <c r="H111" s="55"/>
      <c r="I111" s="55"/>
      <c r="J111" s="55"/>
      <c r="K111" s="55"/>
      <c r="L111" s="51"/>
      <c r="S111" s="34"/>
      <c r="T111" s="34"/>
      <c r="U111" s="34"/>
      <c r="V111" s="34"/>
      <c r="W111" s="34"/>
      <c r="X111" s="34"/>
      <c r="Y111" s="34"/>
      <c r="Z111" s="34"/>
      <c r="AA111" s="34"/>
      <c r="AB111" s="34"/>
      <c r="AC111" s="34"/>
      <c r="AD111" s="34"/>
      <c r="AE111" s="34"/>
    </row>
    <row r="115" spans="1:31" s="2" customFormat="1" ht="6.9" customHeight="1" x14ac:dyDescent="0.2">
      <c r="A115" s="34"/>
      <c r="B115" s="56"/>
      <c r="C115" s="57"/>
      <c r="D115" s="57"/>
      <c r="E115" s="57"/>
      <c r="F115" s="57"/>
      <c r="G115" s="57"/>
      <c r="H115" s="57"/>
      <c r="I115" s="57"/>
      <c r="J115" s="57"/>
      <c r="K115" s="57"/>
      <c r="L115" s="51"/>
      <c r="S115" s="34"/>
      <c r="T115" s="34"/>
      <c r="U115" s="34"/>
      <c r="V115" s="34"/>
      <c r="W115" s="34"/>
      <c r="X115" s="34"/>
      <c r="Y115" s="34"/>
      <c r="Z115" s="34"/>
      <c r="AA115" s="34"/>
      <c r="AB115" s="34"/>
      <c r="AC115" s="34"/>
      <c r="AD115" s="34"/>
      <c r="AE115" s="34"/>
    </row>
    <row r="116" spans="1:31" s="2" customFormat="1" ht="24.9" customHeight="1" x14ac:dyDescent="0.2">
      <c r="A116" s="34"/>
      <c r="B116" s="35"/>
      <c r="C116" s="23" t="s">
        <v>117</v>
      </c>
      <c r="D116" s="36"/>
      <c r="E116" s="36"/>
      <c r="F116" s="36"/>
      <c r="G116" s="36"/>
      <c r="H116" s="36"/>
      <c r="I116" s="36"/>
      <c r="J116" s="36"/>
      <c r="K116" s="36"/>
      <c r="L116" s="51"/>
      <c r="S116" s="34"/>
      <c r="T116" s="34"/>
      <c r="U116" s="34"/>
      <c r="V116" s="34"/>
      <c r="W116" s="34"/>
      <c r="X116" s="34"/>
      <c r="Y116" s="34"/>
      <c r="Z116" s="34"/>
      <c r="AA116" s="34"/>
      <c r="AB116" s="34"/>
      <c r="AC116" s="34"/>
      <c r="AD116" s="34"/>
      <c r="AE116" s="34"/>
    </row>
    <row r="117" spans="1:31" s="2" customFormat="1" ht="6.9" customHeight="1" x14ac:dyDescent="0.2">
      <c r="A117" s="34"/>
      <c r="B117" s="35"/>
      <c r="C117" s="36"/>
      <c r="D117" s="36"/>
      <c r="E117" s="36"/>
      <c r="F117" s="36"/>
      <c r="G117" s="36"/>
      <c r="H117" s="36"/>
      <c r="I117" s="36"/>
      <c r="J117" s="36"/>
      <c r="K117" s="36"/>
      <c r="L117" s="51"/>
      <c r="S117" s="34"/>
      <c r="T117" s="34"/>
      <c r="U117" s="34"/>
      <c r="V117" s="34"/>
      <c r="W117" s="34"/>
      <c r="X117" s="34"/>
      <c r="Y117" s="34"/>
      <c r="Z117" s="34"/>
      <c r="AA117" s="34"/>
      <c r="AB117" s="34"/>
      <c r="AC117" s="34"/>
      <c r="AD117" s="34"/>
      <c r="AE117" s="34"/>
    </row>
    <row r="118" spans="1:31" s="2" customFormat="1" ht="12" customHeight="1" x14ac:dyDescent="0.2">
      <c r="A118" s="34"/>
      <c r="B118" s="35"/>
      <c r="C118" s="29" t="s">
        <v>16</v>
      </c>
      <c r="D118" s="36"/>
      <c r="E118" s="36"/>
      <c r="F118" s="36"/>
      <c r="G118" s="36"/>
      <c r="H118" s="36"/>
      <c r="I118" s="36"/>
      <c r="J118" s="36"/>
      <c r="K118" s="36"/>
      <c r="L118" s="51"/>
      <c r="S118" s="34"/>
      <c r="T118" s="34"/>
      <c r="U118" s="34"/>
      <c r="V118" s="34"/>
      <c r="W118" s="34"/>
      <c r="X118" s="34"/>
      <c r="Y118" s="34"/>
      <c r="Z118" s="34"/>
      <c r="AA118" s="34"/>
      <c r="AB118" s="34"/>
      <c r="AC118" s="34"/>
      <c r="AD118" s="34"/>
      <c r="AE118" s="34"/>
    </row>
    <row r="119" spans="1:31" s="2" customFormat="1" ht="16.5" customHeight="1" x14ac:dyDescent="0.2">
      <c r="A119" s="34"/>
      <c r="B119" s="35"/>
      <c r="C119" s="36"/>
      <c r="D119" s="36"/>
      <c r="E119" s="299" t="str">
        <f>E7</f>
        <v>Odbahnění a oprava nádrže Klapý - revize 04/2023</v>
      </c>
      <c r="F119" s="300"/>
      <c r="G119" s="300"/>
      <c r="H119" s="300"/>
      <c r="I119" s="36"/>
      <c r="J119" s="36"/>
      <c r="K119" s="36"/>
      <c r="L119" s="51"/>
      <c r="S119" s="34"/>
      <c r="T119" s="34"/>
      <c r="U119" s="34"/>
      <c r="V119" s="34"/>
      <c r="W119" s="34"/>
      <c r="X119" s="34"/>
      <c r="Y119" s="34"/>
      <c r="Z119" s="34"/>
      <c r="AA119" s="34"/>
      <c r="AB119" s="34"/>
      <c r="AC119" s="34"/>
      <c r="AD119" s="34"/>
      <c r="AE119" s="34"/>
    </row>
    <row r="120" spans="1:31" s="2" customFormat="1" ht="12" customHeight="1" x14ac:dyDescent="0.2">
      <c r="A120" s="34"/>
      <c r="B120" s="35"/>
      <c r="C120" s="29" t="s">
        <v>96</v>
      </c>
      <c r="D120" s="36"/>
      <c r="E120" s="36"/>
      <c r="F120" s="36"/>
      <c r="G120" s="36"/>
      <c r="H120" s="36"/>
      <c r="I120" s="36"/>
      <c r="J120" s="36"/>
      <c r="K120" s="36"/>
      <c r="L120" s="51"/>
      <c r="S120" s="34"/>
      <c r="T120" s="34"/>
      <c r="U120" s="34"/>
      <c r="V120" s="34"/>
      <c r="W120" s="34"/>
      <c r="X120" s="34"/>
      <c r="Y120" s="34"/>
      <c r="Z120" s="34"/>
      <c r="AA120" s="34"/>
      <c r="AB120" s="34"/>
      <c r="AC120" s="34"/>
      <c r="AD120" s="34"/>
      <c r="AE120" s="34"/>
    </row>
    <row r="121" spans="1:31" s="2" customFormat="1" ht="16.5" customHeight="1" x14ac:dyDescent="0.2">
      <c r="A121" s="34"/>
      <c r="B121" s="35"/>
      <c r="C121" s="36"/>
      <c r="D121" s="36"/>
      <c r="E121" s="283" t="str">
        <f>E9</f>
        <v>1 - Odbahnění a oprava nádrže Klapý</v>
      </c>
      <c r="F121" s="298"/>
      <c r="G121" s="298"/>
      <c r="H121" s="298"/>
      <c r="I121" s="36"/>
      <c r="J121" s="36"/>
      <c r="K121" s="36"/>
      <c r="L121" s="51"/>
      <c r="S121" s="34"/>
      <c r="T121" s="34"/>
      <c r="U121" s="34"/>
      <c r="V121" s="34"/>
      <c r="W121" s="34"/>
      <c r="X121" s="34"/>
      <c r="Y121" s="34"/>
      <c r="Z121" s="34"/>
      <c r="AA121" s="34"/>
      <c r="AB121" s="34"/>
      <c r="AC121" s="34"/>
      <c r="AD121" s="34"/>
      <c r="AE121" s="34"/>
    </row>
    <row r="122" spans="1:31" s="2" customFormat="1" ht="6.9" customHeight="1" x14ac:dyDescent="0.2">
      <c r="A122" s="34"/>
      <c r="B122" s="35"/>
      <c r="C122" s="36"/>
      <c r="D122" s="36"/>
      <c r="E122" s="36"/>
      <c r="F122" s="36"/>
      <c r="G122" s="36"/>
      <c r="H122" s="36"/>
      <c r="I122" s="36"/>
      <c r="J122" s="36"/>
      <c r="K122" s="36"/>
      <c r="L122" s="51"/>
      <c r="S122" s="34"/>
      <c r="T122" s="34"/>
      <c r="U122" s="34"/>
      <c r="V122" s="34"/>
      <c r="W122" s="34"/>
      <c r="X122" s="34"/>
      <c r="Y122" s="34"/>
      <c r="Z122" s="34"/>
      <c r="AA122" s="34"/>
      <c r="AB122" s="34"/>
      <c r="AC122" s="34"/>
      <c r="AD122" s="34"/>
      <c r="AE122" s="34"/>
    </row>
    <row r="123" spans="1:31" s="2" customFormat="1" ht="12" customHeight="1" x14ac:dyDescent="0.2">
      <c r="A123" s="34"/>
      <c r="B123" s="35"/>
      <c r="C123" s="29" t="s">
        <v>20</v>
      </c>
      <c r="D123" s="36"/>
      <c r="E123" s="36"/>
      <c r="F123" s="27" t="str">
        <f>F12</f>
        <v>Klapý</v>
      </c>
      <c r="G123" s="36"/>
      <c r="H123" s="36"/>
      <c r="I123" s="29" t="s">
        <v>22</v>
      </c>
      <c r="J123" s="66" t="str">
        <f>IF(J12="","",J12)</f>
        <v>3. 4. 2023</v>
      </c>
      <c r="K123" s="36"/>
      <c r="L123" s="51"/>
      <c r="S123" s="34"/>
      <c r="T123" s="34"/>
      <c r="U123" s="34"/>
      <c r="V123" s="34"/>
      <c r="W123" s="34"/>
      <c r="X123" s="34"/>
      <c r="Y123" s="34"/>
      <c r="Z123" s="34"/>
      <c r="AA123" s="34"/>
      <c r="AB123" s="34"/>
      <c r="AC123" s="34"/>
      <c r="AD123" s="34"/>
      <c r="AE123" s="34"/>
    </row>
    <row r="124" spans="1:31" s="2" customFormat="1" ht="6.9" customHeight="1" x14ac:dyDescent="0.2">
      <c r="A124" s="34"/>
      <c r="B124" s="35"/>
      <c r="C124" s="36"/>
      <c r="D124" s="36"/>
      <c r="E124" s="36"/>
      <c r="F124" s="36"/>
      <c r="G124" s="36"/>
      <c r="H124" s="36"/>
      <c r="I124" s="36"/>
      <c r="J124" s="36"/>
      <c r="K124" s="36"/>
      <c r="L124" s="51"/>
      <c r="S124" s="34"/>
      <c r="T124" s="34"/>
      <c r="U124" s="34"/>
      <c r="V124" s="34"/>
      <c r="W124" s="34"/>
      <c r="X124" s="34"/>
      <c r="Y124" s="34"/>
      <c r="Z124" s="34"/>
      <c r="AA124" s="34"/>
      <c r="AB124" s="34"/>
      <c r="AC124" s="34"/>
      <c r="AD124" s="34"/>
      <c r="AE124" s="34"/>
    </row>
    <row r="125" spans="1:31" s="2" customFormat="1" ht="25.65" customHeight="1" x14ac:dyDescent="0.2">
      <c r="A125" s="34"/>
      <c r="B125" s="35"/>
      <c r="C125" s="29" t="s">
        <v>24</v>
      </c>
      <c r="D125" s="36"/>
      <c r="E125" s="36"/>
      <c r="F125" s="27" t="str">
        <f>E15</f>
        <v>Obec Klapý</v>
      </c>
      <c r="G125" s="36"/>
      <c r="H125" s="36"/>
      <c r="I125" s="29" t="s">
        <v>31</v>
      </c>
      <c r="J125" s="32" t="str">
        <f>E21</f>
        <v>Ing. Michal Jeřábek – INDORS</v>
      </c>
      <c r="K125" s="36"/>
      <c r="L125" s="51"/>
      <c r="S125" s="34"/>
      <c r="T125" s="34"/>
      <c r="U125" s="34"/>
      <c r="V125" s="34"/>
      <c r="W125" s="34"/>
      <c r="X125" s="34"/>
      <c r="Y125" s="34"/>
      <c r="Z125" s="34"/>
      <c r="AA125" s="34"/>
      <c r="AB125" s="34"/>
      <c r="AC125" s="34"/>
      <c r="AD125" s="34"/>
      <c r="AE125" s="34"/>
    </row>
    <row r="126" spans="1:31" s="2" customFormat="1" ht="15.15" customHeight="1" x14ac:dyDescent="0.2">
      <c r="A126" s="34"/>
      <c r="B126" s="35"/>
      <c r="C126" s="29" t="s">
        <v>29</v>
      </c>
      <c r="D126" s="36"/>
      <c r="E126" s="36"/>
      <c r="F126" s="27" t="str">
        <f>IF(E18="","",E18)</f>
        <v>Vyplň údaj</v>
      </c>
      <c r="G126" s="36"/>
      <c r="H126" s="36"/>
      <c r="I126" s="29" t="s">
        <v>35</v>
      </c>
      <c r="J126" s="32" t="str">
        <f>E24</f>
        <v>Ing. Petr Jarkovský</v>
      </c>
      <c r="K126" s="36"/>
      <c r="L126" s="51"/>
      <c r="S126" s="34"/>
      <c r="T126" s="34"/>
      <c r="U126" s="34"/>
      <c r="V126" s="34"/>
      <c r="W126" s="34"/>
      <c r="X126" s="34"/>
      <c r="Y126" s="34"/>
      <c r="Z126" s="34"/>
      <c r="AA126" s="34"/>
      <c r="AB126" s="34"/>
      <c r="AC126" s="34"/>
      <c r="AD126" s="34"/>
      <c r="AE126" s="34"/>
    </row>
    <row r="127" spans="1:31" s="2" customFormat="1" ht="10.35" customHeight="1" x14ac:dyDescent="0.2">
      <c r="A127" s="34"/>
      <c r="B127" s="35"/>
      <c r="C127" s="36"/>
      <c r="D127" s="36"/>
      <c r="E127" s="36"/>
      <c r="F127" s="36"/>
      <c r="G127" s="36"/>
      <c r="H127" s="36"/>
      <c r="I127" s="36"/>
      <c r="J127" s="36"/>
      <c r="K127" s="36"/>
      <c r="L127" s="51"/>
      <c r="S127" s="34"/>
      <c r="T127" s="34"/>
      <c r="U127" s="34"/>
      <c r="V127" s="34"/>
      <c r="W127" s="34"/>
      <c r="X127" s="34"/>
      <c r="Y127" s="34"/>
      <c r="Z127" s="34"/>
      <c r="AA127" s="34"/>
      <c r="AB127" s="34"/>
      <c r="AC127" s="34"/>
      <c r="AD127" s="34"/>
      <c r="AE127" s="34"/>
    </row>
    <row r="128" spans="1:31" s="11" customFormat="1" ht="29.25" customHeight="1" x14ac:dyDescent="0.2">
      <c r="A128" s="159"/>
      <c r="B128" s="160"/>
      <c r="C128" s="161" t="s">
        <v>118</v>
      </c>
      <c r="D128" s="162" t="s">
        <v>65</v>
      </c>
      <c r="E128" s="162" t="s">
        <v>61</v>
      </c>
      <c r="F128" s="162" t="s">
        <v>62</v>
      </c>
      <c r="G128" s="162" t="s">
        <v>119</v>
      </c>
      <c r="H128" s="162" t="s">
        <v>120</v>
      </c>
      <c r="I128" s="162" t="s">
        <v>121</v>
      </c>
      <c r="J128" s="162" t="s">
        <v>101</v>
      </c>
      <c r="K128" s="163" t="s">
        <v>122</v>
      </c>
      <c r="L128" s="164"/>
      <c r="M128" s="75" t="s">
        <v>1</v>
      </c>
      <c r="N128" s="76" t="s">
        <v>44</v>
      </c>
      <c r="O128" s="76" t="s">
        <v>123</v>
      </c>
      <c r="P128" s="76" t="s">
        <v>124</v>
      </c>
      <c r="Q128" s="76" t="s">
        <v>125</v>
      </c>
      <c r="R128" s="76" t="s">
        <v>126</v>
      </c>
      <c r="S128" s="76" t="s">
        <v>127</v>
      </c>
      <c r="T128" s="77" t="s">
        <v>128</v>
      </c>
      <c r="U128" s="159"/>
      <c r="V128" s="159"/>
      <c r="W128" s="159"/>
      <c r="X128" s="159"/>
      <c r="Y128" s="159"/>
      <c r="Z128" s="159"/>
      <c r="AA128" s="159"/>
      <c r="AB128" s="159"/>
      <c r="AC128" s="159"/>
      <c r="AD128" s="159"/>
      <c r="AE128" s="159"/>
    </row>
    <row r="129" spans="1:65" s="2" customFormat="1" ht="22.95" customHeight="1" x14ac:dyDescent="0.3">
      <c r="A129" s="34"/>
      <c r="B129" s="35"/>
      <c r="C129" s="82" t="s">
        <v>129</v>
      </c>
      <c r="D129" s="36"/>
      <c r="E129" s="36"/>
      <c r="F129" s="36"/>
      <c r="G129" s="36"/>
      <c r="H129" s="36"/>
      <c r="I129" s="36"/>
      <c r="J129" s="165">
        <f>BK129</f>
        <v>0</v>
      </c>
      <c r="K129" s="36"/>
      <c r="L129" s="39"/>
      <c r="M129" s="78"/>
      <c r="N129" s="166"/>
      <c r="O129" s="79"/>
      <c r="P129" s="167">
        <f>P130+P552+P580</f>
        <v>0</v>
      </c>
      <c r="Q129" s="79"/>
      <c r="R129" s="167">
        <f>R130+R552+R580</f>
        <v>818.86000464999995</v>
      </c>
      <c r="S129" s="79"/>
      <c r="T129" s="168">
        <f>T130+T552+T580</f>
        <v>269.79389999999995</v>
      </c>
      <c r="U129" s="34"/>
      <c r="V129" s="34"/>
      <c r="W129" s="34"/>
      <c r="X129" s="34"/>
      <c r="Y129" s="34"/>
      <c r="Z129" s="34"/>
      <c r="AA129" s="34"/>
      <c r="AB129" s="34"/>
      <c r="AC129" s="34"/>
      <c r="AD129" s="34"/>
      <c r="AE129" s="34"/>
      <c r="AT129" s="17" t="s">
        <v>79</v>
      </c>
      <c r="AU129" s="17" t="s">
        <v>103</v>
      </c>
      <c r="BK129" s="169">
        <f>BK130+BK552+BK580</f>
        <v>0</v>
      </c>
    </row>
    <row r="130" spans="1:65" s="12" customFormat="1" ht="25.95" customHeight="1" x14ac:dyDescent="0.25">
      <c r="B130" s="170"/>
      <c r="C130" s="171"/>
      <c r="D130" s="172" t="s">
        <v>79</v>
      </c>
      <c r="E130" s="173" t="s">
        <v>130</v>
      </c>
      <c r="F130" s="173" t="s">
        <v>131</v>
      </c>
      <c r="G130" s="171"/>
      <c r="H130" s="171"/>
      <c r="I130" s="174"/>
      <c r="J130" s="175">
        <f>BK130</f>
        <v>0</v>
      </c>
      <c r="K130" s="171"/>
      <c r="L130" s="176"/>
      <c r="M130" s="177"/>
      <c r="N130" s="178"/>
      <c r="O130" s="178"/>
      <c r="P130" s="179">
        <f>P131+P264+P318+P385+P430+P516+P548</f>
        <v>0</v>
      </c>
      <c r="Q130" s="178"/>
      <c r="R130" s="179">
        <f>R131+R264+R318+R385+R430+R516+R548</f>
        <v>818.73744958999987</v>
      </c>
      <c r="S130" s="178"/>
      <c r="T130" s="180">
        <f>T131+T264+T318+T385+T430+T516+T548</f>
        <v>269.46089999999998</v>
      </c>
      <c r="AR130" s="181" t="s">
        <v>85</v>
      </c>
      <c r="AT130" s="182" t="s">
        <v>79</v>
      </c>
      <c r="AU130" s="182" t="s">
        <v>80</v>
      </c>
      <c r="AY130" s="181" t="s">
        <v>132</v>
      </c>
      <c r="BK130" s="183">
        <f>BK131+BK264+BK318+BK385+BK430+BK516+BK548</f>
        <v>0</v>
      </c>
    </row>
    <row r="131" spans="1:65" s="12" customFormat="1" ht="22.95" customHeight="1" x14ac:dyDescent="0.25">
      <c r="B131" s="170"/>
      <c r="C131" s="171"/>
      <c r="D131" s="172" t="s">
        <v>79</v>
      </c>
      <c r="E131" s="184" t="s">
        <v>85</v>
      </c>
      <c r="F131" s="184" t="s">
        <v>133</v>
      </c>
      <c r="G131" s="171"/>
      <c r="H131" s="171"/>
      <c r="I131" s="174"/>
      <c r="J131" s="185">
        <f>BK131</f>
        <v>0</v>
      </c>
      <c r="K131" s="171"/>
      <c r="L131" s="176"/>
      <c r="M131" s="177"/>
      <c r="N131" s="178"/>
      <c r="O131" s="178"/>
      <c r="P131" s="179">
        <f>SUM(P132:P263)</f>
        <v>0</v>
      </c>
      <c r="Q131" s="178"/>
      <c r="R131" s="179">
        <f>SUM(R132:R263)</f>
        <v>73.824029999999993</v>
      </c>
      <c r="S131" s="178"/>
      <c r="T131" s="180">
        <f>SUM(T132:T263)</f>
        <v>181.04999999999998</v>
      </c>
      <c r="AR131" s="181" t="s">
        <v>85</v>
      </c>
      <c r="AT131" s="182" t="s">
        <v>79</v>
      </c>
      <c r="AU131" s="182" t="s">
        <v>85</v>
      </c>
      <c r="AY131" s="181" t="s">
        <v>132</v>
      </c>
      <c r="BK131" s="183">
        <f>SUM(BK132:BK263)</f>
        <v>0</v>
      </c>
    </row>
    <row r="132" spans="1:65" s="2" customFormat="1" ht="33" customHeight="1" x14ac:dyDescent="0.2">
      <c r="A132" s="34"/>
      <c r="B132" s="35"/>
      <c r="C132" s="186" t="s">
        <v>85</v>
      </c>
      <c r="D132" s="186" t="s">
        <v>134</v>
      </c>
      <c r="E132" s="187" t="s">
        <v>135</v>
      </c>
      <c r="F132" s="188" t="s">
        <v>136</v>
      </c>
      <c r="G132" s="189" t="s">
        <v>137</v>
      </c>
      <c r="H132" s="190">
        <v>1275</v>
      </c>
      <c r="I132" s="191"/>
      <c r="J132" s="192">
        <f>ROUND(I132*H132,2)</f>
        <v>0</v>
      </c>
      <c r="K132" s="188" t="s">
        <v>138</v>
      </c>
      <c r="L132" s="39"/>
      <c r="M132" s="193" t="s">
        <v>1</v>
      </c>
      <c r="N132" s="194" t="s">
        <v>45</v>
      </c>
      <c r="O132" s="71"/>
      <c r="P132" s="195">
        <f>O132*H132</f>
        <v>0</v>
      </c>
      <c r="Q132" s="195">
        <v>0</v>
      </c>
      <c r="R132" s="195">
        <f>Q132*H132</f>
        <v>0</v>
      </c>
      <c r="S132" s="195">
        <v>0</v>
      </c>
      <c r="T132" s="196">
        <f>S132*H132</f>
        <v>0</v>
      </c>
      <c r="U132" s="34"/>
      <c r="V132" s="34"/>
      <c r="W132" s="34"/>
      <c r="X132" s="34"/>
      <c r="Y132" s="34"/>
      <c r="Z132" s="34"/>
      <c r="AA132" s="34"/>
      <c r="AB132" s="34"/>
      <c r="AC132" s="34"/>
      <c r="AD132" s="34"/>
      <c r="AE132" s="34"/>
      <c r="AR132" s="197" t="s">
        <v>139</v>
      </c>
      <c r="AT132" s="197" t="s">
        <v>134</v>
      </c>
      <c r="AU132" s="197" t="s">
        <v>89</v>
      </c>
      <c r="AY132" s="17" t="s">
        <v>132</v>
      </c>
      <c r="BE132" s="198">
        <f>IF(N132="základní",J132,0)</f>
        <v>0</v>
      </c>
      <c r="BF132" s="198">
        <f>IF(N132="snížená",J132,0)</f>
        <v>0</v>
      </c>
      <c r="BG132" s="198">
        <f>IF(N132="zákl. přenesená",J132,0)</f>
        <v>0</v>
      </c>
      <c r="BH132" s="198">
        <f>IF(N132="sníž. přenesená",J132,0)</f>
        <v>0</v>
      </c>
      <c r="BI132" s="198">
        <f>IF(N132="nulová",J132,0)</f>
        <v>0</v>
      </c>
      <c r="BJ132" s="17" t="s">
        <v>85</v>
      </c>
      <c r="BK132" s="198">
        <f>ROUND(I132*H132,2)</f>
        <v>0</v>
      </c>
      <c r="BL132" s="17" t="s">
        <v>139</v>
      </c>
      <c r="BM132" s="197" t="s">
        <v>140</v>
      </c>
    </row>
    <row r="133" spans="1:65" s="2" customFormat="1" x14ac:dyDescent="0.2">
      <c r="A133" s="34"/>
      <c r="B133" s="35"/>
      <c r="C133" s="36"/>
      <c r="D133" s="199" t="s">
        <v>141</v>
      </c>
      <c r="E133" s="36"/>
      <c r="F133" s="200" t="s">
        <v>142</v>
      </c>
      <c r="G133" s="36"/>
      <c r="H133" s="36"/>
      <c r="I133" s="201"/>
      <c r="J133" s="36"/>
      <c r="K133" s="36"/>
      <c r="L133" s="39"/>
      <c r="M133" s="202"/>
      <c r="N133" s="203"/>
      <c r="O133" s="71"/>
      <c r="P133" s="71"/>
      <c r="Q133" s="71"/>
      <c r="R133" s="71"/>
      <c r="S133" s="71"/>
      <c r="T133" s="72"/>
      <c r="U133" s="34"/>
      <c r="V133" s="34"/>
      <c r="W133" s="34"/>
      <c r="X133" s="34"/>
      <c r="Y133" s="34"/>
      <c r="Z133" s="34"/>
      <c r="AA133" s="34"/>
      <c r="AB133" s="34"/>
      <c r="AC133" s="34"/>
      <c r="AD133" s="34"/>
      <c r="AE133" s="34"/>
      <c r="AT133" s="17" t="s">
        <v>141</v>
      </c>
      <c r="AU133" s="17" t="s">
        <v>89</v>
      </c>
    </row>
    <row r="134" spans="1:65" s="2" customFormat="1" ht="163.19999999999999" x14ac:dyDescent="0.2">
      <c r="A134" s="34"/>
      <c r="B134" s="35"/>
      <c r="C134" s="36"/>
      <c r="D134" s="204" t="s">
        <v>143</v>
      </c>
      <c r="E134" s="36"/>
      <c r="F134" s="205" t="s">
        <v>144</v>
      </c>
      <c r="G134" s="36"/>
      <c r="H134" s="36"/>
      <c r="I134" s="201"/>
      <c r="J134" s="36"/>
      <c r="K134" s="36"/>
      <c r="L134" s="39"/>
      <c r="M134" s="202"/>
      <c r="N134" s="203"/>
      <c r="O134" s="71"/>
      <c r="P134" s="71"/>
      <c r="Q134" s="71"/>
      <c r="R134" s="71"/>
      <c r="S134" s="71"/>
      <c r="T134" s="72"/>
      <c r="U134" s="34"/>
      <c r="V134" s="34"/>
      <c r="W134" s="34"/>
      <c r="X134" s="34"/>
      <c r="Y134" s="34"/>
      <c r="Z134" s="34"/>
      <c r="AA134" s="34"/>
      <c r="AB134" s="34"/>
      <c r="AC134" s="34"/>
      <c r="AD134" s="34"/>
      <c r="AE134" s="34"/>
      <c r="AT134" s="17" t="s">
        <v>143</v>
      </c>
      <c r="AU134" s="17" t="s">
        <v>89</v>
      </c>
    </row>
    <row r="135" spans="1:65" s="13" customFormat="1" x14ac:dyDescent="0.2">
      <c r="B135" s="206"/>
      <c r="C135" s="207"/>
      <c r="D135" s="204" t="s">
        <v>145</v>
      </c>
      <c r="E135" s="208" t="s">
        <v>1</v>
      </c>
      <c r="F135" s="209" t="s">
        <v>146</v>
      </c>
      <c r="G135" s="207"/>
      <c r="H135" s="210">
        <v>1275</v>
      </c>
      <c r="I135" s="211"/>
      <c r="J135" s="207"/>
      <c r="K135" s="207"/>
      <c r="L135" s="212"/>
      <c r="M135" s="213"/>
      <c r="N135" s="214"/>
      <c r="O135" s="214"/>
      <c r="P135" s="214"/>
      <c r="Q135" s="214"/>
      <c r="R135" s="214"/>
      <c r="S135" s="214"/>
      <c r="T135" s="215"/>
      <c r="AT135" s="216" t="s">
        <v>145</v>
      </c>
      <c r="AU135" s="216" t="s">
        <v>89</v>
      </c>
      <c r="AV135" s="13" t="s">
        <v>89</v>
      </c>
      <c r="AW135" s="13" t="s">
        <v>34</v>
      </c>
      <c r="AX135" s="13" t="s">
        <v>80</v>
      </c>
      <c r="AY135" s="216" t="s">
        <v>132</v>
      </c>
    </row>
    <row r="136" spans="1:65" s="14" customFormat="1" x14ac:dyDescent="0.2">
      <c r="B136" s="217"/>
      <c r="C136" s="218"/>
      <c r="D136" s="204" t="s">
        <v>145</v>
      </c>
      <c r="E136" s="219" t="s">
        <v>1</v>
      </c>
      <c r="F136" s="220" t="s">
        <v>147</v>
      </c>
      <c r="G136" s="218"/>
      <c r="H136" s="221">
        <v>1275</v>
      </c>
      <c r="I136" s="222"/>
      <c r="J136" s="218"/>
      <c r="K136" s="218"/>
      <c r="L136" s="223"/>
      <c r="M136" s="224"/>
      <c r="N136" s="225"/>
      <c r="O136" s="225"/>
      <c r="P136" s="225"/>
      <c r="Q136" s="225"/>
      <c r="R136" s="225"/>
      <c r="S136" s="225"/>
      <c r="T136" s="226"/>
      <c r="AT136" s="227" t="s">
        <v>145</v>
      </c>
      <c r="AU136" s="227" t="s">
        <v>89</v>
      </c>
      <c r="AV136" s="14" t="s">
        <v>139</v>
      </c>
      <c r="AW136" s="14" t="s">
        <v>34</v>
      </c>
      <c r="AX136" s="14" t="s">
        <v>85</v>
      </c>
      <c r="AY136" s="227" t="s">
        <v>132</v>
      </c>
    </row>
    <row r="137" spans="1:65" s="2" customFormat="1" ht="33" customHeight="1" x14ac:dyDescent="0.2">
      <c r="A137" s="34"/>
      <c r="B137" s="35"/>
      <c r="C137" s="186" t="s">
        <v>89</v>
      </c>
      <c r="D137" s="186" t="s">
        <v>134</v>
      </c>
      <c r="E137" s="187" t="s">
        <v>148</v>
      </c>
      <c r="F137" s="188" t="s">
        <v>149</v>
      </c>
      <c r="G137" s="189" t="s">
        <v>137</v>
      </c>
      <c r="H137" s="190">
        <v>950</v>
      </c>
      <c r="I137" s="191"/>
      <c r="J137" s="192">
        <f>ROUND(I137*H137,2)</f>
        <v>0</v>
      </c>
      <c r="K137" s="188" t="s">
        <v>138</v>
      </c>
      <c r="L137" s="39"/>
      <c r="M137" s="193" t="s">
        <v>1</v>
      </c>
      <c r="N137" s="194" t="s">
        <v>45</v>
      </c>
      <c r="O137" s="71"/>
      <c r="P137" s="195">
        <f>O137*H137</f>
        <v>0</v>
      </c>
      <c r="Q137" s="195">
        <v>0</v>
      </c>
      <c r="R137" s="195">
        <f>Q137*H137</f>
        <v>0</v>
      </c>
      <c r="S137" s="195">
        <v>0</v>
      </c>
      <c r="T137" s="196">
        <f>S137*H137</f>
        <v>0</v>
      </c>
      <c r="U137" s="34"/>
      <c r="V137" s="34"/>
      <c r="W137" s="34"/>
      <c r="X137" s="34"/>
      <c r="Y137" s="34"/>
      <c r="Z137" s="34"/>
      <c r="AA137" s="34"/>
      <c r="AB137" s="34"/>
      <c r="AC137" s="34"/>
      <c r="AD137" s="34"/>
      <c r="AE137" s="34"/>
      <c r="AR137" s="197" t="s">
        <v>139</v>
      </c>
      <c r="AT137" s="197" t="s">
        <v>134</v>
      </c>
      <c r="AU137" s="197" t="s">
        <v>89</v>
      </c>
      <c r="AY137" s="17" t="s">
        <v>132</v>
      </c>
      <c r="BE137" s="198">
        <f>IF(N137="základní",J137,0)</f>
        <v>0</v>
      </c>
      <c r="BF137" s="198">
        <f>IF(N137="snížená",J137,0)</f>
        <v>0</v>
      </c>
      <c r="BG137" s="198">
        <f>IF(N137="zákl. přenesená",J137,0)</f>
        <v>0</v>
      </c>
      <c r="BH137" s="198">
        <f>IF(N137="sníž. přenesená",J137,0)</f>
        <v>0</v>
      </c>
      <c r="BI137" s="198">
        <f>IF(N137="nulová",J137,0)</f>
        <v>0</v>
      </c>
      <c r="BJ137" s="17" t="s">
        <v>85</v>
      </c>
      <c r="BK137" s="198">
        <f>ROUND(I137*H137,2)</f>
        <v>0</v>
      </c>
      <c r="BL137" s="17" t="s">
        <v>139</v>
      </c>
      <c r="BM137" s="197" t="s">
        <v>150</v>
      </c>
    </row>
    <row r="138" spans="1:65" s="2" customFormat="1" x14ac:dyDescent="0.2">
      <c r="A138" s="34"/>
      <c r="B138" s="35"/>
      <c r="C138" s="36"/>
      <c r="D138" s="199" t="s">
        <v>141</v>
      </c>
      <c r="E138" s="36"/>
      <c r="F138" s="200" t="s">
        <v>151</v>
      </c>
      <c r="G138" s="36"/>
      <c r="H138" s="36"/>
      <c r="I138" s="201"/>
      <c r="J138" s="36"/>
      <c r="K138" s="36"/>
      <c r="L138" s="39"/>
      <c r="M138" s="202"/>
      <c r="N138" s="203"/>
      <c r="O138" s="71"/>
      <c r="P138" s="71"/>
      <c r="Q138" s="71"/>
      <c r="R138" s="71"/>
      <c r="S138" s="71"/>
      <c r="T138" s="72"/>
      <c r="U138" s="34"/>
      <c r="V138" s="34"/>
      <c r="W138" s="34"/>
      <c r="X138" s="34"/>
      <c r="Y138" s="34"/>
      <c r="Z138" s="34"/>
      <c r="AA138" s="34"/>
      <c r="AB138" s="34"/>
      <c r="AC138" s="34"/>
      <c r="AD138" s="34"/>
      <c r="AE138" s="34"/>
      <c r="AT138" s="17" t="s">
        <v>141</v>
      </c>
      <c r="AU138" s="17" t="s">
        <v>89</v>
      </c>
    </row>
    <row r="139" spans="1:65" s="2" customFormat="1" ht="163.19999999999999" x14ac:dyDescent="0.2">
      <c r="A139" s="34"/>
      <c r="B139" s="35"/>
      <c r="C139" s="36"/>
      <c r="D139" s="204" t="s">
        <v>143</v>
      </c>
      <c r="E139" s="36"/>
      <c r="F139" s="205" t="s">
        <v>144</v>
      </c>
      <c r="G139" s="36"/>
      <c r="H139" s="36"/>
      <c r="I139" s="201"/>
      <c r="J139" s="36"/>
      <c r="K139" s="36"/>
      <c r="L139" s="39"/>
      <c r="M139" s="202"/>
      <c r="N139" s="203"/>
      <c r="O139" s="71"/>
      <c r="P139" s="71"/>
      <c r="Q139" s="71"/>
      <c r="R139" s="71"/>
      <c r="S139" s="71"/>
      <c r="T139" s="72"/>
      <c r="U139" s="34"/>
      <c r="V139" s="34"/>
      <c r="W139" s="34"/>
      <c r="X139" s="34"/>
      <c r="Y139" s="34"/>
      <c r="Z139" s="34"/>
      <c r="AA139" s="34"/>
      <c r="AB139" s="34"/>
      <c r="AC139" s="34"/>
      <c r="AD139" s="34"/>
      <c r="AE139" s="34"/>
      <c r="AT139" s="17" t="s">
        <v>143</v>
      </c>
      <c r="AU139" s="17" t="s">
        <v>89</v>
      </c>
    </row>
    <row r="140" spans="1:65" s="13" customFormat="1" x14ac:dyDescent="0.2">
      <c r="B140" s="206"/>
      <c r="C140" s="207"/>
      <c r="D140" s="204" t="s">
        <v>145</v>
      </c>
      <c r="E140" s="208" t="s">
        <v>1</v>
      </c>
      <c r="F140" s="209" t="s">
        <v>152</v>
      </c>
      <c r="G140" s="207"/>
      <c r="H140" s="210">
        <v>950</v>
      </c>
      <c r="I140" s="211"/>
      <c r="J140" s="207"/>
      <c r="K140" s="207"/>
      <c r="L140" s="212"/>
      <c r="M140" s="213"/>
      <c r="N140" s="214"/>
      <c r="O140" s="214"/>
      <c r="P140" s="214"/>
      <c r="Q140" s="214"/>
      <c r="R140" s="214"/>
      <c r="S140" s="214"/>
      <c r="T140" s="215"/>
      <c r="AT140" s="216" t="s">
        <v>145</v>
      </c>
      <c r="AU140" s="216" t="s">
        <v>89</v>
      </c>
      <c r="AV140" s="13" t="s">
        <v>89</v>
      </c>
      <c r="AW140" s="13" t="s">
        <v>34</v>
      </c>
      <c r="AX140" s="13" t="s">
        <v>80</v>
      </c>
      <c r="AY140" s="216" t="s">
        <v>132</v>
      </c>
    </row>
    <row r="141" spans="1:65" s="14" customFormat="1" x14ac:dyDescent="0.2">
      <c r="B141" s="217"/>
      <c r="C141" s="218"/>
      <c r="D141" s="204" t="s">
        <v>145</v>
      </c>
      <c r="E141" s="219" t="s">
        <v>1</v>
      </c>
      <c r="F141" s="220" t="s">
        <v>147</v>
      </c>
      <c r="G141" s="218"/>
      <c r="H141" s="221">
        <v>950</v>
      </c>
      <c r="I141" s="222"/>
      <c r="J141" s="218"/>
      <c r="K141" s="218"/>
      <c r="L141" s="223"/>
      <c r="M141" s="224"/>
      <c r="N141" s="225"/>
      <c r="O141" s="225"/>
      <c r="P141" s="225"/>
      <c r="Q141" s="225"/>
      <c r="R141" s="225"/>
      <c r="S141" s="225"/>
      <c r="T141" s="226"/>
      <c r="AT141" s="227" t="s">
        <v>145</v>
      </c>
      <c r="AU141" s="227" t="s">
        <v>89</v>
      </c>
      <c r="AV141" s="14" t="s">
        <v>139</v>
      </c>
      <c r="AW141" s="14" t="s">
        <v>34</v>
      </c>
      <c r="AX141" s="14" t="s">
        <v>85</v>
      </c>
      <c r="AY141" s="227" t="s">
        <v>132</v>
      </c>
    </row>
    <row r="142" spans="1:65" s="2" customFormat="1" ht="33" customHeight="1" x14ac:dyDescent="0.2">
      <c r="A142" s="34"/>
      <c r="B142" s="35"/>
      <c r="C142" s="186" t="s">
        <v>92</v>
      </c>
      <c r="D142" s="186" t="s">
        <v>134</v>
      </c>
      <c r="E142" s="187" t="s">
        <v>153</v>
      </c>
      <c r="F142" s="188" t="s">
        <v>154</v>
      </c>
      <c r="G142" s="189" t="s">
        <v>155</v>
      </c>
      <c r="H142" s="190">
        <v>15</v>
      </c>
      <c r="I142" s="191"/>
      <c r="J142" s="192">
        <f>ROUND(I142*H142,2)</f>
        <v>0</v>
      </c>
      <c r="K142" s="188" t="s">
        <v>138</v>
      </c>
      <c r="L142" s="39"/>
      <c r="M142" s="193" t="s">
        <v>1</v>
      </c>
      <c r="N142" s="194" t="s">
        <v>45</v>
      </c>
      <c r="O142" s="71"/>
      <c r="P142" s="195">
        <f>O142*H142</f>
        <v>0</v>
      </c>
      <c r="Q142" s="195">
        <v>0</v>
      </c>
      <c r="R142" s="195">
        <f>Q142*H142</f>
        <v>0</v>
      </c>
      <c r="S142" s="195">
        <v>0</v>
      </c>
      <c r="T142" s="196">
        <f>S142*H142</f>
        <v>0</v>
      </c>
      <c r="U142" s="34"/>
      <c r="V142" s="34"/>
      <c r="W142" s="34"/>
      <c r="X142" s="34"/>
      <c r="Y142" s="34"/>
      <c r="Z142" s="34"/>
      <c r="AA142" s="34"/>
      <c r="AB142" s="34"/>
      <c r="AC142" s="34"/>
      <c r="AD142" s="34"/>
      <c r="AE142" s="34"/>
      <c r="AR142" s="197" t="s">
        <v>139</v>
      </c>
      <c r="AT142" s="197" t="s">
        <v>134</v>
      </c>
      <c r="AU142" s="197" t="s">
        <v>89</v>
      </c>
      <c r="AY142" s="17" t="s">
        <v>132</v>
      </c>
      <c r="BE142" s="198">
        <f>IF(N142="základní",J142,0)</f>
        <v>0</v>
      </c>
      <c r="BF142" s="198">
        <f>IF(N142="snížená",J142,0)</f>
        <v>0</v>
      </c>
      <c r="BG142" s="198">
        <f>IF(N142="zákl. přenesená",J142,0)</f>
        <v>0</v>
      </c>
      <c r="BH142" s="198">
        <f>IF(N142="sníž. přenesená",J142,0)</f>
        <v>0</v>
      </c>
      <c r="BI142" s="198">
        <f>IF(N142="nulová",J142,0)</f>
        <v>0</v>
      </c>
      <c r="BJ142" s="17" t="s">
        <v>85</v>
      </c>
      <c r="BK142" s="198">
        <f>ROUND(I142*H142,2)</f>
        <v>0</v>
      </c>
      <c r="BL142" s="17" t="s">
        <v>139</v>
      </c>
      <c r="BM142" s="197" t="s">
        <v>156</v>
      </c>
    </row>
    <row r="143" spans="1:65" s="2" customFormat="1" x14ac:dyDescent="0.2">
      <c r="A143" s="34"/>
      <c r="B143" s="35"/>
      <c r="C143" s="36"/>
      <c r="D143" s="199" t="s">
        <v>141</v>
      </c>
      <c r="E143" s="36"/>
      <c r="F143" s="200" t="s">
        <v>157</v>
      </c>
      <c r="G143" s="36"/>
      <c r="H143" s="36"/>
      <c r="I143" s="201"/>
      <c r="J143" s="36"/>
      <c r="K143" s="36"/>
      <c r="L143" s="39"/>
      <c r="M143" s="202"/>
      <c r="N143" s="203"/>
      <c r="O143" s="71"/>
      <c r="P143" s="71"/>
      <c r="Q143" s="71"/>
      <c r="R143" s="71"/>
      <c r="S143" s="71"/>
      <c r="T143" s="72"/>
      <c r="U143" s="34"/>
      <c r="V143" s="34"/>
      <c r="W143" s="34"/>
      <c r="X143" s="34"/>
      <c r="Y143" s="34"/>
      <c r="Z143" s="34"/>
      <c r="AA143" s="34"/>
      <c r="AB143" s="34"/>
      <c r="AC143" s="34"/>
      <c r="AD143" s="34"/>
      <c r="AE143" s="34"/>
      <c r="AT143" s="17" t="s">
        <v>141</v>
      </c>
      <c r="AU143" s="17" t="s">
        <v>89</v>
      </c>
    </row>
    <row r="144" spans="1:65" s="2" customFormat="1" ht="182.4" x14ac:dyDescent="0.2">
      <c r="A144" s="34"/>
      <c r="B144" s="35"/>
      <c r="C144" s="36"/>
      <c r="D144" s="204" t="s">
        <v>143</v>
      </c>
      <c r="E144" s="36"/>
      <c r="F144" s="205" t="s">
        <v>158</v>
      </c>
      <c r="G144" s="36"/>
      <c r="H144" s="36"/>
      <c r="I144" s="201"/>
      <c r="J144" s="36"/>
      <c r="K144" s="36"/>
      <c r="L144" s="39"/>
      <c r="M144" s="202"/>
      <c r="N144" s="203"/>
      <c r="O144" s="71"/>
      <c r="P144" s="71"/>
      <c r="Q144" s="71"/>
      <c r="R144" s="71"/>
      <c r="S144" s="71"/>
      <c r="T144" s="72"/>
      <c r="U144" s="34"/>
      <c r="V144" s="34"/>
      <c r="W144" s="34"/>
      <c r="X144" s="34"/>
      <c r="Y144" s="34"/>
      <c r="Z144" s="34"/>
      <c r="AA144" s="34"/>
      <c r="AB144" s="34"/>
      <c r="AC144" s="34"/>
      <c r="AD144" s="34"/>
      <c r="AE144" s="34"/>
      <c r="AT144" s="17" t="s">
        <v>143</v>
      </c>
      <c r="AU144" s="17" t="s">
        <v>89</v>
      </c>
    </row>
    <row r="145" spans="1:65" s="2" customFormat="1" ht="16.5" customHeight="1" x14ac:dyDescent="0.2">
      <c r="A145" s="34"/>
      <c r="B145" s="35"/>
      <c r="C145" s="186" t="s">
        <v>139</v>
      </c>
      <c r="D145" s="186" t="s">
        <v>134</v>
      </c>
      <c r="E145" s="187" t="s">
        <v>159</v>
      </c>
      <c r="F145" s="188" t="s">
        <v>160</v>
      </c>
      <c r="G145" s="189" t="s">
        <v>137</v>
      </c>
      <c r="H145" s="190">
        <v>510</v>
      </c>
      <c r="I145" s="191"/>
      <c r="J145" s="192">
        <f>ROUND(I145*H145,2)</f>
        <v>0</v>
      </c>
      <c r="K145" s="188" t="s">
        <v>138</v>
      </c>
      <c r="L145" s="39"/>
      <c r="M145" s="193" t="s">
        <v>1</v>
      </c>
      <c r="N145" s="194" t="s">
        <v>45</v>
      </c>
      <c r="O145" s="71"/>
      <c r="P145" s="195">
        <f>O145*H145</f>
        <v>0</v>
      </c>
      <c r="Q145" s="195">
        <v>0</v>
      </c>
      <c r="R145" s="195">
        <f>Q145*H145</f>
        <v>0</v>
      </c>
      <c r="S145" s="195">
        <v>0.35499999999999998</v>
      </c>
      <c r="T145" s="196">
        <f>S145*H145</f>
        <v>181.04999999999998</v>
      </c>
      <c r="U145" s="34"/>
      <c r="V145" s="34"/>
      <c r="W145" s="34"/>
      <c r="X145" s="34"/>
      <c r="Y145" s="34"/>
      <c r="Z145" s="34"/>
      <c r="AA145" s="34"/>
      <c r="AB145" s="34"/>
      <c r="AC145" s="34"/>
      <c r="AD145" s="34"/>
      <c r="AE145" s="34"/>
      <c r="AR145" s="197" t="s">
        <v>139</v>
      </c>
      <c r="AT145" s="197" t="s">
        <v>134</v>
      </c>
      <c r="AU145" s="197" t="s">
        <v>89</v>
      </c>
      <c r="AY145" s="17" t="s">
        <v>132</v>
      </c>
      <c r="BE145" s="198">
        <f>IF(N145="základní",J145,0)</f>
        <v>0</v>
      </c>
      <c r="BF145" s="198">
        <f>IF(N145="snížená",J145,0)</f>
        <v>0</v>
      </c>
      <c r="BG145" s="198">
        <f>IF(N145="zákl. přenesená",J145,0)</f>
        <v>0</v>
      </c>
      <c r="BH145" s="198">
        <f>IF(N145="sníž. přenesená",J145,0)</f>
        <v>0</v>
      </c>
      <c r="BI145" s="198">
        <f>IF(N145="nulová",J145,0)</f>
        <v>0</v>
      </c>
      <c r="BJ145" s="17" t="s">
        <v>85</v>
      </c>
      <c r="BK145" s="198">
        <f>ROUND(I145*H145,2)</f>
        <v>0</v>
      </c>
      <c r="BL145" s="17" t="s">
        <v>139</v>
      </c>
      <c r="BM145" s="197" t="s">
        <v>161</v>
      </c>
    </row>
    <row r="146" spans="1:65" s="2" customFormat="1" x14ac:dyDescent="0.2">
      <c r="A146" s="34"/>
      <c r="B146" s="35"/>
      <c r="C146" s="36"/>
      <c r="D146" s="199" t="s">
        <v>141</v>
      </c>
      <c r="E146" s="36"/>
      <c r="F146" s="200" t="s">
        <v>162</v>
      </c>
      <c r="G146" s="36"/>
      <c r="H146" s="36"/>
      <c r="I146" s="201"/>
      <c r="J146" s="36"/>
      <c r="K146" s="36"/>
      <c r="L146" s="39"/>
      <c r="M146" s="202"/>
      <c r="N146" s="203"/>
      <c r="O146" s="71"/>
      <c r="P146" s="71"/>
      <c r="Q146" s="71"/>
      <c r="R146" s="71"/>
      <c r="S146" s="71"/>
      <c r="T146" s="72"/>
      <c r="U146" s="34"/>
      <c r="V146" s="34"/>
      <c r="W146" s="34"/>
      <c r="X146" s="34"/>
      <c r="Y146" s="34"/>
      <c r="Z146" s="34"/>
      <c r="AA146" s="34"/>
      <c r="AB146" s="34"/>
      <c r="AC146" s="34"/>
      <c r="AD146" s="34"/>
      <c r="AE146" s="34"/>
      <c r="AT146" s="17" t="s">
        <v>141</v>
      </c>
      <c r="AU146" s="17" t="s">
        <v>89</v>
      </c>
    </row>
    <row r="147" spans="1:65" s="2" customFormat="1" ht="38.4" x14ac:dyDescent="0.2">
      <c r="A147" s="34"/>
      <c r="B147" s="35"/>
      <c r="C147" s="36"/>
      <c r="D147" s="204" t="s">
        <v>143</v>
      </c>
      <c r="E147" s="36"/>
      <c r="F147" s="205" t="s">
        <v>163</v>
      </c>
      <c r="G147" s="36"/>
      <c r="H147" s="36"/>
      <c r="I147" s="201"/>
      <c r="J147" s="36"/>
      <c r="K147" s="36"/>
      <c r="L147" s="39"/>
      <c r="M147" s="202"/>
      <c r="N147" s="203"/>
      <c r="O147" s="71"/>
      <c r="P147" s="71"/>
      <c r="Q147" s="71"/>
      <c r="R147" s="71"/>
      <c r="S147" s="71"/>
      <c r="T147" s="72"/>
      <c r="U147" s="34"/>
      <c r="V147" s="34"/>
      <c r="W147" s="34"/>
      <c r="X147" s="34"/>
      <c r="Y147" s="34"/>
      <c r="Z147" s="34"/>
      <c r="AA147" s="34"/>
      <c r="AB147" s="34"/>
      <c r="AC147" s="34"/>
      <c r="AD147" s="34"/>
      <c r="AE147" s="34"/>
      <c r="AT147" s="17" t="s">
        <v>143</v>
      </c>
      <c r="AU147" s="17" t="s">
        <v>89</v>
      </c>
    </row>
    <row r="148" spans="1:65" s="13" customFormat="1" x14ac:dyDescent="0.2">
      <c r="B148" s="206"/>
      <c r="C148" s="207"/>
      <c r="D148" s="204" t="s">
        <v>145</v>
      </c>
      <c r="E148" s="208" t="s">
        <v>1</v>
      </c>
      <c r="F148" s="209" t="s">
        <v>164</v>
      </c>
      <c r="G148" s="207"/>
      <c r="H148" s="210">
        <v>510</v>
      </c>
      <c r="I148" s="211"/>
      <c r="J148" s="207"/>
      <c r="K148" s="207"/>
      <c r="L148" s="212"/>
      <c r="M148" s="213"/>
      <c r="N148" s="214"/>
      <c r="O148" s="214"/>
      <c r="P148" s="214"/>
      <c r="Q148" s="214"/>
      <c r="R148" s="214"/>
      <c r="S148" s="214"/>
      <c r="T148" s="215"/>
      <c r="AT148" s="216" t="s">
        <v>145</v>
      </c>
      <c r="AU148" s="216" t="s">
        <v>89</v>
      </c>
      <c r="AV148" s="13" t="s">
        <v>89</v>
      </c>
      <c r="AW148" s="13" t="s">
        <v>34</v>
      </c>
      <c r="AX148" s="13" t="s">
        <v>80</v>
      </c>
      <c r="AY148" s="216" t="s">
        <v>132</v>
      </c>
    </row>
    <row r="149" spans="1:65" s="14" customFormat="1" x14ac:dyDescent="0.2">
      <c r="B149" s="217"/>
      <c r="C149" s="218"/>
      <c r="D149" s="204" t="s">
        <v>145</v>
      </c>
      <c r="E149" s="219" t="s">
        <v>1</v>
      </c>
      <c r="F149" s="220" t="s">
        <v>147</v>
      </c>
      <c r="G149" s="218"/>
      <c r="H149" s="221">
        <v>510</v>
      </c>
      <c r="I149" s="222"/>
      <c r="J149" s="218"/>
      <c r="K149" s="218"/>
      <c r="L149" s="223"/>
      <c r="M149" s="224"/>
      <c r="N149" s="225"/>
      <c r="O149" s="225"/>
      <c r="P149" s="225"/>
      <c r="Q149" s="225"/>
      <c r="R149" s="225"/>
      <c r="S149" s="225"/>
      <c r="T149" s="226"/>
      <c r="AT149" s="227" t="s">
        <v>145</v>
      </c>
      <c r="AU149" s="227" t="s">
        <v>89</v>
      </c>
      <c r="AV149" s="14" t="s">
        <v>139</v>
      </c>
      <c r="AW149" s="14" t="s">
        <v>34</v>
      </c>
      <c r="AX149" s="14" t="s">
        <v>85</v>
      </c>
      <c r="AY149" s="227" t="s">
        <v>132</v>
      </c>
    </row>
    <row r="150" spans="1:65" s="2" customFormat="1" ht="16.5" customHeight="1" x14ac:dyDescent="0.2">
      <c r="A150" s="34"/>
      <c r="B150" s="35"/>
      <c r="C150" s="186" t="s">
        <v>165</v>
      </c>
      <c r="D150" s="186" t="s">
        <v>134</v>
      </c>
      <c r="E150" s="187" t="s">
        <v>166</v>
      </c>
      <c r="F150" s="188" t="s">
        <v>167</v>
      </c>
      <c r="G150" s="189" t="s">
        <v>168</v>
      </c>
      <c r="H150" s="190">
        <v>1</v>
      </c>
      <c r="I150" s="191"/>
      <c r="J150" s="192">
        <f>ROUND(I150*H150,2)</f>
        <v>0</v>
      </c>
      <c r="K150" s="188" t="s">
        <v>1</v>
      </c>
      <c r="L150" s="39"/>
      <c r="M150" s="193" t="s">
        <v>1</v>
      </c>
      <c r="N150" s="194" t="s">
        <v>45</v>
      </c>
      <c r="O150" s="71"/>
      <c r="P150" s="195">
        <f>O150*H150</f>
        <v>0</v>
      </c>
      <c r="Q150" s="195">
        <v>3.0000000000000001E-5</v>
      </c>
      <c r="R150" s="195">
        <f>Q150*H150</f>
        <v>3.0000000000000001E-5</v>
      </c>
      <c r="S150" s="195">
        <v>0</v>
      </c>
      <c r="T150" s="196">
        <f>S150*H150</f>
        <v>0</v>
      </c>
      <c r="U150" s="34"/>
      <c r="V150" s="34"/>
      <c r="W150" s="34"/>
      <c r="X150" s="34"/>
      <c r="Y150" s="34"/>
      <c r="Z150" s="34"/>
      <c r="AA150" s="34"/>
      <c r="AB150" s="34"/>
      <c r="AC150" s="34"/>
      <c r="AD150" s="34"/>
      <c r="AE150" s="34"/>
      <c r="AR150" s="197" t="s">
        <v>139</v>
      </c>
      <c r="AT150" s="197" t="s">
        <v>134</v>
      </c>
      <c r="AU150" s="197" t="s">
        <v>89</v>
      </c>
      <c r="AY150" s="17" t="s">
        <v>132</v>
      </c>
      <c r="BE150" s="198">
        <f>IF(N150="základní",J150,0)</f>
        <v>0</v>
      </c>
      <c r="BF150" s="198">
        <f>IF(N150="snížená",J150,0)</f>
        <v>0</v>
      </c>
      <c r="BG150" s="198">
        <f>IF(N150="zákl. přenesená",J150,0)</f>
        <v>0</v>
      </c>
      <c r="BH150" s="198">
        <f>IF(N150="sníž. přenesená",J150,0)</f>
        <v>0</v>
      </c>
      <c r="BI150" s="198">
        <f>IF(N150="nulová",J150,0)</f>
        <v>0</v>
      </c>
      <c r="BJ150" s="17" t="s">
        <v>85</v>
      </c>
      <c r="BK150" s="198">
        <f>ROUND(I150*H150,2)</f>
        <v>0</v>
      </c>
      <c r="BL150" s="17" t="s">
        <v>139</v>
      </c>
      <c r="BM150" s="197" t="s">
        <v>169</v>
      </c>
    </row>
    <row r="151" spans="1:65" s="2" customFormat="1" ht="259.2" x14ac:dyDescent="0.2">
      <c r="A151" s="34"/>
      <c r="B151" s="35"/>
      <c r="C151" s="36"/>
      <c r="D151" s="204" t="s">
        <v>143</v>
      </c>
      <c r="E151" s="36"/>
      <c r="F151" s="205" t="s">
        <v>170</v>
      </c>
      <c r="G151" s="36"/>
      <c r="H151" s="36"/>
      <c r="I151" s="201"/>
      <c r="J151" s="36"/>
      <c r="K151" s="36"/>
      <c r="L151" s="39"/>
      <c r="M151" s="202"/>
      <c r="N151" s="203"/>
      <c r="O151" s="71"/>
      <c r="P151" s="71"/>
      <c r="Q151" s="71"/>
      <c r="R151" s="71"/>
      <c r="S151" s="71"/>
      <c r="T151" s="72"/>
      <c r="U151" s="34"/>
      <c r="V151" s="34"/>
      <c r="W151" s="34"/>
      <c r="X151" s="34"/>
      <c r="Y151" s="34"/>
      <c r="Z151" s="34"/>
      <c r="AA151" s="34"/>
      <c r="AB151" s="34"/>
      <c r="AC151" s="34"/>
      <c r="AD151" s="34"/>
      <c r="AE151" s="34"/>
      <c r="AT151" s="17" t="s">
        <v>143</v>
      </c>
      <c r="AU151" s="17" t="s">
        <v>89</v>
      </c>
    </row>
    <row r="152" spans="1:65" s="2" customFormat="1" ht="33" customHeight="1" x14ac:dyDescent="0.2">
      <c r="A152" s="34"/>
      <c r="B152" s="35"/>
      <c r="C152" s="186" t="s">
        <v>171</v>
      </c>
      <c r="D152" s="186" t="s">
        <v>134</v>
      </c>
      <c r="E152" s="187" t="s">
        <v>172</v>
      </c>
      <c r="F152" s="188" t="s">
        <v>173</v>
      </c>
      <c r="G152" s="189" t="s">
        <v>174</v>
      </c>
      <c r="H152" s="190">
        <v>559.04</v>
      </c>
      <c r="I152" s="191"/>
      <c r="J152" s="192">
        <f>ROUND(I152*H152,2)</f>
        <v>0</v>
      </c>
      <c r="K152" s="188" t="s">
        <v>138</v>
      </c>
      <c r="L152" s="39"/>
      <c r="M152" s="193" t="s">
        <v>1</v>
      </c>
      <c r="N152" s="194" t="s">
        <v>45</v>
      </c>
      <c r="O152" s="71"/>
      <c r="P152" s="195">
        <f>O152*H152</f>
        <v>0</v>
      </c>
      <c r="Q152" s="195">
        <v>0</v>
      </c>
      <c r="R152" s="195">
        <f>Q152*H152</f>
        <v>0</v>
      </c>
      <c r="S152" s="195">
        <v>0</v>
      </c>
      <c r="T152" s="196">
        <f>S152*H152</f>
        <v>0</v>
      </c>
      <c r="U152" s="34"/>
      <c r="V152" s="34"/>
      <c r="W152" s="34"/>
      <c r="X152" s="34"/>
      <c r="Y152" s="34"/>
      <c r="Z152" s="34"/>
      <c r="AA152" s="34"/>
      <c r="AB152" s="34"/>
      <c r="AC152" s="34"/>
      <c r="AD152" s="34"/>
      <c r="AE152" s="34"/>
      <c r="AR152" s="197" t="s">
        <v>139</v>
      </c>
      <c r="AT152" s="197" t="s">
        <v>134</v>
      </c>
      <c r="AU152" s="197" t="s">
        <v>89</v>
      </c>
      <c r="AY152" s="17" t="s">
        <v>132</v>
      </c>
      <c r="BE152" s="198">
        <f>IF(N152="základní",J152,0)</f>
        <v>0</v>
      </c>
      <c r="BF152" s="198">
        <f>IF(N152="snížená",J152,0)</f>
        <v>0</v>
      </c>
      <c r="BG152" s="198">
        <f>IF(N152="zákl. přenesená",J152,0)</f>
        <v>0</v>
      </c>
      <c r="BH152" s="198">
        <f>IF(N152="sníž. přenesená",J152,0)</f>
        <v>0</v>
      </c>
      <c r="BI152" s="198">
        <f>IF(N152="nulová",J152,0)</f>
        <v>0</v>
      </c>
      <c r="BJ152" s="17" t="s">
        <v>85</v>
      </c>
      <c r="BK152" s="198">
        <f>ROUND(I152*H152,2)</f>
        <v>0</v>
      </c>
      <c r="BL152" s="17" t="s">
        <v>139</v>
      </c>
      <c r="BM152" s="197" t="s">
        <v>175</v>
      </c>
    </row>
    <row r="153" spans="1:65" s="2" customFormat="1" x14ac:dyDescent="0.2">
      <c r="A153" s="34"/>
      <c r="B153" s="35"/>
      <c r="C153" s="36"/>
      <c r="D153" s="199" t="s">
        <v>141</v>
      </c>
      <c r="E153" s="36"/>
      <c r="F153" s="200" t="s">
        <v>176</v>
      </c>
      <c r="G153" s="36"/>
      <c r="H153" s="36"/>
      <c r="I153" s="201"/>
      <c r="J153" s="36"/>
      <c r="K153" s="36"/>
      <c r="L153" s="39"/>
      <c r="M153" s="202"/>
      <c r="N153" s="203"/>
      <c r="O153" s="71"/>
      <c r="P153" s="71"/>
      <c r="Q153" s="71"/>
      <c r="R153" s="71"/>
      <c r="S153" s="71"/>
      <c r="T153" s="72"/>
      <c r="U153" s="34"/>
      <c r="V153" s="34"/>
      <c r="W153" s="34"/>
      <c r="X153" s="34"/>
      <c r="Y153" s="34"/>
      <c r="Z153" s="34"/>
      <c r="AA153" s="34"/>
      <c r="AB153" s="34"/>
      <c r="AC153" s="34"/>
      <c r="AD153" s="34"/>
      <c r="AE153" s="34"/>
      <c r="AT153" s="17" t="s">
        <v>141</v>
      </c>
      <c r="AU153" s="17" t="s">
        <v>89</v>
      </c>
    </row>
    <row r="154" spans="1:65" s="2" customFormat="1" ht="28.8" x14ac:dyDescent="0.2">
      <c r="A154" s="34"/>
      <c r="B154" s="35"/>
      <c r="C154" s="36"/>
      <c r="D154" s="204" t="s">
        <v>143</v>
      </c>
      <c r="E154" s="36"/>
      <c r="F154" s="205" t="s">
        <v>177</v>
      </c>
      <c r="G154" s="36"/>
      <c r="H154" s="36"/>
      <c r="I154" s="201"/>
      <c r="J154" s="36"/>
      <c r="K154" s="36"/>
      <c r="L154" s="39"/>
      <c r="M154" s="202"/>
      <c r="N154" s="203"/>
      <c r="O154" s="71"/>
      <c r="P154" s="71"/>
      <c r="Q154" s="71"/>
      <c r="R154" s="71"/>
      <c r="S154" s="71"/>
      <c r="T154" s="72"/>
      <c r="U154" s="34"/>
      <c r="V154" s="34"/>
      <c r="W154" s="34"/>
      <c r="X154" s="34"/>
      <c r="Y154" s="34"/>
      <c r="Z154" s="34"/>
      <c r="AA154" s="34"/>
      <c r="AB154" s="34"/>
      <c r="AC154" s="34"/>
      <c r="AD154" s="34"/>
      <c r="AE154" s="34"/>
      <c r="AT154" s="17" t="s">
        <v>143</v>
      </c>
      <c r="AU154" s="17" t="s">
        <v>89</v>
      </c>
    </row>
    <row r="155" spans="1:65" s="13" customFormat="1" x14ac:dyDescent="0.2">
      <c r="B155" s="206"/>
      <c r="C155" s="207"/>
      <c r="D155" s="204" t="s">
        <v>145</v>
      </c>
      <c r="E155" s="208" t="s">
        <v>1</v>
      </c>
      <c r="F155" s="209" t="s">
        <v>178</v>
      </c>
      <c r="G155" s="207"/>
      <c r="H155" s="210">
        <v>157.19999999999999</v>
      </c>
      <c r="I155" s="211"/>
      <c r="J155" s="207"/>
      <c r="K155" s="207"/>
      <c r="L155" s="212"/>
      <c r="M155" s="213"/>
      <c r="N155" s="214"/>
      <c r="O155" s="214"/>
      <c r="P155" s="214"/>
      <c r="Q155" s="214"/>
      <c r="R155" s="214"/>
      <c r="S155" s="214"/>
      <c r="T155" s="215"/>
      <c r="AT155" s="216" t="s">
        <v>145</v>
      </c>
      <c r="AU155" s="216" t="s">
        <v>89</v>
      </c>
      <c r="AV155" s="13" t="s">
        <v>89</v>
      </c>
      <c r="AW155" s="13" t="s">
        <v>34</v>
      </c>
      <c r="AX155" s="13" t="s">
        <v>80</v>
      </c>
      <c r="AY155" s="216" t="s">
        <v>132</v>
      </c>
    </row>
    <row r="156" spans="1:65" s="13" customFormat="1" x14ac:dyDescent="0.2">
      <c r="B156" s="206"/>
      <c r="C156" s="207"/>
      <c r="D156" s="204" t="s">
        <v>145</v>
      </c>
      <c r="E156" s="208" t="s">
        <v>1</v>
      </c>
      <c r="F156" s="209" t="s">
        <v>179</v>
      </c>
      <c r="G156" s="207"/>
      <c r="H156" s="210">
        <v>13.7</v>
      </c>
      <c r="I156" s="211"/>
      <c r="J156" s="207"/>
      <c r="K156" s="207"/>
      <c r="L156" s="212"/>
      <c r="M156" s="213"/>
      <c r="N156" s="214"/>
      <c r="O156" s="214"/>
      <c r="P156" s="214"/>
      <c r="Q156" s="214"/>
      <c r="R156" s="214"/>
      <c r="S156" s="214"/>
      <c r="T156" s="215"/>
      <c r="AT156" s="216" t="s">
        <v>145</v>
      </c>
      <c r="AU156" s="216" t="s">
        <v>89</v>
      </c>
      <c r="AV156" s="13" t="s">
        <v>89</v>
      </c>
      <c r="AW156" s="13" t="s">
        <v>34</v>
      </c>
      <c r="AX156" s="13" t="s">
        <v>80</v>
      </c>
      <c r="AY156" s="216" t="s">
        <v>132</v>
      </c>
    </row>
    <row r="157" spans="1:65" s="13" customFormat="1" x14ac:dyDescent="0.2">
      <c r="B157" s="206"/>
      <c r="C157" s="207"/>
      <c r="D157" s="204" t="s">
        <v>145</v>
      </c>
      <c r="E157" s="208" t="s">
        <v>1</v>
      </c>
      <c r="F157" s="209" t="s">
        <v>180</v>
      </c>
      <c r="G157" s="207"/>
      <c r="H157" s="210">
        <v>17.2</v>
      </c>
      <c r="I157" s="211"/>
      <c r="J157" s="207"/>
      <c r="K157" s="207"/>
      <c r="L157" s="212"/>
      <c r="M157" s="213"/>
      <c r="N157" s="214"/>
      <c r="O157" s="214"/>
      <c r="P157" s="214"/>
      <c r="Q157" s="214"/>
      <c r="R157" s="214"/>
      <c r="S157" s="214"/>
      <c r="T157" s="215"/>
      <c r="AT157" s="216" t="s">
        <v>145</v>
      </c>
      <c r="AU157" s="216" t="s">
        <v>89</v>
      </c>
      <c r="AV157" s="13" t="s">
        <v>89</v>
      </c>
      <c r="AW157" s="13" t="s">
        <v>34</v>
      </c>
      <c r="AX157" s="13" t="s">
        <v>80</v>
      </c>
      <c r="AY157" s="216" t="s">
        <v>132</v>
      </c>
    </row>
    <row r="158" spans="1:65" s="13" customFormat="1" x14ac:dyDescent="0.2">
      <c r="B158" s="206"/>
      <c r="C158" s="207"/>
      <c r="D158" s="204" t="s">
        <v>145</v>
      </c>
      <c r="E158" s="208" t="s">
        <v>1</v>
      </c>
      <c r="F158" s="209" t="s">
        <v>181</v>
      </c>
      <c r="G158" s="207"/>
      <c r="H158" s="210">
        <v>36.9</v>
      </c>
      <c r="I158" s="211"/>
      <c r="J158" s="207"/>
      <c r="K158" s="207"/>
      <c r="L158" s="212"/>
      <c r="M158" s="213"/>
      <c r="N158" s="214"/>
      <c r="O158" s="214"/>
      <c r="P158" s="214"/>
      <c r="Q158" s="214"/>
      <c r="R158" s="214"/>
      <c r="S158" s="214"/>
      <c r="T158" s="215"/>
      <c r="AT158" s="216" t="s">
        <v>145</v>
      </c>
      <c r="AU158" s="216" t="s">
        <v>89</v>
      </c>
      <c r="AV158" s="13" t="s">
        <v>89</v>
      </c>
      <c r="AW158" s="13" t="s">
        <v>34</v>
      </c>
      <c r="AX158" s="13" t="s">
        <v>80</v>
      </c>
      <c r="AY158" s="216" t="s">
        <v>132</v>
      </c>
    </row>
    <row r="159" spans="1:65" s="13" customFormat="1" x14ac:dyDescent="0.2">
      <c r="B159" s="206"/>
      <c r="C159" s="207"/>
      <c r="D159" s="204" t="s">
        <v>145</v>
      </c>
      <c r="E159" s="208" t="s">
        <v>1</v>
      </c>
      <c r="F159" s="209" t="s">
        <v>182</v>
      </c>
      <c r="G159" s="207"/>
      <c r="H159" s="210">
        <v>81.7</v>
      </c>
      <c r="I159" s="211"/>
      <c r="J159" s="207"/>
      <c r="K159" s="207"/>
      <c r="L159" s="212"/>
      <c r="M159" s="213"/>
      <c r="N159" s="214"/>
      <c r="O159" s="214"/>
      <c r="P159" s="214"/>
      <c r="Q159" s="214"/>
      <c r="R159" s="214"/>
      <c r="S159" s="214"/>
      <c r="T159" s="215"/>
      <c r="AT159" s="216" t="s">
        <v>145</v>
      </c>
      <c r="AU159" s="216" t="s">
        <v>89</v>
      </c>
      <c r="AV159" s="13" t="s">
        <v>89</v>
      </c>
      <c r="AW159" s="13" t="s">
        <v>34</v>
      </c>
      <c r="AX159" s="13" t="s">
        <v>80</v>
      </c>
      <c r="AY159" s="216" t="s">
        <v>132</v>
      </c>
    </row>
    <row r="160" spans="1:65" s="13" customFormat="1" x14ac:dyDescent="0.2">
      <c r="B160" s="206"/>
      <c r="C160" s="207"/>
      <c r="D160" s="204" t="s">
        <v>145</v>
      </c>
      <c r="E160" s="208" t="s">
        <v>1</v>
      </c>
      <c r="F160" s="209" t="s">
        <v>183</v>
      </c>
      <c r="G160" s="207"/>
      <c r="H160" s="210">
        <v>100.97</v>
      </c>
      <c r="I160" s="211"/>
      <c r="J160" s="207"/>
      <c r="K160" s="207"/>
      <c r="L160" s="212"/>
      <c r="M160" s="213"/>
      <c r="N160" s="214"/>
      <c r="O160" s="214"/>
      <c r="P160" s="214"/>
      <c r="Q160" s="214"/>
      <c r="R160" s="214"/>
      <c r="S160" s="214"/>
      <c r="T160" s="215"/>
      <c r="AT160" s="216" t="s">
        <v>145</v>
      </c>
      <c r="AU160" s="216" t="s">
        <v>89</v>
      </c>
      <c r="AV160" s="13" t="s">
        <v>89</v>
      </c>
      <c r="AW160" s="13" t="s">
        <v>34</v>
      </c>
      <c r="AX160" s="13" t="s">
        <v>80</v>
      </c>
      <c r="AY160" s="216" t="s">
        <v>132</v>
      </c>
    </row>
    <row r="161" spans="1:65" s="13" customFormat="1" x14ac:dyDescent="0.2">
      <c r="B161" s="206"/>
      <c r="C161" s="207"/>
      <c r="D161" s="204" t="s">
        <v>145</v>
      </c>
      <c r="E161" s="208" t="s">
        <v>1</v>
      </c>
      <c r="F161" s="209" t="s">
        <v>184</v>
      </c>
      <c r="G161" s="207"/>
      <c r="H161" s="210">
        <v>99.17</v>
      </c>
      <c r="I161" s="211"/>
      <c r="J161" s="207"/>
      <c r="K161" s="207"/>
      <c r="L161" s="212"/>
      <c r="M161" s="213"/>
      <c r="N161" s="214"/>
      <c r="O161" s="214"/>
      <c r="P161" s="214"/>
      <c r="Q161" s="214"/>
      <c r="R161" s="214"/>
      <c r="S161" s="214"/>
      <c r="T161" s="215"/>
      <c r="AT161" s="216" t="s">
        <v>145</v>
      </c>
      <c r="AU161" s="216" t="s">
        <v>89</v>
      </c>
      <c r="AV161" s="13" t="s">
        <v>89</v>
      </c>
      <c r="AW161" s="13" t="s">
        <v>34</v>
      </c>
      <c r="AX161" s="13" t="s">
        <v>80</v>
      </c>
      <c r="AY161" s="216" t="s">
        <v>132</v>
      </c>
    </row>
    <row r="162" spans="1:65" s="13" customFormat="1" x14ac:dyDescent="0.2">
      <c r="B162" s="206"/>
      <c r="C162" s="207"/>
      <c r="D162" s="204" t="s">
        <v>145</v>
      </c>
      <c r="E162" s="208" t="s">
        <v>1</v>
      </c>
      <c r="F162" s="209" t="s">
        <v>185</v>
      </c>
      <c r="G162" s="207"/>
      <c r="H162" s="210">
        <v>52.2</v>
      </c>
      <c r="I162" s="211"/>
      <c r="J162" s="207"/>
      <c r="K162" s="207"/>
      <c r="L162" s="212"/>
      <c r="M162" s="213"/>
      <c r="N162" s="214"/>
      <c r="O162" s="214"/>
      <c r="P162" s="214"/>
      <c r="Q162" s="214"/>
      <c r="R162" s="214"/>
      <c r="S162" s="214"/>
      <c r="T162" s="215"/>
      <c r="AT162" s="216" t="s">
        <v>145</v>
      </c>
      <c r="AU162" s="216" t="s">
        <v>89</v>
      </c>
      <c r="AV162" s="13" t="s">
        <v>89</v>
      </c>
      <c r="AW162" s="13" t="s">
        <v>34</v>
      </c>
      <c r="AX162" s="13" t="s">
        <v>80</v>
      </c>
      <c r="AY162" s="216" t="s">
        <v>132</v>
      </c>
    </row>
    <row r="163" spans="1:65" s="14" customFormat="1" x14ac:dyDescent="0.2">
      <c r="B163" s="217"/>
      <c r="C163" s="218"/>
      <c r="D163" s="204" t="s">
        <v>145</v>
      </c>
      <c r="E163" s="219" t="s">
        <v>1</v>
      </c>
      <c r="F163" s="220" t="s">
        <v>147</v>
      </c>
      <c r="G163" s="218"/>
      <c r="H163" s="221">
        <v>559.04</v>
      </c>
      <c r="I163" s="222"/>
      <c r="J163" s="218"/>
      <c r="K163" s="218"/>
      <c r="L163" s="223"/>
      <c r="M163" s="224"/>
      <c r="N163" s="225"/>
      <c r="O163" s="225"/>
      <c r="P163" s="225"/>
      <c r="Q163" s="225"/>
      <c r="R163" s="225"/>
      <c r="S163" s="225"/>
      <c r="T163" s="226"/>
      <c r="AT163" s="227" t="s">
        <v>145</v>
      </c>
      <c r="AU163" s="227" t="s">
        <v>89</v>
      </c>
      <c r="AV163" s="14" t="s">
        <v>139</v>
      </c>
      <c r="AW163" s="14" t="s">
        <v>34</v>
      </c>
      <c r="AX163" s="14" t="s">
        <v>85</v>
      </c>
      <c r="AY163" s="227" t="s">
        <v>132</v>
      </c>
    </row>
    <row r="164" spans="1:65" s="2" customFormat="1" ht="24.15" customHeight="1" x14ac:dyDescent="0.2">
      <c r="A164" s="34"/>
      <c r="B164" s="35"/>
      <c r="C164" s="186" t="s">
        <v>186</v>
      </c>
      <c r="D164" s="186" t="s">
        <v>134</v>
      </c>
      <c r="E164" s="187" t="s">
        <v>187</v>
      </c>
      <c r="F164" s="188" t="s">
        <v>188</v>
      </c>
      <c r="G164" s="189" t="s">
        <v>174</v>
      </c>
      <c r="H164" s="190">
        <v>4716.2</v>
      </c>
      <c r="I164" s="191"/>
      <c r="J164" s="192">
        <f>ROUND(I164*H164,2)</f>
        <v>0</v>
      </c>
      <c r="K164" s="188" t="s">
        <v>138</v>
      </c>
      <c r="L164" s="39"/>
      <c r="M164" s="193" t="s">
        <v>1</v>
      </c>
      <c r="N164" s="194" t="s">
        <v>45</v>
      </c>
      <c r="O164" s="71"/>
      <c r="P164" s="195">
        <f>O164*H164</f>
        <v>0</v>
      </c>
      <c r="Q164" s="195">
        <v>0</v>
      </c>
      <c r="R164" s="195">
        <f>Q164*H164</f>
        <v>0</v>
      </c>
      <c r="S164" s="195">
        <v>0</v>
      </c>
      <c r="T164" s="196">
        <f>S164*H164</f>
        <v>0</v>
      </c>
      <c r="U164" s="34"/>
      <c r="V164" s="34"/>
      <c r="W164" s="34"/>
      <c r="X164" s="34"/>
      <c r="Y164" s="34"/>
      <c r="Z164" s="34"/>
      <c r="AA164" s="34"/>
      <c r="AB164" s="34"/>
      <c r="AC164" s="34"/>
      <c r="AD164" s="34"/>
      <c r="AE164" s="34"/>
      <c r="AR164" s="197" t="s">
        <v>139</v>
      </c>
      <c r="AT164" s="197" t="s">
        <v>134</v>
      </c>
      <c r="AU164" s="197" t="s">
        <v>89</v>
      </c>
      <c r="AY164" s="17" t="s">
        <v>132</v>
      </c>
      <c r="BE164" s="198">
        <f>IF(N164="základní",J164,0)</f>
        <v>0</v>
      </c>
      <c r="BF164" s="198">
        <f>IF(N164="snížená",J164,0)</f>
        <v>0</v>
      </c>
      <c r="BG164" s="198">
        <f>IF(N164="zákl. přenesená",J164,0)</f>
        <v>0</v>
      </c>
      <c r="BH164" s="198">
        <f>IF(N164="sníž. přenesená",J164,0)</f>
        <v>0</v>
      </c>
      <c r="BI164" s="198">
        <f>IF(N164="nulová",J164,0)</f>
        <v>0</v>
      </c>
      <c r="BJ164" s="17" t="s">
        <v>85</v>
      </c>
      <c r="BK164" s="198">
        <f>ROUND(I164*H164,2)</f>
        <v>0</v>
      </c>
      <c r="BL164" s="17" t="s">
        <v>139</v>
      </c>
      <c r="BM164" s="197" t="s">
        <v>189</v>
      </c>
    </row>
    <row r="165" spans="1:65" s="2" customFormat="1" x14ac:dyDescent="0.2">
      <c r="A165" s="34"/>
      <c r="B165" s="35"/>
      <c r="C165" s="36"/>
      <c r="D165" s="199" t="s">
        <v>141</v>
      </c>
      <c r="E165" s="36"/>
      <c r="F165" s="200" t="s">
        <v>190</v>
      </c>
      <c r="G165" s="36"/>
      <c r="H165" s="36"/>
      <c r="I165" s="201"/>
      <c r="J165" s="36"/>
      <c r="K165" s="36"/>
      <c r="L165" s="39"/>
      <c r="M165" s="202"/>
      <c r="N165" s="203"/>
      <c r="O165" s="71"/>
      <c r="P165" s="71"/>
      <c r="Q165" s="71"/>
      <c r="R165" s="71"/>
      <c r="S165" s="71"/>
      <c r="T165" s="72"/>
      <c r="U165" s="34"/>
      <c r="V165" s="34"/>
      <c r="W165" s="34"/>
      <c r="X165" s="34"/>
      <c r="Y165" s="34"/>
      <c r="Z165" s="34"/>
      <c r="AA165" s="34"/>
      <c r="AB165" s="34"/>
      <c r="AC165" s="34"/>
      <c r="AD165" s="34"/>
      <c r="AE165" s="34"/>
      <c r="AT165" s="17" t="s">
        <v>141</v>
      </c>
      <c r="AU165" s="17" t="s">
        <v>89</v>
      </c>
    </row>
    <row r="166" spans="1:65" s="2" customFormat="1" ht="115.2" x14ac:dyDescent="0.2">
      <c r="A166" s="34"/>
      <c r="B166" s="35"/>
      <c r="C166" s="36"/>
      <c r="D166" s="204" t="s">
        <v>143</v>
      </c>
      <c r="E166" s="36"/>
      <c r="F166" s="205" t="s">
        <v>191</v>
      </c>
      <c r="G166" s="36"/>
      <c r="H166" s="36"/>
      <c r="I166" s="201"/>
      <c r="J166" s="36"/>
      <c r="K166" s="36"/>
      <c r="L166" s="39"/>
      <c r="M166" s="202"/>
      <c r="N166" s="203"/>
      <c r="O166" s="71"/>
      <c r="P166" s="71"/>
      <c r="Q166" s="71"/>
      <c r="R166" s="71"/>
      <c r="S166" s="71"/>
      <c r="T166" s="72"/>
      <c r="U166" s="34"/>
      <c r="V166" s="34"/>
      <c r="W166" s="34"/>
      <c r="X166" s="34"/>
      <c r="Y166" s="34"/>
      <c r="Z166" s="34"/>
      <c r="AA166" s="34"/>
      <c r="AB166" s="34"/>
      <c r="AC166" s="34"/>
      <c r="AD166" s="34"/>
      <c r="AE166" s="34"/>
      <c r="AT166" s="17" t="s">
        <v>143</v>
      </c>
      <c r="AU166" s="17" t="s">
        <v>89</v>
      </c>
    </row>
    <row r="167" spans="1:65" s="13" customFormat="1" x14ac:dyDescent="0.2">
      <c r="B167" s="206"/>
      <c r="C167" s="207"/>
      <c r="D167" s="204" t="s">
        <v>145</v>
      </c>
      <c r="E167" s="208" t="s">
        <v>1</v>
      </c>
      <c r="F167" s="209" t="s">
        <v>192</v>
      </c>
      <c r="G167" s="207"/>
      <c r="H167" s="210">
        <v>750</v>
      </c>
      <c r="I167" s="211"/>
      <c r="J167" s="207"/>
      <c r="K167" s="207"/>
      <c r="L167" s="212"/>
      <c r="M167" s="213"/>
      <c r="N167" s="214"/>
      <c r="O167" s="214"/>
      <c r="P167" s="214"/>
      <c r="Q167" s="214"/>
      <c r="R167" s="214"/>
      <c r="S167" s="214"/>
      <c r="T167" s="215"/>
      <c r="AT167" s="216" t="s">
        <v>145</v>
      </c>
      <c r="AU167" s="216" t="s">
        <v>89</v>
      </c>
      <c r="AV167" s="13" t="s">
        <v>89</v>
      </c>
      <c r="AW167" s="13" t="s">
        <v>34</v>
      </c>
      <c r="AX167" s="13" t="s">
        <v>80</v>
      </c>
      <c r="AY167" s="216" t="s">
        <v>132</v>
      </c>
    </row>
    <row r="168" spans="1:65" s="13" customFormat="1" x14ac:dyDescent="0.2">
      <c r="B168" s="206"/>
      <c r="C168" s="207"/>
      <c r="D168" s="204" t="s">
        <v>145</v>
      </c>
      <c r="E168" s="208" t="s">
        <v>1</v>
      </c>
      <c r="F168" s="209" t="s">
        <v>193</v>
      </c>
      <c r="G168" s="207"/>
      <c r="H168" s="210">
        <v>802.6</v>
      </c>
      <c r="I168" s="211"/>
      <c r="J168" s="207"/>
      <c r="K168" s="207"/>
      <c r="L168" s="212"/>
      <c r="M168" s="213"/>
      <c r="N168" s="214"/>
      <c r="O168" s="214"/>
      <c r="P168" s="214"/>
      <c r="Q168" s="214"/>
      <c r="R168" s="214"/>
      <c r="S168" s="214"/>
      <c r="T168" s="215"/>
      <c r="AT168" s="216" t="s">
        <v>145</v>
      </c>
      <c r="AU168" s="216" t="s">
        <v>89</v>
      </c>
      <c r="AV168" s="13" t="s">
        <v>89</v>
      </c>
      <c r="AW168" s="13" t="s">
        <v>34</v>
      </c>
      <c r="AX168" s="13" t="s">
        <v>80</v>
      </c>
      <c r="AY168" s="216" t="s">
        <v>132</v>
      </c>
    </row>
    <row r="169" spans="1:65" s="13" customFormat="1" x14ac:dyDescent="0.2">
      <c r="B169" s="206"/>
      <c r="C169" s="207"/>
      <c r="D169" s="204" t="s">
        <v>145</v>
      </c>
      <c r="E169" s="208" t="s">
        <v>1</v>
      </c>
      <c r="F169" s="209" t="s">
        <v>194</v>
      </c>
      <c r="G169" s="207"/>
      <c r="H169" s="210">
        <v>699</v>
      </c>
      <c r="I169" s="211"/>
      <c r="J169" s="207"/>
      <c r="K169" s="207"/>
      <c r="L169" s="212"/>
      <c r="M169" s="213"/>
      <c r="N169" s="214"/>
      <c r="O169" s="214"/>
      <c r="P169" s="214"/>
      <c r="Q169" s="214"/>
      <c r="R169" s="214"/>
      <c r="S169" s="214"/>
      <c r="T169" s="215"/>
      <c r="AT169" s="216" t="s">
        <v>145</v>
      </c>
      <c r="AU169" s="216" t="s">
        <v>89</v>
      </c>
      <c r="AV169" s="13" t="s">
        <v>89</v>
      </c>
      <c r="AW169" s="13" t="s">
        <v>34</v>
      </c>
      <c r="AX169" s="13" t="s">
        <v>80</v>
      </c>
      <c r="AY169" s="216" t="s">
        <v>132</v>
      </c>
    </row>
    <row r="170" spans="1:65" s="13" customFormat="1" x14ac:dyDescent="0.2">
      <c r="B170" s="206"/>
      <c r="C170" s="207"/>
      <c r="D170" s="204" t="s">
        <v>145</v>
      </c>
      <c r="E170" s="208" t="s">
        <v>1</v>
      </c>
      <c r="F170" s="209" t="s">
        <v>195</v>
      </c>
      <c r="G170" s="207"/>
      <c r="H170" s="210">
        <v>643.20000000000005</v>
      </c>
      <c r="I170" s="211"/>
      <c r="J170" s="207"/>
      <c r="K170" s="207"/>
      <c r="L170" s="212"/>
      <c r="M170" s="213"/>
      <c r="N170" s="214"/>
      <c r="O170" s="214"/>
      <c r="P170" s="214"/>
      <c r="Q170" s="214"/>
      <c r="R170" s="214"/>
      <c r="S170" s="214"/>
      <c r="T170" s="215"/>
      <c r="AT170" s="216" t="s">
        <v>145</v>
      </c>
      <c r="AU170" s="216" t="s">
        <v>89</v>
      </c>
      <c r="AV170" s="13" t="s">
        <v>89</v>
      </c>
      <c r="AW170" s="13" t="s">
        <v>34</v>
      </c>
      <c r="AX170" s="13" t="s">
        <v>80</v>
      </c>
      <c r="AY170" s="216" t="s">
        <v>132</v>
      </c>
    </row>
    <row r="171" spans="1:65" s="13" customFormat="1" x14ac:dyDescent="0.2">
      <c r="B171" s="206"/>
      <c r="C171" s="207"/>
      <c r="D171" s="204" t="s">
        <v>145</v>
      </c>
      <c r="E171" s="208" t="s">
        <v>1</v>
      </c>
      <c r="F171" s="209" t="s">
        <v>196</v>
      </c>
      <c r="G171" s="207"/>
      <c r="H171" s="210">
        <v>541.6</v>
      </c>
      <c r="I171" s="211"/>
      <c r="J171" s="207"/>
      <c r="K171" s="207"/>
      <c r="L171" s="212"/>
      <c r="M171" s="213"/>
      <c r="N171" s="214"/>
      <c r="O171" s="214"/>
      <c r="P171" s="214"/>
      <c r="Q171" s="214"/>
      <c r="R171" s="214"/>
      <c r="S171" s="214"/>
      <c r="T171" s="215"/>
      <c r="AT171" s="216" t="s">
        <v>145</v>
      </c>
      <c r="AU171" s="216" t="s">
        <v>89</v>
      </c>
      <c r="AV171" s="13" t="s">
        <v>89</v>
      </c>
      <c r="AW171" s="13" t="s">
        <v>34</v>
      </c>
      <c r="AX171" s="13" t="s">
        <v>80</v>
      </c>
      <c r="AY171" s="216" t="s">
        <v>132</v>
      </c>
    </row>
    <row r="172" spans="1:65" s="13" customFormat="1" x14ac:dyDescent="0.2">
      <c r="B172" s="206"/>
      <c r="C172" s="207"/>
      <c r="D172" s="204" t="s">
        <v>145</v>
      </c>
      <c r="E172" s="208" t="s">
        <v>1</v>
      </c>
      <c r="F172" s="209" t="s">
        <v>197</v>
      </c>
      <c r="G172" s="207"/>
      <c r="H172" s="210">
        <v>463</v>
      </c>
      <c r="I172" s="211"/>
      <c r="J172" s="207"/>
      <c r="K172" s="207"/>
      <c r="L172" s="212"/>
      <c r="M172" s="213"/>
      <c r="N172" s="214"/>
      <c r="O172" s="214"/>
      <c r="P172" s="214"/>
      <c r="Q172" s="214"/>
      <c r="R172" s="214"/>
      <c r="S172" s="214"/>
      <c r="T172" s="215"/>
      <c r="AT172" s="216" t="s">
        <v>145</v>
      </c>
      <c r="AU172" s="216" t="s">
        <v>89</v>
      </c>
      <c r="AV172" s="13" t="s">
        <v>89</v>
      </c>
      <c r="AW172" s="13" t="s">
        <v>34</v>
      </c>
      <c r="AX172" s="13" t="s">
        <v>80</v>
      </c>
      <c r="AY172" s="216" t="s">
        <v>132</v>
      </c>
    </row>
    <row r="173" spans="1:65" s="13" customFormat="1" x14ac:dyDescent="0.2">
      <c r="B173" s="206"/>
      <c r="C173" s="207"/>
      <c r="D173" s="204" t="s">
        <v>145</v>
      </c>
      <c r="E173" s="208" t="s">
        <v>1</v>
      </c>
      <c r="F173" s="209" t="s">
        <v>198</v>
      </c>
      <c r="G173" s="207"/>
      <c r="H173" s="210">
        <v>390.8</v>
      </c>
      <c r="I173" s="211"/>
      <c r="J173" s="207"/>
      <c r="K173" s="207"/>
      <c r="L173" s="212"/>
      <c r="M173" s="213"/>
      <c r="N173" s="214"/>
      <c r="O173" s="214"/>
      <c r="P173" s="214"/>
      <c r="Q173" s="214"/>
      <c r="R173" s="214"/>
      <c r="S173" s="214"/>
      <c r="T173" s="215"/>
      <c r="AT173" s="216" t="s">
        <v>145</v>
      </c>
      <c r="AU173" s="216" t="s">
        <v>89</v>
      </c>
      <c r="AV173" s="13" t="s">
        <v>89</v>
      </c>
      <c r="AW173" s="13" t="s">
        <v>34</v>
      </c>
      <c r="AX173" s="13" t="s">
        <v>80</v>
      </c>
      <c r="AY173" s="216" t="s">
        <v>132</v>
      </c>
    </row>
    <row r="174" spans="1:65" s="13" customFormat="1" x14ac:dyDescent="0.2">
      <c r="B174" s="206"/>
      <c r="C174" s="207"/>
      <c r="D174" s="204" t="s">
        <v>145</v>
      </c>
      <c r="E174" s="208" t="s">
        <v>1</v>
      </c>
      <c r="F174" s="209" t="s">
        <v>199</v>
      </c>
      <c r="G174" s="207"/>
      <c r="H174" s="210">
        <v>336.2</v>
      </c>
      <c r="I174" s="211"/>
      <c r="J174" s="207"/>
      <c r="K174" s="207"/>
      <c r="L174" s="212"/>
      <c r="M174" s="213"/>
      <c r="N174" s="214"/>
      <c r="O174" s="214"/>
      <c r="P174" s="214"/>
      <c r="Q174" s="214"/>
      <c r="R174" s="214"/>
      <c r="S174" s="214"/>
      <c r="T174" s="215"/>
      <c r="AT174" s="216" t="s">
        <v>145</v>
      </c>
      <c r="AU174" s="216" t="s">
        <v>89</v>
      </c>
      <c r="AV174" s="13" t="s">
        <v>89</v>
      </c>
      <c r="AW174" s="13" t="s">
        <v>34</v>
      </c>
      <c r="AX174" s="13" t="s">
        <v>80</v>
      </c>
      <c r="AY174" s="216" t="s">
        <v>132</v>
      </c>
    </row>
    <row r="175" spans="1:65" s="13" customFormat="1" x14ac:dyDescent="0.2">
      <c r="B175" s="206"/>
      <c r="C175" s="207"/>
      <c r="D175" s="204" t="s">
        <v>145</v>
      </c>
      <c r="E175" s="208" t="s">
        <v>1</v>
      </c>
      <c r="F175" s="209" t="s">
        <v>200</v>
      </c>
      <c r="G175" s="207"/>
      <c r="H175" s="210">
        <v>89.8</v>
      </c>
      <c r="I175" s="211"/>
      <c r="J175" s="207"/>
      <c r="K175" s="207"/>
      <c r="L175" s="212"/>
      <c r="M175" s="213"/>
      <c r="N175" s="214"/>
      <c r="O175" s="214"/>
      <c r="P175" s="214"/>
      <c r="Q175" s="214"/>
      <c r="R175" s="214"/>
      <c r="S175" s="214"/>
      <c r="T175" s="215"/>
      <c r="AT175" s="216" t="s">
        <v>145</v>
      </c>
      <c r="AU175" s="216" t="s">
        <v>89</v>
      </c>
      <c r="AV175" s="13" t="s">
        <v>89</v>
      </c>
      <c r="AW175" s="13" t="s">
        <v>34</v>
      </c>
      <c r="AX175" s="13" t="s">
        <v>80</v>
      </c>
      <c r="AY175" s="216" t="s">
        <v>132</v>
      </c>
    </row>
    <row r="176" spans="1:65" s="14" customFormat="1" x14ac:dyDescent="0.2">
      <c r="B176" s="217"/>
      <c r="C176" s="218"/>
      <c r="D176" s="204" t="s">
        <v>145</v>
      </c>
      <c r="E176" s="219" t="s">
        <v>1</v>
      </c>
      <c r="F176" s="220" t="s">
        <v>147</v>
      </c>
      <c r="G176" s="218"/>
      <c r="H176" s="221">
        <v>4716.2</v>
      </c>
      <c r="I176" s="222"/>
      <c r="J176" s="218"/>
      <c r="K176" s="218"/>
      <c r="L176" s="223"/>
      <c r="M176" s="224"/>
      <c r="N176" s="225"/>
      <c r="O176" s="225"/>
      <c r="P176" s="225"/>
      <c r="Q176" s="225"/>
      <c r="R176" s="225"/>
      <c r="S176" s="225"/>
      <c r="T176" s="226"/>
      <c r="AT176" s="227" t="s">
        <v>145</v>
      </c>
      <c r="AU176" s="227" t="s">
        <v>89</v>
      </c>
      <c r="AV176" s="14" t="s">
        <v>139</v>
      </c>
      <c r="AW176" s="14" t="s">
        <v>34</v>
      </c>
      <c r="AX176" s="14" t="s">
        <v>85</v>
      </c>
      <c r="AY176" s="227" t="s">
        <v>132</v>
      </c>
    </row>
    <row r="177" spans="1:65" s="2" customFormat="1" ht="33" customHeight="1" x14ac:dyDescent="0.2">
      <c r="A177" s="34"/>
      <c r="B177" s="35"/>
      <c r="C177" s="186" t="s">
        <v>201</v>
      </c>
      <c r="D177" s="186" t="s">
        <v>134</v>
      </c>
      <c r="E177" s="187" t="s">
        <v>202</v>
      </c>
      <c r="F177" s="188" t="s">
        <v>203</v>
      </c>
      <c r="G177" s="189" t="s">
        <v>174</v>
      </c>
      <c r="H177" s="190">
        <v>94.1</v>
      </c>
      <c r="I177" s="191"/>
      <c r="J177" s="192">
        <f>ROUND(I177*H177,2)</f>
        <v>0</v>
      </c>
      <c r="K177" s="188" t="s">
        <v>138</v>
      </c>
      <c r="L177" s="39"/>
      <c r="M177" s="193" t="s">
        <v>1</v>
      </c>
      <c r="N177" s="194" t="s">
        <v>45</v>
      </c>
      <c r="O177" s="71"/>
      <c r="P177" s="195">
        <f>O177*H177</f>
        <v>0</v>
      </c>
      <c r="Q177" s="195">
        <v>0</v>
      </c>
      <c r="R177" s="195">
        <f>Q177*H177</f>
        <v>0</v>
      </c>
      <c r="S177" s="195">
        <v>0</v>
      </c>
      <c r="T177" s="196">
        <f>S177*H177</f>
        <v>0</v>
      </c>
      <c r="U177" s="34"/>
      <c r="V177" s="34"/>
      <c r="W177" s="34"/>
      <c r="X177" s="34"/>
      <c r="Y177" s="34"/>
      <c r="Z177" s="34"/>
      <c r="AA177" s="34"/>
      <c r="AB177" s="34"/>
      <c r="AC177" s="34"/>
      <c r="AD177" s="34"/>
      <c r="AE177" s="34"/>
      <c r="AR177" s="197" t="s">
        <v>139</v>
      </c>
      <c r="AT177" s="197" t="s">
        <v>134</v>
      </c>
      <c r="AU177" s="197" t="s">
        <v>89</v>
      </c>
      <c r="AY177" s="17" t="s">
        <v>132</v>
      </c>
      <c r="BE177" s="198">
        <f>IF(N177="základní",J177,0)</f>
        <v>0</v>
      </c>
      <c r="BF177" s="198">
        <f>IF(N177="snížená",J177,0)</f>
        <v>0</v>
      </c>
      <c r="BG177" s="198">
        <f>IF(N177="zákl. přenesená",J177,0)</f>
        <v>0</v>
      </c>
      <c r="BH177" s="198">
        <f>IF(N177="sníž. přenesená",J177,0)</f>
        <v>0</v>
      </c>
      <c r="BI177" s="198">
        <f>IF(N177="nulová",J177,0)</f>
        <v>0</v>
      </c>
      <c r="BJ177" s="17" t="s">
        <v>85</v>
      </c>
      <c r="BK177" s="198">
        <f>ROUND(I177*H177,2)</f>
        <v>0</v>
      </c>
      <c r="BL177" s="17" t="s">
        <v>139</v>
      </c>
      <c r="BM177" s="197" t="s">
        <v>204</v>
      </c>
    </row>
    <row r="178" spans="1:65" s="2" customFormat="1" x14ac:dyDescent="0.2">
      <c r="A178" s="34"/>
      <c r="B178" s="35"/>
      <c r="C178" s="36"/>
      <c r="D178" s="199" t="s">
        <v>141</v>
      </c>
      <c r="E178" s="36"/>
      <c r="F178" s="200" t="s">
        <v>205</v>
      </c>
      <c r="G178" s="36"/>
      <c r="H178" s="36"/>
      <c r="I178" s="201"/>
      <c r="J178" s="36"/>
      <c r="K178" s="36"/>
      <c r="L178" s="39"/>
      <c r="M178" s="202"/>
      <c r="N178" s="203"/>
      <c r="O178" s="71"/>
      <c r="P178" s="71"/>
      <c r="Q178" s="71"/>
      <c r="R178" s="71"/>
      <c r="S178" s="71"/>
      <c r="T178" s="72"/>
      <c r="U178" s="34"/>
      <c r="V178" s="34"/>
      <c r="W178" s="34"/>
      <c r="X178" s="34"/>
      <c r="Y178" s="34"/>
      <c r="Z178" s="34"/>
      <c r="AA178" s="34"/>
      <c r="AB178" s="34"/>
      <c r="AC178" s="34"/>
      <c r="AD178" s="34"/>
      <c r="AE178" s="34"/>
      <c r="AT178" s="17" t="s">
        <v>141</v>
      </c>
      <c r="AU178" s="17" t="s">
        <v>89</v>
      </c>
    </row>
    <row r="179" spans="1:65" s="2" customFormat="1" ht="288" x14ac:dyDescent="0.2">
      <c r="A179" s="34"/>
      <c r="B179" s="35"/>
      <c r="C179" s="36"/>
      <c r="D179" s="204" t="s">
        <v>143</v>
      </c>
      <c r="E179" s="36"/>
      <c r="F179" s="205" t="s">
        <v>206</v>
      </c>
      <c r="G179" s="36"/>
      <c r="H179" s="36"/>
      <c r="I179" s="201"/>
      <c r="J179" s="36"/>
      <c r="K179" s="36"/>
      <c r="L179" s="39"/>
      <c r="M179" s="202"/>
      <c r="N179" s="203"/>
      <c r="O179" s="71"/>
      <c r="P179" s="71"/>
      <c r="Q179" s="71"/>
      <c r="R179" s="71"/>
      <c r="S179" s="71"/>
      <c r="T179" s="72"/>
      <c r="U179" s="34"/>
      <c r="V179" s="34"/>
      <c r="W179" s="34"/>
      <c r="X179" s="34"/>
      <c r="Y179" s="34"/>
      <c r="Z179" s="34"/>
      <c r="AA179" s="34"/>
      <c r="AB179" s="34"/>
      <c r="AC179" s="34"/>
      <c r="AD179" s="34"/>
      <c r="AE179" s="34"/>
      <c r="AT179" s="17" t="s">
        <v>143</v>
      </c>
      <c r="AU179" s="17" t="s">
        <v>89</v>
      </c>
    </row>
    <row r="180" spans="1:65" s="15" customFormat="1" x14ac:dyDescent="0.2">
      <c r="B180" s="228"/>
      <c r="C180" s="229"/>
      <c r="D180" s="204" t="s">
        <v>145</v>
      </c>
      <c r="E180" s="230" t="s">
        <v>1</v>
      </c>
      <c r="F180" s="231" t="s">
        <v>207</v>
      </c>
      <c r="G180" s="229"/>
      <c r="H180" s="230" t="s">
        <v>1</v>
      </c>
      <c r="I180" s="232"/>
      <c r="J180" s="229"/>
      <c r="K180" s="229"/>
      <c r="L180" s="233"/>
      <c r="M180" s="234"/>
      <c r="N180" s="235"/>
      <c r="O180" s="235"/>
      <c r="P180" s="235"/>
      <c r="Q180" s="235"/>
      <c r="R180" s="235"/>
      <c r="S180" s="235"/>
      <c r="T180" s="236"/>
      <c r="AT180" s="237" t="s">
        <v>145</v>
      </c>
      <c r="AU180" s="237" t="s">
        <v>89</v>
      </c>
      <c r="AV180" s="15" t="s">
        <v>85</v>
      </c>
      <c r="AW180" s="15" t="s">
        <v>34</v>
      </c>
      <c r="AX180" s="15" t="s">
        <v>80</v>
      </c>
      <c r="AY180" s="237" t="s">
        <v>132</v>
      </c>
    </row>
    <row r="181" spans="1:65" s="13" customFormat="1" x14ac:dyDescent="0.2">
      <c r="B181" s="206"/>
      <c r="C181" s="207"/>
      <c r="D181" s="204" t="s">
        <v>145</v>
      </c>
      <c r="E181" s="208" t="s">
        <v>1</v>
      </c>
      <c r="F181" s="209" t="s">
        <v>208</v>
      </c>
      <c r="G181" s="207"/>
      <c r="H181" s="210">
        <v>40.64</v>
      </c>
      <c r="I181" s="211"/>
      <c r="J181" s="207"/>
      <c r="K181" s="207"/>
      <c r="L181" s="212"/>
      <c r="M181" s="213"/>
      <c r="N181" s="214"/>
      <c r="O181" s="214"/>
      <c r="P181" s="214"/>
      <c r="Q181" s="214"/>
      <c r="R181" s="214"/>
      <c r="S181" s="214"/>
      <c r="T181" s="215"/>
      <c r="AT181" s="216" t="s">
        <v>145</v>
      </c>
      <c r="AU181" s="216" t="s">
        <v>89</v>
      </c>
      <c r="AV181" s="13" t="s">
        <v>89</v>
      </c>
      <c r="AW181" s="13" t="s">
        <v>34</v>
      </c>
      <c r="AX181" s="13" t="s">
        <v>80</v>
      </c>
      <c r="AY181" s="216" t="s">
        <v>132</v>
      </c>
    </row>
    <row r="182" spans="1:65" s="13" customFormat="1" x14ac:dyDescent="0.2">
      <c r="B182" s="206"/>
      <c r="C182" s="207"/>
      <c r="D182" s="204" t="s">
        <v>145</v>
      </c>
      <c r="E182" s="208" t="s">
        <v>1</v>
      </c>
      <c r="F182" s="209" t="s">
        <v>209</v>
      </c>
      <c r="G182" s="207"/>
      <c r="H182" s="210">
        <v>44.16</v>
      </c>
      <c r="I182" s="211"/>
      <c r="J182" s="207"/>
      <c r="K182" s="207"/>
      <c r="L182" s="212"/>
      <c r="M182" s="213"/>
      <c r="N182" s="214"/>
      <c r="O182" s="214"/>
      <c r="P182" s="214"/>
      <c r="Q182" s="214"/>
      <c r="R182" s="214"/>
      <c r="S182" s="214"/>
      <c r="T182" s="215"/>
      <c r="AT182" s="216" t="s">
        <v>145</v>
      </c>
      <c r="AU182" s="216" t="s">
        <v>89</v>
      </c>
      <c r="AV182" s="13" t="s">
        <v>89</v>
      </c>
      <c r="AW182" s="13" t="s">
        <v>34</v>
      </c>
      <c r="AX182" s="13" t="s">
        <v>80</v>
      </c>
      <c r="AY182" s="216" t="s">
        <v>132</v>
      </c>
    </row>
    <row r="183" spans="1:65" s="15" customFormat="1" x14ac:dyDescent="0.2">
      <c r="B183" s="228"/>
      <c r="C183" s="229"/>
      <c r="D183" s="204" t="s">
        <v>145</v>
      </c>
      <c r="E183" s="230" t="s">
        <v>1</v>
      </c>
      <c r="F183" s="231" t="s">
        <v>210</v>
      </c>
      <c r="G183" s="229"/>
      <c r="H183" s="230" t="s">
        <v>1</v>
      </c>
      <c r="I183" s="232"/>
      <c r="J183" s="229"/>
      <c r="K183" s="229"/>
      <c r="L183" s="233"/>
      <c r="M183" s="234"/>
      <c r="N183" s="235"/>
      <c r="O183" s="235"/>
      <c r="P183" s="235"/>
      <c r="Q183" s="235"/>
      <c r="R183" s="235"/>
      <c r="S183" s="235"/>
      <c r="T183" s="236"/>
      <c r="AT183" s="237" t="s">
        <v>145</v>
      </c>
      <c r="AU183" s="237" t="s">
        <v>89</v>
      </c>
      <c r="AV183" s="15" t="s">
        <v>85</v>
      </c>
      <c r="AW183" s="15" t="s">
        <v>34</v>
      </c>
      <c r="AX183" s="15" t="s">
        <v>80</v>
      </c>
      <c r="AY183" s="237" t="s">
        <v>132</v>
      </c>
    </row>
    <row r="184" spans="1:65" s="13" customFormat="1" x14ac:dyDescent="0.2">
      <c r="B184" s="206"/>
      <c r="C184" s="207"/>
      <c r="D184" s="204" t="s">
        <v>145</v>
      </c>
      <c r="E184" s="208" t="s">
        <v>1</v>
      </c>
      <c r="F184" s="209" t="s">
        <v>211</v>
      </c>
      <c r="G184" s="207"/>
      <c r="H184" s="210">
        <v>9.3000000000000007</v>
      </c>
      <c r="I184" s="211"/>
      <c r="J184" s="207"/>
      <c r="K184" s="207"/>
      <c r="L184" s="212"/>
      <c r="M184" s="213"/>
      <c r="N184" s="214"/>
      <c r="O184" s="214"/>
      <c r="P184" s="214"/>
      <c r="Q184" s="214"/>
      <c r="R184" s="214"/>
      <c r="S184" s="214"/>
      <c r="T184" s="215"/>
      <c r="AT184" s="216" t="s">
        <v>145</v>
      </c>
      <c r="AU184" s="216" t="s">
        <v>89</v>
      </c>
      <c r="AV184" s="13" t="s">
        <v>89</v>
      </c>
      <c r="AW184" s="13" t="s">
        <v>34</v>
      </c>
      <c r="AX184" s="13" t="s">
        <v>80</v>
      </c>
      <c r="AY184" s="216" t="s">
        <v>132</v>
      </c>
    </row>
    <row r="185" spans="1:65" s="14" customFormat="1" x14ac:dyDescent="0.2">
      <c r="B185" s="217"/>
      <c r="C185" s="218"/>
      <c r="D185" s="204" t="s">
        <v>145</v>
      </c>
      <c r="E185" s="219" t="s">
        <v>1</v>
      </c>
      <c r="F185" s="220" t="s">
        <v>147</v>
      </c>
      <c r="G185" s="218"/>
      <c r="H185" s="221">
        <v>94.1</v>
      </c>
      <c r="I185" s="222"/>
      <c r="J185" s="218"/>
      <c r="K185" s="218"/>
      <c r="L185" s="223"/>
      <c r="M185" s="224"/>
      <c r="N185" s="225"/>
      <c r="O185" s="225"/>
      <c r="P185" s="225"/>
      <c r="Q185" s="225"/>
      <c r="R185" s="225"/>
      <c r="S185" s="225"/>
      <c r="T185" s="226"/>
      <c r="AT185" s="227" t="s">
        <v>145</v>
      </c>
      <c r="AU185" s="227" t="s">
        <v>89</v>
      </c>
      <c r="AV185" s="14" t="s">
        <v>139</v>
      </c>
      <c r="AW185" s="14" t="s">
        <v>34</v>
      </c>
      <c r="AX185" s="14" t="s">
        <v>85</v>
      </c>
      <c r="AY185" s="227" t="s">
        <v>132</v>
      </c>
    </row>
    <row r="186" spans="1:65" s="2" customFormat="1" ht="33" customHeight="1" x14ac:dyDescent="0.2">
      <c r="A186" s="34"/>
      <c r="B186" s="35"/>
      <c r="C186" s="186" t="s">
        <v>212</v>
      </c>
      <c r="D186" s="186" t="s">
        <v>134</v>
      </c>
      <c r="E186" s="187" t="s">
        <v>213</v>
      </c>
      <c r="F186" s="188" t="s">
        <v>214</v>
      </c>
      <c r="G186" s="189" t="s">
        <v>174</v>
      </c>
      <c r="H186" s="190">
        <v>4.4219999999999997</v>
      </c>
      <c r="I186" s="191"/>
      <c r="J186" s="192">
        <f>ROUND(I186*H186,2)</f>
        <v>0</v>
      </c>
      <c r="K186" s="188" t="s">
        <v>138</v>
      </c>
      <c r="L186" s="39"/>
      <c r="M186" s="193" t="s">
        <v>1</v>
      </c>
      <c r="N186" s="194" t="s">
        <v>45</v>
      </c>
      <c r="O186" s="71"/>
      <c r="P186" s="195">
        <f>O186*H186</f>
        <v>0</v>
      </c>
      <c r="Q186" s="195">
        <v>0</v>
      </c>
      <c r="R186" s="195">
        <f>Q186*H186</f>
        <v>0</v>
      </c>
      <c r="S186" s="195">
        <v>0</v>
      </c>
      <c r="T186" s="196">
        <f>S186*H186</f>
        <v>0</v>
      </c>
      <c r="U186" s="34"/>
      <c r="V186" s="34"/>
      <c r="W186" s="34"/>
      <c r="X186" s="34"/>
      <c r="Y186" s="34"/>
      <c r="Z186" s="34"/>
      <c r="AA186" s="34"/>
      <c r="AB186" s="34"/>
      <c r="AC186" s="34"/>
      <c r="AD186" s="34"/>
      <c r="AE186" s="34"/>
      <c r="AR186" s="197" t="s">
        <v>139</v>
      </c>
      <c r="AT186" s="197" t="s">
        <v>134</v>
      </c>
      <c r="AU186" s="197" t="s">
        <v>89</v>
      </c>
      <c r="AY186" s="17" t="s">
        <v>132</v>
      </c>
      <c r="BE186" s="198">
        <f>IF(N186="základní",J186,0)</f>
        <v>0</v>
      </c>
      <c r="BF186" s="198">
        <f>IF(N186="snížená",J186,0)</f>
        <v>0</v>
      </c>
      <c r="BG186" s="198">
        <f>IF(N186="zákl. přenesená",J186,0)</f>
        <v>0</v>
      </c>
      <c r="BH186" s="198">
        <f>IF(N186="sníž. přenesená",J186,0)</f>
        <v>0</v>
      </c>
      <c r="BI186" s="198">
        <f>IF(N186="nulová",J186,0)</f>
        <v>0</v>
      </c>
      <c r="BJ186" s="17" t="s">
        <v>85</v>
      </c>
      <c r="BK186" s="198">
        <f>ROUND(I186*H186,2)</f>
        <v>0</v>
      </c>
      <c r="BL186" s="17" t="s">
        <v>139</v>
      </c>
      <c r="BM186" s="197" t="s">
        <v>215</v>
      </c>
    </row>
    <row r="187" spans="1:65" s="2" customFormat="1" x14ac:dyDescent="0.2">
      <c r="A187" s="34"/>
      <c r="B187" s="35"/>
      <c r="C187" s="36"/>
      <c r="D187" s="199" t="s">
        <v>141</v>
      </c>
      <c r="E187" s="36"/>
      <c r="F187" s="200" t="s">
        <v>216</v>
      </c>
      <c r="G187" s="36"/>
      <c r="H187" s="36"/>
      <c r="I187" s="201"/>
      <c r="J187" s="36"/>
      <c r="K187" s="36"/>
      <c r="L187" s="39"/>
      <c r="M187" s="202"/>
      <c r="N187" s="203"/>
      <c r="O187" s="71"/>
      <c r="P187" s="71"/>
      <c r="Q187" s="71"/>
      <c r="R187" s="71"/>
      <c r="S187" s="71"/>
      <c r="T187" s="72"/>
      <c r="U187" s="34"/>
      <c r="V187" s="34"/>
      <c r="W187" s="34"/>
      <c r="X187" s="34"/>
      <c r="Y187" s="34"/>
      <c r="Z187" s="34"/>
      <c r="AA187" s="34"/>
      <c r="AB187" s="34"/>
      <c r="AC187" s="34"/>
      <c r="AD187" s="34"/>
      <c r="AE187" s="34"/>
      <c r="AT187" s="17" t="s">
        <v>141</v>
      </c>
      <c r="AU187" s="17" t="s">
        <v>89</v>
      </c>
    </row>
    <row r="188" spans="1:65" s="2" customFormat="1" ht="57.6" x14ac:dyDescent="0.2">
      <c r="A188" s="34"/>
      <c r="B188" s="35"/>
      <c r="C188" s="36"/>
      <c r="D188" s="204" t="s">
        <v>143</v>
      </c>
      <c r="E188" s="36"/>
      <c r="F188" s="205" t="s">
        <v>217</v>
      </c>
      <c r="G188" s="36"/>
      <c r="H188" s="36"/>
      <c r="I188" s="201"/>
      <c r="J188" s="36"/>
      <c r="K188" s="36"/>
      <c r="L188" s="39"/>
      <c r="M188" s="202"/>
      <c r="N188" s="203"/>
      <c r="O188" s="71"/>
      <c r="P188" s="71"/>
      <c r="Q188" s="71"/>
      <c r="R188" s="71"/>
      <c r="S188" s="71"/>
      <c r="T188" s="72"/>
      <c r="U188" s="34"/>
      <c r="V188" s="34"/>
      <c r="W188" s="34"/>
      <c r="X188" s="34"/>
      <c r="Y188" s="34"/>
      <c r="Z188" s="34"/>
      <c r="AA188" s="34"/>
      <c r="AB188" s="34"/>
      <c r="AC188" s="34"/>
      <c r="AD188" s="34"/>
      <c r="AE188" s="34"/>
      <c r="AT188" s="17" t="s">
        <v>143</v>
      </c>
      <c r="AU188" s="17" t="s">
        <v>89</v>
      </c>
    </row>
    <row r="189" spans="1:65" s="15" customFormat="1" x14ac:dyDescent="0.2">
      <c r="B189" s="228"/>
      <c r="C189" s="229"/>
      <c r="D189" s="204" t="s">
        <v>145</v>
      </c>
      <c r="E189" s="230" t="s">
        <v>1</v>
      </c>
      <c r="F189" s="231" t="s">
        <v>218</v>
      </c>
      <c r="G189" s="229"/>
      <c r="H189" s="230" t="s">
        <v>1</v>
      </c>
      <c r="I189" s="232"/>
      <c r="J189" s="229"/>
      <c r="K189" s="229"/>
      <c r="L189" s="233"/>
      <c r="M189" s="234"/>
      <c r="N189" s="235"/>
      <c r="O189" s="235"/>
      <c r="P189" s="235"/>
      <c r="Q189" s="235"/>
      <c r="R189" s="235"/>
      <c r="S189" s="235"/>
      <c r="T189" s="236"/>
      <c r="AT189" s="237" t="s">
        <v>145</v>
      </c>
      <c r="AU189" s="237" t="s">
        <v>89</v>
      </c>
      <c r="AV189" s="15" t="s">
        <v>85</v>
      </c>
      <c r="AW189" s="15" t="s">
        <v>34</v>
      </c>
      <c r="AX189" s="15" t="s">
        <v>80</v>
      </c>
      <c r="AY189" s="237" t="s">
        <v>132</v>
      </c>
    </row>
    <row r="190" spans="1:65" s="13" customFormat="1" x14ac:dyDescent="0.2">
      <c r="B190" s="206"/>
      <c r="C190" s="207"/>
      <c r="D190" s="204" t="s">
        <v>145</v>
      </c>
      <c r="E190" s="208" t="s">
        <v>1</v>
      </c>
      <c r="F190" s="209" t="s">
        <v>219</v>
      </c>
      <c r="G190" s="207"/>
      <c r="H190" s="210">
        <v>2.6579999999999999</v>
      </c>
      <c r="I190" s="211"/>
      <c r="J190" s="207"/>
      <c r="K190" s="207"/>
      <c r="L190" s="212"/>
      <c r="M190" s="213"/>
      <c r="N190" s="214"/>
      <c r="O190" s="214"/>
      <c r="P190" s="214"/>
      <c r="Q190" s="214"/>
      <c r="R190" s="214"/>
      <c r="S190" s="214"/>
      <c r="T190" s="215"/>
      <c r="AT190" s="216" t="s">
        <v>145</v>
      </c>
      <c r="AU190" s="216" t="s">
        <v>89</v>
      </c>
      <c r="AV190" s="13" t="s">
        <v>89</v>
      </c>
      <c r="AW190" s="13" t="s">
        <v>34</v>
      </c>
      <c r="AX190" s="13" t="s">
        <v>80</v>
      </c>
      <c r="AY190" s="216" t="s">
        <v>132</v>
      </c>
    </row>
    <row r="191" spans="1:65" s="13" customFormat="1" x14ac:dyDescent="0.2">
      <c r="B191" s="206"/>
      <c r="C191" s="207"/>
      <c r="D191" s="204" t="s">
        <v>145</v>
      </c>
      <c r="E191" s="208" t="s">
        <v>1</v>
      </c>
      <c r="F191" s="209" t="s">
        <v>220</v>
      </c>
      <c r="G191" s="207"/>
      <c r="H191" s="210">
        <v>1.764</v>
      </c>
      <c r="I191" s="211"/>
      <c r="J191" s="207"/>
      <c r="K191" s="207"/>
      <c r="L191" s="212"/>
      <c r="M191" s="213"/>
      <c r="N191" s="214"/>
      <c r="O191" s="214"/>
      <c r="P191" s="214"/>
      <c r="Q191" s="214"/>
      <c r="R191" s="214"/>
      <c r="S191" s="214"/>
      <c r="T191" s="215"/>
      <c r="AT191" s="216" t="s">
        <v>145</v>
      </c>
      <c r="AU191" s="216" t="s">
        <v>89</v>
      </c>
      <c r="AV191" s="13" t="s">
        <v>89</v>
      </c>
      <c r="AW191" s="13" t="s">
        <v>34</v>
      </c>
      <c r="AX191" s="13" t="s">
        <v>80</v>
      </c>
      <c r="AY191" s="216" t="s">
        <v>132</v>
      </c>
    </row>
    <row r="192" spans="1:65" s="14" customFormat="1" x14ac:dyDescent="0.2">
      <c r="B192" s="217"/>
      <c r="C192" s="218"/>
      <c r="D192" s="204" t="s">
        <v>145</v>
      </c>
      <c r="E192" s="219" t="s">
        <v>1</v>
      </c>
      <c r="F192" s="220" t="s">
        <v>147</v>
      </c>
      <c r="G192" s="218"/>
      <c r="H192" s="221">
        <v>4.4219999999999997</v>
      </c>
      <c r="I192" s="222"/>
      <c r="J192" s="218"/>
      <c r="K192" s="218"/>
      <c r="L192" s="223"/>
      <c r="M192" s="224"/>
      <c r="N192" s="225"/>
      <c r="O192" s="225"/>
      <c r="P192" s="225"/>
      <c r="Q192" s="225"/>
      <c r="R192" s="225"/>
      <c r="S192" s="225"/>
      <c r="T192" s="226"/>
      <c r="AT192" s="227" t="s">
        <v>145</v>
      </c>
      <c r="AU192" s="227" t="s">
        <v>89</v>
      </c>
      <c r="AV192" s="14" t="s">
        <v>139</v>
      </c>
      <c r="AW192" s="14" t="s">
        <v>34</v>
      </c>
      <c r="AX192" s="14" t="s">
        <v>85</v>
      </c>
      <c r="AY192" s="227" t="s">
        <v>132</v>
      </c>
    </row>
    <row r="193" spans="1:65" s="2" customFormat="1" ht="33" customHeight="1" x14ac:dyDescent="0.2">
      <c r="A193" s="34"/>
      <c r="B193" s="35"/>
      <c r="C193" s="186" t="s">
        <v>221</v>
      </c>
      <c r="D193" s="186" t="s">
        <v>134</v>
      </c>
      <c r="E193" s="187" t="s">
        <v>222</v>
      </c>
      <c r="F193" s="188" t="s">
        <v>223</v>
      </c>
      <c r="G193" s="189" t="s">
        <v>174</v>
      </c>
      <c r="H193" s="190">
        <v>24.617000000000001</v>
      </c>
      <c r="I193" s="191"/>
      <c r="J193" s="192">
        <f>ROUND(I193*H193,2)</f>
        <v>0</v>
      </c>
      <c r="K193" s="188" t="s">
        <v>138</v>
      </c>
      <c r="L193" s="39"/>
      <c r="M193" s="193" t="s">
        <v>1</v>
      </c>
      <c r="N193" s="194" t="s">
        <v>45</v>
      </c>
      <c r="O193" s="71"/>
      <c r="P193" s="195">
        <f>O193*H193</f>
        <v>0</v>
      </c>
      <c r="Q193" s="195">
        <v>0</v>
      </c>
      <c r="R193" s="195">
        <f>Q193*H193</f>
        <v>0</v>
      </c>
      <c r="S193" s="195">
        <v>0</v>
      </c>
      <c r="T193" s="196">
        <f>S193*H193</f>
        <v>0</v>
      </c>
      <c r="U193" s="34"/>
      <c r="V193" s="34"/>
      <c r="W193" s="34"/>
      <c r="X193" s="34"/>
      <c r="Y193" s="34"/>
      <c r="Z193" s="34"/>
      <c r="AA193" s="34"/>
      <c r="AB193" s="34"/>
      <c r="AC193" s="34"/>
      <c r="AD193" s="34"/>
      <c r="AE193" s="34"/>
      <c r="AR193" s="197" t="s">
        <v>139</v>
      </c>
      <c r="AT193" s="197" t="s">
        <v>134</v>
      </c>
      <c r="AU193" s="197" t="s">
        <v>89</v>
      </c>
      <c r="AY193" s="17" t="s">
        <v>132</v>
      </c>
      <c r="BE193" s="198">
        <f>IF(N193="základní",J193,0)</f>
        <v>0</v>
      </c>
      <c r="BF193" s="198">
        <f>IF(N193="snížená",J193,0)</f>
        <v>0</v>
      </c>
      <c r="BG193" s="198">
        <f>IF(N193="zákl. přenesená",J193,0)</f>
        <v>0</v>
      </c>
      <c r="BH193" s="198">
        <f>IF(N193="sníž. přenesená",J193,0)</f>
        <v>0</v>
      </c>
      <c r="BI193" s="198">
        <f>IF(N193="nulová",J193,0)</f>
        <v>0</v>
      </c>
      <c r="BJ193" s="17" t="s">
        <v>85</v>
      </c>
      <c r="BK193" s="198">
        <f>ROUND(I193*H193,2)</f>
        <v>0</v>
      </c>
      <c r="BL193" s="17" t="s">
        <v>139</v>
      </c>
      <c r="BM193" s="197" t="s">
        <v>224</v>
      </c>
    </row>
    <row r="194" spans="1:65" s="2" customFormat="1" x14ac:dyDescent="0.2">
      <c r="A194" s="34"/>
      <c r="B194" s="35"/>
      <c r="C194" s="36"/>
      <c r="D194" s="199" t="s">
        <v>141</v>
      </c>
      <c r="E194" s="36"/>
      <c r="F194" s="200" t="s">
        <v>225</v>
      </c>
      <c r="G194" s="36"/>
      <c r="H194" s="36"/>
      <c r="I194" s="201"/>
      <c r="J194" s="36"/>
      <c r="K194" s="36"/>
      <c r="L194" s="39"/>
      <c r="M194" s="202"/>
      <c r="N194" s="203"/>
      <c r="O194" s="71"/>
      <c r="P194" s="71"/>
      <c r="Q194" s="71"/>
      <c r="R194" s="71"/>
      <c r="S194" s="71"/>
      <c r="T194" s="72"/>
      <c r="U194" s="34"/>
      <c r="V194" s="34"/>
      <c r="W194" s="34"/>
      <c r="X194" s="34"/>
      <c r="Y194" s="34"/>
      <c r="Z194" s="34"/>
      <c r="AA194" s="34"/>
      <c r="AB194" s="34"/>
      <c r="AC194" s="34"/>
      <c r="AD194" s="34"/>
      <c r="AE194" s="34"/>
      <c r="AT194" s="17" t="s">
        <v>141</v>
      </c>
      <c r="AU194" s="17" t="s">
        <v>89</v>
      </c>
    </row>
    <row r="195" spans="1:65" s="2" customFormat="1" ht="48" x14ac:dyDescent="0.2">
      <c r="A195" s="34"/>
      <c r="B195" s="35"/>
      <c r="C195" s="36"/>
      <c r="D195" s="204" t="s">
        <v>143</v>
      </c>
      <c r="E195" s="36"/>
      <c r="F195" s="205" t="s">
        <v>226</v>
      </c>
      <c r="G195" s="36"/>
      <c r="H195" s="36"/>
      <c r="I195" s="201"/>
      <c r="J195" s="36"/>
      <c r="K195" s="36"/>
      <c r="L195" s="39"/>
      <c r="M195" s="202"/>
      <c r="N195" s="203"/>
      <c r="O195" s="71"/>
      <c r="P195" s="71"/>
      <c r="Q195" s="71"/>
      <c r="R195" s="71"/>
      <c r="S195" s="71"/>
      <c r="T195" s="72"/>
      <c r="U195" s="34"/>
      <c r="V195" s="34"/>
      <c r="W195" s="34"/>
      <c r="X195" s="34"/>
      <c r="Y195" s="34"/>
      <c r="Z195" s="34"/>
      <c r="AA195" s="34"/>
      <c r="AB195" s="34"/>
      <c r="AC195" s="34"/>
      <c r="AD195" s="34"/>
      <c r="AE195" s="34"/>
      <c r="AT195" s="17" t="s">
        <v>143</v>
      </c>
      <c r="AU195" s="17" t="s">
        <v>89</v>
      </c>
    </row>
    <row r="196" spans="1:65" s="15" customFormat="1" x14ac:dyDescent="0.2">
      <c r="B196" s="228"/>
      <c r="C196" s="229"/>
      <c r="D196" s="204" t="s">
        <v>145</v>
      </c>
      <c r="E196" s="230" t="s">
        <v>1</v>
      </c>
      <c r="F196" s="231" t="s">
        <v>227</v>
      </c>
      <c r="G196" s="229"/>
      <c r="H196" s="230" t="s">
        <v>1</v>
      </c>
      <c r="I196" s="232"/>
      <c r="J196" s="229"/>
      <c r="K196" s="229"/>
      <c r="L196" s="233"/>
      <c r="M196" s="234"/>
      <c r="N196" s="235"/>
      <c r="O196" s="235"/>
      <c r="P196" s="235"/>
      <c r="Q196" s="235"/>
      <c r="R196" s="235"/>
      <c r="S196" s="235"/>
      <c r="T196" s="236"/>
      <c r="AT196" s="237" t="s">
        <v>145</v>
      </c>
      <c r="AU196" s="237" t="s">
        <v>89</v>
      </c>
      <c r="AV196" s="15" t="s">
        <v>85</v>
      </c>
      <c r="AW196" s="15" t="s">
        <v>34</v>
      </c>
      <c r="AX196" s="15" t="s">
        <v>80</v>
      </c>
      <c r="AY196" s="237" t="s">
        <v>132</v>
      </c>
    </row>
    <row r="197" spans="1:65" s="13" customFormat="1" x14ac:dyDescent="0.2">
      <c r="B197" s="206"/>
      <c r="C197" s="207"/>
      <c r="D197" s="204" t="s">
        <v>145</v>
      </c>
      <c r="E197" s="208" t="s">
        <v>1</v>
      </c>
      <c r="F197" s="209" t="s">
        <v>228</v>
      </c>
      <c r="G197" s="207"/>
      <c r="H197" s="210">
        <v>23.4</v>
      </c>
      <c r="I197" s="211"/>
      <c r="J197" s="207"/>
      <c r="K197" s="207"/>
      <c r="L197" s="212"/>
      <c r="M197" s="213"/>
      <c r="N197" s="214"/>
      <c r="O197" s="214"/>
      <c r="P197" s="214"/>
      <c r="Q197" s="214"/>
      <c r="R197" s="214"/>
      <c r="S197" s="214"/>
      <c r="T197" s="215"/>
      <c r="AT197" s="216" t="s">
        <v>145</v>
      </c>
      <c r="AU197" s="216" t="s">
        <v>89</v>
      </c>
      <c r="AV197" s="13" t="s">
        <v>89</v>
      </c>
      <c r="AW197" s="13" t="s">
        <v>34</v>
      </c>
      <c r="AX197" s="13" t="s">
        <v>80</v>
      </c>
      <c r="AY197" s="216" t="s">
        <v>132</v>
      </c>
    </row>
    <row r="198" spans="1:65" s="15" customFormat="1" x14ac:dyDescent="0.2">
      <c r="B198" s="228"/>
      <c r="C198" s="229"/>
      <c r="D198" s="204" t="s">
        <v>145</v>
      </c>
      <c r="E198" s="230" t="s">
        <v>1</v>
      </c>
      <c r="F198" s="231" t="s">
        <v>229</v>
      </c>
      <c r="G198" s="229"/>
      <c r="H198" s="230" t="s">
        <v>1</v>
      </c>
      <c r="I198" s="232"/>
      <c r="J198" s="229"/>
      <c r="K198" s="229"/>
      <c r="L198" s="233"/>
      <c r="M198" s="234"/>
      <c r="N198" s="235"/>
      <c r="O198" s="235"/>
      <c r="P198" s="235"/>
      <c r="Q198" s="235"/>
      <c r="R198" s="235"/>
      <c r="S198" s="235"/>
      <c r="T198" s="236"/>
      <c r="AT198" s="237" t="s">
        <v>145</v>
      </c>
      <c r="AU198" s="237" t="s">
        <v>89</v>
      </c>
      <c r="AV198" s="15" t="s">
        <v>85</v>
      </c>
      <c r="AW198" s="15" t="s">
        <v>34</v>
      </c>
      <c r="AX198" s="15" t="s">
        <v>80</v>
      </c>
      <c r="AY198" s="237" t="s">
        <v>132</v>
      </c>
    </row>
    <row r="199" spans="1:65" s="13" customFormat="1" x14ac:dyDescent="0.2">
      <c r="B199" s="206"/>
      <c r="C199" s="207"/>
      <c r="D199" s="204" t="s">
        <v>145</v>
      </c>
      <c r="E199" s="208" t="s">
        <v>1</v>
      </c>
      <c r="F199" s="209" t="s">
        <v>230</v>
      </c>
      <c r="G199" s="207"/>
      <c r="H199" s="210">
        <v>1.2170000000000001</v>
      </c>
      <c r="I199" s="211"/>
      <c r="J199" s="207"/>
      <c r="K199" s="207"/>
      <c r="L199" s="212"/>
      <c r="M199" s="213"/>
      <c r="N199" s="214"/>
      <c r="O199" s="214"/>
      <c r="P199" s="214"/>
      <c r="Q199" s="214"/>
      <c r="R199" s="214"/>
      <c r="S199" s="214"/>
      <c r="T199" s="215"/>
      <c r="AT199" s="216" t="s">
        <v>145</v>
      </c>
      <c r="AU199" s="216" t="s">
        <v>89</v>
      </c>
      <c r="AV199" s="13" t="s">
        <v>89</v>
      </c>
      <c r="AW199" s="13" t="s">
        <v>34</v>
      </c>
      <c r="AX199" s="13" t="s">
        <v>80</v>
      </c>
      <c r="AY199" s="216" t="s">
        <v>132</v>
      </c>
    </row>
    <row r="200" spans="1:65" s="14" customFormat="1" x14ac:dyDescent="0.2">
      <c r="B200" s="217"/>
      <c r="C200" s="218"/>
      <c r="D200" s="204" t="s">
        <v>145</v>
      </c>
      <c r="E200" s="219" t="s">
        <v>1</v>
      </c>
      <c r="F200" s="220" t="s">
        <v>147</v>
      </c>
      <c r="G200" s="218"/>
      <c r="H200" s="221">
        <v>24.617000000000001</v>
      </c>
      <c r="I200" s="222"/>
      <c r="J200" s="218"/>
      <c r="K200" s="218"/>
      <c r="L200" s="223"/>
      <c r="M200" s="224"/>
      <c r="N200" s="225"/>
      <c r="O200" s="225"/>
      <c r="P200" s="225"/>
      <c r="Q200" s="225"/>
      <c r="R200" s="225"/>
      <c r="S200" s="225"/>
      <c r="T200" s="226"/>
      <c r="AT200" s="227" t="s">
        <v>145</v>
      </c>
      <c r="AU200" s="227" t="s">
        <v>89</v>
      </c>
      <c r="AV200" s="14" t="s">
        <v>139</v>
      </c>
      <c r="AW200" s="14" t="s">
        <v>34</v>
      </c>
      <c r="AX200" s="14" t="s">
        <v>85</v>
      </c>
      <c r="AY200" s="227" t="s">
        <v>132</v>
      </c>
    </row>
    <row r="201" spans="1:65" s="2" customFormat="1" ht="37.950000000000003" customHeight="1" x14ac:dyDescent="0.2">
      <c r="A201" s="34"/>
      <c r="B201" s="35"/>
      <c r="C201" s="186" t="s">
        <v>231</v>
      </c>
      <c r="D201" s="186" t="s">
        <v>134</v>
      </c>
      <c r="E201" s="187" t="s">
        <v>232</v>
      </c>
      <c r="F201" s="188" t="s">
        <v>233</v>
      </c>
      <c r="G201" s="189" t="s">
        <v>174</v>
      </c>
      <c r="H201" s="190">
        <v>5231.2</v>
      </c>
      <c r="I201" s="191"/>
      <c r="J201" s="192">
        <f>ROUND(I201*H201,2)</f>
        <v>0</v>
      </c>
      <c r="K201" s="188" t="s">
        <v>138</v>
      </c>
      <c r="L201" s="39"/>
      <c r="M201" s="193" t="s">
        <v>1</v>
      </c>
      <c r="N201" s="194" t="s">
        <v>45</v>
      </c>
      <c r="O201" s="71"/>
      <c r="P201" s="195">
        <f>O201*H201</f>
        <v>0</v>
      </c>
      <c r="Q201" s="195">
        <v>0</v>
      </c>
      <c r="R201" s="195">
        <f>Q201*H201</f>
        <v>0</v>
      </c>
      <c r="S201" s="195">
        <v>0</v>
      </c>
      <c r="T201" s="196">
        <f>S201*H201</f>
        <v>0</v>
      </c>
      <c r="U201" s="34"/>
      <c r="V201" s="34"/>
      <c r="W201" s="34"/>
      <c r="X201" s="34"/>
      <c r="Y201" s="34"/>
      <c r="Z201" s="34"/>
      <c r="AA201" s="34"/>
      <c r="AB201" s="34"/>
      <c r="AC201" s="34"/>
      <c r="AD201" s="34"/>
      <c r="AE201" s="34"/>
      <c r="AR201" s="197" t="s">
        <v>139</v>
      </c>
      <c r="AT201" s="197" t="s">
        <v>134</v>
      </c>
      <c r="AU201" s="197" t="s">
        <v>89</v>
      </c>
      <c r="AY201" s="17" t="s">
        <v>132</v>
      </c>
      <c r="BE201" s="198">
        <f>IF(N201="základní",J201,0)</f>
        <v>0</v>
      </c>
      <c r="BF201" s="198">
        <f>IF(N201="snížená",J201,0)</f>
        <v>0</v>
      </c>
      <c r="BG201" s="198">
        <f>IF(N201="zákl. přenesená",J201,0)</f>
        <v>0</v>
      </c>
      <c r="BH201" s="198">
        <f>IF(N201="sníž. přenesená",J201,0)</f>
        <v>0</v>
      </c>
      <c r="BI201" s="198">
        <f>IF(N201="nulová",J201,0)</f>
        <v>0</v>
      </c>
      <c r="BJ201" s="17" t="s">
        <v>85</v>
      </c>
      <c r="BK201" s="198">
        <f>ROUND(I201*H201,2)</f>
        <v>0</v>
      </c>
      <c r="BL201" s="17" t="s">
        <v>139</v>
      </c>
      <c r="BM201" s="197" t="s">
        <v>234</v>
      </c>
    </row>
    <row r="202" spans="1:65" s="2" customFormat="1" x14ac:dyDescent="0.2">
      <c r="A202" s="34"/>
      <c r="B202" s="35"/>
      <c r="C202" s="36"/>
      <c r="D202" s="199" t="s">
        <v>141</v>
      </c>
      <c r="E202" s="36"/>
      <c r="F202" s="200" t="s">
        <v>235</v>
      </c>
      <c r="G202" s="36"/>
      <c r="H202" s="36"/>
      <c r="I202" s="201"/>
      <c r="J202" s="36"/>
      <c r="K202" s="36"/>
      <c r="L202" s="39"/>
      <c r="M202" s="202"/>
      <c r="N202" s="203"/>
      <c r="O202" s="71"/>
      <c r="P202" s="71"/>
      <c r="Q202" s="71"/>
      <c r="R202" s="71"/>
      <c r="S202" s="71"/>
      <c r="T202" s="72"/>
      <c r="U202" s="34"/>
      <c r="V202" s="34"/>
      <c r="W202" s="34"/>
      <c r="X202" s="34"/>
      <c r="Y202" s="34"/>
      <c r="Z202" s="34"/>
      <c r="AA202" s="34"/>
      <c r="AB202" s="34"/>
      <c r="AC202" s="34"/>
      <c r="AD202" s="34"/>
      <c r="AE202" s="34"/>
      <c r="AT202" s="17" t="s">
        <v>141</v>
      </c>
      <c r="AU202" s="17" t="s">
        <v>89</v>
      </c>
    </row>
    <row r="203" spans="1:65" s="2" customFormat="1" ht="67.2" x14ac:dyDescent="0.2">
      <c r="A203" s="34"/>
      <c r="B203" s="35"/>
      <c r="C203" s="36"/>
      <c r="D203" s="204" t="s">
        <v>143</v>
      </c>
      <c r="E203" s="36"/>
      <c r="F203" s="205" t="s">
        <v>236</v>
      </c>
      <c r="G203" s="36"/>
      <c r="H203" s="36"/>
      <c r="I203" s="201"/>
      <c r="J203" s="36"/>
      <c r="K203" s="36"/>
      <c r="L203" s="39"/>
      <c r="M203" s="202"/>
      <c r="N203" s="203"/>
      <c r="O203" s="71"/>
      <c r="P203" s="71"/>
      <c r="Q203" s="71"/>
      <c r="R203" s="71"/>
      <c r="S203" s="71"/>
      <c r="T203" s="72"/>
      <c r="U203" s="34"/>
      <c r="V203" s="34"/>
      <c r="W203" s="34"/>
      <c r="X203" s="34"/>
      <c r="Y203" s="34"/>
      <c r="Z203" s="34"/>
      <c r="AA203" s="34"/>
      <c r="AB203" s="34"/>
      <c r="AC203" s="34"/>
      <c r="AD203" s="34"/>
      <c r="AE203" s="34"/>
      <c r="AT203" s="17" t="s">
        <v>143</v>
      </c>
      <c r="AU203" s="17" t="s">
        <v>89</v>
      </c>
    </row>
    <row r="204" spans="1:65" s="2" customFormat="1" ht="19.2" x14ac:dyDescent="0.2">
      <c r="A204" s="34"/>
      <c r="B204" s="35"/>
      <c r="C204" s="36"/>
      <c r="D204" s="204" t="s">
        <v>237</v>
      </c>
      <c r="E204" s="36"/>
      <c r="F204" s="205" t="s">
        <v>238</v>
      </c>
      <c r="G204" s="36"/>
      <c r="H204" s="36"/>
      <c r="I204" s="201"/>
      <c r="J204" s="36"/>
      <c r="K204" s="36"/>
      <c r="L204" s="39"/>
      <c r="M204" s="202"/>
      <c r="N204" s="203"/>
      <c r="O204" s="71"/>
      <c r="P204" s="71"/>
      <c r="Q204" s="71"/>
      <c r="R204" s="71"/>
      <c r="S204" s="71"/>
      <c r="T204" s="72"/>
      <c r="U204" s="34"/>
      <c r="V204" s="34"/>
      <c r="W204" s="34"/>
      <c r="X204" s="34"/>
      <c r="Y204" s="34"/>
      <c r="Z204" s="34"/>
      <c r="AA204" s="34"/>
      <c r="AB204" s="34"/>
      <c r="AC204" s="34"/>
      <c r="AD204" s="34"/>
      <c r="AE204" s="34"/>
      <c r="AT204" s="17" t="s">
        <v>237</v>
      </c>
      <c r="AU204" s="17" t="s">
        <v>89</v>
      </c>
    </row>
    <row r="205" spans="1:65" s="13" customFormat="1" x14ac:dyDescent="0.2">
      <c r="B205" s="206"/>
      <c r="C205" s="207"/>
      <c r="D205" s="204" t="s">
        <v>145</v>
      </c>
      <c r="E205" s="208" t="s">
        <v>1</v>
      </c>
      <c r="F205" s="209" t="s">
        <v>239</v>
      </c>
      <c r="G205" s="207"/>
      <c r="H205" s="210">
        <v>4716.2</v>
      </c>
      <c r="I205" s="211"/>
      <c r="J205" s="207"/>
      <c r="K205" s="207"/>
      <c r="L205" s="212"/>
      <c r="M205" s="213"/>
      <c r="N205" s="214"/>
      <c r="O205" s="214"/>
      <c r="P205" s="214"/>
      <c r="Q205" s="214"/>
      <c r="R205" s="214"/>
      <c r="S205" s="214"/>
      <c r="T205" s="215"/>
      <c r="AT205" s="216" t="s">
        <v>145</v>
      </c>
      <c r="AU205" s="216" t="s">
        <v>89</v>
      </c>
      <c r="AV205" s="13" t="s">
        <v>89</v>
      </c>
      <c r="AW205" s="13" t="s">
        <v>34</v>
      </c>
      <c r="AX205" s="13" t="s">
        <v>80</v>
      </c>
      <c r="AY205" s="216" t="s">
        <v>132</v>
      </c>
    </row>
    <row r="206" spans="1:65" s="13" customFormat="1" x14ac:dyDescent="0.2">
      <c r="B206" s="206"/>
      <c r="C206" s="207"/>
      <c r="D206" s="204" t="s">
        <v>145</v>
      </c>
      <c r="E206" s="208" t="s">
        <v>1</v>
      </c>
      <c r="F206" s="209" t="s">
        <v>240</v>
      </c>
      <c r="G206" s="207"/>
      <c r="H206" s="210">
        <v>515</v>
      </c>
      <c r="I206" s="211"/>
      <c r="J206" s="207"/>
      <c r="K206" s="207"/>
      <c r="L206" s="212"/>
      <c r="M206" s="213"/>
      <c r="N206" s="214"/>
      <c r="O206" s="214"/>
      <c r="P206" s="214"/>
      <c r="Q206" s="214"/>
      <c r="R206" s="214"/>
      <c r="S206" s="214"/>
      <c r="T206" s="215"/>
      <c r="AT206" s="216" t="s">
        <v>145</v>
      </c>
      <c r="AU206" s="216" t="s">
        <v>89</v>
      </c>
      <c r="AV206" s="13" t="s">
        <v>89</v>
      </c>
      <c r="AW206" s="13" t="s">
        <v>34</v>
      </c>
      <c r="AX206" s="13" t="s">
        <v>80</v>
      </c>
      <c r="AY206" s="216" t="s">
        <v>132</v>
      </c>
    </row>
    <row r="207" spans="1:65" s="14" customFormat="1" x14ac:dyDescent="0.2">
      <c r="B207" s="217"/>
      <c r="C207" s="218"/>
      <c r="D207" s="204" t="s">
        <v>145</v>
      </c>
      <c r="E207" s="219" t="s">
        <v>1</v>
      </c>
      <c r="F207" s="220" t="s">
        <v>147</v>
      </c>
      <c r="G207" s="218"/>
      <c r="H207" s="221">
        <v>5231.2</v>
      </c>
      <c r="I207" s="222"/>
      <c r="J207" s="218"/>
      <c r="K207" s="218"/>
      <c r="L207" s="223"/>
      <c r="M207" s="224"/>
      <c r="N207" s="225"/>
      <c r="O207" s="225"/>
      <c r="P207" s="225"/>
      <c r="Q207" s="225"/>
      <c r="R207" s="225"/>
      <c r="S207" s="225"/>
      <c r="T207" s="226"/>
      <c r="AT207" s="227" t="s">
        <v>145</v>
      </c>
      <c r="AU207" s="227" t="s">
        <v>89</v>
      </c>
      <c r="AV207" s="14" t="s">
        <v>139</v>
      </c>
      <c r="AW207" s="14" t="s">
        <v>34</v>
      </c>
      <c r="AX207" s="14" t="s">
        <v>85</v>
      </c>
      <c r="AY207" s="227" t="s">
        <v>132</v>
      </c>
    </row>
    <row r="208" spans="1:65" s="2" customFormat="1" ht="37.950000000000003" customHeight="1" x14ac:dyDescent="0.2">
      <c r="A208" s="34"/>
      <c r="B208" s="35"/>
      <c r="C208" s="186" t="s">
        <v>241</v>
      </c>
      <c r="D208" s="186" t="s">
        <v>134</v>
      </c>
      <c r="E208" s="187" t="s">
        <v>242</v>
      </c>
      <c r="F208" s="188" t="s">
        <v>243</v>
      </c>
      <c r="G208" s="189" t="s">
        <v>174</v>
      </c>
      <c r="H208" s="190">
        <v>644.899</v>
      </c>
      <c r="I208" s="191"/>
      <c r="J208" s="192">
        <f>ROUND(I208*H208,2)</f>
        <v>0</v>
      </c>
      <c r="K208" s="188" t="s">
        <v>138</v>
      </c>
      <c r="L208" s="39"/>
      <c r="M208" s="193" t="s">
        <v>1</v>
      </c>
      <c r="N208" s="194" t="s">
        <v>45</v>
      </c>
      <c r="O208" s="71"/>
      <c r="P208" s="195">
        <f>O208*H208</f>
        <v>0</v>
      </c>
      <c r="Q208" s="195">
        <v>0</v>
      </c>
      <c r="R208" s="195">
        <f>Q208*H208</f>
        <v>0</v>
      </c>
      <c r="S208" s="195">
        <v>0</v>
      </c>
      <c r="T208" s="196">
        <f>S208*H208</f>
        <v>0</v>
      </c>
      <c r="U208" s="34"/>
      <c r="V208" s="34"/>
      <c r="W208" s="34"/>
      <c r="X208" s="34"/>
      <c r="Y208" s="34"/>
      <c r="Z208" s="34"/>
      <c r="AA208" s="34"/>
      <c r="AB208" s="34"/>
      <c r="AC208" s="34"/>
      <c r="AD208" s="34"/>
      <c r="AE208" s="34"/>
      <c r="AR208" s="197" t="s">
        <v>139</v>
      </c>
      <c r="AT208" s="197" t="s">
        <v>134</v>
      </c>
      <c r="AU208" s="197" t="s">
        <v>89</v>
      </c>
      <c r="AY208" s="17" t="s">
        <v>132</v>
      </c>
      <c r="BE208" s="198">
        <f>IF(N208="základní",J208,0)</f>
        <v>0</v>
      </c>
      <c r="BF208" s="198">
        <f>IF(N208="snížená",J208,0)</f>
        <v>0</v>
      </c>
      <c r="BG208" s="198">
        <f>IF(N208="zákl. přenesená",J208,0)</f>
        <v>0</v>
      </c>
      <c r="BH208" s="198">
        <f>IF(N208="sníž. přenesená",J208,0)</f>
        <v>0</v>
      </c>
      <c r="BI208" s="198">
        <f>IF(N208="nulová",J208,0)</f>
        <v>0</v>
      </c>
      <c r="BJ208" s="17" t="s">
        <v>85</v>
      </c>
      <c r="BK208" s="198">
        <f>ROUND(I208*H208,2)</f>
        <v>0</v>
      </c>
      <c r="BL208" s="17" t="s">
        <v>139</v>
      </c>
      <c r="BM208" s="197" t="s">
        <v>244</v>
      </c>
    </row>
    <row r="209" spans="1:65" s="2" customFormat="1" x14ac:dyDescent="0.2">
      <c r="A209" s="34"/>
      <c r="B209" s="35"/>
      <c r="C209" s="36"/>
      <c r="D209" s="199" t="s">
        <v>141</v>
      </c>
      <c r="E209" s="36"/>
      <c r="F209" s="200" t="s">
        <v>245</v>
      </c>
      <c r="G209" s="36"/>
      <c r="H209" s="36"/>
      <c r="I209" s="201"/>
      <c r="J209" s="36"/>
      <c r="K209" s="36"/>
      <c r="L209" s="39"/>
      <c r="M209" s="202"/>
      <c r="N209" s="203"/>
      <c r="O209" s="71"/>
      <c r="P209" s="71"/>
      <c r="Q209" s="71"/>
      <c r="R209" s="71"/>
      <c r="S209" s="71"/>
      <c r="T209" s="72"/>
      <c r="U209" s="34"/>
      <c r="V209" s="34"/>
      <c r="W209" s="34"/>
      <c r="X209" s="34"/>
      <c r="Y209" s="34"/>
      <c r="Z209" s="34"/>
      <c r="AA209" s="34"/>
      <c r="AB209" s="34"/>
      <c r="AC209" s="34"/>
      <c r="AD209" s="34"/>
      <c r="AE209" s="34"/>
      <c r="AT209" s="17" t="s">
        <v>141</v>
      </c>
      <c r="AU209" s="17" t="s">
        <v>89</v>
      </c>
    </row>
    <row r="210" spans="1:65" s="2" customFormat="1" ht="67.2" x14ac:dyDescent="0.2">
      <c r="A210" s="34"/>
      <c r="B210" s="35"/>
      <c r="C210" s="36"/>
      <c r="D210" s="204" t="s">
        <v>143</v>
      </c>
      <c r="E210" s="36"/>
      <c r="F210" s="205" t="s">
        <v>236</v>
      </c>
      <c r="G210" s="36"/>
      <c r="H210" s="36"/>
      <c r="I210" s="201"/>
      <c r="J210" s="36"/>
      <c r="K210" s="36"/>
      <c r="L210" s="39"/>
      <c r="M210" s="202"/>
      <c r="N210" s="203"/>
      <c r="O210" s="71"/>
      <c r="P210" s="71"/>
      <c r="Q210" s="71"/>
      <c r="R210" s="71"/>
      <c r="S210" s="71"/>
      <c r="T210" s="72"/>
      <c r="U210" s="34"/>
      <c r="V210" s="34"/>
      <c r="W210" s="34"/>
      <c r="X210" s="34"/>
      <c r="Y210" s="34"/>
      <c r="Z210" s="34"/>
      <c r="AA210" s="34"/>
      <c r="AB210" s="34"/>
      <c r="AC210" s="34"/>
      <c r="AD210" s="34"/>
      <c r="AE210" s="34"/>
      <c r="AT210" s="17" t="s">
        <v>143</v>
      </c>
      <c r="AU210" s="17" t="s">
        <v>89</v>
      </c>
    </row>
    <row r="211" spans="1:65" s="13" customFormat="1" x14ac:dyDescent="0.2">
      <c r="B211" s="206"/>
      <c r="C211" s="207"/>
      <c r="D211" s="204" t="s">
        <v>145</v>
      </c>
      <c r="E211" s="208" t="s">
        <v>1</v>
      </c>
      <c r="F211" s="209" t="s">
        <v>246</v>
      </c>
      <c r="G211" s="207"/>
      <c r="H211" s="210">
        <v>559.04</v>
      </c>
      <c r="I211" s="211"/>
      <c r="J211" s="207"/>
      <c r="K211" s="207"/>
      <c r="L211" s="212"/>
      <c r="M211" s="213"/>
      <c r="N211" s="214"/>
      <c r="O211" s="214"/>
      <c r="P211" s="214"/>
      <c r="Q211" s="214"/>
      <c r="R211" s="214"/>
      <c r="S211" s="214"/>
      <c r="T211" s="215"/>
      <c r="AT211" s="216" t="s">
        <v>145</v>
      </c>
      <c r="AU211" s="216" t="s">
        <v>89</v>
      </c>
      <c r="AV211" s="13" t="s">
        <v>89</v>
      </c>
      <c r="AW211" s="13" t="s">
        <v>34</v>
      </c>
      <c r="AX211" s="13" t="s">
        <v>80</v>
      </c>
      <c r="AY211" s="216" t="s">
        <v>132</v>
      </c>
    </row>
    <row r="212" spans="1:65" s="13" customFormat="1" x14ac:dyDescent="0.2">
      <c r="B212" s="206"/>
      <c r="C212" s="207"/>
      <c r="D212" s="204" t="s">
        <v>145</v>
      </c>
      <c r="E212" s="208" t="s">
        <v>1</v>
      </c>
      <c r="F212" s="209" t="s">
        <v>247</v>
      </c>
      <c r="G212" s="207"/>
      <c r="H212" s="210">
        <v>94.1</v>
      </c>
      <c r="I212" s="211"/>
      <c r="J212" s="207"/>
      <c r="K212" s="207"/>
      <c r="L212" s="212"/>
      <c r="M212" s="213"/>
      <c r="N212" s="214"/>
      <c r="O212" s="214"/>
      <c r="P212" s="214"/>
      <c r="Q212" s="214"/>
      <c r="R212" s="214"/>
      <c r="S212" s="214"/>
      <c r="T212" s="215"/>
      <c r="AT212" s="216" t="s">
        <v>145</v>
      </c>
      <c r="AU212" s="216" t="s">
        <v>89</v>
      </c>
      <c r="AV212" s="13" t="s">
        <v>89</v>
      </c>
      <c r="AW212" s="13" t="s">
        <v>34</v>
      </c>
      <c r="AX212" s="13" t="s">
        <v>80</v>
      </c>
      <c r="AY212" s="216" t="s">
        <v>132</v>
      </c>
    </row>
    <row r="213" spans="1:65" s="13" customFormat="1" x14ac:dyDescent="0.2">
      <c r="B213" s="206"/>
      <c r="C213" s="207"/>
      <c r="D213" s="204" t="s">
        <v>145</v>
      </c>
      <c r="E213" s="208" t="s">
        <v>1</v>
      </c>
      <c r="F213" s="209" t="s">
        <v>248</v>
      </c>
      <c r="G213" s="207"/>
      <c r="H213" s="210">
        <v>24.617000000000001</v>
      </c>
      <c r="I213" s="211"/>
      <c r="J213" s="207"/>
      <c r="K213" s="207"/>
      <c r="L213" s="212"/>
      <c r="M213" s="213"/>
      <c r="N213" s="214"/>
      <c r="O213" s="214"/>
      <c r="P213" s="214"/>
      <c r="Q213" s="214"/>
      <c r="R213" s="214"/>
      <c r="S213" s="214"/>
      <c r="T213" s="215"/>
      <c r="AT213" s="216" t="s">
        <v>145</v>
      </c>
      <c r="AU213" s="216" t="s">
        <v>89</v>
      </c>
      <c r="AV213" s="13" t="s">
        <v>89</v>
      </c>
      <c r="AW213" s="13" t="s">
        <v>34</v>
      </c>
      <c r="AX213" s="13" t="s">
        <v>80</v>
      </c>
      <c r="AY213" s="216" t="s">
        <v>132</v>
      </c>
    </row>
    <row r="214" spans="1:65" s="13" customFormat="1" x14ac:dyDescent="0.2">
      <c r="B214" s="206"/>
      <c r="C214" s="207"/>
      <c r="D214" s="204" t="s">
        <v>145</v>
      </c>
      <c r="E214" s="208" t="s">
        <v>1</v>
      </c>
      <c r="F214" s="209" t="s">
        <v>249</v>
      </c>
      <c r="G214" s="207"/>
      <c r="H214" s="210">
        <v>4.4219999999999997</v>
      </c>
      <c r="I214" s="211"/>
      <c r="J214" s="207"/>
      <c r="K214" s="207"/>
      <c r="L214" s="212"/>
      <c r="M214" s="213"/>
      <c r="N214" s="214"/>
      <c r="O214" s="214"/>
      <c r="P214" s="214"/>
      <c r="Q214" s="214"/>
      <c r="R214" s="214"/>
      <c r="S214" s="214"/>
      <c r="T214" s="215"/>
      <c r="AT214" s="216" t="s">
        <v>145</v>
      </c>
      <c r="AU214" s="216" t="s">
        <v>89</v>
      </c>
      <c r="AV214" s="13" t="s">
        <v>89</v>
      </c>
      <c r="AW214" s="13" t="s">
        <v>34</v>
      </c>
      <c r="AX214" s="13" t="s">
        <v>80</v>
      </c>
      <c r="AY214" s="216" t="s">
        <v>132</v>
      </c>
    </row>
    <row r="215" spans="1:65" s="13" customFormat="1" x14ac:dyDescent="0.2">
      <c r="B215" s="206"/>
      <c r="C215" s="207"/>
      <c r="D215" s="204" t="s">
        <v>145</v>
      </c>
      <c r="E215" s="208" t="s">
        <v>1</v>
      </c>
      <c r="F215" s="209" t="s">
        <v>250</v>
      </c>
      <c r="G215" s="207"/>
      <c r="H215" s="210">
        <v>-53.28</v>
      </c>
      <c r="I215" s="211"/>
      <c r="J215" s="207"/>
      <c r="K215" s="207"/>
      <c r="L215" s="212"/>
      <c r="M215" s="213"/>
      <c r="N215" s="214"/>
      <c r="O215" s="214"/>
      <c r="P215" s="214"/>
      <c r="Q215" s="214"/>
      <c r="R215" s="214"/>
      <c r="S215" s="214"/>
      <c r="T215" s="215"/>
      <c r="AT215" s="216" t="s">
        <v>145</v>
      </c>
      <c r="AU215" s="216" t="s">
        <v>89</v>
      </c>
      <c r="AV215" s="13" t="s">
        <v>89</v>
      </c>
      <c r="AW215" s="13" t="s">
        <v>34</v>
      </c>
      <c r="AX215" s="13" t="s">
        <v>80</v>
      </c>
      <c r="AY215" s="216" t="s">
        <v>132</v>
      </c>
    </row>
    <row r="216" spans="1:65" s="13" customFormat="1" x14ac:dyDescent="0.2">
      <c r="B216" s="206"/>
      <c r="C216" s="207"/>
      <c r="D216" s="204" t="s">
        <v>145</v>
      </c>
      <c r="E216" s="208" t="s">
        <v>1</v>
      </c>
      <c r="F216" s="209" t="s">
        <v>251</v>
      </c>
      <c r="G216" s="207"/>
      <c r="H216" s="210">
        <v>16</v>
      </c>
      <c r="I216" s="211"/>
      <c r="J216" s="207"/>
      <c r="K216" s="207"/>
      <c r="L216" s="212"/>
      <c r="M216" s="213"/>
      <c r="N216" s="214"/>
      <c r="O216" s="214"/>
      <c r="P216" s="214"/>
      <c r="Q216" s="214"/>
      <c r="R216" s="214"/>
      <c r="S216" s="214"/>
      <c r="T216" s="215"/>
      <c r="AT216" s="216" t="s">
        <v>145</v>
      </c>
      <c r="AU216" s="216" t="s">
        <v>89</v>
      </c>
      <c r="AV216" s="13" t="s">
        <v>89</v>
      </c>
      <c r="AW216" s="13" t="s">
        <v>34</v>
      </c>
      <c r="AX216" s="13" t="s">
        <v>80</v>
      </c>
      <c r="AY216" s="216" t="s">
        <v>132</v>
      </c>
    </row>
    <row r="217" spans="1:65" s="14" customFormat="1" x14ac:dyDescent="0.2">
      <c r="B217" s="217"/>
      <c r="C217" s="218"/>
      <c r="D217" s="204" t="s">
        <v>145</v>
      </c>
      <c r="E217" s="219" t="s">
        <v>1</v>
      </c>
      <c r="F217" s="220" t="s">
        <v>147</v>
      </c>
      <c r="G217" s="218"/>
      <c r="H217" s="221">
        <v>644.899</v>
      </c>
      <c r="I217" s="222"/>
      <c r="J217" s="218"/>
      <c r="K217" s="218"/>
      <c r="L217" s="223"/>
      <c r="M217" s="224"/>
      <c r="N217" s="225"/>
      <c r="O217" s="225"/>
      <c r="P217" s="225"/>
      <c r="Q217" s="225"/>
      <c r="R217" s="225"/>
      <c r="S217" s="225"/>
      <c r="T217" s="226"/>
      <c r="AT217" s="227" t="s">
        <v>145</v>
      </c>
      <c r="AU217" s="227" t="s">
        <v>89</v>
      </c>
      <c r="AV217" s="14" t="s">
        <v>139</v>
      </c>
      <c r="AW217" s="14" t="s">
        <v>34</v>
      </c>
      <c r="AX217" s="14" t="s">
        <v>85</v>
      </c>
      <c r="AY217" s="227" t="s">
        <v>132</v>
      </c>
    </row>
    <row r="218" spans="1:65" s="2" customFormat="1" ht="24.15" customHeight="1" x14ac:dyDescent="0.2">
      <c r="A218" s="34"/>
      <c r="B218" s="35"/>
      <c r="C218" s="186" t="s">
        <v>252</v>
      </c>
      <c r="D218" s="186" t="s">
        <v>134</v>
      </c>
      <c r="E218" s="187" t="s">
        <v>253</v>
      </c>
      <c r="F218" s="188" t="s">
        <v>254</v>
      </c>
      <c r="G218" s="189" t="s">
        <v>174</v>
      </c>
      <c r="H218" s="190">
        <v>5231.2</v>
      </c>
      <c r="I218" s="191"/>
      <c r="J218" s="192">
        <f>ROUND(I218*H218,2)</f>
        <v>0</v>
      </c>
      <c r="K218" s="188" t="s">
        <v>138</v>
      </c>
      <c r="L218" s="39"/>
      <c r="M218" s="193" t="s">
        <v>1</v>
      </c>
      <c r="N218" s="194" t="s">
        <v>45</v>
      </c>
      <c r="O218" s="71"/>
      <c r="P218" s="195">
        <f>O218*H218</f>
        <v>0</v>
      </c>
      <c r="Q218" s="195">
        <v>0</v>
      </c>
      <c r="R218" s="195">
        <f>Q218*H218</f>
        <v>0</v>
      </c>
      <c r="S218" s="195">
        <v>0</v>
      </c>
      <c r="T218" s="196">
        <f>S218*H218</f>
        <v>0</v>
      </c>
      <c r="U218" s="34"/>
      <c r="V218" s="34"/>
      <c r="W218" s="34"/>
      <c r="X218" s="34"/>
      <c r="Y218" s="34"/>
      <c r="Z218" s="34"/>
      <c r="AA218" s="34"/>
      <c r="AB218" s="34"/>
      <c r="AC218" s="34"/>
      <c r="AD218" s="34"/>
      <c r="AE218" s="34"/>
      <c r="AR218" s="197" t="s">
        <v>139</v>
      </c>
      <c r="AT218" s="197" t="s">
        <v>134</v>
      </c>
      <c r="AU218" s="197" t="s">
        <v>89</v>
      </c>
      <c r="AY218" s="17" t="s">
        <v>132</v>
      </c>
      <c r="BE218" s="198">
        <f>IF(N218="základní",J218,0)</f>
        <v>0</v>
      </c>
      <c r="BF218" s="198">
        <f>IF(N218="snížená",J218,0)</f>
        <v>0</v>
      </c>
      <c r="BG218" s="198">
        <f>IF(N218="zákl. přenesená",J218,0)</f>
        <v>0</v>
      </c>
      <c r="BH218" s="198">
        <f>IF(N218="sníž. přenesená",J218,0)</f>
        <v>0</v>
      </c>
      <c r="BI218" s="198">
        <f>IF(N218="nulová",J218,0)</f>
        <v>0</v>
      </c>
      <c r="BJ218" s="17" t="s">
        <v>85</v>
      </c>
      <c r="BK218" s="198">
        <f>ROUND(I218*H218,2)</f>
        <v>0</v>
      </c>
      <c r="BL218" s="17" t="s">
        <v>139</v>
      </c>
      <c r="BM218" s="197" t="s">
        <v>255</v>
      </c>
    </row>
    <row r="219" spans="1:65" s="2" customFormat="1" x14ac:dyDescent="0.2">
      <c r="A219" s="34"/>
      <c r="B219" s="35"/>
      <c r="C219" s="36"/>
      <c r="D219" s="199" t="s">
        <v>141</v>
      </c>
      <c r="E219" s="36"/>
      <c r="F219" s="200" t="s">
        <v>256</v>
      </c>
      <c r="G219" s="36"/>
      <c r="H219" s="36"/>
      <c r="I219" s="201"/>
      <c r="J219" s="36"/>
      <c r="K219" s="36"/>
      <c r="L219" s="39"/>
      <c r="M219" s="202"/>
      <c r="N219" s="203"/>
      <c r="O219" s="71"/>
      <c r="P219" s="71"/>
      <c r="Q219" s="71"/>
      <c r="R219" s="71"/>
      <c r="S219" s="71"/>
      <c r="T219" s="72"/>
      <c r="U219" s="34"/>
      <c r="V219" s="34"/>
      <c r="W219" s="34"/>
      <c r="X219" s="34"/>
      <c r="Y219" s="34"/>
      <c r="Z219" s="34"/>
      <c r="AA219" s="34"/>
      <c r="AB219" s="34"/>
      <c r="AC219" s="34"/>
      <c r="AD219" s="34"/>
      <c r="AE219" s="34"/>
      <c r="AT219" s="17" t="s">
        <v>141</v>
      </c>
      <c r="AU219" s="17" t="s">
        <v>89</v>
      </c>
    </row>
    <row r="220" spans="1:65" s="2" customFormat="1" ht="124.8" x14ac:dyDescent="0.2">
      <c r="A220" s="34"/>
      <c r="B220" s="35"/>
      <c r="C220" s="36"/>
      <c r="D220" s="204" t="s">
        <v>143</v>
      </c>
      <c r="E220" s="36"/>
      <c r="F220" s="205" t="s">
        <v>257</v>
      </c>
      <c r="G220" s="36"/>
      <c r="H220" s="36"/>
      <c r="I220" s="201"/>
      <c r="J220" s="36"/>
      <c r="K220" s="36"/>
      <c r="L220" s="39"/>
      <c r="M220" s="202"/>
      <c r="N220" s="203"/>
      <c r="O220" s="71"/>
      <c r="P220" s="71"/>
      <c r="Q220" s="71"/>
      <c r="R220" s="71"/>
      <c r="S220" s="71"/>
      <c r="T220" s="72"/>
      <c r="U220" s="34"/>
      <c r="V220" s="34"/>
      <c r="W220" s="34"/>
      <c r="X220" s="34"/>
      <c r="Y220" s="34"/>
      <c r="Z220" s="34"/>
      <c r="AA220" s="34"/>
      <c r="AB220" s="34"/>
      <c r="AC220" s="34"/>
      <c r="AD220" s="34"/>
      <c r="AE220" s="34"/>
      <c r="AT220" s="17" t="s">
        <v>143</v>
      </c>
      <c r="AU220" s="17" t="s">
        <v>89</v>
      </c>
    </row>
    <row r="221" spans="1:65" s="13" customFormat="1" x14ac:dyDescent="0.2">
      <c r="B221" s="206"/>
      <c r="C221" s="207"/>
      <c r="D221" s="204" t="s">
        <v>145</v>
      </c>
      <c r="E221" s="208" t="s">
        <v>1</v>
      </c>
      <c r="F221" s="209" t="s">
        <v>239</v>
      </c>
      <c r="G221" s="207"/>
      <c r="H221" s="210">
        <v>4716.2</v>
      </c>
      <c r="I221" s="211"/>
      <c r="J221" s="207"/>
      <c r="K221" s="207"/>
      <c r="L221" s="212"/>
      <c r="M221" s="213"/>
      <c r="N221" s="214"/>
      <c r="O221" s="214"/>
      <c r="P221" s="214"/>
      <c r="Q221" s="214"/>
      <c r="R221" s="214"/>
      <c r="S221" s="214"/>
      <c r="T221" s="215"/>
      <c r="AT221" s="216" t="s">
        <v>145</v>
      </c>
      <c r="AU221" s="216" t="s">
        <v>89</v>
      </c>
      <c r="AV221" s="13" t="s">
        <v>89</v>
      </c>
      <c r="AW221" s="13" t="s">
        <v>34</v>
      </c>
      <c r="AX221" s="13" t="s">
        <v>80</v>
      </c>
      <c r="AY221" s="216" t="s">
        <v>132</v>
      </c>
    </row>
    <row r="222" spans="1:65" s="13" customFormat="1" x14ac:dyDescent="0.2">
      <c r="B222" s="206"/>
      <c r="C222" s="207"/>
      <c r="D222" s="204" t="s">
        <v>145</v>
      </c>
      <c r="E222" s="208" t="s">
        <v>1</v>
      </c>
      <c r="F222" s="209" t="s">
        <v>240</v>
      </c>
      <c r="G222" s="207"/>
      <c r="H222" s="210">
        <v>515</v>
      </c>
      <c r="I222" s="211"/>
      <c r="J222" s="207"/>
      <c r="K222" s="207"/>
      <c r="L222" s="212"/>
      <c r="M222" s="213"/>
      <c r="N222" s="214"/>
      <c r="O222" s="214"/>
      <c r="P222" s="214"/>
      <c r="Q222" s="214"/>
      <c r="R222" s="214"/>
      <c r="S222" s="214"/>
      <c r="T222" s="215"/>
      <c r="AT222" s="216" t="s">
        <v>145</v>
      </c>
      <c r="AU222" s="216" t="s">
        <v>89</v>
      </c>
      <c r="AV222" s="13" t="s">
        <v>89</v>
      </c>
      <c r="AW222" s="13" t="s">
        <v>34</v>
      </c>
      <c r="AX222" s="13" t="s">
        <v>80</v>
      </c>
      <c r="AY222" s="216" t="s">
        <v>132</v>
      </c>
    </row>
    <row r="223" spans="1:65" s="14" customFormat="1" x14ac:dyDescent="0.2">
      <c r="B223" s="217"/>
      <c r="C223" s="218"/>
      <c r="D223" s="204" t="s">
        <v>145</v>
      </c>
      <c r="E223" s="219" t="s">
        <v>1</v>
      </c>
      <c r="F223" s="220" t="s">
        <v>147</v>
      </c>
      <c r="G223" s="218"/>
      <c r="H223" s="221">
        <v>5231.2</v>
      </c>
      <c r="I223" s="222"/>
      <c r="J223" s="218"/>
      <c r="K223" s="218"/>
      <c r="L223" s="223"/>
      <c r="M223" s="224"/>
      <c r="N223" s="225"/>
      <c r="O223" s="225"/>
      <c r="P223" s="225"/>
      <c r="Q223" s="225"/>
      <c r="R223" s="225"/>
      <c r="S223" s="225"/>
      <c r="T223" s="226"/>
      <c r="AT223" s="227" t="s">
        <v>145</v>
      </c>
      <c r="AU223" s="227" t="s">
        <v>89</v>
      </c>
      <c r="AV223" s="14" t="s">
        <v>139</v>
      </c>
      <c r="AW223" s="14" t="s">
        <v>34</v>
      </c>
      <c r="AX223" s="14" t="s">
        <v>85</v>
      </c>
      <c r="AY223" s="227" t="s">
        <v>132</v>
      </c>
    </row>
    <row r="224" spans="1:65" s="2" customFormat="1" ht="24.15" customHeight="1" x14ac:dyDescent="0.2">
      <c r="A224" s="34"/>
      <c r="B224" s="35"/>
      <c r="C224" s="186" t="s">
        <v>258</v>
      </c>
      <c r="D224" s="186" t="s">
        <v>134</v>
      </c>
      <c r="E224" s="187" t="s">
        <v>259</v>
      </c>
      <c r="F224" s="188" t="s">
        <v>260</v>
      </c>
      <c r="G224" s="189" t="s">
        <v>174</v>
      </c>
      <c r="H224" s="190">
        <v>644.899</v>
      </c>
      <c r="I224" s="191"/>
      <c r="J224" s="192">
        <f>ROUND(I224*H224,2)</f>
        <v>0</v>
      </c>
      <c r="K224" s="188" t="s">
        <v>138</v>
      </c>
      <c r="L224" s="39"/>
      <c r="M224" s="193" t="s">
        <v>1</v>
      </c>
      <c r="N224" s="194" t="s">
        <v>45</v>
      </c>
      <c r="O224" s="71"/>
      <c r="P224" s="195">
        <f>O224*H224</f>
        <v>0</v>
      </c>
      <c r="Q224" s="195">
        <v>0</v>
      </c>
      <c r="R224" s="195">
        <f>Q224*H224</f>
        <v>0</v>
      </c>
      <c r="S224" s="195">
        <v>0</v>
      </c>
      <c r="T224" s="196">
        <f>S224*H224</f>
        <v>0</v>
      </c>
      <c r="U224" s="34"/>
      <c r="V224" s="34"/>
      <c r="W224" s="34"/>
      <c r="X224" s="34"/>
      <c r="Y224" s="34"/>
      <c r="Z224" s="34"/>
      <c r="AA224" s="34"/>
      <c r="AB224" s="34"/>
      <c r="AC224" s="34"/>
      <c r="AD224" s="34"/>
      <c r="AE224" s="34"/>
      <c r="AR224" s="197" t="s">
        <v>139</v>
      </c>
      <c r="AT224" s="197" t="s">
        <v>134</v>
      </c>
      <c r="AU224" s="197" t="s">
        <v>89</v>
      </c>
      <c r="AY224" s="17" t="s">
        <v>132</v>
      </c>
      <c r="BE224" s="198">
        <f>IF(N224="základní",J224,0)</f>
        <v>0</v>
      </c>
      <c r="BF224" s="198">
        <f>IF(N224="snížená",J224,0)</f>
        <v>0</v>
      </c>
      <c r="BG224" s="198">
        <f>IF(N224="zákl. přenesená",J224,0)</f>
        <v>0</v>
      </c>
      <c r="BH224" s="198">
        <f>IF(N224="sníž. přenesená",J224,0)</f>
        <v>0</v>
      </c>
      <c r="BI224" s="198">
        <f>IF(N224="nulová",J224,0)</f>
        <v>0</v>
      </c>
      <c r="BJ224" s="17" t="s">
        <v>85</v>
      </c>
      <c r="BK224" s="198">
        <f>ROUND(I224*H224,2)</f>
        <v>0</v>
      </c>
      <c r="BL224" s="17" t="s">
        <v>139</v>
      </c>
      <c r="BM224" s="197" t="s">
        <v>261</v>
      </c>
    </row>
    <row r="225" spans="1:65" s="2" customFormat="1" x14ac:dyDescent="0.2">
      <c r="A225" s="34"/>
      <c r="B225" s="35"/>
      <c r="C225" s="36"/>
      <c r="D225" s="199" t="s">
        <v>141</v>
      </c>
      <c r="E225" s="36"/>
      <c r="F225" s="200" t="s">
        <v>262</v>
      </c>
      <c r="G225" s="36"/>
      <c r="H225" s="36"/>
      <c r="I225" s="201"/>
      <c r="J225" s="36"/>
      <c r="K225" s="36"/>
      <c r="L225" s="39"/>
      <c r="M225" s="202"/>
      <c r="N225" s="203"/>
      <c r="O225" s="71"/>
      <c r="P225" s="71"/>
      <c r="Q225" s="71"/>
      <c r="R225" s="71"/>
      <c r="S225" s="71"/>
      <c r="T225" s="72"/>
      <c r="U225" s="34"/>
      <c r="V225" s="34"/>
      <c r="W225" s="34"/>
      <c r="X225" s="34"/>
      <c r="Y225" s="34"/>
      <c r="Z225" s="34"/>
      <c r="AA225" s="34"/>
      <c r="AB225" s="34"/>
      <c r="AC225" s="34"/>
      <c r="AD225" s="34"/>
      <c r="AE225" s="34"/>
      <c r="AT225" s="17" t="s">
        <v>141</v>
      </c>
      <c r="AU225" s="17" t="s">
        <v>89</v>
      </c>
    </row>
    <row r="226" spans="1:65" s="2" customFormat="1" ht="124.8" x14ac:dyDescent="0.2">
      <c r="A226" s="34"/>
      <c r="B226" s="35"/>
      <c r="C226" s="36"/>
      <c r="D226" s="204" t="s">
        <v>143</v>
      </c>
      <c r="E226" s="36"/>
      <c r="F226" s="205" t="s">
        <v>257</v>
      </c>
      <c r="G226" s="36"/>
      <c r="H226" s="36"/>
      <c r="I226" s="201"/>
      <c r="J226" s="36"/>
      <c r="K226" s="36"/>
      <c r="L226" s="39"/>
      <c r="M226" s="202"/>
      <c r="N226" s="203"/>
      <c r="O226" s="71"/>
      <c r="P226" s="71"/>
      <c r="Q226" s="71"/>
      <c r="R226" s="71"/>
      <c r="S226" s="71"/>
      <c r="T226" s="72"/>
      <c r="U226" s="34"/>
      <c r="V226" s="34"/>
      <c r="W226" s="34"/>
      <c r="X226" s="34"/>
      <c r="Y226" s="34"/>
      <c r="Z226" s="34"/>
      <c r="AA226" s="34"/>
      <c r="AB226" s="34"/>
      <c r="AC226" s="34"/>
      <c r="AD226" s="34"/>
      <c r="AE226" s="34"/>
      <c r="AT226" s="17" t="s">
        <v>143</v>
      </c>
      <c r="AU226" s="17" t="s">
        <v>89</v>
      </c>
    </row>
    <row r="227" spans="1:65" s="13" customFormat="1" x14ac:dyDescent="0.2">
      <c r="B227" s="206"/>
      <c r="C227" s="207"/>
      <c r="D227" s="204" t="s">
        <v>145</v>
      </c>
      <c r="E227" s="208" t="s">
        <v>1</v>
      </c>
      <c r="F227" s="209" t="s">
        <v>246</v>
      </c>
      <c r="G227" s="207"/>
      <c r="H227" s="210">
        <v>559.04</v>
      </c>
      <c r="I227" s="211"/>
      <c r="J227" s="207"/>
      <c r="K227" s="207"/>
      <c r="L227" s="212"/>
      <c r="M227" s="213"/>
      <c r="N227" s="214"/>
      <c r="O227" s="214"/>
      <c r="P227" s="214"/>
      <c r="Q227" s="214"/>
      <c r="R227" s="214"/>
      <c r="S227" s="214"/>
      <c r="T227" s="215"/>
      <c r="AT227" s="216" t="s">
        <v>145</v>
      </c>
      <c r="AU227" s="216" t="s">
        <v>89</v>
      </c>
      <c r="AV227" s="13" t="s">
        <v>89</v>
      </c>
      <c r="AW227" s="13" t="s">
        <v>34</v>
      </c>
      <c r="AX227" s="13" t="s">
        <v>80</v>
      </c>
      <c r="AY227" s="216" t="s">
        <v>132</v>
      </c>
    </row>
    <row r="228" spans="1:65" s="13" customFormat="1" x14ac:dyDescent="0.2">
      <c r="B228" s="206"/>
      <c r="C228" s="207"/>
      <c r="D228" s="204" t="s">
        <v>145</v>
      </c>
      <c r="E228" s="208" t="s">
        <v>1</v>
      </c>
      <c r="F228" s="209" t="s">
        <v>247</v>
      </c>
      <c r="G228" s="207"/>
      <c r="H228" s="210">
        <v>94.1</v>
      </c>
      <c r="I228" s="211"/>
      <c r="J228" s="207"/>
      <c r="K228" s="207"/>
      <c r="L228" s="212"/>
      <c r="M228" s="213"/>
      <c r="N228" s="214"/>
      <c r="O228" s="214"/>
      <c r="P228" s="214"/>
      <c r="Q228" s="214"/>
      <c r="R228" s="214"/>
      <c r="S228" s="214"/>
      <c r="T228" s="215"/>
      <c r="AT228" s="216" t="s">
        <v>145</v>
      </c>
      <c r="AU228" s="216" t="s">
        <v>89</v>
      </c>
      <c r="AV228" s="13" t="s">
        <v>89</v>
      </c>
      <c r="AW228" s="13" t="s">
        <v>34</v>
      </c>
      <c r="AX228" s="13" t="s">
        <v>80</v>
      </c>
      <c r="AY228" s="216" t="s">
        <v>132</v>
      </c>
    </row>
    <row r="229" spans="1:65" s="13" customFormat="1" x14ac:dyDescent="0.2">
      <c r="B229" s="206"/>
      <c r="C229" s="207"/>
      <c r="D229" s="204" t="s">
        <v>145</v>
      </c>
      <c r="E229" s="208" t="s">
        <v>1</v>
      </c>
      <c r="F229" s="209" t="s">
        <v>248</v>
      </c>
      <c r="G229" s="207"/>
      <c r="H229" s="210">
        <v>24.617000000000001</v>
      </c>
      <c r="I229" s="211"/>
      <c r="J229" s="207"/>
      <c r="K229" s="207"/>
      <c r="L229" s="212"/>
      <c r="M229" s="213"/>
      <c r="N229" s="214"/>
      <c r="O229" s="214"/>
      <c r="P229" s="214"/>
      <c r="Q229" s="214"/>
      <c r="R229" s="214"/>
      <c r="S229" s="214"/>
      <c r="T229" s="215"/>
      <c r="AT229" s="216" t="s">
        <v>145</v>
      </c>
      <c r="AU229" s="216" t="s">
        <v>89</v>
      </c>
      <c r="AV229" s="13" t="s">
        <v>89</v>
      </c>
      <c r="AW229" s="13" t="s">
        <v>34</v>
      </c>
      <c r="AX229" s="13" t="s">
        <v>80</v>
      </c>
      <c r="AY229" s="216" t="s">
        <v>132</v>
      </c>
    </row>
    <row r="230" spans="1:65" s="13" customFormat="1" x14ac:dyDescent="0.2">
      <c r="B230" s="206"/>
      <c r="C230" s="207"/>
      <c r="D230" s="204" t="s">
        <v>145</v>
      </c>
      <c r="E230" s="208" t="s">
        <v>1</v>
      </c>
      <c r="F230" s="209" t="s">
        <v>249</v>
      </c>
      <c r="G230" s="207"/>
      <c r="H230" s="210">
        <v>4.4219999999999997</v>
      </c>
      <c r="I230" s="211"/>
      <c r="J230" s="207"/>
      <c r="K230" s="207"/>
      <c r="L230" s="212"/>
      <c r="M230" s="213"/>
      <c r="N230" s="214"/>
      <c r="O230" s="214"/>
      <c r="P230" s="214"/>
      <c r="Q230" s="214"/>
      <c r="R230" s="214"/>
      <c r="S230" s="214"/>
      <c r="T230" s="215"/>
      <c r="AT230" s="216" t="s">
        <v>145</v>
      </c>
      <c r="AU230" s="216" t="s">
        <v>89</v>
      </c>
      <c r="AV230" s="13" t="s">
        <v>89</v>
      </c>
      <c r="AW230" s="13" t="s">
        <v>34</v>
      </c>
      <c r="AX230" s="13" t="s">
        <v>80</v>
      </c>
      <c r="AY230" s="216" t="s">
        <v>132</v>
      </c>
    </row>
    <row r="231" spans="1:65" s="13" customFormat="1" x14ac:dyDescent="0.2">
      <c r="B231" s="206"/>
      <c r="C231" s="207"/>
      <c r="D231" s="204" t="s">
        <v>145</v>
      </c>
      <c r="E231" s="208" t="s">
        <v>1</v>
      </c>
      <c r="F231" s="209" t="s">
        <v>250</v>
      </c>
      <c r="G231" s="207"/>
      <c r="H231" s="210">
        <v>-53.28</v>
      </c>
      <c r="I231" s="211"/>
      <c r="J231" s="207"/>
      <c r="K231" s="207"/>
      <c r="L231" s="212"/>
      <c r="M231" s="213"/>
      <c r="N231" s="214"/>
      <c r="O231" s="214"/>
      <c r="P231" s="214"/>
      <c r="Q231" s="214"/>
      <c r="R231" s="214"/>
      <c r="S231" s="214"/>
      <c r="T231" s="215"/>
      <c r="AT231" s="216" t="s">
        <v>145</v>
      </c>
      <c r="AU231" s="216" t="s">
        <v>89</v>
      </c>
      <c r="AV231" s="13" t="s">
        <v>89</v>
      </c>
      <c r="AW231" s="13" t="s">
        <v>34</v>
      </c>
      <c r="AX231" s="13" t="s">
        <v>80</v>
      </c>
      <c r="AY231" s="216" t="s">
        <v>132</v>
      </c>
    </row>
    <row r="232" spans="1:65" s="13" customFormat="1" x14ac:dyDescent="0.2">
      <c r="B232" s="206"/>
      <c r="C232" s="207"/>
      <c r="D232" s="204" t="s">
        <v>145</v>
      </c>
      <c r="E232" s="208" t="s">
        <v>1</v>
      </c>
      <c r="F232" s="209" t="s">
        <v>251</v>
      </c>
      <c r="G232" s="207"/>
      <c r="H232" s="210">
        <v>16</v>
      </c>
      <c r="I232" s="211"/>
      <c r="J232" s="207"/>
      <c r="K232" s="207"/>
      <c r="L232" s="212"/>
      <c r="M232" s="213"/>
      <c r="N232" s="214"/>
      <c r="O232" s="214"/>
      <c r="P232" s="214"/>
      <c r="Q232" s="214"/>
      <c r="R232" s="214"/>
      <c r="S232" s="214"/>
      <c r="T232" s="215"/>
      <c r="AT232" s="216" t="s">
        <v>145</v>
      </c>
      <c r="AU232" s="216" t="s">
        <v>89</v>
      </c>
      <c r="AV232" s="13" t="s">
        <v>89</v>
      </c>
      <c r="AW232" s="13" t="s">
        <v>34</v>
      </c>
      <c r="AX232" s="13" t="s">
        <v>80</v>
      </c>
      <c r="AY232" s="216" t="s">
        <v>132</v>
      </c>
    </row>
    <row r="233" spans="1:65" s="14" customFormat="1" x14ac:dyDescent="0.2">
      <c r="B233" s="217"/>
      <c r="C233" s="218"/>
      <c r="D233" s="204" t="s">
        <v>145</v>
      </c>
      <c r="E233" s="219" t="s">
        <v>1</v>
      </c>
      <c r="F233" s="220" t="s">
        <v>147</v>
      </c>
      <c r="G233" s="218"/>
      <c r="H233" s="221">
        <v>644.899</v>
      </c>
      <c r="I233" s="222"/>
      <c r="J233" s="218"/>
      <c r="K233" s="218"/>
      <c r="L233" s="223"/>
      <c r="M233" s="224"/>
      <c r="N233" s="225"/>
      <c r="O233" s="225"/>
      <c r="P233" s="225"/>
      <c r="Q233" s="225"/>
      <c r="R233" s="225"/>
      <c r="S233" s="225"/>
      <c r="T233" s="226"/>
      <c r="AT233" s="227" t="s">
        <v>145</v>
      </c>
      <c r="AU233" s="227" t="s">
        <v>89</v>
      </c>
      <c r="AV233" s="14" t="s">
        <v>139</v>
      </c>
      <c r="AW233" s="14" t="s">
        <v>34</v>
      </c>
      <c r="AX233" s="14" t="s">
        <v>85</v>
      </c>
      <c r="AY233" s="227" t="s">
        <v>132</v>
      </c>
    </row>
    <row r="234" spans="1:65" s="2" customFormat="1" ht="37.950000000000003" customHeight="1" x14ac:dyDescent="0.2">
      <c r="A234" s="34"/>
      <c r="B234" s="35"/>
      <c r="C234" s="186" t="s">
        <v>8</v>
      </c>
      <c r="D234" s="186" t="s">
        <v>134</v>
      </c>
      <c r="E234" s="187" t="s">
        <v>263</v>
      </c>
      <c r="F234" s="188" t="s">
        <v>264</v>
      </c>
      <c r="G234" s="189" t="s">
        <v>174</v>
      </c>
      <c r="H234" s="190">
        <v>5231.2</v>
      </c>
      <c r="I234" s="191"/>
      <c r="J234" s="192">
        <f>ROUND(I234*H234,2)</f>
        <v>0</v>
      </c>
      <c r="K234" s="188" t="s">
        <v>138</v>
      </c>
      <c r="L234" s="39"/>
      <c r="M234" s="193" t="s">
        <v>1</v>
      </c>
      <c r="N234" s="194" t="s">
        <v>45</v>
      </c>
      <c r="O234" s="71"/>
      <c r="P234" s="195">
        <f>O234*H234</f>
        <v>0</v>
      </c>
      <c r="Q234" s="195">
        <v>0</v>
      </c>
      <c r="R234" s="195">
        <f>Q234*H234</f>
        <v>0</v>
      </c>
      <c r="S234" s="195">
        <v>0</v>
      </c>
      <c r="T234" s="196">
        <f>S234*H234</f>
        <v>0</v>
      </c>
      <c r="U234" s="34"/>
      <c r="V234" s="34"/>
      <c r="W234" s="34"/>
      <c r="X234" s="34"/>
      <c r="Y234" s="34"/>
      <c r="Z234" s="34"/>
      <c r="AA234" s="34"/>
      <c r="AB234" s="34"/>
      <c r="AC234" s="34"/>
      <c r="AD234" s="34"/>
      <c r="AE234" s="34"/>
      <c r="AR234" s="197" t="s">
        <v>139</v>
      </c>
      <c r="AT234" s="197" t="s">
        <v>134</v>
      </c>
      <c r="AU234" s="197" t="s">
        <v>89</v>
      </c>
      <c r="AY234" s="17" t="s">
        <v>132</v>
      </c>
      <c r="BE234" s="198">
        <f>IF(N234="základní",J234,0)</f>
        <v>0</v>
      </c>
      <c r="BF234" s="198">
        <f>IF(N234="snížená",J234,0)</f>
        <v>0</v>
      </c>
      <c r="BG234" s="198">
        <f>IF(N234="zákl. přenesená",J234,0)</f>
        <v>0</v>
      </c>
      <c r="BH234" s="198">
        <f>IF(N234="sníž. přenesená",J234,0)</f>
        <v>0</v>
      </c>
      <c r="BI234" s="198">
        <f>IF(N234="nulová",J234,0)</f>
        <v>0</v>
      </c>
      <c r="BJ234" s="17" t="s">
        <v>85</v>
      </c>
      <c r="BK234" s="198">
        <f>ROUND(I234*H234,2)</f>
        <v>0</v>
      </c>
      <c r="BL234" s="17" t="s">
        <v>139</v>
      </c>
      <c r="BM234" s="197" t="s">
        <v>265</v>
      </c>
    </row>
    <row r="235" spans="1:65" s="2" customFormat="1" x14ac:dyDescent="0.2">
      <c r="A235" s="34"/>
      <c r="B235" s="35"/>
      <c r="C235" s="36"/>
      <c r="D235" s="199" t="s">
        <v>141</v>
      </c>
      <c r="E235" s="36"/>
      <c r="F235" s="200" t="s">
        <v>266</v>
      </c>
      <c r="G235" s="36"/>
      <c r="H235" s="36"/>
      <c r="I235" s="201"/>
      <c r="J235" s="36"/>
      <c r="K235" s="36"/>
      <c r="L235" s="39"/>
      <c r="M235" s="202"/>
      <c r="N235" s="203"/>
      <c r="O235" s="71"/>
      <c r="P235" s="71"/>
      <c r="Q235" s="71"/>
      <c r="R235" s="71"/>
      <c r="S235" s="71"/>
      <c r="T235" s="72"/>
      <c r="U235" s="34"/>
      <c r="V235" s="34"/>
      <c r="W235" s="34"/>
      <c r="X235" s="34"/>
      <c r="Y235" s="34"/>
      <c r="Z235" s="34"/>
      <c r="AA235" s="34"/>
      <c r="AB235" s="34"/>
      <c r="AC235" s="34"/>
      <c r="AD235" s="34"/>
      <c r="AE235" s="34"/>
      <c r="AT235" s="17" t="s">
        <v>141</v>
      </c>
      <c r="AU235" s="17" t="s">
        <v>89</v>
      </c>
    </row>
    <row r="236" spans="1:65" s="2" customFormat="1" ht="33" customHeight="1" x14ac:dyDescent="0.2">
      <c r="A236" s="34"/>
      <c r="B236" s="35"/>
      <c r="C236" s="186" t="s">
        <v>267</v>
      </c>
      <c r="D236" s="186" t="s">
        <v>134</v>
      </c>
      <c r="E236" s="187" t="s">
        <v>268</v>
      </c>
      <c r="F236" s="188" t="s">
        <v>269</v>
      </c>
      <c r="G236" s="189" t="s">
        <v>174</v>
      </c>
      <c r="H236" s="190">
        <v>53.28</v>
      </c>
      <c r="I236" s="191"/>
      <c r="J236" s="192">
        <f>ROUND(I236*H236,2)</f>
        <v>0</v>
      </c>
      <c r="K236" s="188" t="s">
        <v>138</v>
      </c>
      <c r="L236" s="39"/>
      <c r="M236" s="193" t="s">
        <v>1</v>
      </c>
      <c r="N236" s="194" t="s">
        <v>45</v>
      </c>
      <c r="O236" s="71"/>
      <c r="P236" s="195">
        <f>O236*H236</f>
        <v>0</v>
      </c>
      <c r="Q236" s="195">
        <v>0</v>
      </c>
      <c r="R236" s="195">
        <f>Q236*H236</f>
        <v>0</v>
      </c>
      <c r="S236" s="195">
        <v>0</v>
      </c>
      <c r="T236" s="196">
        <f>S236*H236</f>
        <v>0</v>
      </c>
      <c r="U236" s="34"/>
      <c r="V236" s="34"/>
      <c r="W236" s="34"/>
      <c r="X236" s="34"/>
      <c r="Y236" s="34"/>
      <c r="Z236" s="34"/>
      <c r="AA236" s="34"/>
      <c r="AB236" s="34"/>
      <c r="AC236" s="34"/>
      <c r="AD236" s="34"/>
      <c r="AE236" s="34"/>
      <c r="AR236" s="197" t="s">
        <v>139</v>
      </c>
      <c r="AT236" s="197" t="s">
        <v>134</v>
      </c>
      <c r="AU236" s="197" t="s">
        <v>89</v>
      </c>
      <c r="AY236" s="17" t="s">
        <v>132</v>
      </c>
      <c r="BE236" s="198">
        <f>IF(N236="základní",J236,0)</f>
        <v>0</v>
      </c>
      <c r="BF236" s="198">
        <f>IF(N236="snížená",J236,0)</f>
        <v>0</v>
      </c>
      <c r="BG236" s="198">
        <f>IF(N236="zákl. přenesená",J236,0)</f>
        <v>0</v>
      </c>
      <c r="BH236" s="198">
        <f>IF(N236="sníž. přenesená",J236,0)</f>
        <v>0</v>
      </c>
      <c r="BI236" s="198">
        <f>IF(N236="nulová",J236,0)</f>
        <v>0</v>
      </c>
      <c r="BJ236" s="17" t="s">
        <v>85</v>
      </c>
      <c r="BK236" s="198">
        <f>ROUND(I236*H236,2)</f>
        <v>0</v>
      </c>
      <c r="BL236" s="17" t="s">
        <v>139</v>
      </c>
      <c r="BM236" s="197" t="s">
        <v>270</v>
      </c>
    </row>
    <row r="237" spans="1:65" s="2" customFormat="1" x14ac:dyDescent="0.2">
      <c r="A237" s="34"/>
      <c r="B237" s="35"/>
      <c r="C237" s="36"/>
      <c r="D237" s="199" t="s">
        <v>141</v>
      </c>
      <c r="E237" s="36"/>
      <c r="F237" s="200" t="s">
        <v>271</v>
      </c>
      <c r="G237" s="36"/>
      <c r="H237" s="36"/>
      <c r="I237" s="201"/>
      <c r="J237" s="36"/>
      <c r="K237" s="36"/>
      <c r="L237" s="39"/>
      <c r="M237" s="202"/>
      <c r="N237" s="203"/>
      <c r="O237" s="71"/>
      <c r="P237" s="71"/>
      <c r="Q237" s="71"/>
      <c r="R237" s="71"/>
      <c r="S237" s="71"/>
      <c r="T237" s="72"/>
      <c r="U237" s="34"/>
      <c r="V237" s="34"/>
      <c r="W237" s="34"/>
      <c r="X237" s="34"/>
      <c r="Y237" s="34"/>
      <c r="Z237" s="34"/>
      <c r="AA237" s="34"/>
      <c r="AB237" s="34"/>
      <c r="AC237" s="34"/>
      <c r="AD237" s="34"/>
      <c r="AE237" s="34"/>
      <c r="AT237" s="17" t="s">
        <v>141</v>
      </c>
      <c r="AU237" s="17" t="s">
        <v>89</v>
      </c>
    </row>
    <row r="238" spans="1:65" s="2" customFormat="1" ht="57.6" x14ac:dyDescent="0.2">
      <c r="A238" s="34"/>
      <c r="B238" s="35"/>
      <c r="C238" s="36"/>
      <c r="D238" s="204" t="s">
        <v>143</v>
      </c>
      <c r="E238" s="36"/>
      <c r="F238" s="205" t="s">
        <v>272</v>
      </c>
      <c r="G238" s="36"/>
      <c r="H238" s="36"/>
      <c r="I238" s="201"/>
      <c r="J238" s="36"/>
      <c r="K238" s="36"/>
      <c r="L238" s="39"/>
      <c r="M238" s="202"/>
      <c r="N238" s="203"/>
      <c r="O238" s="71"/>
      <c r="P238" s="71"/>
      <c r="Q238" s="71"/>
      <c r="R238" s="71"/>
      <c r="S238" s="71"/>
      <c r="T238" s="72"/>
      <c r="U238" s="34"/>
      <c r="V238" s="34"/>
      <c r="W238" s="34"/>
      <c r="X238" s="34"/>
      <c r="Y238" s="34"/>
      <c r="Z238" s="34"/>
      <c r="AA238" s="34"/>
      <c r="AB238" s="34"/>
      <c r="AC238" s="34"/>
      <c r="AD238" s="34"/>
      <c r="AE238" s="34"/>
      <c r="AT238" s="17" t="s">
        <v>143</v>
      </c>
      <c r="AU238" s="17" t="s">
        <v>89</v>
      </c>
    </row>
    <row r="239" spans="1:65" s="15" customFormat="1" x14ac:dyDescent="0.2">
      <c r="B239" s="228"/>
      <c r="C239" s="229"/>
      <c r="D239" s="204" t="s">
        <v>145</v>
      </c>
      <c r="E239" s="230" t="s">
        <v>1</v>
      </c>
      <c r="F239" s="231" t="s">
        <v>273</v>
      </c>
      <c r="G239" s="229"/>
      <c r="H239" s="230" t="s">
        <v>1</v>
      </c>
      <c r="I239" s="232"/>
      <c r="J239" s="229"/>
      <c r="K239" s="229"/>
      <c r="L239" s="233"/>
      <c r="M239" s="234"/>
      <c r="N239" s="235"/>
      <c r="O239" s="235"/>
      <c r="P239" s="235"/>
      <c r="Q239" s="235"/>
      <c r="R239" s="235"/>
      <c r="S239" s="235"/>
      <c r="T239" s="236"/>
      <c r="AT239" s="237" t="s">
        <v>145</v>
      </c>
      <c r="AU239" s="237" t="s">
        <v>89</v>
      </c>
      <c r="AV239" s="15" t="s">
        <v>85</v>
      </c>
      <c r="AW239" s="15" t="s">
        <v>34</v>
      </c>
      <c r="AX239" s="15" t="s">
        <v>80</v>
      </c>
      <c r="AY239" s="237" t="s">
        <v>132</v>
      </c>
    </row>
    <row r="240" spans="1:65" s="13" customFormat="1" x14ac:dyDescent="0.2">
      <c r="B240" s="206"/>
      <c r="C240" s="207"/>
      <c r="D240" s="204" t="s">
        <v>145</v>
      </c>
      <c r="E240" s="208" t="s">
        <v>1</v>
      </c>
      <c r="F240" s="209" t="s">
        <v>274</v>
      </c>
      <c r="G240" s="207"/>
      <c r="H240" s="210">
        <v>31.68</v>
      </c>
      <c r="I240" s="211"/>
      <c r="J240" s="207"/>
      <c r="K240" s="207"/>
      <c r="L240" s="212"/>
      <c r="M240" s="213"/>
      <c r="N240" s="214"/>
      <c r="O240" s="214"/>
      <c r="P240" s="214"/>
      <c r="Q240" s="214"/>
      <c r="R240" s="214"/>
      <c r="S240" s="214"/>
      <c r="T240" s="215"/>
      <c r="AT240" s="216" t="s">
        <v>145</v>
      </c>
      <c r="AU240" s="216" t="s">
        <v>89</v>
      </c>
      <c r="AV240" s="13" t="s">
        <v>89</v>
      </c>
      <c r="AW240" s="13" t="s">
        <v>34</v>
      </c>
      <c r="AX240" s="13" t="s">
        <v>80</v>
      </c>
      <c r="AY240" s="216" t="s">
        <v>132</v>
      </c>
    </row>
    <row r="241" spans="1:65" s="15" customFormat="1" x14ac:dyDescent="0.2">
      <c r="B241" s="228"/>
      <c r="C241" s="229"/>
      <c r="D241" s="204" t="s">
        <v>145</v>
      </c>
      <c r="E241" s="230" t="s">
        <v>1</v>
      </c>
      <c r="F241" s="231" t="s">
        <v>275</v>
      </c>
      <c r="G241" s="229"/>
      <c r="H241" s="230" t="s">
        <v>1</v>
      </c>
      <c r="I241" s="232"/>
      <c r="J241" s="229"/>
      <c r="K241" s="229"/>
      <c r="L241" s="233"/>
      <c r="M241" s="234"/>
      <c r="N241" s="235"/>
      <c r="O241" s="235"/>
      <c r="P241" s="235"/>
      <c r="Q241" s="235"/>
      <c r="R241" s="235"/>
      <c r="S241" s="235"/>
      <c r="T241" s="236"/>
      <c r="AT241" s="237" t="s">
        <v>145</v>
      </c>
      <c r="AU241" s="237" t="s">
        <v>89</v>
      </c>
      <c r="AV241" s="15" t="s">
        <v>85</v>
      </c>
      <c r="AW241" s="15" t="s">
        <v>34</v>
      </c>
      <c r="AX241" s="15" t="s">
        <v>80</v>
      </c>
      <c r="AY241" s="237" t="s">
        <v>132</v>
      </c>
    </row>
    <row r="242" spans="1:65" s="13" customFormat="1" x14ac:dyDescent="0.2">
      <c r="B242" s="206"/>
      <c r="C242" s="207"/>
      <c r="D242" s="204" t="s">
        <v>145</v>
      </c>
      <c r="E242" s="208" t="s">
        <v>1</v>
      </c>
      <c r="F242" s="209" t="s">
        <v>276</v>
      </c>
      <c r="G242" s="207"/>
      <c r="H242" s="210">
        <v>21.6</v>
      </c>
      <c r="I242" s="211"/>
      <c r="J242" s="207"/>
      <c r="K242" s="207"/>
      <c r="L242" s="212"/>
      <c r="M242" s="213"/>
      <c r="N242" s="214"/>
      <c r="O242" s="214"/>
      <c r="P242" s="214"/>
      <c r="Q242" s="214"/>
      <c r="R242" s="214"/>
      <c r="S242" s="214"/>
      <c r="T242" s="215"/>
      <c r="AT242" s="216" t="s">
        <v>145</v>
      </c>
      <c r="AU242" s="216" t="s">
        <v>89</v>
      </c>
      <c r="AV242" s="13" t="s">
        <v>89</v>
      </c>
      <c r="AW242" s="13" t="s">
        <v>34</v>
      </c>
      <c r="AX242" s="13" t="s">
        <v>80</v>
      </c>
      <c r="AY242" s="216" t="s">
        <v>132</v>
      </c>
    </row>
    <row r="243" spans="1:65" s="14" customFormat="1" x14ac:dyDescent="0.2">
      <c r="B243" s="217"/>
      <c r="C243" s="218"/>
      <c r="D243" s="204" t="s">
        <v>145</v>
      </c>
      <c r="E243" s="219" t="s">
        <v>1</v>
      </c>
      <c r="F243" s="220" t="s">
        <v>147</v>
      </c>
      <c r="G243" s="218"/>
      <c r="H243" s="221">
        <v>53.28</v>
      </c>
      <c r="I243" s="222"/>
      <c r="J243" s="218"/>
      <c r="K243" s="218"/>
      <c r="L243" s="223"/>
      <c r="M243" s="224"/>
      <c r="N243" s="225"/>
      <c r="O243" s="225"/>
      <c r="P243" s="225"/>
      <c r="Q243" s="225"/>
      <c r="R243" s="225"/>
      <c r="S243" s="225"/>
      <c r="T243" s="226"/>
      <c r="AT243" s="227" t="s">
        <v>145</v>
      </c>
      <c r="AU243" s="227" t="s">
        <v>89</v>
      </c>
      <c r="AV243" s="14" t="s">
        <v>139</v>
      </c>
      <c r="AW243" s="14" t="s">
        <v>34</v>
      </c>
      <c r="AX243" s="14" t="s">
        <v>85</v>
      </c>
      <c r="AY243" s="227" t="s">
        <v>132</v>
      </c>
    </row>
    <row r="244" spans="1:65" s="2" customFormat="1" ht="24.15" customHeight="1" x14ac:dyDescent="0.2">
      <c r="A244" s="34"/>
      <c r="B244" s="35"/>
      <c r="C244" s="186" t="s">
        <v>277</v>
      </c>
      <c r="D244" s="186" t="s">
        <v>134</v>
      </c>
      <c r="E244" s="187" t="s">
        <v>278</v>
      </c>
      <c r="F244" s="188" t="s">
        <v>279</v>
      </c>
      <c r="G244" s="189" t="s">
        <v>174</v>
      </c>
      <c r="H244" s="190">
        <v>24.608000000000001</v>
      </c>
      <c r="I244" s="191"/>
      <c r="J244" s="192">
        <f>ROUND(I244*H244,2)</f>
        <v>0</v>
      </c>
      <c r="K244" s="188" t="s">
        <v>138</v>
      </c>
      <c r="L244" s="39"/>
      <c r="M244" s="193" t="s">
        <v>1</v>
      </c>
      <c r="N244" s="194" t="s">
        <v>45</v>
      </c>
      <c r="O244" s="71"/>
      <c r="P244" s="195">
        <f>O244*H244</f>
        <v>0</v>
      </c>
      <c r="Q244" s="195">
        <v>0</v>
      </c>
      <c r="R244" s="195">
        <f>Q244*H244</f>
        <v>0</v>
      </c>
      <c r="S244" s="195">
        <v>0</v>
      </c>
      <c r="T244" s="196">
        <f>S244*H244</f>
        <v>0</v>
      </c>
      <c r="U244" s="34"/>
      <c r="V244" s="34"/>
      <c r="W244" s="34"/>
      <c r="X244" s="34"/>
      <c r="Y244" s="34"/>
      <c r="Z244" s="34"/>
      <c r="AA244" s="34"/>
      <c r="AB244" s="34"/>
      <c r="AC244" s="34"/>
      <c r="AD244" s="34"/>
      <c r="AE244" s="34"/>
      <c r="AR244" s="197" t="s">
        <v>139</v>
      </c>
      <c r="AT244" s="197" t="s">
        <v>134</v>
      </c>
      <c r="AU244" s="197" t="s">
        <v>89</v>
      </c>
      <c r="AY244" s="17" t="s">
        <v>132</v>
      </c>
      <c r="BE244" s="198">
        <f>IF(N244="základní",J244,0)</f>
        <v>0</v>
      </c>
      <c r="BF244" s="198">
        <f>IF(N244="snížená",J244,0)</f>
        <v>0</v>
      </c>
      <c r="BG244" s="198">
        <f>IF(N244="zákl. přenesená",J244,0)</f>
        <v>0</v>
      </c>
      <c r="BH244" s="198">
        <f>IF(N244="sníž. přenesená",J244,0)</f>
        <v>0</v>
      </c>
      <c r="BI244" s="198">
        <f>IF(N244="nulová",J244,0)</f>
        <v>0</v>
      </c>
      <c r="BJ244" s="17" t="s">
        <v>85</v>
      </c>
      <c r="BK244" s="198">
        <f>ROUND(I244*H244,2)</f>
        <v>0</v>
      </c>
      <c r="BL244" s="17" t="s">
        <v>139</v>
      </c>
      <c r="BM244" s="197" t="s">
        <v>280</v>
      </c>
    </row>
    <row r="245" spans="1:65" s="2" customFormat="1" x14ac:dyDescent="0.2">
      <c r="A245" s="34"/>
      <c r="B245" s="35"/>
      <c r="C245" s="36"/>
      <c r="D245" s="199" t="s">
        <v>141</v>
      </c>
      <c r="E245" s="36"/>
      <c r="F245" s="200" t="s">
        <v>281</v>
      </c>
      <c r="G245" s="36"/>
      <c r="H245" s="36"/>
      <c r="I245" s="201"/>
      <c r="J245" s="36"/>
      <c r="K245" s="36"/>
      <c r="L245" s="39"/>
      <c r="M245" s="202"/>
      <c r="N245" s="203"/>
      <c r="O245" s="71"/>
      <c r="P245" s="71"/>
      <c r="Q245" s="71"/>
      <c r="R245" s="71"/>
      <c r="S245" s="71"/>
      <c r="T245" s="72"/>
      <c r="U245" s="34"/>
      <c r="V245" s="34"/>
      <c r="W245" s="34"/>
      <c r="X245" s="34"/>
      <c r="Y245" s="34"/>
      <c r="Z245" s="34"/>
      <c r="AA245" s="34"/>
      <c r="AB245" s="34"/>
      <c r="AC245" s="34"/>
      <c r="AD245" s="34"/>
      <c r="AE245" s="34"/>
      <c r="AT245" s="17" t="s">
        <v>141</v>
      </c>
      <c r="AU245" s="17" t="s">
        <v>89</v>
      </c>
    </row>
    <row r="246" spans="1:65" s="2" customFormat="1" ht="230.4" x14ac:dyDescent="0.2">
      <c r="A246" s="34"/>
      <c r="B246" s="35"/>
      <c r="C246" s="36"/>
      <c r="D246" s="204" t="s">
        <v>143</v>
      </c>
      <c r="E246" s="36"/>
      <c r="F246" s="205" t="s">
        <v>282</v>
      </c>
      <c r="G246" s="36"/>
      <c r="H246" s="36"/>
      <c r="I246" s="201"/>
      <c r="J246" s="36"/>
      <c r="K246" s="36"/>
      <c r="L246" s="39"/>
      <c r="M246" s="202"/>
      <c r="N246" s="203"/>
      <c r="O246" s="71"/>
      <c r="P246" s="71"/>
      <c r="Q246" s="71"/>
      <c r="R246" s="71"/>
      <c r="S246" s="71"/>
      <c r="T246" s="72"/>
      <c r="U246" s="34"/>
      <c r="V246" s="34"/>
      <c r="W246" s="34"/>
      <c r="X246" s="34"/>
      <c r="Y246" s="34"/>
      <c r="Z246" s="34"/>
      <c r="AA246" s="34"/>
      <c r="AB246" s="34"/>
      <c r="AC246" s="34"/>
      <c r="AD246" s="34"/>
      <c r="AE246" s="34"/>
      <c r="AT246" s="17" t="s">
        <v>143</v>
      </c>
      <c r="AU246" s="17" t="s">
        <v>89</v>
      </c>
    </row>
    <row r="247" spans="1:65" s="15" customFormat="1" x14ac:dyDescent="0.2">
      <c r="B247" s="228"/>
      <c r="C247" s="229"/>
      <c r="D247" s="204" t="s">
        <v>145</v>
      </c>
      <c r="E247" s="230" t="s">
        <v>1</v>
      </c>
      <c r="F247" s="231" t="s">
        <v>227</v>
      </c>
      <c r="G247" s="229"/>
      <c r="H247" s="230" t="s">
        <v>1</v>
      </c>
      <c r="I247" s="232"/>
      <c r="J247" s="229"/>
      <c r="K247" s="229"/>
      <c r="L247" s="233"/>
      <c r="M247" s="234"/>
      <c r="N247" s="235"/>
      <c r="O247" s="235"/>
      <c r="P247" s="235"/>
      <c r="Q247" s="235"/>
      <c r="R247" s="235"/>
      <c r="S247" s="235"/>
      <c r="T247" s="236"/>
      <c r="AT247" s="237" t="s">
        <v>145</v>
      </c>
      <c r="AU247" s="237" t="s">
        <v>89</v>
      </c>
      <c r="AV247" s="15" t="s">
        <v>85</v>
      </c>
      <c r="AW247" s="15" t="s">
        <v>34</v>
      </c>
      <c r="AX247" s="15" t="s">
        <v>80</v>
      </c>
      <c r="AY247" s="237" t="s">
        <v>132</v>
      </c>
    </row>
    <row r="248" spans="1:65" s="13" customFormat="1" x14ac:dyDescent="0.2">
      <c r="B248" s="206"/>
      <c r="C248" s="207"/>
      <c r="D248" s="204" t="s">
        <v>145</v>
      </c>
      <c r="E248" s="208" t="s">
        <v>1</v>
      </c>
      <c r="F248" s="209" t="s">
        <v>228</v>
      </c>
      <c r="G248" s="207"/>
      <c r="H248" s="210">
        <v>23.4</v>
      </c>
      <c r="I248" s="211"/>
      <c r="J248" s="207"/>
      <c r="K248" s="207"/>
      <c r="L248" s="212"/>
      <c r="M248" s="213"/>
      <c r="N248" s="214"/>
      <c r="O248" s="214"/>
      <c r="P248" s="214"/>
      <c r="Q248" s="214"/>
      <c r="R248" s="214"/>
      <c r="S248" s="214"/>
      <c r="T248" s="215"/>
      <c r="AT248" s="216" t="s">
        <v>145</v>
      </c>
      <c r="AU248" s="216" t="s">
        <v>89</v>
      </c>
      <c r="AV248" s="13" t="s">
        <v>89</v>
      </c>
      <c r="AW248" s="13" t="s">
        <v>34</v>
      </c>
      <c r="AX248" s="13" t="s">
        <v>80</v>
      </c>
      <c r="AY248" s="216" t="s">
        <v>132</v>
      </c>
    </row>
    <row r="249" spans="1:65" s="15" customFormat="1" x14ac:dyDescent="0.2">
      <c r="B249" s="228"/>
      <c r="C249" s="229"/>
      <c r="D249" s="204" t="s">
        <v>145</v>
      </c>
      <c r="E249" s="230" t="s">
        <v>1</v>
      </c>
      <c r="F249" s="231" t="s">
        <v>283</v>
      </c>
      <c r="G249" s="229"/>
      <c r="H249" s="230" t="s">
        <v>1</v>
      </c>
      <c r="I249" s="232"/>
      <c r="J249" s="229"/>
      <c r="K249" s="229"/>
      <c r="L249" s="233"/>
      <c r="M249" s="234"/>
      <c r="N249" s="235"/>
      <c r="O249" s="235"/>
      <c r="P249" s="235"/>
      <c r="Q249" s="235"/>
      <c r="R249" s="235"/>
      <c r="S249" s="235"/>
      <c r="T249" s="236"/>
      <c r="AT249" s="237" t="s">
        <v>145</v>
      </c>
      <c r="AU249" s="237" t="s">
        <v>89</v>
      </c>
      <c r="AV249" s="15" t="s">
        <v>85</v>
      </c>
      <c r="AW249" s="15" t="s">
        <v>34</v>
      </c>
      <c r="AX249" s="15" t="s">
        <v>80</v>
      </c>
      <c r="AY249" s="237" t="s">
        <v>132</v>
      </c>
    </row>
    <row r="250" spans="1:65" s="13" customFormat="1" x14ac:dyDescent="0.2">
      <c r="B250" s="206"/>
      <c r="C250" s="207"/>
      <c r="D250" s="204" t="s">
        <v>145</v>
      </c>
      <c r="E250" s="208" t="s">
        <v>1</v>
      </c>
      <c r="F250" s="209" t="s">
        <v>284</v>
      </c>
      <c r="G250" s="207"/>
      <c r="H250" s="210">
        <v>1.208</v>
      </c>
      <c r="I250" s="211"/>
      <c r="J250" s="207"/>
      <c r="K250" s="207"/>
      <c r="L250" s="212"/>
      <c r="M250" s="213"/>
      <c r="N250" s="214"/>
      <c r="O250" s="214"/>
      <c r="P250" s="214"/>
      <c r="Q250" s="214"/>
      <c r="R250" s="214"/>
      <c r="S250" s="214"/>
      <c r="T250" s="215"/>
      <c r="AT250" s="216" t="s">
        <v>145</v>
      </c>
      <c r="AU250" s="216" t="s">
        <v>89</v>
      </c>
      <c r="AV250" s="13" t="s">
        <v>89</v>
      </c>
      <c r="AW250" s="13" t="s">
        <v>34</v>
      </c>
      <c r="AX250" s="13" t="s">
        <v>80</v>
      </c>
      <c r="AY250" s="216" t="s">
        <v>132</v>
      </c>
    </row>
    <row r="251" spans="1:65" s="14" customFormat="1" x14ac:dyDescent="0.2">
      <c r="B251" s="217"/>
      <c r="C251" s="218"/>
      <c r="D251" s="204" t="s">
        <v>145</v>
      </c>
      <c r="E251" s="219" t="s">
        <v>1</v>
      </c>
      <c r="F251" s="220" t="s">
        <v>147</v>
      </c>
      <c r="G251" s="218"/>
      <c r="H251" s="221">
        <v>24.608000000000001</v>
      </c>
      <c r="I251" s="222"/>
      <c r="J251" s="218"/>
      <c r="K251" s="218"/>
      <c r="L251" s="223"/>
      <c r="M251" s="224"/>
      <c r="N251" s="225"/>
      <c r="O251" s="225"/>
      <c r="P251" s="225"/>
      <c r="Q251" s="225"/>
      <c r="R251" s="225"/>
      <c r="S251" s="225"/>
      <c r="T251" s="226"/>
      <c r="AT251" s="227" t="s">
        <v>145</v>
      </c>
      <c r="AU251" s="227" t="s">
        <v>89</v>
      </c>
      <c r="AV251" s="14" t="s">
        <v>139</v>
      </c>
      <c r="AW251" s="14" t="s">
        <v>34</v>
      </c>
      <c r="AX251" s="14" t="s">
        <v>85</v>
      </c>
      <c r="AY251" s="227" t="s">
        <v>132</v>
      </c>
    </row>
    <row r="252" spans="1:65" s="2" customFormat="1" ht="16.5" customHeight="1" x14ac:dyDescent="0.2">
      <c r="A252" s="34"/>
      <c r="B252" s="35"/>
      <c r="C252" s="238" t="s">
        <v>285</v>
      </c>
      <c r="D252" s="238" t="s">
        <v>286</v>
      </c>
      <c r="E252" s="239" t="s">
        <v>287</v>
      </c>
      <c r="F252" s="240" t="s">
        <v>288</v>
      </c>
      <c r="G252" s="241" t="s">
        <v>289</v>
      </c>
      <c r="H252" s="242">
        <v>70.2</v>
      </c>
      <c r="I252" s="243"/>
      <c r="J252" s="244">
        <f>ROUND(I252*H252,2)</f>
        <v>0</v>
      </c>
      <c r="K252" s="240" t="s">
        <v>138</v>
      </c>
      <c r="L252" s="245"/>
      <c r="M252" s="246" t="s">
        <v>1</v>
      </c>
      <c r="N252" s="247" t="s">
        <v>45</v>
      </c>
      <c r="O252" s="71"/>
      <c r="P252" s="195">
        <f>O252*H252</f>
        <v>0</v>
      </c>
      <c r="Q252" s="195">
        <v>1</v>
      </c>
      <c r="R252" s="195">
        <f>Q252*H252</f>
        <v>70.2</v>
      </c>
      <c r="S252" s="195">
        <v>0</v>
      </c>
      <c r="T252" s="196">
        <f>S252*H252</f>
        <v>0</v>
      </c>
      <c r="U252" s="34"/>
      <c r="V252" s="34"/>
      <c r="W252" s="34"/>
      <c r="X252" s="34"/>
      <c r="Y252" s="34"/>
      <c r="Z252" s="34"/>
      <c r="AA252" s="34"/>
      <c r="AB252" s="34"/>
      <c r="AC252" s="34"/>
      <c r="AD252" s="34"/>
      <c r="AE252" s="34"/>
      <c r="AR252" s="197" t="s">
        <v>201</v>
      </c>
      <c r="AT252" s="197" t="s">
        <v>286</v>
      </c>
      <c r="AU252" s="197" t="s">
        <v>89</v>
      </c>
      <c r="AY252" s="17" t="s">
        <v>132</v>
      </c>
      <c r="BE252" s="198">
        <f>IF(N252="základní",J252,0)</f>
        <v>0</v>
      </c>
      <c r="BF252" s="198">
        <f>IF(N252="snížená",J252,0)</f>
        <v>0</v>
      </c>
      <c r="BG252" s="198">
        <f>IF(N252="zákl. přenesená",J252,0)</f>
        <v>0</v>
      </c>
      <c r="BH252" s="198">
        <f>IF(N252="sníž. přenesená",J252,0)</f>
        <v>0</v>
      </c>
      <c r="BI252" s="198">
        <f>IF(N252="nulová",J252,0)</f>
        <v>0</v>
      </c>
      <c r="BJ252" s="17" t="s">
        <v>85</v>
      </c>
      <c r="BK252" s="198">
        <f>ROUND(I252*H252,2)</f>
        <v>0</v>
      </c>
      <c r="BL252" s="17" t="s">
        <v>139</v>
      </c>
      <c r="BM252" s="197" t="s">
        <v>290</v>
      </c>
    </row>
    <row r="253" spans="1:65" s="13" customFormat="1" x14ac:dyDescent="0.2">
      <c r="B253" s="206"/>
      <c r="C253" s="207"/>
      <c r="D253" s="204" t="s">
        <v>145</v>
      </c>
      <c r="E253" s="208" t="s">
        <v>1</v>
      </c>
      <c r="F253" s="209" t="s">
        <v>291</v>
      </c>
      <c r="G253" s="207"/>
      <c r="H253" s="210">
        <v>70.2</v>
      </c>
      <c r="I253" s="211"/>
      <c r="J253" s="207"/>
      <c r="K253" s="207"/>
      <c r="L253" s="212"/>
      <c r="M253" s="213"/>
      <c r="N253" s="214"/>
      <c r="O253" s="214"/>
      <c r="P253" s="214"/>
      <c r="Q253" s="214"/>
      <c r="R253" s="214"/>
      <c r="S253" s="214"/>
      <c r="T253" s="215"/>
      <c r="AT253" s="216" t="s">
        <v>145</v>
      </c>
      <c r="AU253" s="216" t="s">
        <v>89</v>
      </c>
      <c r="AV253" s="13" t="s">
        <v>89</v>
      </c>
      <c r="AW253" s="13" t="s">
        <v>34</v>
      </c>
      <c r="AX253" s="13" t="s">
        <v>80</v>
      </c>
      <c r="AY253" s="216" t="s">
        <v>132</v>
      </c>
    </row>
    <row r="254" spans="1:65" s="14" customFormat="1" x14ac:dyDescent="0.2">
      <c r="B254" s="217"/>
      <c r="C254" s="218"/>
      <c r="D254" s="204" t="s">
        <v>145</v>
      </c>
      <c r="E254" s="219" t="s">
        <v>1</v>
      </c>
      <c r="F254" s="220" t="s">
        <v>147</v>
      </c>
      <c r="G254" s="218"/>
      <c r="H254" s="221">
        <v>70.2</v>
      </c>
      <c r="I254" s="222"/>
      <c r="J254" s="218"/>
      <c r="K254" s="218"/>
      <c r="L254" s="223"/>
      <c r="M254" s="224"/>
      <c r="N254" s="225"/>
      <c r="O254" s="225"/>
      <c r="P254" s="225"/>
      <c r="Q254" s="225"/>
      <c r="R254" s="225"/>
      <c r="S254" s="225"/>
      <c r="T254" s="226"/>
      <c r="AT254" s="227" t="s">
        <v>145</v>
      </c>
      <c r="AU254" s="227" t="s">
        <v>89</v>
      </c>
      <c r="AV254" s="14" t="s">
        <v>139</v>
      </c>
      <c r="AW254" s="14" t="s">
        <v>34</v>
      </c>
      <c r="AX254" s="14" t="s">
        <v>85</v>
      </c>
      <c r="AY254" s="227" t="s">
        <v>132</v>
      </c>
    </row>
    <row r="255" spans="1:65" s="2" customFormat="1" ht="16.5" customHeight="1" x14ac:dyDescent="0.2">
      <c r="A255" s="34"/>
      <c r="B255" s="35"/>
      <c r="C255" s="238" t="s">
        <v>292</v>
      </c>
      <c r="D255" s="238" t="s">
        <v>286</v>
      </c>
      <c r="E255" s="239" t="s">
        <v>293</v>
      </c>
      <c r="F255" s="240" t="s">
        <v>294</v>
      </c>
      <c r="G255" s="241" t="s">
        <v>289</v>
      </c>
      <c r="H255" s="242">
        <v>3.6240000000000001</v>
      </c>
      <c r="I255" s="243"/>
      <c r="J255" s="244">
        <f>ROUND(I255*H255,2)</f>
        <v>0</v>
      </c>
      <c r="K255" s="240" t="s">
        <v>138</v>
      </c>
      <c r="L255" s="245"/>
      <c r="M255" s="246" t="s">
        <v>1</v>
      </c>
      <c r="N255" s="247" t="s">
        <v>45</v>
      </c>
      <c r="O255" s="71"/>
      <c r="P255" s="195">
        <f>O255*H255</f>
        <v>0</v>
      </c>
      <c r="Q255" s="195">
        <v>1</v>
      </c>
      <c r="R255" s="195">
        <f>Q255*H255</f>
        <v>3.6240000000000001</v>
      </c>
      <c r="S255" s="195">
        <v>0</v>
      </c>
      <c r="T255" s="196">
        <f>S255*H255</f>
        <v>0</v>
      </c>
      <c r="U255" s="34"/>
      <c r="V255" s="34"/>
      <c r="W255" s="34"/>
      <c r="X255" s="34"/>
      <c r="Y255" s="34"/>
      <c r="Z255" s="34"/>
      <c r="AA255" s="34"/>
      <c r="AB255" s="34"/>
      <c r="AC255" s="34"/>
      <c r="AD255" s="34"/>
      <c r="AE255" s="34"/>
      <c r="AR255" s="197" t="s">
        <v>201</v>
      </c>
      <c r="AT255" s="197" t="s">
        <v>286</v>
      </c>
      <c r="AU255" s="197" t="s">
        <v>89</v>
      </c>
      <c r="AY255" s="17" t="s">
        <v>132</v>
      </c>
      <c r="BE255" s="198">
        <f>IF(N255="základní",J255,0)</f>
        <v>0</v>
      </c>
      <c r="BF255" s="198">
        <f>IF(N255="snížená",J255,0)</f>
        <v>0</v>
      </c>
      <c r="BG255" s="198">
        <f>IF(N255="zákl. přenesená",J255,0)</f>
        <v>0</v>
      </c>
      <c r="BH255" s="198">
        <f>IF(N255="sníž. přenesená",J255,0)</f>
        <v>0</v>
      </c>
      <c r="BI255" s="198">
        <f>IF(N255="nulová",J255,0)</f>
        <v>0</v>
      </c>
      <c r="BJ255" s="17" t="s">
        <v>85</v>
      </c>
      <c r="BK255" s="198">
        <f>ROUND(I255*H255,2)</f>
        <v>0</v>
      </c>
      <c r="BL255" s="17" t="s">
        <v>139</v>
      </c>
      <c r="BM255" s="197" t="s">
        <v>295</v>
      </c>
    </row>
    <row r="256" spans="1:65" s="13" customFormat="1" x14ac:dyDescent="0.2">
      <c r="B256" s="206"/>
      <c r="C256" s="207"/>
      <c r="D256" s="204" t="s">
        <v>145</v>
      </c>
      <c r="E256" s="208" t="s">
        <v>1</v>
      </c>
      <c r="F256" s="209" t="s">
        <v>296</v>
      </c>
      <c r="G256" s="207"/>
      <c r="H256" s="210">
        <v>3.6240000000000001</v>
      </c>
      <c r="I256" s="211"/>
      <c r="J256" s="207"/>
      <c r="K256" s="207"/>
      <c r="L256" s="212"/>
      <c r="M256" s="213"/>
      <c r="N256" s="214"/>
      <c r="O256" s="214"/>
      <c r="P256" s="214"/>
      <c r="Q256" s="214"/>
      <c r="R256" s="214"/>
      <c r="S256" s="214"/>
      <c r="T256" s="215"/>
      <c r="AT256" s="216" t="s">
        <v>145</v>
      </c>
      <c r="AU256" s="216" t="s">
        <v>89</v>
      </c>
      <c r="AV256" s="13" t="s">
        <v>89</v>
      </c>
      <c r="AW256" s="13" t="s">
        <v>34</v>
      </c>
      <c r="AX256" s="13" t="s">
        <v>80</v>
      </c>
      <c r="AY256" s="216" t="s">
        <v>132</v>
      </c>
    </row>
    <row r="257" spans="1:65" s="14" customFormat="1" x14ac:dyDescent="0.2">
      <c r="B257" s="217"/>
      <c r="C257" s="218"/>
      <c r="D257" s="204" t="s">
        <v>145</v>
      </c>
      <c r="E257" s="219" t="s">
        <v>1</v>
      </c>
      <c r="F257" s="220" t="s">
        <v>147</v>
      </c>
      <c r="G257" s="218"/>
      <c r="H257" s="221">
        <v>3.6240000000000001</v>
      </c>
      <c r="I257" s="222"/>
      <c r="J257" s="218"/>
      <c r="K257" s="218"/>
      <c r="L257" s="223"/>
      <c r="M257" s="224"/>
      <c r="N257" s="225"/>
      <c r="O257" s="225"/>
      <c r="P257" s="225"/>
      <c r="Q257" s="225"/>
      <c r="R257" s="225"/>
      <c r="S257" s="225"/>
      <c r="T257" s="226"/>
      <c r="AT257" s="227" t="s">
        <v>145</v>
      </c>
      <c r="AU257" s="227" t="s">
        <v>89</v>
      </c>
      <c r="AV257" s="14" t="s">
        <v>139</v>
      </c>
      <c r="AW257" s="14" t="s">
        <v>34</v>
      </c>
      <c r="AX257" s="14" t="s">
        <v>85</v>
      </c>
      <c r="AY257" s="227" t="s">
        <v>132</v>
      </c>
    </row>
    <row r="258" spans="1:65" s="2" customFormat="1" ht="24.15" customHeight="1" x14ac:dyDescent="0.2">
      <c r="A258" s="34"/>
      <c r="B258" s="35"/>
      <c r="C258" s="186" t="s">
        <v>297</v>
      </c>
      <c r="D258" s="186" t="s">
        <v>134</v>
      </c>
      <c r="E258" s="187" t="s">
        <v>298</v>
      </c>
      <c r="F258" s="188" t="s">
        <v>299</v>
      </c>
      <c r="G258" s="189" t="s">
        <v>137</v>
      </c>
      <c r="H258" s="190">
        <v>10300</v>
      </c>
      <c r="I258" s="191"/>
      <c r="J258" s="192">
        <f>ROUND(I258*H258,2)</f>
        <v>0</v>
      </c>
      <c r="K258" s="188" t="s">
        <v>1</v>
      </c>
      <c r="L258" s="39"/>
      <c r="M258" s="193" t="s">
        <v>1</v>
      </c>
      <c r="N258" s="194" t="s">
        <v>45</v>
      </c>
      <c r="O258" s="71"/>
      <c r="P258" s="195">
        <f>O258*H258</f>
        <v>0</v>
      </c>
      <c r="Q258" s="195">
        <v>0</v>
      </c>
      <c r="R258" s="195">
        <f>Q258*H258</f>
        <v>0</v>
      </c>
      <c r="S258" s="195">
        <v>0</v>
      </c>
      <c r="T258" s="196">
        <f>S258*H258</f>
        <v>0</v>
      </c>
      <c r="U258" s="34"/>
      <c r="V258" s="34"/>
      <c r="W258" s="34"/>
      <c r="X258" s="34"/>
      <c r="Y258" s="34"/>
      <c r="Z258" s="34"/>
      <c r="AA258" s="34"/>
      <c r="AB258" s="34"/>
      <c r="AC258" s="34"/>
      <c r="AD258" s="34"/>
      <c r="AE258" s="34"/>
      <c r="AR258" s="197" t="s">
        <v>139</v>
      </c>
      <c r="AT258" s="197" t="s">
        <v>134</v>
      </c>
      <c r="AU258" s="197" t="s">
        <v>89</v>
      </c>
      <c r="AY258" s="17" t="s">
        <v>132</v>
      </c>
      <c r="BE258" s="198">
        <f>IF(N258="základní",J258,0)</f>
        <v>0</v>
      </c>
      <c r="BF258" s="198">
        <f>IF(N258="snížená",J258,0)</f>
        <v>0</v>
      </c>
      <c r="BG258" s="198">
        <f>IF(N258="zákl. přenesená",J258,0)</f>
        <v>0</v>
      </c>
      <c r="BH258" s="198">
        <f>IF(N258="sníž. přenesená",J258,0)</f>
        <v>0</v>
      </c>
      <c r="BI258" s="198">
        <f>IF(N258="nulová",J258,0)</f>
        <v>0</v>
      </c>
      <c r="BJ258" s="17" t="s">
        <v>85</v>
      </c>
      <c r="BK258" s="198">
        <f>ROUND(I258*H258,2)</f>
        <v>0</v>
      </c>
      <c r="BL258" s="17" t="s">
        <v>139</v>
      </c>
      <c r="BM258" s="197" t="s">
        <v>300</v>
      </c>
    </row>
    <row r="259" spans="1:65" s="2" customFormat="1" ht="57.6" x14ac:dyDescent="0.2">
      <c r="A259" s="34"/>
      <c r="B259" s="35"/>
      <c r="C259" s="36"/>
      <c r="D259" s="204" t="s">
        <v>143</v>
      </c>
      <c r="E259" s="36"/>
      <c r="F259" s="205" t="s">
        <v>301</v>
      </c>
      <c r="G259" s="36"/>
      <c r="H259" s="36"/>
      <c r="I259" s="201"/>
      <c r="J259" s="36"/>
      <c r="K259" s="36"/>
      <c r="L259" s="39"/>
      <c r="M259" s="202"/>
      <c r="N259" s="203"/>
      <c r="O259" s="71"/>
      <c r="P259" s="71"/>
      <c r="Q259" s="71"/>
      <c r="R259" s="71"/>
      <c r="S259" s="71"/>
      <c r="T259" s="72"/>
      <c r="U259" s="34"/>
      <c r="V259" s="34"/>
      <c r="W259" s="34"/>
      <c r="X259" s="34"/>
      <c r="Y259" s="34"/>
      <c r="Z259" s="34"/>
      <c r="AA259" s="34"/>
      <c r="AB259" s="34"/>
      <c r="AC259" s="34"/>
      <c r="AD259" s="34"/>
      <c r="AE259" s="34"/>
      <c r="AT259" s="17" t="s">
        <v>143</v>
      </c>
      <c r="AU259" s="17" t="s">
        <v>89</v>
      </c>
    </row>
    <row r="260" spans="1:65" s="2" customFormat="1" ht="48" x14ac:dyDescent="0.2">
      <c r="A260" s="34"/>
      <c r="B260" s="35"/>
      <c r="C260" s="36"/>
      <c r="D260" s="204" t="s">
        <v>237</v>
      </c>
      <c r="E260" s="36"/>
      <c r="F260" s="205" t="s">
        <v>302</v>
      </c>
      <c r="G260" s="36"/>
      <c r="H260" s="36"/>
      <c r="I260" s="201"/>
      <c r="J260" s="36"/>
      <c r="K260" s="36"/>
      <c r="L260" s="39"/>
      <c r="M260" s="202"/>
      <c r="N260" s="203"/>
      <c r="O260" s="71"/>
      <c r="P260" s="71"/>
      <c r="Q260" s="71"/>
      <c r="R260" s="71"/>
      <c r="S260" s="71"/>
      <c r="T260" s="72"/>
      <c r="U260" s="34"/>
      <c r="V260" s="34"/>
      <c r="W260" s="34"/>
      <c r="X260" s="34"/>
      <c r="Y260" s="34"/>
      <c r="Z260" s="34"/>
      <c r="AA260" s="34"/>
      <c r="AB260" s="34"/>
      <c r="AC260" s="34"/>
      <c r="AD260" s="34"/>
      <c r="AE260" s="34"/>
      <c r="AT260" s="17" t="s">
        <v>237</v>
      </c>
      <c r="AU260" s="17" t="s">
        <v>89</v>
      </c>
    </row>
    <row r="261" spans="1:65" s="2" customFormat="1" ht="33" customHeight="1" x14ac:dyDescent="0.2">
      <c r="A261" s="34"/>
      <c r="B261" s="35"/>
      <c r="C261" s="186" t="s">
        <v>7</v>
      </c>
      <c r="D261" s="186" t="s">
        <v>134</v>
      </c>
      <c r="E261" s="187" t="s">
        <v>303</v>
      </c>
      <c r="F261" s="188" t="s">
        <v>304</v>
      </c>
      <c r="G261" s="189" t="s">
        <v>137</v>
      </c>
      <c r="H261" s="190">
        <v>52312</v>
      </c>
      <c r="I261" s="191"/>
      <c r="J261" s="192">
        <f>ROUND(I261*H261,2)</f>
        <v>0</v>
      </c>
      <c r="K261" s="188" t="s">
        <v>1</v>
      </c>
      <c r="L261" s="39"/>
      <c r="M261" s="193" t="s">
        <v>1</v>
      </c>
      <c r="N261" s="194" t="s">
        <v>45</v>
      </c>
      <c r="O261" s="71"/>
      <c r="P261" s="195">
        <f>O261*H261</f>
        <v>0</v>
      </c>
      <c r="Q261" s="195">
        <v>0</v>
      </c>
      <c r="R261" s="195">
        <f>Q261*H261</f>
        <v>0</v>
      </c>
      <c r="S261" s="195">
        <v>0</v>
      </c>
      <c r="T261" s="196">
        <f>S261*H261</f>
        <v>0</v>
      </c>
      <c r="U261" s="34"/>
      <c r="V261" s="34"/>
      <c r="W261" s="34"/>
      <c r="X261" s="34"/>
      <c r="Y261" s="34"/>
      <c r="Z261" s="34"/>
      <c r="AA261" s="34"/>
      <c r="AB261" s="34"/>
      <c r="AC261" s="34"/>
      <c r="AD261" s="34"/>
      <c r="AE261" s="34"/>
      <c r="AR261" s="197" t="s">
        <v>139</v>
      </c>
      <c r="AT261" s="197" t="s">
        <v>134</v>
      </c>
      <c r="AU261" s="197" t="s">
        <v>89</v>
      </c>
      <c r="AY261" s="17" t="s">
        <v>132</v>
      </c>
      <c r="BE261" s="198">
        <f>IF(N261="základní",J261,0)</f>
        <v>0</v>
      </c>
      <c r="BF261" s="198">
        <f>IF(N261="snížená",J261,0)</f>
        <v>0</v>
      </c>
      <c r="BG261" s="198">
        <f>IF(N261="zákl. přenesená",J261,0)</f>
        <v>0</v>
      </c>
      <c r="BH261" s="198">
        <f>IF(N261="sníž. přenesená",J261,0)</f>
        <v>0</v>
      </c>
      <c r="BI261" s="198">
        <f>IF(N261="nulová",J261,0)</f>
        <v>0</v>
      </c>
      <c r="BJ261" s="17" t="s">
        <v>85</v>
      </c>
      <c r="BK261" s="198">
        <f>ROUND(I261*H261,2)</f>
        <v>0</v>
      </c>
      <c r="BL261" s="17" t="s">
        <v>139</v>
      </c>
      <c r="BM261" s="197" t="s">
        <v>305</v>
      </c>
    </row>
    <row r="262" spans="1:65" s="13" customFormat="1" x14ac:dyDescent="0.2">
      <c r="B262" s="206"/>
      <c r="C262" s="207"/>
      <c r="D262" s="204" t="s">
        <v>145</v>
      </c>
      <c r="E262" s="208" t="s">
        <v>1</v>
      </c>
      <c r="F262" s="209" t="s">
        <v>306</v>
      </c>
      <c r="G262" s="207"/>
      <c r="H262" s="210">
        <v>52312</v>
      </c>
      <c r="I262" s="211"/>
      <c r="J262" s="207"/>
      <c r="K262" s="207"/>
      <c r="L262" s="212"/>
      <c r="M262" s="213"/>
      <c r="N262" s="214"/>
      <c r="O262" s="214"/>
      <c r="P262" s="214"/>
      <c r="Q262" s="214"/>
      <c r="R262" s="214"/>
      <c r="S262" s="214"/>
      <c r="T262" s="215"/>
      <c r="AT262" s="216" t="s">
        <v>145</v>
      </c>
      <c r="AU262" s="216" t="s">
        <v>89</v>
      </c>
      <c r="AV262" s="13" t="s">
        <v>89</v>
      </c>
      <c r="AW262" s="13" t="s">
        <v>34</v>
      </c>
      <c r="AX262" s="13" t="s">
        <v>80</v>
      </c>
      <c r="AY262" s="216" t="s">
        <v>132</v>
      </c>
    </row>
    <row r="263" spans="1:65" s="14" customFormat="1" x14ac:dyDescent="0.2">
      <c r="B263" s="217"/>
      <c r="C263" s="218"/>
      <c r="D263" s="204" t="s">
        <v>145</v>
      </c>
      <c r="E263" s="219" t="s">
        <v>1</v>
      </c>
      <c r="F263" s="220" t="s">
        <v>147</v>
      </c>
      <c r="G263" s="218"/>
      <c r="H263" s="221">
        <v>52312</v>
      </c>
      <c r="I263" s="222"/>
      <c r="J263" s="218"/>
      <c r="K263" s="218"/>
      <c r="L263" s="223"/>
      <c r="M263" s="224"/>
      <c r="N263" s="225"/>
      <c r="O263" s="225"/>
      <c r="P263" s="225"/>
      <c r="Q263" s="225"/>
      <c r="R263" s="225"/>
      <c r="S263" s="225"/>
      <c r="T263" s="226"/>
      <c r="AT263" s="227" t="s">
        <v>145</v>
      </c>
      <c r="AU263" s="227" t="s">
        <v>89</v>
      </c>
      <c r="AV263" s="14" t="s">
        <v>139</v>
      </c>
      <c r="AW263" s="14" t="s">
        <v>34</v>
      </c>
      <c r="AX263" s="14" t="s">
        <v>85</v>
      </c>
      <c r="AY263" s="227" t="s">
        <v>132</v>
      </c>
    </row>
    <row r="264" spans="1:65" s="12" customFormat="1" ht="22.95" customHeight="1" x14ac:dyDescent="0.25">
      <c r="B264" s="170"/>
      <c r="C264" s="171"/>
      <c r="D264" s="172" t="s">
        <v>79</v>
      </c>
      <c r="E264" s="184" t="s">
        <v>89</v>
      </c>
      <c r="F264" s="184" t="s">
        <v>307</v>
      </c>
      <c r="G264" s="171"/>
      <c r="H264" s="171"/>
      <c r="I264" s="174"/>
      <c r="J264" s="185">
        <f>BK264</f>
        <v>0</v>
      </c>
      <c r="K264" s="171"/>
      <c r="L264" s="176"/>
      <c r="M264" s="177"/>
      <c r="N264" s="178"/>
      <c r="O264" s="178"/>
      <c r="P264" s="179">
        <f>SUM(P265:P317)</f>
        <v>0</v>
      </c>
      <c r="Q264" s="178"/>
      <c r="R264" s="179">
        <f>SUM(R265:R317)</f>
        <v>274.81809143999999</v>
      </c>
      <c r="S264" s="178"/>
      <c r="T264" s="180">
        <f>SUM(T265:T317)</f>
        <v>0</v>
      </c>
      <c r="AR264" s="181" t="s">
        <v>85</v>
      </c>
      <c r="AT264" s="182" t="s">
        <v>79</v>
      </c>
      <c r="AU264" s="182" t="s">
        <v>85</v>
      </c>
      <c r="AY264" s="181" t="s">
        <v>132</v>
      </c>
      <c r="BK264" s="183">
        <f>SUM(BK265:BK317)</f>
        <v>0</v>
      </c>
    </row>
    <row r="265" spans="1:65" s="2" customFormat="1" ht="16.5" customHeight="1" x14ac:dyDescent="0.2">
      <c r="A265" s="34"/>
      <c r="B265" s="35"/>
      <c r="C265" s="186" t="s">
        <v>308</v>
      </c>
      <c r="D265" s="186" t="s">
        <v>134</v>
      </c>
      <c r="E265" s="187" t="s">
        <v>309</v>
      </c>
      <c r="F265" s="188" t="s">
        <v>310</v>
      </c>
      <c r="G265" s="189" t="s">
        <v>311</v>
      </c>
      <c r="H265" s="190">
        <v>1</v>
      </c>
      <c r="I265" s="191"/>
      <c r="J265" s="192">
        <f>ROUND(I265*H265,2)</f>
        <v>0</v>
      </c>
      <c r="K265" s="188" t="s">
        <v>1</v>
      </c>
      <c r="L265" s="39"/>
      <c r="M265" s="193" t="s">
        <v>1</v>
      </c>
      <c r="N265" s="194" t="s">
        <v>45</v>
      </c>
      <c r="O265" s="71"/>
      <c r="P265" s="195">
        <f>O265*H265</f>
        <v>0</v>
      </c>
      <c r="Q265" s="195">
        <v>3.0550000000000001E-2</v>
      </c>
      <c r="R265" s="195">
        <f>Q265*H265</f>
        <v>3.0550000000000001E-2</v>
      </c>
      <c r="S265" s="195">
        <v>0</v>
      </c>
      <c r="T265" s="196">
        <f>S265*H265</f>
        <v>0</v>
      </c>
      <c r="U265" s="34"/>
      <c r="V265" s="34"/>
      <c r="W265" s="34"/>
      <c r="X265" s="34"/>
      <c r="Y265" s="34"/>
      <c r="Z265" s="34"/>
      <c r="AA265" s="34"/>
      <c r="AB265" s="34"/>
      <c r="AC265" s="34"/>
      <c r="AD265" s="34"/>
      <c r="AE265" s="34"/>
      <c r="AR265" s="197" t="s">
        <v>139</v>
      </c>
      <c r="AT265" s="197" t="s">
        <v>134</v>
      </c>
      <c r="AU265" s="197" t="s">
        <v>89</v>
      </c>
      <c r="AY265" s="17" t="s">
        <v>132</v>
      </c>
      <c r="BE265" s="198">
        <f>IF(N265="základní",J265,0)</f>
        <v>0</v>
      </c>
      <c r="BF265" s="198">
        <f>IF(N265="snížená",J265,0)</f>
        <v>0</v>
      </c>
      <c r="BG265" s="198">
        <f>IF(N265="zákl. přenesená",J265,0)</f>
        <v>0</v>
      </c>
      <c r="BH265" s="198">
        <f>IF(N265="sníž. přenesená",J265,0)</f>
        <v>0</v>
      </c>
      <c r="BI265" s="198">
        <f>IF(N265="nulová",J265,0)</f>
        <v>0</v>
      </c>
      <c r="BJ265" s="17" t="s">
        <v>85</v>
      </c>
      <c r="BK265" s="198">
        <f>ROUND(I265*H265,2)</f>
        <v>0</v>
      </c>
      <c r="BL265" s="17" t="s">
        <v>139</v>
      </c>
      <c r="BM265" s="197" t="s">
        <v>312</v>
      </c>
    </row>
    <row r="266" spans="1:65" s="2" customFormat="1" ht="76.8" x14ac:dyDescent="0.2">
      <c r="A266" s="34"/>
      <c r="B266" s="35"/>
      <c r="C266" s="36"/>
      <c r="D266" s="204" t="s">
        <v>143</v>
      </c>
      <c r="E266" s="36"/>
      <c r="F266" s="205" t="s">
        <v>313</v>
      </c>
      <c r="G266" s="36"/>
      <c r="H266" s="36"/>
      <c r="I266" s="201"/>
      <c r="J266" s="36"/>
      <c r="K266" s="36"/>
      <c r="L266" s="39"/>
      <c r="M266" s="202"/>
      <c r="N266" s="203"/>
      <c r="O266" s="71"/>
      <c r="P266" s="71"/>
      <c r="Q266" s="71"/>
      <c r="R266" s="71"/>
      <c r="S266" s="71"/>
      <c r="T266" s="72"/>
      <c r="U266" s="34"/>
      <c r="V266" s="34"/>
      <c r="W266" s="34"/>
      <c r="X266" s="34"/>
      <c r="Y266" s="34"/>
      <c r="Z266" s="34"/>
      <c r="AA266" s="34"/>
      <c r="AB266" s="34"/>
      <c r="AC266" s="34"/>
      <c r="AD266" s="34"/>
      <c r="AE266" s="34"/>
      <c r="AT266" s="17" t="s">
        <v>143</v>
      </c>
      <c r="AU266" s="17" t="s">
        <v>89</v>
      </c>
    </row>
    <row r="267" spans="1:65" s="2" customFormat="1" ht="24.15" customHeight="1" x14ac:dyDescent="0.2">
      <c r="A267" s="34"/>
      <c r="B267" s="35"/>
      <c r="C267" s="186" t="s">
        <v>314</v>
      </c>
      <c r="D267" s="186" t="s">
        <v>134</v>
      </c>
      <c r="E267" s="187" t="s">
        <v>315</v>
      </c>
      <c r="F267" s="188" t="s">
        <v>316</v>
      </c>
      <c r="G267" s="189" t="s">
        <v>174</v>
      </c>
      <c r="H267" s="190">
        <v>0.26100000000000001</v>
      </c>
      <c r="I267" s="191"/>
      <c r="J267" s="192">
        <f>ROUND(I267*H267,2)</f>
        <v>0</v>
      </c>
      <c r="K267" s="188" t="s">
        <v>138</v>
      </c>
      <c r="L267" s="39"/>
      <c r="M267" s="193" t="s">
        <v>1</v>
      </c>
      <c r="N267" s="194" t="s">
        <v>45</v>
      </c>
      <c r="O267" s="71"/>
      <c r="P267" s="195">
        <f>O267*H267</f>
        <v>0</v>
      </c>
      <c r="Q267" s="195">
        <v>2.16</v>
      </c>
      <c r="R267" s="195">
        <f>Q267*H267</f>
        <v>0.56376000000000004</v>
      </c>
      <c r="S267" s="195">
        <v>0</v>
      </c>
      <c r="T267" s="196">
        <f>S267*H267</f>
        <v>0</v>
      </c>
      <c r="U267" s="34"/>
      <c r="V267" s="34"/>
      <c r="W267" s="34"/>
      <c r="X267" s="34"/>
      <c r="Y267" s="34"/>
      <c r="Z267" s="34"/>
      <c r="AA267" s="34"/>
      <c r="AB267" s="34"/>
      <c r="AC267" s="34"/>
      <c r="AD267" s="34"/>
      <c r="AE267" s="34"/>
      <c r="AR267" s="197" t="s">
        <v>139</v>
      </c>
      <c r="AT267" s="197" t="s">
        <v>134</v>
      </c>
      <c r="AU267" s="197" t="s">
        <v>89</v>
      </c>
      <c r="AY267" s="17" t="s">
        <v>132</v>
      </c>
      <c r="BE267" s="198">
        <f>IF(N267="základní",J267,0)</f>
        <v>0</v>
      </c>
      <c r="BF267" s="198">
        <f>IF(N267="snížená",J267,0)</f>
        <v>0</v>
      </c>
      <c r="BG267" s="198">
        <f>IF(N267="zákl. přenesená",J267,0)</f>
        <v>0</v>
      </c>
      <c r="BH267" s="198">
        <f>IF(N267="sníž. přenesená",J267,0)</f>
        <v>0</v>
      </c>
      <c r="BI267" s="198">
        <f>IF(N267="nulová",J267,0)</f>
        <v>0</v>
      </c>
      <c r="BJ267" s="17" t="s">
        <v>85</v>
      </c>
      <c r="BK267" s="198">
        <f>ROUND(I267*H267,2)</f>
        <v>0</v>
      </c>
      <c r="BL267" s="17" t="s">
        <v>139</v>
      </c>
      <c r="BM267" s="197" t="s">
        <v>317</v>
      </c>
    </row>
    <row r="268" spans="1:65" s="2" customFormat="1" x14ac:dyDescent="0.2">
      <c r="A268" s="34"/>
      <c r="B268" s="35"/>
      <c r="C268" s="36"/>
      <c r="D268" s="199" t="s">
        <v>141</v>
      </c>
      <c r="E268" s="36"/>
      <c r="F268" s="200" t="s">
        <v>318</v>
      </c>
      <c r="G268" s="36"/>
      <c r="H268" s="36"/>
      <c r="I268" s="201"/>
      <c r="J268" s="36"/>
      <c r="K268" s="36"/>
      <c r="L268" s="39"/>
      <c r="M268" s="202"/>
      <c r="N268" s="203"/>
      <c r="O268" s="71"/>
      <c r="P268" s="71"/>
      <c r="Q268" s="71"/>
      <c r="R268" s="71"/>
      <c r="S268" s="71"/>
      <c r="T268" s="72"/>
      <c r="U268" s="34"/>
      <c r="V268" s="34"/>
      <c r="W268" s="34"/>
      <c r="X268" s="34"/>
      <c r="Y268" s="34"/>
      <c r="Z268" s="34"/>
      <c r="AA268" s="34"/>
      <c r="AB268" s="34"/>
      <c r="AC268" s="34"/>
      <c r="AD268" s="34"/>
      <c r="AE268" s="34"/>
      <c r="AT268" s="17" t="s">
        <v>141</v>
      </c>
      <c r="AU268" s="17" t="s">
        <v>89</v>
      </c>
    </row>
    <row r="269" spans="1:65" s="2" customFormat="1" ht="57.6" x14ac:dyDescent="0.2">
      <c r="A269" s="34"/>
      <c r="B269" s="35"/>
      <c r="C269" s="36"/>
      <c r="D269" s="204" t="s">
        <v>143</v>
      </c>
      <c r="E269" s="36"/>
      <c r="F269" s="205" t="s">
        <v>319</v>
      </c>
      <c r="G269" s="36"/>
      <c r="H269" s="36"/>
      <c r="I269" s="201"/>
      <c r="J269" s="36"/>
      <c r="K269" s="36"/>
      <c r="L269" s="39"/>
      <c r="M269" s="202"/>
      <c r="N269" s="203"/>
      <c r="O269" s="71"/>
      <c r="P269" s="71"/>
      <c r="Q269" s="71"/>
      <c r="R269" s="71"/>
      <c r="S269" s="71"/>
      <c r="T269" s="72"/>
      <c r="U269" s="34"/>
      <c r="V269" s="34"/>
      <c r="W269" s="34"/>
      <c r="X269" s="34"/>
      <c r="Y269" s="34"/>
      <c r="Z269" s="34"/>
      <c r="AA269" s="34"/>
      <c r="AB269" s="34"/>
      <c r="AC269" s="34"/>
      <c r="AD269" s="34"/>
      <c r="AE269" s="34"/>
      <c r="AT269" s="17" t="s">
        <v>143</v>
      </c>
      <c r="AU269" s="17" t="s">
        <v>89</v>
      </c>
    </row>
    <row r="270" spans="1:65" s="13" customFormat="1" x14ac:dyDescent="0.2">
      <c r="B270" s="206"/>
      <c r="C270" s="207"/>
      <c r="D270" s="204" t="s">
        <v>145</v>
      </c>
      <c r="E270" s="208" t="s">
        <v>1</v>
      </c>
      <c r="F270" s="209" t="s">
        <v>320</v>
      </c>
      <c r="G270" s="207"/>
      <c r="H270" s="210">
        <v>0.26100000000000001</v>
      </c>
      <c r="I270" s="211"/>
      <c r="J270" s="207"/>
      <c r="K270" s="207"/>
      <c r="L270" s="212"/>
      <c r="M270" s="213"/>
      <c r="N270" s="214"/>
      <c r="O270" s="214"/>
      <c r="P270" s="214"/>
      <c r="Q270" s="214"/>
      <c r="R270" s="214"/>
      <c r="S270" s="214"/>
      <c r="T270" s="215"/>
      <c r="AT270" s="216" t="s">
        <v>145</v>
      </c>
      <c r="AU270" s="216" t="s">
        <v>89</v>
      </c>
      <c r="AV270" s="13" t="s">
        <v>89</v>
      </c>
      <c r="AW270" s="13" t="s">
        <v>34</v>
      </c>
      <c r="AX270" s="13" t="s">
        <v>80</v>
      </c>
      <c r="AY270" s="216" t="s">
        <v>132</v>
      </c>
    </row>
    <row r="271" spans="1:65" s="14" customFormat="1" x14ac:dyDescent="0.2">
      <c r="B271" s="217"/>
      <c r="C271" s="218"/>
      <c r="D271" s="204" t="s">
        <v>145</v>
      </c>
      <c r="E271" s="219" t="s">
        <v>1</v>
      </c>
      <c r="F271" s="220" t="s">
        <v>147</v>
      </c>
      <c r="G271" s="218"/>
      <c r="H271" s="221">
        <v>0.26100000000000001</v>
      </c>
      <c r="I271" s="222"/>
      <c r="J271" s="218"/>
      <c r="K271" s="218"/>
      <c r="L271" s="223"/>
      <c r="M271" s="224"/>
      <c r="N271" s="225"/>
      <c r="O271" s="225"/>
      <c r="P271" s="225"/>
      <c r="Q271" s="225"/>
      <c r="R271" s="225"/>
      <c r="S271" s="225"/>
      <c r="T271" s="226"/>
      <c r="AT271" s="227" t="s">
        <v>145</v>
      </c>
      <c r="AU271" s="227" t="s">
        <v>89</v>
      </c>
      <c r="AV271" s="14" t="s">
        <v>139</v>
      </c>
      <c r="AW271" s="14" t="s">
        <v>34</v>
      </c>
      <c r="AX271" s="14" t="s">
        <v>85</v>
      </c>
      <c r="AY271" s="227" t="s">
        <v>132</v>
      </c>
    </row>
    <row r="272" spans="1:65" s="2" customFormat="1" ht="24.15" customHeight="1" x14ac:dyDescent="0.2">
      <c r="A272" s="34"/>
      <c r="B272" s="35"/>
      <c r="C272" s="186" t="s">
        <v>321</v>
      </c>
      <c r="D272" s="186" t="s">
        <v>134</v>
      </c>
      <c r="E272" s="187" t="s">
        <v>322</v>
      </c>
      <c r="F272" s="188" t="s">
        <v>323</v>
      </c>
      <c r="G272" s="189" t="s">
        <v>174</v>
      </c>
      <c r="H272" s="190">
        <v>5.17</v>
      </c>
      <c r="I272" s="191"/>
      <c r="J272" s="192">
        <f>ROUND(I272*H272,2)</f>
        <v>0</v>
      </c>
      <c r="K272" s="188" t="s">
        <v>138</v>
      </c>
      <c r="L272" s="39"/>
      <c r="M272" s="193" t="s">
        <v>1</v>
      </c>
      <c r="N272" s="194" t="s">
        <v>45</v>
      </c>
      <c r="O272" s="71"/>
      <c r="P272" s="195">
        <f>O272*H272</f>
        <v>0</v>
      </c>
      <c r="Q272" s="195">
        <v>1.98</v>
      </c>
      <c r="R272" s="195">
        <f>Q272*H272</f>
        <v>10.236599999999999</v>
      </c>
      <c r="S272" s="195">
        <v>0</v>
      </c>
      <c r="T272" s="196">
        <f>S272*H272</f>
        <v>0</v>
      </c>
      <c r="U272" s="34"/>
      <c r="V272" s="34"/>
      <c r="W272" s="34"/>
      <c r="X272" s="34"/>
      <c r="Y272" s="34"/>
      <c r="Z272" s="34"/>
      <c r="AA272" s="34"/>
      <c r="AB272" s="34"/>
      <c r="AC272" s="34"/>
      <c r="AD272" s="34"/>
      <c r="AE272" s="34"/>
      <c r="AR272" s="197" t="s">
        <v>139</v>
      </c>
      <c r="AT272" s="197" t="s">
        <v>134</v>
      </c>
      <c r="AU272" s="197" t="s">
        <v>89</v>
      </c>
      <c r="AY272" s="17" t="s">
        <v>132</v>
      </c>
      <c r="BE272" s="198">
        <f>IF(N272="základní",J272,0)</f>
        <v>0</v>
      </c>
      <c r="BF272" s="198">
        <f>IF(N272="snížená",J272,0)</f>
        <v>0</v>
      </c>
      <c r="BG272" s="198">
        <f>IF(N272="zákl. přenesená",J272,0)</f>
        <v>0</v>
      </c>
      <c r="BH272" s="198">
        <f>IF(N272="sníž. přenesená",J272,0)</f>
        <v>0</v>
      </c>
      <c r="BI272" s="198">
        <f>IF(N272="nulová",J272,0)</f>
        <v>0</v>
      </c>
      <c r="BJ272" s="17" t="s">
        <v>85</v>
      </c>
      <c r="BK272" s="198">
        <f>ROUND(I272*H272,2)</f>
        <v>0</v>
      </c>
      <c r="BL272" s="17" t="s">
        <v>139</v>
      </c>
      <c r="BM272" s="197" t="s">
        <v>324</v>
      </c>
    </row>
    <row r="273" spans="1:65" s="2" customFormat="1" x14ac:dyDescent="0.2">
      <c r="A273" s="34"/>
      <c r="B273" s="35"/>
      <c r="C273" s="36"/>
      <c r="D273" s="199" t="s">
        <v>141</v>
      </c>
      <c r="E273" s="36"/>
      <c r="F273" s="200" t="s">
        <v>325</v>
      </c>
      <c r="G273" s="36"/>
      <c r="H273" s="36"/>
      <c r="I273" s="201"/>
      <c r="J273" s="36"/>
      <c r="K273" s="36"/>
      <c r="L273" s="39"/>
      <c r="M273" s="202"/>
      <c r="N273" s="203"/>
      <c r="O273" s="71"/>
      <c r="P273" s="71"/>
      <c r="Q273" s="71"/>
      <c r="R273" s="71"/>
      <c r="S273" s="71"/>
      <c r="T273" s="72"/>
      <c r="U273" s="34"/>
      <c r="V273" s="34"/>
      <c r="W273" s="34"/>
      <c r="X273" s="34"/>
      <c r="Y273" s="34"/>
      <c r="Z273" s="34"/>
      <c r="AA273" s="34"/>
      <c r="AB273" s="34"/>
      <c r="AC273" s="34"/>
      <c r="AD273" s="34"/>
      <c r="AE273" s="34"/>
      <c r="AT273" s="17" t="s">
        <v>141</v>
      </c>
      <c r="AU273" s="17" t="s">
        <v>89</v>
      </c>
    </row>
    <row r="274" spans="1:65" s="2" customFormat="1" ht="57.6" x14ac:dyDescent="0.2">
      <c r="A274" s="34"/>
      <c r="B274" s="35"/>
      <c r="C274" s="36"/>
      <c r="D274" s="204" t="s">
        <v>143</v>
      </c>
      <c r="E274" s="36"/>
      <c r="F274" s="205" t="s">
        <v>319</v>
      </c>
      <c r="G274" s="36"/>
      <c r="H274" s="36"/>
      <c r="I274" s="201"/>
      <c r="J274" s="36"/>
      <c r="K274" s="36"/>
      <c r="L274" s="39"/>
      <c r="M274" s="202"/>
      <c r="N274" s="203"/>
      <c r="O274" s="71"/>
      <c r="P274" s="71"/>
      <c r="Q274" s="71"/>
      <c r="R274" s="71"/>
      <c r="S274" s="71"/>
      <c r="T274" s="72"/>
      <c r="U274" s="34"/>
      <c r="V274" s="34"/>
      <c r="W274" s="34"/>
      <c r="X274" s="34"/>
      <c r="Y274" s="34"/>
      <c r="Z274" s="34"/>
      <c r="AA274" s="34"/>
      <c r="AB274" s="34"/>
      <c r="AC274" s="34"/>
      <c r="AD274" s="34"/>
      <c r="AE274" s="34"/>
      <c r="AT274" s="17" t="s">
        <v>143</v>
      </c>
      <c r="AU274" s="17" t="s">
        <v>89</v>
      </c>
    </row>
    <row r="275" spans="1:65" s="15" customFormat="1" x14ac:dyDescent="0.2">
      <c r="B275" s="228"/>
      <c r="C275" s="229"/>
      <c r="D275" s="204" t="s">
        <v>145</v>
      </c>
      <c r="E275" s="230" t="s">
        <v>1</v>
      </c>
      <c r="F275" s="231" t="s">
        <v>326</v>
      </c>
      <c r="G275" s="229"/>
      <c r="H275" s="230" t="s">
        <v>1</v>
      </c>
      <c r="I275" s="232"/>
      <c r="J275" s="229"/>
      <c r="K275" s="229"/>
      <c r="L275" s="233"/>
      <c r="M275" s="234"/>
      <c r="N275" s="235"/>
      <c r="O275" s="235"/>
      <c r="P275" s="235"/>
      <c r="Q275" s="235"/>
      <c r="R275" s="235"/>
      <c r="S275" s="235"/>
      <c r="T275" s="236"/>
      <c r="AT275" s="237" t="s">
        <v>145</v>
      </c>
      <c r="AU275" s="237" t="s">
        <v>89</v>
      </c>
      <c r="AV275" s="15" t="s">
        <v>85</v>
      </c>
      <c r="AW275" s="15" t="s">
        <v>34</v>
      </c>
      <c r="AX275" s="15" t="s">
        <v>80</v>
      </c>
      <c r="AY275" s="237" t="s">
        <v>132</v>
      </c>
    </row>
    <row r="276" spans="1:65" s="13" customFormat="1" x14ac:dyDescent="0.2">
      <c r="B276" s="206"/>
      <c r="C276" s="207"/>
      <c r="D276" s="204" t="s">
        <v>145</v>
      </c>
      <c r="E276" s="208" t="s">
        <v>1</v>
      </c>
      <c r="F276" s="209" t="s">
        <v>327</v>
      </c>
      <c r="G276" s="207"/>
      <c r="H276" s="210">
        <v>5.07</v>
      </c>
      <c r="I276" s="211"/>
      <c r="J276" s="207"/>
      <c r="K276" s="207"/>
      <c r="L276" s="212"/>
      <c r="M276" s="213"/>
      <c r="N276" s="214"/>
      <c r="O276" s="214"/>
      <c r="P276" s="214"/>
      <c r="Q276" s="214"/>
      <c r="R276" s="214"/>
      <c r="S276" s="214"/>
      <c r="T276" s="215"/>
      <c r="AT276" s="216" t="s">
        <v>145</v>
      </c>
      <c r="AU276" s="216" t="s">
        <v>89</v>
      </c>
      <c r="AV276" s="13" t="s">
        <v>89</v>
      </c>
      <c r="AW276" s="13" t="s">
        <v>34</v>
      </c>
      <c r="AX276" s="13" t="s">
        <v>80</v>
      </c>
      <c r="AY276" s="216" t="s">
        <v>132</v>
      </c>
    </row>
    <row r="277" spans="1:65" s="15" customFormat="1" x14ac:dyDescent="0.2">
      <c r="B277" s="228"/>
      <c r="C277" s="229"/>
      <c r="D277" s="204" t="s">
        <v>145</v>
      </c>
      <c r="E277" s="230" t="s">
        <v>1</v>
      </c>
      <c r="F277" s="231" t="s">
        <v>328</v>
      </c>
      <c r="G277" s="229"/>
      <c r="H277" s="230" t="s">
        <v>1</v>
      </c>
      <c r="I277" s="232"/>
      <c r="J277" s="229"/>
      <c r="K277" s="229"/>
      <c r="L277" s="233"/>
      <c r="M277" s="234"/>
      <c r="N277" s="235"/>
      <c r="O277" s="235"/>
      <c r="P277" s="235"/>
      <c r="Q277" s="235"/>
      <c r="R277" s="235"/>
      <c r="S277" s="235"/>
      <c r="T277" s="236"/>
      <c r="AT277" s="237" t="s">
        <v>145</v>
      </c>
      <c r="AU277" s="237" t="s">
        <v>89</v>
      </c>
      <c r="AV277" s="15" t="s">
        <v>85</v>
      </c>
      <c r="AW277" s="15" t="s">
        <v>34</v>
      </c>
      <c r="AX277" s="15" t="s">
        <v>80</v>
      </c>
      <c r="AY277" s="237" t="s">
        <v>132</v>
      </c>
    </row>
    <row r="278" spans="1:65" s="13" customFormat="1" x14ac:dyDescent="0.2">
      <c r="B278" s="206"/>
      <c r="C278" s="207"/>
      <c r="D278" s="204" t="s">
        <v>145</v>
      </c>
      <c r="E278" s="208" t="s">
        <v>1</v>
      </c>
      <c r="F278" s="209" t="s">
        <v>329</v>
      </c>
      <c r="G278" s="207"/>
      <c r="H278" s="210">
        <v>0.1</v>
      </c>
      <c r="I278" s="211"/>
      <c r="J278" s="207"/>
      <c r="K278" s="207"/>
      <c r="L278" s="212"/>
      <c r="M278" s="213"/>
      <c r="N278" s="214"/>
      <c r="O278" s="214"/>
      <c r="P278" s="214"/>
      <c r="Q278" s="214"/>
      <c r="R278" s="214"/>
      <c r="S278" s="214"/>
      <c r="T278" s="215"/>
      <c r="AT278" s="216" t="s">
        <v>145</v>
      </c>
      <c r="AU278" s="216" t="s">
        <v>89</v>
      </c>
      <c r="AV278" s="13" t="s">
        <v>89</v>
      </c>
      <c r="AW278" s="13" t="s">
        <v>34</v>
      </c>
      <c r="AX278" s="13" t="s">
        <v>80</v>
      </c>
      <c r="AY278" s="216" t="s">
        <v>132</v>
      </c>
    </row>
    <row r="279" spans="1:65" s="14" customFormat="1" x14ac:dyDescent="0.2">
      <c r="B279" s="217"/>
      <c r="C279" s="218"/>
      <c r="D279" s="204" t="s">
        <v>145</v>
      </c>
      <c r="E279" s="219" t="s">
        <v>1</v>
      </c>
      <c r="F279" s="220" t="s">
        <v>147</v>
      </c>
      <c r="G279" s="218"/>
      <c r="H279" s="221">
        <v>5.17</v>
      </c>
      <c r="I279" s="222"/>
      <c r="J279" s="218"/>
      <c r="K279" s="218"/>
      <c r="L279" s="223"/>
      <c r="M279" s="224"/>
      <c r="N279" s="225"/>
      <c r="O279" s="225"/>
      <c r="P279" s="225"/>
      <c r="Q279" s="225"/>
      <c r="R279" s="225"/>
      <c r="S279" s="225"/>
      <c r="T279" s="226"/>
      <c r="AT279" s="227" t="s">
        <v>145</v>
      </c>
      <c r="AU279" s="227" t="s">
        <v>89</v>
      </c>
      <c r="AV279" s="14" t="s">
        <v>139</v>
      </c>
      <c r="AW279" s="14" t="s">
        <v>34</v>
      </c>
      <c r="AX279" s="14" t="s">
        <v>85</v>
      </c>
      <c r="AY279" s="227" t="s">
        <v>132</v>
      </c>
    </row>
    <row r="280" spans="1:65" s="2" customFormat="1" ht="24.15" customHeight="1" x14ac:dyDescent="0.2">
      <c r="A280" s="34"/>
      <c r="B280" s="35"/>
      <c r="C280" s="186" t="s">
        <v>330</v>
      </c>
      <c r="D280" s="186" t="s">
        <v>134</v>
      </c>
      <c r="E280" s="187" t="s">
        <v>331</v>
      </c>
      <c r="F280" s="188" t="s">
        <v>332</v>
      </c>
      <c r="G280" s="189" t="s">
        <v>174</v>
      </c>
      <c r="H280" s="190">
        <v>5.52</v>
      </c>
      <c r="I280" s="191"/>
      <c r="J280" s="192">
        <f>ROUND(I280*H280,2)</f>
        <v>0</v>
      </c>
      <c r="K280" s="188" t="s">
        <v>138</v>
      </c>
      <c r="L280" s="39"/>
      <c r="M280" s="193" t="s">
        <v>1</v>
      </c>
      <c r="N280" s="194" t="s">
        <v>45</v>
      </c>
      <c r="O280" s="71"/>
      <c r="P280" s="195">
        <f>O280*H280</f>
        <v>0</v>
      </c>
      <c r="Q280" s="195">
        <v>1.98</v>
      </c>
      <c r="R280" s="195">
        <f>Q280*H280</f>
        <v>10.929599999999999</v>
      </c>
      <c r="S280" s="195">
        <v>0</v>
      </c>
      <c r="T280" s="196">
        <f>S280*H280</f>
        <v>0</v>
      </c>
      <c r="U280" s="34"/>
      <c r="V280" s="34"/>
      <c r="W280" s="34"/>
      <c r="X280" s="34"/>
      <c r="Y280" s="34"/>
      <c r="Z280" s="34"/>
      <c r="AA280" s="34"/>
      <c r="AB280" s="34"/>
      <c r="AC280" s="34"/>
      <c r="AD280" s="34"/>
      <c r="AE280" s="34"/>
      <c r="AR280" s="197" t="s">
        <v>139</v>
      </c>
      <c r="AT280" s="197" t="s">
        <v>134</v>
      </c>
      <c r="AU280" s="197" t="s">
        <v>89</v>
      </c>
      <c r="AY280" s="17" t="s">
        <v>132</v>
      </c>
      <c r="BE280" s="198">
        <f>IF(N280="základní",J280,0)</f>
        <v>0</v>
      </c>
      <c r="BF280" s="198">
        <f>IF(N280="snížená",J280,0)</f>
        <v>0</v>
      </c>
      <c r="BG280" s="198">
        <f>IF(N280="zákl. přenesená",J280,0)</f>
        <v>0</v>
      </c>
      <c r="BH280" s="198">
        <f>IF(N280="sníž. přenesená",J280,0)</f>
        <v>0</v>
      </c>
      <c r="BI280" s="198">
        <f>IF(N280="nulová",J280,0)</f>
        <v>0</v>
      </c>
      <c r="BJ280" s="17" t="s">
        <v>85</v>
      </c>
      <c r="BK280" s="198">
        <f>ROUND(I280*H280,2)</f>
        <v>0</v>
      </c>
      <c r="BL280" s="17" t="s">
        <v>139</v>
      </c>
      <c r="BM280" s="197" t="s">
        <v>333</v>
      </c>
    </row>
    <row r="281" spans="1:65" s="2" customFormat="1" x14ac:dyDescent="0.2">
      <c r="A281" s="34"/>
      <c r="B281" s="35"/>
      <c r="C281" s="36"/>
      <c r="D281" s="199" t="s">
        <v>141</v>
      </c>
      <c r="E281" s="36"/>
      <c r="F281" s="200" t="s">
        <v>334</v>
      </c>
      <c r="G281" s="36"/>
      <c r="H281" s="36"/>
      <c r="I281" s="201"/>
      <c r="J281" s="36"/>
      <c r="K281" s="36"/>
      <c r="L281" s="39"/>
      <c r="M281" s="202"/>
      <c r="N281" s="203"/>
      <c r="O281" s="71"/>
      <c r="P281" s="71"/>
      <c r="Q281" s="71"/>
      <c r="R281" s="71"/>
      <c r="S281" s="71"/>
      <c r="T281" s="72"/>
      <c r="U281" s="34"/>
      <c r="V281" s="34"/>
      <c r="W281" s="34"/>
      <c r="X281" s="34"/>
      <c r="Y281" s="34"/>
      <c r="Z281" s="34"/>
      <c r="AA281" s="34"/>
      <c r="AB281" s="34"/>
      <c r="AC281" s="34"/>
      <c r="AD281" s="34"/>
      <c r="AE281" s="34"/>
      <c r="AT281" s="17" t="s">
        <v>141</v>
      </c>
      <c r="AU281" s="17" t="s">
        <v>89</v>
      </c>
    </row>
    <row r="282" spans="1:65" s="2" customFormat="1" ht="57.6" x14ac:dyDescent="0.2">
      <c r="A282" s="34"/>
      <c r="B282" s="35"/>
      <c r="C282" s="36"/>
      <c r="D282" s="204" t="s">
        <v>143</v>
      </c>
      <c r="E282" s="36"/>
      <c r="F282" s="205" t="s">
        <v>319</v>
      </c>
      <c r="G282" s="36"/>
      <c r="H282" s="36"/>
      <c r="I282" s="201"/>
      <c r="J282" s="36"/>
      <c r="K282" s="36"/>
      <c r="L282" s="39"/>
      <c r="M282" s="202"/>
      <c r="N282" s="203"/>
      <c r="O282" s="71"/>
      <c r="P282" s="71"/>
      <c r="Q282" s="71"/>
      <c r="R282" s="71"/>
      <c r="S282" s="71"/>
      <c r="T282" s="72"/>
      <c r="U282" s="34"/>
      <c r="V282" s="34"/>
      <c r="W282" s="34"/>
      <c r="X282" s="34"/>
      <c r="Y282" s="34"/>
      <c r="Z282" s="34"/>
      <c r="AA282" s="34"/>
      <c r="AB282" s="34"/>
      <c r="AC282" s="34"/>
      <c r="AD282" s="34"/>
      <c r="AE282" s="34"/>
      <c r="AT282" s="17" t="s">
        <v>143</v>
      </c>
      <c r="AU282" s="17" t="s">
        <v>89</v>
      </c>
    </row>
    <row r="283" spans="1:65" s="15" customFormat="1" x14ac:dyDescent="0.2">
      <c r="B283" s="228"/>
      <c r="C283" s="229"/>
      <c r="D283" s="204" t="s">
        <v>145</v>
      </c>
      <c r="E283" s="230" t="s">
        <v>1</v>
      </c>
      <c r="F283" s="231" t="s">
        <v>335</v>
      </c>
      <c r="G283" s="229"/>
      <c r="H283" s="230" t="s">
        <v>1</v>
      </c>
      <c r="I283" s="232"/>
      <c r="J283" s="229"/>
      <c r="K283" s="229"/>
      <c r="L283" s="233"/>
      <c r="M283" s="234"/>
      <c r="N283" s="235"/>
      <c r="O283" s="235"/>
      <c r="P283" s="235"/>
      <c r="Q283" s="235"/>
      <c r="R283" s="235"/>
      <c r="S283" s="235"/>
      <c r="T283" s="236"/>
      <c r="AT283" s="237" t="s">
        <v>145</v>
      </c>
      <c r="AU283" s="237" t="s">
        <v>89</v>
      </c>
      <c r="AV283" s="15" t="s">
        <v>85</v>
      </c>
      <c r="AW283" s="15" t="s">
        <v>34</v>
      </c>
      <c r="AX283" s="15" t="s">
        <v>80</v>
      </c>
      <c r="AY283" s="237" t="s">
        <v>132</v>
      </c>
    </row>
    <row r="284" spans="1:65" s="13" customFormat="1" x14ac:dyDescent="0.2">
      <c r="B284" s="206"/>
      <c r="C284" s="207"/>
      <c r="D284" s="204" t="s">
        <v>145</v>
      </c>
      <c r="E284" s="208" t="s">
        <v>1</v>
      </c>
      <c r="F284" s="209" t="s">
        <v>336</v>
      </c>
      <c r="G284" s="207"/>
      <c r="H284" s="210">
        <v>5.52</v>
      </c>
      <c r="I284" s="211"/>
      <c r="J284" s="207"/>
      <c r="K284" s="207"/>
      <c r="L284" s="212"/>
      <c r="M284" s="213"/>
      <c r="N284" s="214"/>
      <c r="O284" s="214"/>
      <c r="P284" s="214"/>
      <c r="Q284" s="214"/>
      <c r="R284" s="214"/>
      <c r="S284" s="214"/>
      <c r="T284" s="215"/>
      <c r="AT284" s="216" t="s">
        <v>145</v>
      </c>
      <c r="AU284" s="216" t="s">
        <v>89</v>
      </c>
      <c r="AV284" s="13" t="s">
        <v>89</v>
      </c>
      <c r="AW284" s="13" t="s">
        <v>34</v>
      </c>
      <c r="AX284" s="13" t="s">
        <v>80</v>
      </c>
      <c r="AY284" s="216" t="s">
        <v>132</v>
      </c>
    </row>
    <row r="285" spans="1:65" s="14" customFormat="1" x14ac:dyDescent="0.2">
      <c r="B285" s="217"/>
      <c r="C285" s="218"/>
      <c r="D285" s="204" t="s">
        <v>145</v>
      </c>
      <c r="E285" s="219" t="s">
        <v>1</v>
      </c>
      <c r="F285" s="220" t="s">
        <v>147</v>
      </c>
      <c r="G285" s="218"/>
      <c r="H285" s="221">
        <v>5.52</v>
      </c>
      <c r="I285" s="222"/>
      <c r="J285" s="218"/>
      <c r="K285" s="218"/>
      <c r="L285" s="223"/>
      <c r="M285" s="224"/>
      <c r="N285" s="225"/>
      <c r="O285" s="225"/>
      <c r="P285" s="225"/>
      <c r="Q285" s="225"/>
      <c r="R285" s="225"/>
      <c r="S285" s="225"/>
      <c r="T285" s="226"/>
      <c r="AT285" s="227" t="s">
        <v>145</v>
      </c>
      <c r="AU285" s="227" t="s">
        <v>89</v>
      </c>
      <c r="AV285" s="14" t="s">
        <v>139</v>
      </c>
      <c r="AW285" s="14" t="s">
        <v>34</v>
      </c>
      <c r="AX285" s="14" t="s">
        <v>85</v>
      </c>
      <c r="AY285" s="227" t="s">
        <v>132</v>
      </c>
    </row>
    <row r="286" spans="1:65" s="2" customFormat="1" ht="16.5" customHeight="1" x14ac:dyDescent="0.2">
      <c r="A286" s="34"/>
      <c r="B286" s="35"/>
      <c r="C286" s="186" t="s">
        <v>337</v>
      </c>
      <c r="D286" s="186" t="s">
        <v>134</v>
      </c>
      <c r="E286" s="187" t="s">
        <v>338</v>
      </c>
      <c r="F286" s="188" t="s">
        <v>339</v>
      </c>
      <c r="G286" s="189" t="s">
        <v>174</v>
      </c>
      <c r="H286" s="190">
        <v>1.2929999999999999</v>
      </c>
      <c r="I286" s="191"/>
      <c r="J286" s="192">
        <f>ROUND(I286*H286,2)</f>
        <v>0</v>
      </c>
      <c r="K286" s="188" t="s">
        <v>138</v>
      </c>
      <c r="L286" s="39"/>
      <c r="M286" s="193" t="s">
        <v>1</v>
      </c>
      <c r="N286" s="194" t="s">
        <v>45</v>
      </c>
      <c r="O286" s="71"/>
      <c r="P286" s="195">
        <f>O286*H286</f>
        <v>0</v>
      </c>
      <c r="Q286" s="195">
        <v>2.3010199999999998</v>
      </c>
      <c r="R286" s="195">
        <f>Q286*H286</f>
        <v>2.9752188599999996</v>
      </c>
      <c r="S286" s="195">
        <v>0</v>
      </c>
      <c r="T286" s="196">
        <f>S286*H286</f>
        <v>0</v>
      </c>
      <c r="U286" s="34"/>
      <c r="V286" s="34"/>
      <c r="W286" s="34"/>
      <c r="X286" s="34"/>
      <c r="Y286" s="34"/>
      <c r="Z286" s="34"/>
      <c r="AA286" s="34"/>
      <c r="AB286" s="34"/>
      <c r="AC286" s="34"/>
      <c r="AD286" s="34"/>
      <c r="AE286" s="34"/>
      <c r="AR286" s="197" t="s">
        <v>139</v>
      </c>
      <c r="AT286" s="197" t="s">
        <v>134</v>
      </c>
      <c r="AU286" s="197" t="s">
        <v>89</v>
      </c>
      <c r="AY286" s="17" t="s">
        <v>132</v>
      </c>
      <c r="BE286" s="198">
        <f>IF(N286="základní",J286,0)</f>
        <v>0</v>
      </c>
      <c r="BF286" s="198">
        <f>IF(N286="snížená",J286,0)</f>
        <v>0</v>
      </c>
      <c r="BG286" s="198">
        <f>IF(N286="zákl. přenesená",J286,0)</f>
        <v>0</v>
      </c>
      <c r="BH286" s="198">
        <f>IF(N286="sníž. přenesená",J286,0)</f>
        <v>0</v>
      </c>
      <c r="BI286" s="198">
        <f>IF(N286="nulová",J286,0)</f>
        <v>0</v>
      </c>
      <c r="BJ286" s="17" t="s">
        <v>85</v>
      </c>
      <c r="BK286" s="198">
        <f>ROUND(I286*H286,2)</f>
        <v>0</v>
      </c>
      <c r="BL286" s="17" t="s">
        <v>139</v>
      </c>
      <c r="BM286" s="197" t="s">
        <v>340</v>
      </c>
    </row>
    <row r="287" spans="1:65" s="2" customFormat="1" x14ac:dyDescent="0.2">
      <c r="A287" s="34"/>
      <c r="B287" s="35"/>
      <c r="C287" s="36"/>
      <c r="D287" s="199" t="s">
        <v>141</v>
      </c>
      <c r="E287" s="36"/>
      <c r="F287" s="200" t="s">
        <v>341</v>
      </c>
      <c r="G287" s="36"/>
      <c r="H287" s="36"/>
      <c r="I287" s="201"/>
      <c r="J287" s="36"/>
      <c r="K287" s="36"/>
      <c r="L287" s="39"/>
      <c r="M287" s="202"/>
      <c r="N287" s="203"/>
      <c r="O287" s="71"/>
      <c r="P287" s="71"/>
      <c r="Q287" s="71"/>
      <c r="R287" s="71"/>
      <c r="S287" s="71"/>
      <c r="T287" s="72"/>
      <c r="U287" s="34"/>
      <c r="V287" s="34"/>
      <c r="W287" s="34"/>
      <c r="X287" s="34"/>
      <c r="Y287" s="34"/>
      <c r="Z287" s="34"/>
      <c r="AA287" s="34"/>
      <c r="AB287" s="34"/>
      <c r="AC287" s="34"/>
      <c r="AD287" s="34"/>
      <c r="AE287" s="34"/>
      <c r="AT287" s="17" t="s">
        <v>141</v>
      </c>
      <c r="AU287" s="17" t="s">
        <v>89</v>
      </c>
    </row>
    <row r="288" spans="1:65" s="2" customFormat="1" ht="86.4" x14ac:dyDescent="0.2">
      <c r="A288" s="34"/>
      <c r="B288" s="35"/>
      <c r="C288" s="36"/>
      <c r="D288" s="204" t="s">
        <v>143</v>
      </c>
      <c r="E288" s="36"/>
      <c r="F288" s="205" t="s">
        <v>342</v>
      </c>
      <c r="G288" s="36"/>
      <c r="H288" s="36"/>
      <c r="I288" s="201"/>
      <c r="J288" s="36"/>
      <c r="K288" s="36"/>
      <c r="L288" s="39"/>
      <c r="M288" s="202"/>
      <c r="N288" s="203"/>
      <c r="O288" s="71"/>
      <c r="P288" s="71"/>
      <c r="Q288" s="71"/>
      <c r="R288" s="71"/>
      <c r="S288" s="71"/>
      <c r="T288" s="72"/>
      <c r="U288" s="34"/>
      <c r="V288" s="34"/>
      <c r="W288" s="34"/>
      <c r="X288" s="34"/>
      <c r="Y288" s="34"/>
      <c r="Z288" s="34"/>
      <c r="AA288" s="34"/>
      <c r="AB288" s="34"/>
      <c r="AC288" s="34"/>
      <c r="AD288" s="34"/>
      <c r="AE288" s="34"/>
      <c r="AT288" s="17" t="s">
        <v>143</v>
      </c>
      <c r="AU288" s="17" t="s">
        <v>89</v>
      </c>
    </row>
    <row r="289" spans="1:65" s="15" customFormat="1" x14ac:dyDescent="0.2">
      <c r="B289" s="228"/>
      <c r="C289" s="229"/>
      <c r="D289" s="204" t="s">
        <v>145</v>
      </c>
      <c r="E289" s="230" t="s">
        <v>1</v>
      </c>
      <c r="F289" s="231" t="s">
        <v>343</v>
      </c>
      <c r="G289" s="229"/>
      <c r="H289" s="230" t="s">
        <v>1</v>
      </c>
      <c r="I289" s="232"/>
      <c r="J289" s="229"/>
      <c r="K289" s="229"/>
      <c r="L289" s="233"/>
      <c r="M289" s="234"/>
      <c r="N289" s="235"/>
      <c r="O289" s="235"/>
      <c r="P289" s="235"/>
      <c r="Q289" s="235"/>
      <c r="R289" s="235"/>
      <c r="S289" s="235"/>
      <c r="T289" s="236"/>
      <c r="AT289" s="237" t="s">
        <v>145</v>
      </c>
      <c r="AU289" s="237" t="s">
        <v>89</v>
      </c>
      <c r="AV289" s="15" t="s">
        <v>85</v>
      </c>
      <c r="AW289" s="15" t="s">
        <v>34</v>
      </c>
      <c r="AX289" s="15" t="s">
        <v>80</v>
      </c>
      <c r="AY289" s="237" t="s">
        <v>132</v>
      </c>
    </row>
    <row r="290" spans="1:65" s="13" customFormat="1" x14ac:dyDescent="0.2">
      <c r="B290" s="206"/>
      <c r="C290" s="207"/>
      <c r="D290" s="204" t="s">
        <v>145</v>
      </c>
      <c r="E290" s="208" t="s">
        <v>1</v>
      </c>
      <c r="F290" s="209" t="s">
        <v>344</v>
      </c>
      <c r="G290" s="207"/>
      <c r="H290" s="210">
        <v>1.1160000000000001</v>
      </c>
      <c r="I290" s="211"/>
      <c r="J290" s="207"/>
      <c r="K290" s="207"/>
      <c r="L290" s="212"/>
      <c r="M290" s="213"/>
      <c r="N290" s="214"/>
      <c r="O290" s="214"/>
      <c r="P290" s="214"/>
      <c r="Q290" s="214"/>
      <c r="R290" s="214"/>
      <c r="S290" s="214"/>
      <c r="T290" s="215"/>
      <c r="AT290" s="216" t="s">
        <v>145</v>
      </c>
      <c r="AU290" s="216" t="s">
        <v>89</v>
      </c>
      <c r="AV290" s="13" t="s">
        <v>89</v>
      </c>
      <c r="AW290" s="13" t="s">
        <v>34</v>
      </c>
      <c r="AX290" s="13" t="s">
        <v>80</v>
      </c>
      <c r="AY290" s="216" t="s">
        <v>132</v>
      </c>
    </row>
    <row r="291" spans="1:65" s="13" customFormat="1" x14ac:dyDescent="0.2">
      <c r="B291" s="206"/>
      <c r="C291" s="207"/>
      <c r="D291" s="204" t="s">
        <v>145</v>
      </c>
      <c r="E291" s="208" t="s">
        <v>1</v>
      </c>
      <c r="F291" s="209" t="s">
        <v>345</v>
      </c>
      <c r="G291" s="207"/>
      <c r="H291" s="210">
        <v>0.111</v>
      </c>
      <c r="I291" s="211"/>
      <c r="J291" s="207"/>
      <c r="K291" s="207"/>
      <c r="L291" s="212"/>
      <c r="M291" s="213"/>
      <c r="N291" s="214"/>
      <c r="O291" s="214"/>
      <c r="P291" s="214"/>
      <c r="Q291" s="214"/>
      <c r="R291" s="214"/>
      <c r="S291" s="214"/>
      <c r="T291" s="215"/>
      <c r="AT291" s="216" t="s">
        <v>145</v>
      </c>
      <c r="AU291" s="216" t="s">
        <v>89</v>
      </c>
      <c r="AV291" s="13" t="s">
        <v>89</v>
      </c>
      <c r="AW291" s="13" t="s">
        <v>34</v>
      </c>
      <c r="AX291" s="13" t="s">
        <v>80</v>
      </c>
      <c r="AY291" s="216" t="s">
        <v>132</v>
      </c>
    </row>
    <row r="292" spans="1:65" s="13" customFormat="1" x14ac:dyDescent="0.2">
      <c r="B292" s="206"/>
      <c r="C292" s="207"/>
      <c r="D292" s="204" t="s">
        <v>145</v>
      </c>
      <c r="E292" s="208" t="s">
        <v>1</v>
      </c>
      <c r="F292" s="209" t="s">
        <v>346</v>
      </c>
      <c r="G292" s="207"/>
      <c r="H292" s="210">
        <v>6.6000000000000003E-2</v>
      </c>
      <c r="I292" s="211"/>
      <c r="J292" s="207"/>
      <c r="K292" s="207"/>
      <c r="L292" s="212"/>
      <c r="M292" s="213"/>
      <c r="N292" s="214"/>
      <c r="O292" s="214"/>
      <c r="P292" s="214"/>
      <c r="Q292" s="214"/>
      <c r="R292" s="214"/>
      <c r="S292" s="214"/>
      <c r="T292" s="215"/>
      <c r="AT292" s="216" t="s">
        <v>145</v>
      </c>
      <c r="AU292" s="216" t="s">
        <v>89</v>
      </c>
      <c r="AV292" s="13" t="s">
        <v>89</v>
      </c>
      <c r="AW292" s="13" t="s">
        <v>34</v>
      </c>
      <c r="AX292" s="13" t="s">
        <v>80</v>
      </c>
      <c r="AY292" s="216" t="s">
        <v>132</v>
      </c>
    </row>
    <row r="293" spans="1:65" s="14" customFormat="1" x14ac:dyDescent="0.2">
      <c r="B293" s="217"/>
      <c r="C293" s="218"/>
      <c r="D293" s="204" t="s">
        <v>145</v>
      </c>
      <c r="E293" s="219" t="s">
        <v>1</v>
      </c>
      <c r="F293" s="220" t="s">
        <v>147</v>
      </c>
      <c r="G293" s="218"/>
      <c r="H293" s="221">
        <v>1.2929999999999999</v>
      </c>
      <c r="I293" s="222"/>
      <c r="J293" s="218"/>
      <c r="K293" s="218"/>
      <c r="L293" s="223"/>
      <c r="M293" s="224"/>
      <c r="N293" s="225"/>
      <c r="O293" s="225"/>
      <c r="P293" s="225"/>
      <c r="Q293" s="225"/>
      <c r="R293" s="225"/>
      <c r="S293" s="225"/>
      <c r="T293" s="226"/>
      <c r="AT293" s="227" t="s">
        <v>145</v>
      </c>
      <c r="AU293" s="227" t="s">
        <v>89</v>
      </c>
      <c r="AV293" s="14" t="s">
        <v>139</v>
      </c>
      <c r="AW293" s="14" t="s">
        <v>34</v>
      </c>
      <c r="AX293" s="14" t="s">
        <v>85</v>
      </c>
      <c r="AY293" s="227" t="s">
        <v>132</v>
      </c>
    </row>
    <row r="294" spans="1:65" s="2" customFormat="1" ht="24.15" customHeight="1" x14ac:dyDescent="0.2">
      <c r="A294" s="34"/>
      <c r="B294" s="35"/>
      <c r="C294" s="186" t="s">
        <v>347</v>
      </c>
      <c r="D294" s="186" t="s">
        <v>134</v>
      </c>
      <c r="E294" s="187" t="s">
        <v>348</v>
      </c>
      <c r="F294" s="188" t="s">
        <v>349</v>
      </c>
      <c r="G294" s="189" t="s">
        <v>174</v>
      </c>
      <c r="H294" s="190">
        <v>1.8280000000000001</v>
      </c>
      <c r="I294" s="191"/>
      <c r="J294" s="192">
        <f>ROUND(I294*H294,2)</f>
        <v>0</v>
      </c>
      <c r="K294" s="188" t="s">
        <v>138</v>
      </c>
      <c r="L294" s="39"/>
      <c r="M294" s="193" t="s">
        <v>1</v>
      </c>
      <c r="N294" s="194" t="s">
        <v>45</v>
      </c>
      <c r="O294" s="71"/>
      <c r="P294" s="195">
        <f>O294*H294</f>
        <v>0</v>
      </c>
      <c r="Q294" s="195">
        <v>2.5018699999999998</v>
      </c>
      <c r="R294" s="195">
        <f>Q294*H294</f>
        <v>4.5734183599999998</v>
      </c>
      <c r="S294" s="195">
        <v>0</v>
      </c>
      <c r="T294" s="196">
        <f>S294*H294</f>
        <v>0</v>
      </c>
      <c r="U294" s="34"/>
      <c r="V294" s="34"/>
      <c r="W294" s="34"/>
      <c r="X294" s="34"/>
      <c r="Y294" s="34"/>
      <c r="Z294" s="34"/>
      <c r="AA294" s="34"/>
      <c r="AB294" s="34"/>
      <c r="AC294" s="34"/>
      <c r="AD294" s="34"/>
      <c r="AE294" s="34"/>
      <c r="AR294" s="197" t="s">
        <v>139</v>
      </c>
      <c r="AT294" s="197" t="s">
        <v>134</v>
      </c>
      <c r="AU294" s="197" t="s">
        <v>89</v>
      </c>
      <c r="AY294" s="17" t="s">
        <v>132</v>
      </c>
      <c r="BE294" s="198">
        <f>IF(N294="základní",J294,0)</f>
        <v>0</v>
      </c>
      <c r="BF294" s="198">
        <f>IF(N294="snížená",J294,0)</f>
        <v>0</v>
      </c>
      <c r="BG294" s="198">
        <f>IF(N294="zákl. přenesená",J294,0)</f>
        <v>0</v>
      </c>
      <c r="BH294" s="198">
        <f>IF(N294="sníž. přenesená",J294,0)</f>
        <v>0</v>
      </c>
      <c r="BI294" s="198">
        <f>IF(N294="nulová",J294,0)</f>
        <v>0</v>
      </c>
      <c r="BJ294" s="17" t="s">
        <v>85</v>
      </c>
      <c r="BK294" s="198">
        <f>ROUND(I294*H294,2)</f>
        <v>0</v>
      </c>
      <c r="BL294" s="17" t="s">
        <v>139</v>
      </c>
      <c r="BM294" s="197" t="s">
        <v>350</v>
      </c>
    </row>
    <row r="295" spans="1:65" s="2" customFormat="1" x14ac:dyDescent="0.2">
      <c r="A295" s="34"/>
      <c r="B295" s="35"/>
      <c r="C295" s="36"/>
      <c r="D295" s="199" t="s">
        <v>141</v>
      </c>
      <c r="E295" s="36"/>
      <c r="F295" s="200" t="s">
        <v>351</v>
      </c>
      <c r="G295" s="36"/>
      <c r="H295" s="36"/>
      <c r="I295" s="201"/>
      <c r="J295" s="36"/>
      <c r="K295" s="36"/>
      <c r="L295" s="39"/>
      <c r="M295" s="202"/>
      <c r="N295" s="203"/>
      <c r="O295" s="71"/>
      <c r="P295" s="71"/>
      <c r="Q295" s="71"/>
      <c r="R295" s="71"/>
      <c r="S295" s="71"/>
      <c r="T295" s="72"/>
      <c r="U295" s="34"/>
      <c r="V295" s="34"/>
      <c r="W295" s="34"/>
      <c r="X295" s="34"/>
      <c r="Y295" s="34"/>
      <c r="Z295" s="34"/>
      <c r="AA295" s="34"/>
      <c r="AB295" s="34"/>
      <c r="AC295" s="34"/>
      <c r="AD295" s="34"/>
      <c r="AE295" s="34"/>
      <c r="AT295" s="17" t="s">
        <v>141</v>
      </c>
      <c r="AU295" s="17" t="s">
        <v>89</v>
      </c>
    </row>
    <row r="296" spans="1:65" s="2" customFormat="1" ht="144" x14ac:dyDescent="0.2">
      <c r="A296" s="34"/>
      <c r="B296" s="35"/>
      <c r="C296" s="36"/>
      <c r="D296" s="204" t="s">
        <v>143</v>
      </c>
      <c r="E296" s="36"/>
      <c r="F296" s="205" t="s">
        <v>352</v>
      </c>
      <c r="G296" s="36"/>
      <c r="H296" s="36"/>
      <c r="I296" s="201"/>
      <c r="J296" s="36"/>
      <c r="K296" s="36"/>
      <c r="L296" s="39"/>
      <c r="M296" s="202"/>
      <c r="N296" s="203"/>
      <c r="O296" s="71"/>
      <c r="P296" s="71"/>
      <c r="Q296" s="71"/>
      <c r="R296" s="71"/>
      <c r="S296" s="71"/>
      <c r="T296" s="72"/>
      <c r="U296" s="34"/>
      <c r="V296" s="34"/>
      <c r="W296" s="34"/>
      <c r="X296" s="34"/>
      <c r="Y296" s="34"/>
      <c r="Z296" s="34"/>
      <c r="AA296" s="34"/>
      <c r="AB296" s="34"/>
      <c r="AC296" s="34"/>
      <c r="AD296" s="34"/>
      <c r="AE296" s="34"/>
      <c r="AT296" s="17" t="s">
        <v>143</v>
      </c>
      <c r="AU296" s="17" t="s">
        <v>89</v>
      </c>
    </row>
    <row r="297" spans="1:65" s="13" customFormat="1" x14ac:dyDescent="0.2">
      <c r="B297" s="206"/>
      <c r="C297" s="207"/>
      <c r="D297" s="204" t="s">
        <v>145</v>
      </c>
      <c r="E297" s="208" t="s">
        <v>1</v>
      </c>
      <c r="F297" s="209" t="s">
        <v>353</v>
      </c>
      <c r="G297" s="207"/>
      <c r="H297" s="210">
        <v>1.8280000000000001</v>
      </c>
      <c r="I297" s="211"/>
      <c r="J297" s="207"/>
      <c r="K297" s="207"/>
      <c r="L297" s="212"/>
      <c r="M297" s="213"/>
      <c r="N297" s="214"/>
      <c r="O297" s="214"/>
      <c r="P297" s="214"/>
      <c r="Q297" s="214"/>
      <c r="R297" s="214"/>
      <c r="S297" s="214"/>
      <c r="T297" s="215"/>
      <c r="AT297" s="216" t="s">
        <v>145</v>
      </c>
      <c r="AU297" s="216" t="s">
        <v>89</v>
      </c>
      <c r="AV297" s="13" t="s">
        <v>89</v>
      </c>
      <c r="AW297" s="13" t="s">
        <v>34</v>
      </c>
      <c r="AX297" s="13" t="s">
        <v>80</v>
      </c>
      <c r="AY297" s="216" t="s">
        <v>132</v>
      </c>
    </row>
    <row r="298" spans="1:65" s="14" customFormat="1" x14ac:dyDescent="0.2">
      <c r="B298" s="217"/>
      <c r="C298" s="218"/>
      <c r="D298" s="204" t="s">
        <v>145</v>
      </c>
      <c r="E298" s="219" t="s">
        <v>1</v>
      </c>
      <c r="F298" s="220" t="s">
        <v>147</v>
      </c>
      <c r="G298" s="218"/>
      <c r="H298" s="221">
        <v>1.8280000000000001</v>
      </c>
      <c r="I298" s="222"/>
      <c r="J298" s="218"/>
      <c r="K298" s="218"/>
      <c r="L298" s="223"/>
      <c r="M298" s="224"/>
      <c r="N298" s="225"/>
      <c r="O298" s="225"/>
      <c r="P298" s="225"/>
      <c r="Q298" s="225"/>
      <c r="R298" s="225"/>
      <c r="S298" s="225"/>
      <c r="T298" s="226"/>
      <c r="AT298" s="227" t="s">
        <v>145</v>
      </c>
      <c r="AU298" s="227" t="s">
        <v>89</v>
      </c>
      <c r="AV298" s="14" t="s">
        <v>139</v>
      </c>
      <c r="AW298" s="14" t="s">
        <v>34</v>
      </c>
      <c r="AX298" s="14" t="s">
        <v>85</v>
      </c>
      <c r="AY298" s="227" t="s">
        <v>132</v>
      </c>
    </row>
    <row r="299" spans="1:65" s="2" customFormat="1" ht="16.5" customHeight="1" x14ac:dyDescent="0.2">
      <c r="A299" s="34"/>
      <c r="B299" s="35"/>
      <c r="C299" s="186" t="s">
        <v>354</v>
      </c>
      <c r="D299" s="186" t="s">
        <v>134</v>
      </c>
      <c r="E299" s="187" t="s">
        <v>355</v>
      </c>
      <c r="F299" s="188" t="s">
        <v>356</v>
      </c>
      <c r="G299" s="189" t="s">
        <v>137</v>
      </c>
      <c r="H299" s="190">
        <v>2.48</v>
      </c>
      <c r="I299" s="191"/>
      <c r="J299" s="192">
        <f>ROUND(I299*H299,2)</f>
        <v>0</v>
      </c>
      <c r="K299" s="188" t="s">
        <v>138</v>
      </c>
      <c r="L299" s="39"/>
      <c r="M299" s="193" t="s">
        <v>1</v>
      </c>
      <c r="N299" s="194" t="s">
        <v>45</v>
      </c>
      <c r="O299" s="71"/>
      <c r="P299" s="195">
        <f>O299*H299</f>
        <v>0</v>
      </c>
      <c r="Q299" s="195">
        <v>2.6900000000000001E-3</v>
      </c>
      <c r="R299" s="195">
        <f>Q299*H299</f>
        <v>6.6712000000000004E-3</v>
      </c>
      <c r="S299" s="195">
        <v>0</v>
      </c>
      <c r="T299" s="196">
        <f>S299*H299</f>
        <v>0</v>
      </c>
      <c r="U299" s="34"/>
      <c r="V299" s="34"/>
      <c r="W299" s="34"/>
      <c r="X299" s="34"/>
      <c r="Y299" s="34"/>
      <c r="Z299" s="34"/>
      <c r="AA299" s="34"/>
      <c r="AB299" s="34"/>
      <c r="AC299" s="34"/>
      <c r="AD299" s="34"/>
      <c r="AE299" s="34"/>
      <c r="AR299" s="197" t="s">
        <v>139</v>
      </c>
      <c r="AT299" s="197" t="s">
        <v>134</v>
      </c>
      <c r="AU299" s="197" t="s">
        <v>89</v>
      </c>
      <c r="AY299" s="17" t="s">
        <v>132</v>
      </c>
      <c r="BE299" s="198">
        <f>IF(N299="základní",J299,0)</f>
        <v>0</v>
      </c>
      <c r="BF299" s="198">
        <f>IF(N299="snížená",J299,0)</f>
        <v>0</v>
      </c>
      <c r="BG299" s="198">
        <f>IF(N299="zákl. přenesená",J299,0)</f>
        <v>0</v>
      </c>
      <c r="BH299" s="198">
        <f>IF(N299="sníž. přenesená",J299,0)</f>
        <v>0</v>
      </c>
      <c r="BI299" s="198">
        <f>IF(N299="nulová",J299,0)</f>
        <v>0</v>
      </c>
      <c r="BJ299" s="17" t="s">
        <v>85</v>
      </c>
      <c r="BK299" s="198">
        <f>ROUND(I299*H299,2)</f>
        <v>0</v>
      </c>
      <c r="BL299" s="17" t="s">
        <v>139</v>
      </c>
      <c r="BM299" s="197" t="s">
        <v>357</v>
      </c>
    </row>
    <row r="300" spans="1:65" s="2" customFormat="1" x14ac:dyDescent="0.2">
      <c r="A300" s="34"/>
      <c r="B300" s="35"/>
      <c r="C300" s="36"/>
      <c r="D300" s="199" t="s">
        <v>141</v>
      </c>
      <c r="E300" s="36"/>
      <c r="F300" s="200" t="s">
        <v>358</v>
      </c>
      <c r="G300" s="36"/>
      <c r="H300" s="36"/>
      <c r="I300" s="201"/>
      <c r="J300" s="36"/>
      <c r="K300" s="36"/>
      <c r="L300" s="39"/>
      <c r="M300" s="202"/>
      <c r="N300" s="203"/>
      <c r="O300" s="71"/>
      <c r="P300" s="71"/>
      <c r="Q300" s="71"/>
      <c r="R300" s="71"/>
      <c r="S300" s="71"/>
      <c r="T300" s="72"/>
      <c r="U300" s="34"/>
      <c r="V300" s="34"/>
      <c r="W300" s="34"/>
      <c r="X300" s="34"/>
      <c r="Y300" s="34"/>
      <c r="Z300" s="34"/>
      <c r="AA300" s="34"/>
      <c r="AB300" s="34"/>
      <c r="AC300" s="34"/>
      <c r="AD300" s="34"/>
      <c r="AE300" s="34"/>
      <c r="AT300" s="17" t="s">
        <v>141</v>
      </c>
      <c r="AU300" s="17" t="s">
        <v>89</v>
      </c>
    </row>
    <row r="301" spans="1:65" s="2" customFormat="1" ht="48" x14ac:dyDescent="0.2">
      <c r="A301" s="34"/>
      <c r="B301" s="35"/>
      <c r="C301" s="36"/>
      <c r="D301" s="204" t="s">
        <v>143</v>
      </c>
      <c r="E301" s="36"/>
      <c r="F301" s="205" t="s">
        <v>359</v>
      </c>
      <c r="G301" s="36"/>
      <c r="H301" s="36"/>
      <c r="I301" s="201"/>
      <c r="J301" s="36"/>
      <c r="K301" s="36"/>
      <c r="L301" s="39"/>
      <c r="M301" s="202"/>
      <c r="N301" s="203"/>
      <c r="O301" s="71"/>
      <c r="P301" s="71"/>
      <c r="Q301" s="71"/>
      <c r="R301" s="71"/>
      <c r="S301" s="71"/>
      <c r="T301" s="72"/>
      <c r="U301" s="34"/>
      <c r="V301" s="34"/>
      <c r="W301" s="34"/>
      <c r="X301" s="34"/>
      <c r="Y301" s="34"/>
      <c r="Z301" s="34"/>
      <c r="AA301" s="34"/>
      <c r="AB301" s="34"/>
      <c r="AC301" s="34"/>
      <c r="AD301" s="34"/>
      <c r="AE301" s="34"/>
      <c r="AT301" s="17" t="s">
        <v>143</v>
      </c>
      <c r="AU301" s="17" t="s">
        <v>89</v>
      </c>
    </row>
    <row r="302" spans="1:65" s="13" customFormat="1" x14ac:dyDescent="0.2">
      <c r="B302" s="206"/>
      <c r="C302" s="207"/>
      <c r="D302" s="204" t="s">
        <v>145</v>
      </c>
      <c r="E302" s="208" t="s">
        <v>1</v>
      </c>
      <c r="F302" s="209" t="s">
        <v>360</v>
      </c>
      <c r="G302" s="207"/>
      <c r="H302" s="210">
        <v>2.48</v>
      </c>
      <c r="I302" s="211"/>
      <c r="J302" s="207"/>
      <c r="K302" s="207"/>
      <c r="L302" s="212"/>
      <c r="M302" s="213"/>
      <c r="N302" s="214"/>
      <c r="O302" s="214"/>
      <c r="P302" s="214"/>
      <c r="Q302" s="214"/>
      <c r="R302" s="214"/>
      <c r="S302" s="214"/>
      <c r="T302" s="215"/>
      <c r="AT302" s="216" t="s">
        <v>145</v>
      </c>
      <c r="AU302" s="216" t="s">
        <v>89</v>
      </c>
      <c r="AV302" s="13" t="s">
        <v>89</v>
      </c>
      <c r="AW302" s="13" t="s">
        <v>34</v>
      </c>
      <c r="AX302" s="13" t="s">
        <v>80</v>
      </c>
      <c r="AY302" s="216" t="s">
        <v>132</v>
      </c>
    </row>
    <row r="303" spans="1:65" s="14" customFormat="1" x14ac:dyDescent="0.2">
      <c r="B303" s="217"/>
      <c r="C303" s="218"/>
      <c r="D303" s="204" t="s">
        <v>145</v>
      </c>
      <c r="E303" s="219" t="s">
        <v>1</v>
      </c>
      <c r="F303" s="220" t="s">
        <v>147</v>
      </c>
      <c r="G303" s="218"/>
      <c r="H303" s="221">
        <v>2.48</v>
      </c>
      <c r="I303" s="222"/>
      <c r="J303" s="218"/>
      <c r="K303" s="218"/>
      <c r="L303" s="223"/>
      <c r="M303" s="224"/>
      <c r="N303" s="225"/>
      <c r="O303" s="225"/>
      <c r="P303" s="225"/>
      <c r="Q303" s="225"/>
      <c r="R303" s="225"/>
      <c r="S303" s="225"/>
      <c r="T303" s="226"/>
      <c r="AT303" s="227" t="s">
        <v>145</v>
      </c>
      <c r="AU303" s="227" t="s">
        <v>89</v>
      </c>
      <c r="AV303" s="14" t="s">
        <v>139</v>
      </c>
      <c r="AW303" s="14" t="s">
        <v>34</v>
      </c>
      <c r="AX303" s="14" t="s">
        <v>85</v>
      </c>
      <c r="AY303" s="227" t="s">
        <v>132</v>
      </c>
    </row>
    <row r="304" spans="1:65" s="2" customFormat="1" ht="16.5" customHeight="1" x14ac:dyDescent="0.2">
      <c r="A304" s="34"/>
      <c r="B304" s="35"/>
      <c r="C304" s="186" t="s">
        <v>361</v>
      </c>
      <c r="D304" s="186" t="s">
        <v>134</v>
      </c>
      <c r="E304" s="187" t="s">
        <v>362</v>
      </c>
      <c r="F304" s="188" t="s">
        <v>363</v>
      </c>
      <c r="G304" s="189" t="s">
        <v>137</v>
      </c>
      <c r="H304" s="190">
        <v>2.48</v>
      </c>
      <c r="I304" s="191"/>
      <c r="J304" s="192">
        <f>ROUND(I304*H304,2)</f>
        <v>0</v>
      </c>
      <c r="K304" s="188" t="s">
        <v>138</v>
      </c>
      <c r="L304" s="39"/>
      <c r="M304" s="193" t="s">
        <v>1</v>
      </c>
      <c r="N304" s="194" t="s">
        <v>45</v>
      </c>
      <c r="O304" s="71"/>
      <c r="P304" s="195">
        <f>O304*H304</f>
        <v>0</v>
      </c>
      <c r="Q304" s="195">
        <v>0</v>
      </c>
      <c r="R304" s="195">
        <f>Q304*H304</f>
        <v>0</v>
      </c>
      <c r="S304" s="195">
        <v>0</v>
      </c>
      <c r="T304" s="196">
        <f>S304*H304</f>
        <v>0</v>
      </c>
      <c r="U304" s="34"/>
      <c r="V304" s="34"/>
      <c r="W304" s="34"/>
      <c r="X304" s="34"/>
      <c r="Y304" s="34"/>
      <c r="Z304" s="34"/>
      <c r="AA304" s="34"/>
      <c r="AB304" s="34"/>
      <c r="AC304" s="34"/>
      <c r="AD304" s="34"/>
      <c r="AE304" s="34"/>
      <c r="AR304" s="197" t="s">
        <v>139</v>
      </c>
      <c r="AT304" s="197" t="s">
        <v>134</v>
      </c>
      <c r="AU304" s="197" t="s">
        <v>89</v>
      </c>
      <c r="AY304" s="17" t="s">
        <v>132</v>
      </c>
      <c r="BE304" s="198">
        <f>IF(N304="základní",J304,0)</f>
        <v>0</v>
      </c>
      <c r="BF304" s="198">
        <f>IF(N304="snížená",J304,0)</f>
        <v>0</v>
      </c>
      <c r="BG304" s="198">
        <f>IF(N304="zákl. přenesená",J304,0)</f>
        <v>0</v>
      </c>
      <c r="BH304" s="198">
        <f>IF(N304="sníž. přenesená",J304,0)</f>
        <v>0</v>
      </c>
      <c r="BI304" s="198">
        <f>IF(N304="nulová",J304,0)</f>
        <v>0</v>
      </c>
      <c r="BJ304" s="17" t="s">
        <v>85</v>
      </c>
      <c r="BK304" s="198">
        <f>ROUND(I304*H304,2)</f>
        <v>0</v>
      </c>
      <c r="BL304" s="17" t="s">
        <v>139</v>
      </c>
      <c r="BM304" s="197" t="s">
        <v>364</v>
      </c>
    </row>
    <row r="305" spans="1:65" s="2" customFormat="1" x14ac:dyDescent="0.2">
      <c r="A305" s="34"/>
      <c r="B305" s="35"/>
      <c r="C305" s="36"/>
      <c r="D305" s="199" t="s">
        <v>141</v>
      </c>
      <c r="E305" s="36"/>
      <c r="F305" s="200" t="s">
        <v>365</v>
      </c>
      <c r="G305" s="36"/>
      <c r="H305" s="36"/>
      <c r="I305" s="201"/>
      <c r="J305" s="36"/>
      <c r="K305" s="36"/>
      <c r="L305" s="39"/>
      <c r="M305" s="202"/>
      <c r="N305" s="203"/>
      <c r="O305" s="71"/>
      <c r="P305" s="71"/>
      <c r="Q305" s="71"/>
      <c r="R305" s="71"/>
      <c r="S305" s="71"/>
      <c r="T305" s="72"/>
      <c r="U305" s="34"/>
      <c r="V305" s="34"/>
      <c r="W305" s="34"/>
      <c r="X305" s="34"/>
      <c r="Y305" s="34"/>
      <c r="Z305" s="34"/>
      <c r="AA305" s="34"/>
      <c r="AB305" s="34"/>
      <c r="AC305" s="34"/>
      <c r="AD305" s="34"/>
      <c r="AE305" s="34"/>
      <c r="AT305" s="17" t="s">
        <v>141</v>
      </c>
      <c r="AU305" s="17" t="s">
        <v>89</v>
      </c>
    </row>
    <row r="306" spans="1:65" s="2" customFormat="1" ht="48" x14ac:dyDescent="0.2">
      <c r="A306" s="34"/>
      <c r="B306" s="35"/>
      <c r="C306" s="36"/>
      <c r="D306" s="204" t="s">
        <v>143</v>
      </c>
      <c r="E306" s="36"/>
      <c r="F306" s="205" t="s">
        <v>359</v>
      </c>
      <c r="G306" s="36"/>
      <c r="H306" s="36"/>
      <c r="I306" s="201"/>
      <c r="J306" s="36"/>
      <c r="K306" s="36"/>
      <c r="L306" s="39"/>
      <c r="M306" s="202"/>
      <c r="N306" s="203"/>
      <c r="O306" s="71"/>
      <c r="P306" s="71"/>
      <c r="Q306" s="71"/>
      <c r="R306" s="71"/>
      <c r="S306" s="71"/>
      <c r="T306" s="72"/>
      <c r="U306" s="34"/>
      <c r="V306" s="34"/>
      <c r="W306" s="34"/>
      <c r="X306" s="34"/>
      <c r="Y306" s="34"/>
      <c r="Z306" s="34"/>
      <c r="AA306" s="34"/>
      <c r="AB306" s="34"/>
      <c r="AC306" s="34"/>
      <c r="AD306" s="34"/>
      <c r="AE306" s="34"/>
      <c r="AT306" s="17" t="s">
        <v>143</v>
      </c>
      <c r="AU306" s="17" t="s">
        <v>89</v>
      </c>
    </row>
    <row r="307" spans="1:65" s="2" customFormat="1" ht="21.75" customHeight="1" x14ac:dyDescent="0.2">
      <c r="A307" s="34"/>
      <c r="B307" s="35"/>
      <c r="C307" s="186" t="s">
        <v>366</v>
      </c>
      <c r="D307" s="186" t="s">
        <v>134</v>
      </c>
      <c r="E307" s="187" t="s">
        <v>367</v>
      </c>
      <c r="F307" s="188" t="s">
        <v>368</v>
      </c>
      <c r="G307" s="189" t="s">
        <v>289</v>
      </c>
      <c r="H307" s="190">
        <v>2.1000000000000001E-2</v>
      </c>
      <c r="I307" s="191"/>
      <c r="J307" s="192">
        <f>ROUND(I307*H307,2)</f>
        <v>0</v>
      </c>
      <c r="K307" s="188" t="s">
        <v>138</v>
      </c>
      <c r="L307" s="39"/>
      <c r="M307" s="193" t="s">
        <v>1</v>
      </c>
      <c r="N307" s="194" t="s">
        <v>45</v>
      </c>
      <c r="O307" s="71"/>
      <c r="P307" s="195">
        <f>O307*H307</f>
        <v>0</v>
      </c>
      <c r="Q307" s="195">
        <v>1.0606199999999999</v>
      </c>
      <c r="R307" s="195">
        <f>Q307*H307</f>
        <v>2.2273019999999998E-2</v>
      </c>
      <c r="S307" s="195">
        <v>0</v>
      </c>
      <c r="T307" s="196">
        <f>S307*H307</f>
        <v>0</v>
      </c>
      <c r="U307" s="34"/>
      <c r="V307" s="34"/>
      <c r="W307" s="34"/>
      <c r="X307" s="34"/>
      <c r="Y307" s="34"/>
      <c r="Z307" s="34"/>
      <c r="AA307" s="34"/>
      <c r="AB307" s="34"/>
      <c r="AC307" s="34"/>
      <c r="AD307" s="34"/>
      <c r="AE307" s="34"/>
      <c r="AR307" s="197" t="s">
        <v>139</v>
      </c>
      <c r="AT307" s="197" t="s">
        <v>134</v>
      </c>
      <c r="AU307" s="197" t="s">
        <v>89</v>
      </c>
      <c r="AY307" s="17" t="s">
        <v>132</v>
      </c>
      <c r="BE307" s="198">
        <f>IF(N307="základní",J307,0)</f>
        <v>0</v>
      </c>
      <c r="BF307" s="198">
        <f>IF(N307="snížená",J307,0)</f>
        <v>0</v>
      </c>
      <c r="BG307" s="198">
        <f>IF(N307="zákl. přenesená",J307,0)</f>
        <v>0</v>
      </c>
      <c r="BH307" s="198">
        <f>IF(N307="sníž. přenesená",J307,0)</f>
        <v>0</v>
      </c>
      <c r="BI307" s="198">
        <f>IF(N307="nulová",J307,0)</f>
        <v>0</v>
      </c>
      <c r="BJ307" s="17" t="s">
        <v>85</v>
      </c>
      <c r="BK307" s="198">
        <f>ROUND(I307*H307,2)</f>
        <v>0</v>
      </c>
      <c r="BL307" s="17" t="s">
        <v>139</v>
      </c>
      <c r="BM307" s="197" t="s">
        <v>369</v>
      </c>
    </row>
    <row r="308" spans="1:65" s="2" customFormat="1" x14ac:dyDescent="0.2">
      <c r="A308" s="34"/>
      <c r="B308" s="35"/>
      <c r="C308" s="36"/>
      <c r="D308" s="199" t="s">
        <v>141</v>
      </c>
      <c r="E308" s="36"/>
      <c r="F308" s="200" t="s">
        <v>370</v>
      </c>
      <c r="G308" s="36"/>
      <c r="H308" s="36"/>
      <c r="I308" s="201"/>
      <c r="J308" s="36"/>
      <c r="K308" s="36"/>
      <c r="L308" s="39"/>
      <c r="M308" s="202"/>
      <c r="N308" s="203"/>
      <c r="O308" s="71"/>
      <c r="P308" s="71"/>
      <c r="Q308" s="71"/>
      <c r="R308" s="71"/>
      <c r="S308" s="71"/>
      <c r="T308" s="72"/>
      <c r="U308" s="34"/>
      <c r="V308" s="34"/>
      <c r="W308" s="34"/>
      <c r="X308" s="34"/>
      <c r="Y308" s="34"/>
      <c r="Z308" s="34"/>
      <c r="AA308" s="34"/>
      <c r="AB308" s="34"/>
      <c r="AC308" s="34"/>
      <c r="AD308" s="34"/>
      <c r="AE308" s="34"/>
      <c r="AT308" s="17" t="s">
        <v>141</v>
      </c>
      <c r="AU308" s="17" t="s">
        <v>89</v>
      </c>
    </row>
    <row r="309" spans="1:65" s="2" customFormat="1" ht="28.8" x14ac:dyDescent="0.2">
      <c r="A309" s="34"/>
      <c r="B309" s="35"/>
      <c r="C309" s="36"/>
      <c r="D309" s="204" t="s">
        <v>143</v>
      </c>
      <c r="E309" s="36"/>
      <c r="F309" s="205" t="s">
        <v>371</v>
      </c>
      <c r="G309" s="36"/>
      <c r="H309" s="36"/>
      <c r="I309" s="201"/>
      <c r="J309" s="36"/>
      <c r="K309" s="36"/>
      <c r="L309" s="39"/>
      <c r="M309" s="202"/>
      <c r="N309" s="203"/>
      <c r="O309" s="71"/>
      <c r="P309" s="71"/>
      <c r="Q309" s="71"/>
      <c r="R309" s="71"/>
      <c r="S309" s="71"/>
      <c r="T309" s="72"/>
      <c r="U309" s="34"/>
      <c r="V309" s="34"/>
      <c r="W309" s="34"/>
      <c r="X309" s="34"/>
      <c r="Y309" s="34"/>
      <c r="Z309" s="34"/>
      <c r="AA309" s="34"/>
      <c r="AB309" s="34"/>
      <c r="AC309" s="34"/>
      <c r="AD309" s="34"/>
      <c r="AE309" s="34"/>
      <c r="AT309" s="17" t="s">
        <v>143</v>
      </c>
      <c r="AU309" s="17" t="s">
        <v>89</v>
      </c>
    </row>
    <row r="310" spans="1:65" s="13" customFormat="1" x14ac:dyDescent="0.2">
      <c r="B310" s="206"/>
      <c r="C310" s="207"/>
      <c r="D310" s="204" t="s">
        <v>145</v>
      </c>
      <c r="E310" s="208" t="s">
        <v>1</v>
      </c>
      <c r="F310" s="209" t="s">
        <v>372</v>
      </c>
      <c r="G310" s="207"/>
      <c r="H310" s="210">
        <v>2.1000000000000001E-2</v>
      </c>
      <c r="I310" s="211"/>
      <c r="J310" s="207"/>
      <c r="K310" s="207"/>
      <c r="L310" s="212"/>
      <c r="M310" s="213"/>
      <c r="N310" s="214"/>
      <c r="O310" s="214"/>
      <c r="P310" s="214"/>
      <c r="Q310" s="214"/>
      <c r="R310" s="214"/>
      <c r="S310" s="214"/>
      <c r="T310" s="215"/>
      <c r="AT310" s="216" t="s">
        <v>145</v>
      </c>
      <c r="AU310" s="216" t="s">
        <v>89</v>
      </c>
      <c r="AV310" s="13" t="s">
        <v>89</v>
      </c>
      <c r="AW310" s="13" t="s">
        <v>34</v>
      </c>
      <c r="AX310" s="13" t="s">
        <v>80</v>
      </c>
      <c r="AY310" s="216" t="s">
        <v>132</v>
      </c>
    </row>
    <row r="311" spans="1:65" s="14" customFormat="1" x14ac:dyDescent="0.2">
      <c r="B311" s="217"/>
      <c r="C311" s="218"/>
      <c r="D311" s="204" t="s">
        <v>145</v>
      </c>
      <c r="E311" s="219" t="s">
        <v>1</v>
      </c>
      <c r="F311" s="220" t="s">
        <v>147</v>
      </c>
      <c r="G311" s="218"/>
      <c r="H311" s="221">
        <v>2.1000000000000001E-2</v>
      </c>
      <c r="I311" s="222"/>
      <c r="J311" s="218"/>
      <c r="K311" s="218"/>
      <c r="L311" s="223"/>
      <c r="M311" s="224"/>
      <c r="N311" s="225"/>
      <c r="O311" s="225"/>
      <c r="P311" s="225"/>
      <c r="Q311" s="225"/>
      <c r="R311" s="225"/>
      <c r="S311" s="225"/>
      <c r="T311" s="226"/>
      <c r="AT311" s="227" t="s">
        <v>145</v>
      </c>
      <c r="AU311" s="227" t="s">
        <v>89</v>
      </c>
      <c r="AV311" s="14" t="s">
        <v>139</v>
      </c>
      <c r="AW311" s="14" t="s">
        <v>34</v>
      </c>
      <c r="AX311" s="14" t="s">
        <v>85</v>
      </c>
      <c r="AY311" s="227" t="s">
        <v>132</v>
      </c>
    </row>
    <row r="312" spans="1:65" s="2" customFormat="1" ht="24.15" customHeight="1" x14ac:dyDescent="0.2">
      <c r="A312" s="34"/>
      <c r="B312" s="35"/>
      <c r="C312" s="186" t="s">
        <v>373</v>
      </c>
      <c r="D312" s="186" t="s">
        <v>134</v>
      </c>
      <c r="E312" s="187" t="s">
        <v>374</v>
      </c>
      <c r="F312" s="188" t="s">
        <v>375</v>
      </c>
      <c r="G312" s="189" t="s">
        <v>137</v>
      </c>
      <c r="H312" s="190">
        <v>510</v>
      </c>
      <c r="I312" s="191"/>
      <c r="J312" s="192">
        <f>ROUND(I312*H312,2)</f>
        <v>0</v>
      </c>
      <c r="K312" s="188" t="s">
        <v>138</v>
      </c>
      <c r="L312" s="39"/>
      <c r="M312" s="193" t="s">
        <v>1</v>
      </c>
      <c r="N312" s="194" t="s">
        <v>45</v>
      </c>
      <c r="O312" s="71"/>
      <c r="P312" s="195">
        <f>O312*H312</f>
        <v>0</v>
      </c>
      <c r="Q312" s="195">
        <v>0.108</v>
      </c>
      <c r="R312" s="195">
        <f>Q312*H312</f>
        <v>55.08</v>
      </c>
      <c r="S312" s="195">
        <v>0</v>
      </c>
      <c r="T312" s="196">
        <f>S312*H312</f>
        <v>0</v>
      </c>
      <c r="U312" s="34"/>
      <c r="V312" s="34"/>
      <c r="W312" s="34"/>
      <c r="X312" s="34"/>
      <c r="Y312" s="34"/>
      <c r="Z312" s="34"/>
      <c r="AA312" s="34"/>
      <c r="AB312" s="34"/>
      <c r="AC312" s="34"/>
      <c r="AD312" s="34"/>
      <c r="AE312" s="34"/>
      <c r="AR312" s="197" t="s">
        <v>139</v>
      </c>
      <c r="AT312" s="197" t="s">
        <v>134</v>
      </c>
      <c r="AU312" s="197" t="s">
        <v>89</v>
      </c>
      <c r="AY312" s="17" t="s">
        <v>132</v>
      </c>
      <c r="BE312" s="198">
        <f>IF(N312="základní",J312,0)</f>
        <v>0</v>
      </c>
      <c r="BF312" s="198">
        <f>IF(N312="snížená",J312,0)</f>
        <v>0</v>
      </c>
      <c r="BG312" s="198">
        <f>IF(N312="zákl. přenesená",J312,0)</f>
        <v>0</v>
      </c>
      <c r="BH312" s="198">
        <f>IF(N312="sníž. přenesená",J312,0)</f>
        <v>0</v>
      </c>
      <c r="BI312" s="198">
        <f>IF(N312="nulová",J312,0)</f>
        <v>0</v>
      </c>
      <c r="BJ312" s="17" t="s">
        <v>85</v>
      </c>
      <c r="BK312" s="198">
        <f>ROUND(I312*H312,2)</f>
        <v>0</v>
      </c>
      <c r="BL312" s="17" t="s">
        <v>139</v>
      </c>
      <c r="BM312" s="197" t="s">
        <v>376</v>
      </c>
    </row>
    <row r="313" spans="1:65" s="2" customFormat="1" x14ac:dyDescent="0.2">
      <c r="A313" s="34"/>
      <c r="B313" s="35"/>
      <c r="C313" s="36"/>
      <c r="D313" s="199" t="s">
        <v>141</v>
      </c>
      <c r="E313" s="36"/>
      <c r="F313" s="200" t="s">
        <v>377</v>
      </c>
      <c r="G313" s="36"/>
      <c r="H313" s="36"/>
      <c r="I313" s="201"/>
      <c r="J313" s="36"/>
      <c r="K313" s="36"/>
      <c r="L313" s="39"/>
      <c r="M313" s="202"/>
      <c r="N313" s="203"/>
      <c r="O313" s="71"/>
      <c r="P313" s="71"/>
      <c r="Q313" s="71"/>
      <c r="R313" s="71"/>
      <c r="S313" s="71"/>
      <c r="T313" s="72"/>
      <c r="U313" s="34"/>
      <c r="V313" s="34"/>
      <c r="W313" s="34"/>
      <c r="X313" s="34"/>
      <c r="Y313" s="34"/>
      <c r="Z313" s="34"/>
      <c r="AA313" s="34"/>
      <c r="AB313" s="34"/>
      <c r="AC313" s="34"/>
      <c r="AD313" s="34"/>
      <c r="AE313" s="34"/>
      <c r="AT313" s="17" t="s">
        <v>141</v>
      </c>
      <c r="AU313" s="17" t="s">
        <v>89</v>
      </c>
    </row>
    <row r="314" spans="1:65" s="2" customFormat="1" ht="96" x14ac:dyDescent="0.2">
      <c r="A314" s="34"/>
      <c r="B314" s="35"/>
      <c r="C314" s="36"/>
      <c r="D314" s="204" t="s">
        <v>143</v>
      </c>
      <c r="E314" s="36"/>
      <c r="F314" s="205" t="s">
        <v>378</v>
      </c>
      <c r="G314" s="36"/>
      <c r="H314" s="36"/>
      <c r="I314" s="201"/>
      <c r="J314" s="36"/>
      <c r="K314" s="36"/>
      <c r="L314" s="39"/>
      <c r="M314" s="202"/>
      <c r="N314" s="203"/>
      <c r="O314" s="71"/>
      <c r="P314" s="71"/>
      <c r="Q314" s="71"/>
      <c r="R314" s="71"/>
      <c r="S314" s="71"/>
      <c r="T314" s="72"/>
      <c r="U314" s="34"/>
      <c r="V314" s="34"/>
      <c r="W314" s="34"/>
      <c r="X314" s="34"/>
      <c r="Y314" s="34"/>
      <c r="Z314" s="34"/>
      <c r="AA314" s="34"/>
      <c r="AB314" s="34"/>
      <c r="AC314" s="34"/>
      <c r="AD314" s="34"/>
      <c r="AE314" s="34"/>
      <c r="AT314" s="17" t="s">
        <v>143</v>
      </c>
      <c r="AU314" s="17" t="s">
        <v>89</v>
      </c>
    </row>
    <row r="315" spans="1:65" s="13" customFormat="1" x14ac:dyDescent="0.2">
      <c r="B315" s="206"/>
      <c r="C315" s="207"/>
      <c r="D315" s="204" t="s">
        <v>145</v>
      </c>
      <c r="E315" s="208" t="s">
        <v>1</v>
      </c>
      <c r="F315" s="209" t="s">
        <v>164</v>
      </c>
      <c r="G315" s="207"/>
      <c r="H315" s="210">
        <v>510</v>
      </c>
      <c r="I315" s="211"/>
      <c r="J315" s="207"/>
      <c r="K315" s="207"/>
      <c r="L315" s="212"/>
      <c r="M315" s="213"/>
      <c r="N315" s="214"/>
      <c r="O315" s="214"/>
      <c r="P315" s="214"/>
      <c r="Q315" s="214"/>
      <c r="R315" s="214"/>
      <c r="S315" s="214"/>
      <c r="T315" s="215"/>
      <c r="AT315" s="216" t="s">
        <v>145</v>
      </c>
      <c r="AU315" s="216" t="s">
        <v>89</v>
      </c>
      <c r="AV315" s="13" t="s">
        <v>89</v>
      </c>
      <c r="AW315" s="13" t="s">
        <v>34</v>
      </c>
      <c r="AX315" s="13" t="s">
        <v>80</v>
      </c>
      <c r="AY315" s="216" t="s">
        <v>132</v>
      </c>
    </row>
    <row r="316" spans="1:65" s="14" customFormat="1" x14ac:dyDescent="0.2">
      <c r="B316" s="217"/>
      <c r="C316" s="218"/>
      <c r="D316" s="204" t="s">
        <v>145</v>
      </c>
      <c r="E316" s="219" t="s">
        <v>1</v>
      </c>
      <c r="F316" s="220" t="s">
        <v>147</v>
      </c>
      <c r="G316" s="218"/>
      <c r="H316" s="221">
        <v>510</v>
      </c>
      <c r="I316" s="222"/>
      <c r="J316" s="218"/>
      <c r="K316" s="218"/>
      <c r="L316" s="223"/>
      <c r="M316" s="224"/>
      <c r="N316" s="225"/>
      <c r="O316" s="225"/>
      <c r="P316" s="225"/>
      <c r="Q316" s="225"/>
      <c r="R316" s="225"/>
      <c r="S316" s="225"/>
      <c r="T316" s="226"/>
      <c r="AT316" s="227" t="s">
        <v>145</v>
      </c>
      <c r="AU316" s="227" t="s">
        <v>89</v>
      </c>
      <c r="AV316" s="14" t="s">
        <v>139</v>
      </c>
      <c r="AW316" s="14" t="s">
        <v>34</v>
      </c>
      <c r="AX316" s="14" t="s">
        <v>85</v>
      </c>
      <c r="AY316" s="227" t="s">
        <v>132</v>
      </c>
    </row>
    <row r="317" spans="1:65" s="2" customFormat="1" ht="16.5" customHeight="1" x14ac:dyDescent="0.2">
      <c r="A317" s="34"/>
      <c r="B317" s="35"/>
      <c r="C317" s="238" t="s">
        <v>379</v>
      </c>
      <c r="D317" s="238" t="s">
        <v>286</v>
      </c>
      <c r="E317" s="239" t="s">
        <v>380</v>
      </c>
      <c r="F317" s="240" t="s">
        <v>381</v>
      </c>
      <c r="G317" s="241" t="s">
        <v>155</v>
      </c>
      <c r="H317" s="242">
        <v>170</v>
      </c>
      <c r="I317" s="243"/>
      <c r="J317" s="244">
        <f>ROUND(I317*H317,2)</f>
        <v>0</v>
      </c>
      <c r="K317" s="240" t="s">
        <v>138</v>
      </c>
      <c r="L317" s="245"/>
      <c r="M317" s="246" t="s">
        <v>1</v>
      </c>
      <c r="N317" s="247" t="s">
        <v>45</v>
      </c>
      <c r="O317" s="71"/>
      <c r="P317" s="195">
        <f>O317*H317</f>
        <v>0</v>
      </c>
      <c r="Q317" s="195">
        <v>1.1200000000000001</v>
      </c>
      <c r="R317" s="195">
        <f>Q317*H317</f>
        <v>190.4</v>
      </c>
      <c r="S317" s="195">
        <v>0</v>
      </c>
      <c r="T317" s="196">
        <f>S317*H317</f>
        <v>0</v>
      </c>
      <c r="U317" s="34"/>
      <c r="V317" s="34"/>
      <c r="W317" s="34"/>
      <c r="X317" s="34"/>
      <c r="Y317" s="34"/>
      <c r="Z317" s="34"/>
      <c r="AA317" s="34"/>
      <c r="AB317" s="34"/>
      <c r="AC317" s="34"/>
      <c r="AD317" s="34"/>
      <c r="AE317" s="34"/>
      <c r="AR317" s="197" t="s">
        <v>201</v>
      </c>
      <c r="AT317" s="197" t="s">
        <v>286</v>
      </c>
      <c r="AU317" s="197" t="s">
        <v>89</v>
      </c>
      <c r="AY317" s="17" t="s">
        <v>132</v>
      </c>
      <c r="BE317" s="198">
        <f>IF(N317="základní",J317,0)</f>
        <v>0</v>
      </c>
      <c r="BF317" s="198">
        <f>IF(N317="snížená",J317,0)</f>
        <v>0</v>
      </c>
      <c r="BG317" s="198">
        <f>IF(N317="zákl. přenesená",J317,0)</f>
        <v>0</v>
      </c>
      <c r="BH317" s="198">
        <f>IF(N317="sníž. přenesená",J317,0)</f>
        <v>0</v>
      </c>
      <c r="BI317" s="198">
        <f>IF(N317="nulová",J317,0)</f>
        <v>0</v>
      </c>
      <c r="BJ317" s="17" t="s">
        <v>85</v>
      </c>
      <c r="BK317" s="198">
        <f>ROUND(I317*H317,2)</f>
        <v>0</v>
      </c>
      <c r="BL317" s="17" t="s">
        <v>139</v>
      </c>
      <c r="BM317" s="197" t="s">
        <v>382</v>
      </c>
    </row>
    <row r="318" spans="1:65" s="12" customFormat="1" ht="22.95" customHeight="1" x14ac:dyDescent="0.25">
      <c r="B318" s="170"/>
      <c r="C318" s="171"/>
      <c r="D318" s="172" t="s">
        <v>79</v>
      </c>
      <c r="E318" s="184" t="s">
        <v>92</v>
      </c>
      <c r="F318" s="184" t="s">
        <v>383</v>
      </c>
      <c r="G318" s="171"/>
      <c r="H318" s="171"/>
      <c r="I318" s="174"/>
      <c r="J318" s="185">
        <f>BK318</f>
        <v>0</v>
      </c>
      <c r="K318" s="171"/>
      <c r="L318" s="176"/>
      <c r="M318" s="177"/>
      <c r="N318" s="178"/>
      <c r="O318" s="178"/>
      <c r="P318" s="179">
        <f>SUM(P319:P384)</f>
        <v>0</v>
      </c>
      <c r="Q318" s="178"/>
      <c r="R318" s="179">
        <f>SUM(R319:R384)</f>
        <v>147.65663393</v>
      </c>
      <c r="S318" s="178"/>
      <c r="T318" s="180">
        <f>SUM(T319:T384)</f>
        <v>0</v>
      </c>
      <c r="AR318" s="181" t="s">
        <v>85</v>
      </c>
      <c r="AT318" s="182" t="s">
        <v>79</v>
      </c>
      <c r="AU318" s="182" t="s">
        <v>85</v>
      </c>
      <c r="AY318" s="181" t="s">
        <v>132</v>
      </c>
      <c r="BK318" s="183">
        <f>SUM(BK319:BK384)</f>
        <v>0</v>
      </c>
    </row>
    <row r="319" spans="1:65" s="2" customFormat="1" ht="21.75" customHeight="1" x14ac:dyDescent="0.2">
      <c r="A319" s="34"/>
      <c r="B319" s="35"/>
      <c r="C319" s="186" t="s">
        <v>384</v>
      </c>
      <c r="D319" s="186" t="s">
        <v>134</v>
      </c>
      <c r="E319" s="187" t="s">
        <v>385</v>
      </c>
      <c r="F319" s="188" t="s">
        <v>386</v>
      </c>
      <c r="G319" s="189" t="s">
        <v>174</v>
      </c>
      <c r="H319" s="190">
        <v>2.911</v>
      </c>
      <c r="I319" s="191"/>
      <c r="J319" s="192">
        <f>ROUND(I319*H319,2)</f>
        <v>0</v>
      </c>
      <c r="K319" s="188" t="s">
        <v>1</v>
      </c>
      <c r="L319" s="39"/>
      <c r="M319" s="193" t="s">
        <v>1</v>
      </c>
      <c r="N319" s="194" t="s">
        <v>45</v>
      </c>
      <c r="O319" s="71"/>
      <c r="P319" s="195">
        <f>O319*H319</f>
        <v>0</v>
      </c>
      <c r="Q319" s="195">
        <v>2.45329</v>
      </c>
      <c r="R319" s="195">
        <f>Q319*H319</f>
        <v>7.1415271899999997</v>
      </c>
      <c r="S319" s="195">
        <v>0</v>
      </c>
      <c r="T319" s="196">
        <f>S319*H319</f>
        <v>0</v>
      </c>
      <c r="U319" s="34"/>
      <c r="V319" s="34"/>
      <c r="W319" s="34"/>
      <c r="X319" s="34"/>
      <c r="Y319" s="34"/>
      <c r="Z319" s="34"/>
      <c r="AA319" s="34"/>
      <c r="AB319" s="34"/>
      <c r="AC319" s="34"/>
      <c r="AD319" s="34"/>
      <c r="AE319" s="34"/>
      <c r="AR319" s="197" t="s">
        <v>139</v>
      </c>
      <c r="AT319" s="197" t="s">
        <v>134</v>
      </c>
      <c r="AU319" s="197" t="s">
        <v>89</v>
      </c>
      <c r="AY319" s="17" t="s">
        <v>132</v>
      </c>
      <c r="BE319" s="198">
        <f>IF(N319="základní",J319,0)</f>
        <v>0</v>
      </c>
      <c r="BF319" s="198">
        <f>IF(N319="snížená",J319,0)</f>
        <v>0</v>
      </c>
      <c r="BG319" s="198">
        <f>IF(N319="zákl. přenesená",J319,0)</f>
        <v>0</v>
      </c>
      <c r="BH319" s="198">
        <f>IF(N319="sníž. přenesená",J319,0)</f>
        <v>0</v>
      </c>
      <c r="BI319" s="198">
        <f>IF(N319="nulová",J319,0)</f>
        <v>0</v>
      </c>
      <c r="BJ319" s="17" t="s">
        <v>85</v>
      </c>
      <c r="BK319" s="198">
        <f>ROUND(I319*H319,2)</f>
        <v>0</v>
      </c>
      <c r="BL319" s="17" t="s">
        <v>139</v>
      </c>
      <c r="BM319" s="197" t="s">
        <v>387</v>
      </c>
    </row>
    <row r="320" spans="1:65" s="2" customFormat="1" ht="96" x14ac:dyDescent="0.2">
      <c r="A320" s="34"/>
      <c r="B320" s="35"/>
      <c r="C320" s="36"/>
      <c r="D320" s="204" t="s">
        <v>143</v>
      </c>
      <c r="E320" s="36"/>
      <c r="F320" s="205" t="s">
        <v>388</v>
      </c>
      <c r="G320" s="36"/>
      <c r="H320" s="36"/>
      <c r="I320" s="201"/>
      <c r="J320" s="36"/>
      <c r="K320" s="36"/>
      <c r="L320" s="39"/>
      <c r="M320" s="202"/>
      <c r="N320" s="203"/>
      <c r="O320" s="71"/>
      <c r="P320" s="71"/>
      <c r="Q320" s="71"/>
      <c r="R320" s="71"/>
      <c r="S320" s="71"/>
      <c r="T320" s="72"/>
      <c r="U320" s="34"/>
      <c r="V320" s="34"/>
      <c r="W320" s="34"/>
      <c r="X320" s="34"/>
      <c r="Y320" s="34"/>
      <c r="Z320" s="34"/>
      <c r="AA320" s="34"/>
      <c r="AB320" s="34"/>
      <c r="AC320" s="34"/>
      <c r="AD320" s="34"/>
      <c r="AE320" s="34"/>
      <c r="AT320" s="17" t="s">
        <v>143</v>
      </c>
      <c r="AU320" s="17" t="s">
        <v>89</v>
      </c>
    </row>
    <row r="321" spans="1:65" s="2" customFormat="1" ht="28.8" x14ac:dyDescent="0.2">
      <c r="A321" s="34"/>
      <c r="B321" s="35"/>
      <c r="C321" s="36"/>
      <c r="D321" s="204" t="s">
        <v>237</v>
      </c>
      <c r="E321" s="36"/>
      <c r="F321" s="205" t="s">
        <v>389</v>
      </c>
      <c r="G321" s="36"/>
      <c r="H321" s="36"/>
      <c r="I321" s="201"/>
      <c r="J321" s="36"/>
      <c r="K321" s="36"/>
      <c r="L321" s="39"/>
      <c r="M321" s="202"/>
      <c r="N321" s="203"/>
      <c r="O321" s="71"/>
      <c r="P321" s="71"/>
      <c r="Q321" s="71"/>
      <c r="R321" s="71"/>
      <c r="S321" s="71"/>
      <c r="T321" s="72"/>
      <c r="U321" s="34"/>
      <c r="V321" s="34"/>
      <c r="W321" s="34"/>
      <c r="X321" s="34"/>
      <c r="Y321" s="34"/>
      <c r="Z321" s="34"/>
      <c r="AA321" s="34"/>
      <c r="AB321" s="34"/>
      <c r="AC321" s="34"/>
      <c r="AD321" s="34"/>
      <c r="AE321" s="34"/>
      <c r="AT321" s="17" t="s">
        <v>237</v>
      </c>
      <c r="AU321" s="17" t="s">
        <v>89</v>
      </c>
    </row>
    <row r="322" spans="1:65" s="13" customFormat="1" ht="20.399999999999999" x14ac:dyDescent="0.2">
      <c r="B322" s="206"/>
      <c r="C322" s="207"/>
      <c r="D322" s="204" t="s">
        <v>145</v>
      </c>
      <c r="E322" s="208" t="s">
        <v>1</v>
      </c>
      <c r="F322" s="209" t="s">
        <v>390</v>
      </c>
      <c r="G322" s="207"/>
      <c r="H322" s="210">
        <v>2.911</v>
      </c>
      <c r="I322" s="211"/>
      <c r="J322" s="207"/>
      <c r="K322" s="207"/>
      <c r="L322" s="212"/>
      <c r="M322" s="213"/>
      <c r="N322" s="214"/>
      <c r="O322" s="214"/>
      <c r="P322" s="214"/>
      <c r="Q322" s="214"/>
      <c r="R322" s="214"/>
      <c r="S322" s="214"/>
      <c r="T322" s="215"/>
      <c r="AT322" s="216" t="s">
        <v>145</v>
      </c>
      <c r="AU322" s="216" t="s">
        <v>89</v>
      </c>
      <c r="AV322" s="13" t="s">
        <v>89</v>
      </c>
      <c r="AW322" s="13" t="s">
        <v>34</v>
      </c>
      <c r="AX322" s="13" t="s">
        <v>80</v>
      </c>
      <c r="AY322" s="216" t="s">
        <v>132</v>
      </c>
    </row>
    <row r="323" spans="1:65" s="14" customFormat="1" x14ac:dyDescent="0.2">
      <c r="B323" s="217"/>
      <c r="C323" s="218"/>
      <c r="D323" s="204" t="s">
        <v>145</v>
      </c>
      <c r="E323" s="219" t="s">
        <v>1</v>
      </c>
      <c r="F323" s="220" t="s">
        <v>147</v>
      </c>
      <c r="G323" s="218"/>
      <c r="H323" s="221">
        <v>2.911</v>
      </c>
      <c r="I323" s="222"/>
      <c r="J323" s="218"/>
      <c r="K323" s="218"/>
      <c r="L323" s="223"/>
      <c r="M323" s="224"/>
      <c r="N323" s="225"/>
      <c r="O323" s="225"/>
      <c r="P323" s="225"/>
      <c r="Q323" s="225"/>
      <c r="R323" s="225"/>
      <c r="S323" s="225"/>
      <c r="T323" s="226"/>
      <c r="AT323" s="227" t="s">
        <v>145</v>
      </c>
      <c r="AU323" s="227" t="s">
        <v>89</v>
      </c>
      <c r="AV323" s="14" t="s">
        <v>139</v>
      </c>
      <c r="AW323" s="14" t="s">
        <v>34</v>
      </c>
      <c r="AX323" s="14" t="s">
        <v>85</v>
      </c>
      <c r="AY323" s="227" t="s">
        <v>132</v>
      </c>
    </row>
    <row r="324" spans="1:65" s="2" customFormat="1" ht="24.15" customHeight="1" x14ac:dyDescent="0.2">
      <c r="A324" s="34"/>
      <c r="B324" s="35"/>
      <c r="C324" s="186" t="s">
        <v>391</v>
      </c>
      <c r="D324" s="186" t="s">
        <v>134</v>
      </c>
      <c r="E324" s="187" t="s">
        <v>392</v>
      </c>
      <c r="F324" s="188" t="s">
        <v>393</v>
      </c>
      <c r="G324" s="189" t="s">
        <v>137</v>
      </c>
      <c r="H324" s="190">
        <v>8.7010000000000005</v>
      </c>
      <c r="I324" s="191"/>
      <c r="J324" s="192">
        <f>ROUND(I324*H324,2)</f>
        <v>0</v>
      </c>
      <c r="K324" s="188" t="s">
        <v>138</v>
      </c>
      <c r="L324" s="39"/>
      <c r="M324" s="193" t="s">
        <v>1</v>
      </c>
      <c r="N324" s="194" t="s">
        <v>45</v>
      </c>
      <c r="O324" s="71"/>
      <c r="P324" s="195">
        <f>O324*H324</f>
        <v>0</v>
      </c>
      <c r="Q324" s="195">
        <v>3.46E-3</v>
      </c>
      <c r="R324" s="195">
        <f>Q324*H324</f>
        <v>3.0105460000000001E-2</v>
      </c>
      <c r="S324" s="195">
        <v>0</v>
      </c>
      <c r="T324" s="196">
        <f>S324*H324</f>
        <v>0</v>
      </c>
      <c r="U324" s="34"/>
      <c r="V324" s="34"/>
      <c r="W324" s="34"/>
      <c r="X324" s="34"/>
      <c r="Y324" s="34"/>
      <c r="Z324" s="34"/>
      <c r="AA324" s="34"/>
      <c r="AB324" s="34"/>
      <c r="AC324" s="34"/>
      <c r="AD324" s="34"/>
      <c r="AE324" s="34"/>
      <c r="AR324" s="197" t="s">
        <v>139</v>
      </c>
      <c r="AT324" s="197" t="s">
        <v>134</v>
      </c>
      <c r="AU324" s="197" t="s">
        <v>89</v>
      </c>
      <c r="AY324" s="17" t="s">
        <v>132</v>
      </c>
      <c r="BE324" s="198">
        <f>IF(N324="základní",J324,0)</f>
        <v>0</v>
      </c>
      <c r="BF324" s="198">
        <f>IF(N324="snížená",J324,0)</f>
        <v>0</v>
      </c>
      <c r="BG324" s="198">
        <f>IF(N324="zákl. přenesená",J324,0)</f>
        <v>0</v>
      </c>
      <c r="BH324" s="198">
        <f>IF(N324="sníž. přenesená",J324,0)</f>
        <v>0</v>
      </c>
      <c r="BI324" s="198">
        <f>IF(N324="nulová",J324,0)</f>
        <v>0</v>
      </c>
      <c r="BJ324" s="17" t="s">
        <v>85</v>
      </c>
      <c r="BK324" s="198">
        <f>ROUND(I324*H324,2)</f>
        <v>0</v>
      </c>
      <c r="BL324" s="17" t="s">
        <v>139</v>
      </c>
      <c r="BM324" s="197" t="s">
        <v>394</v>
      </c>
    </row>
    <row r="325" spans="1:65" s="2" customFormat="1" x14ac:dyDescent="0.2">
      <c r="A325" s="34"/>
      <c r="B325" s="35"/>
      <c r="C325" s="36"/>
      <c r="D325" s="199" t="s">
        <v>141</v>
      </c>
      <c r="E325" s="36"/>
      <c r="F325" s="200" t="s">
        <v>395</v>
      </c>
      <c r="G325" s="36"/>
      <c r="H325" s="36"/>
      <c r="I325" s="201"/>
      <c r="J325" s="36"/>
      <c r="K325" s="36"/>
      <c r="L325" s="39"/>
      <c r="M325" s="202"/>
      <c r="N325" s="203"/>
      <c r="O325" s="71"/>
      <c r="P325" s="71"/>
      <c r="Q325" s="71"/>
      <c r="R325" s="71"/>
      <c r="S325" s="71"/>
      <c r="T325" s="72"/>
      <c r="U325" s="34"/>
      <c r="V325" s="34"/>
      <c r="W325" s="34"/>
      <c r="X325" s="34"/>
      <c r="Y325" s="34"/>
      <c r="Z325" s="34"/>
      <c r="AA325" s="34"/>
      <c r="AB325" s="34"/>
      <c r="AC325" s="34"/>
      <c r="AD325" s="34"/>
      <c r="AE325" s="34"/>
      <c r="AT325" s="17" t="s">
        <v>141</v>
      </c>
      <c r="AU325" s="17" t="s">
        <v>89</v>
      </c>
    </row>
    <row r="326" spans="1:65" s="2" customFormat="1" ht="124.8" x14ac:dyDescent="0.2">
      <c r="A326" s="34"/>
      <c r="B326" s="35"/>
      <c r="C326" s="36"/>
      <c r="D326" s="204" t="s">
        <v>143</v>
      </c>
      <c r="E326" s="36"/>
      <c r="F326" s="205" t="s">
        <v>396</v>
      </c>
      <c r="G326" s="36"/>
      <c r="H326" s="36"/>
      <c r="I326" s="201"/>
      <c r="J326" s="36"/>
      <c r="K326" s="36"/>
      <c r="L326" s="39"/>
      <c r="M326" s="202"/>
      <c r="N326" s="203"/>
      <c r="O326" s="71"/>
      <c r="P326" s="71"/>
      <c r="Q326" s="71"/>
      <c r="R326" s="71"/>
      <c r="S326" s="71"/>
      <c r="T326" s="72"/>
      <c r="U326" s="34"/>
      <c r="V326" s="34"/>
      <c r="W326" s="34"/>
      <c r="X326" s="34"/>
      <c r="Y326" s="34"/>
      <c r="Z326" s="34"/>
      <c r="AA326" s="34"/>
      <c r="AB326" s="34"/>
      <c r="AC326" s="34"/>
      <c r="AD326" s="34"/>
      <c r="AE326" s="34"/>
      <c r="AT326" s="17" t="s">
        <v>143</v>
      </c>
      <c r="AU326" s="17" t="s">
        <v>89</v>
      </c>
    </row>
    <row r="327" spans="1:65" s="13" customFormat="1" x14ac:dyDescent="0.2">
      <c r="B327" s="206"/>
      <c r="C327" s="207"/>
      <c r="D327" s="204" t="s">
        <v>145</v>
      </c>
      <c r="E327" s="208" t="s">
        <v>1</v>
      </c>
      <c r="F327" s="209" t="s">
        <v>397</v>
      </c>
      <c r="G327" s="207"/>
      <c r="H327" s="210">
        <v>5.2930000000000001</v>
      </c>
      <c r="I327" s="211"/>
      <c r="J327" s="207"/>
      <c r="K327" s="207"/>
      <c r="L327" s="212"/>
      <c r="M327" s="213"/>
      <c r="N327" s="214"/>
      <c r="O327" s="214"/>
      <c r="P327" s="214"/>
      <c r="Q327" s="214"/>
      <c r="R327" s="214"/>
      <c r="S327" s="214"/>
      <c r="T327" s="215"/>
      <c r="AT327" s="216" t="s">
        <v>145</v>
      </c>
      <c r="AU327" s="216" t="s">
        <v>89</v>
      </c>
      <c r="AV327" s="13" t="s">
        <v>89</v>
      </c>
      <c r="AW327" s="13" t="s">
        <v>34</v>
      </c>
      <c r="AX327" s="13" t="s">
        <v>80</v>
      </c>
      <c r="AY327" s="216" t="s">
        <v>132</v>
      </c>
    </row>
    <row r="328" spans="1:65" s="13" customFormat="1" x14ac:dyDescent="0.2">
      <c r="B328" s="206"/>
      <c r="C328" s="207"/>
      <c r="D328" s="204" t="s">
        <v>145</v>
      </c>
      <c r="E328" s="208" t="s">
        <v>1</v>
      </c>
      <c r="F328" s="209" t="s">
        <v>398</v>
      </c>
      <c r="G328" s="207"/>
      <c r="H328" s="210">
        <v>3.4079999999999999</v>
      </c>
      <c r="I328" s="211"/>
      <c r="J328" s="207"/>
      <c r="K328" s="207"/>
      <c r="L328" s="212"/>
      <c r="M328" s="213"/>
      <c r="N328" s="214"/>
      <c r="O328" s="214"/>
      <c r="P328" s="214"/>
      <c r="Q328" s="214"/>
      <c r="R328" s="214"/>
      <c r="S328" s="214"/>
      <c r="T328" s="215"/>
      <c r="AT328" s="216" t="s">
        <v>145</v>
      </c>
      <c r="AU328" s="216" t="s">
        <v>89</v>
      </c>
      <c r="AV328" s="13" t="s">
        <v>89</v>
      </c>
      <c r="AW328" s="13" t="s">
        <v>34</v>
      </c>
      <c r="AX328" s="13" t="s">
        <v>80</v>
      </c>
      <c r="AY328" s="216" t="s">
        <v>132</v>
      </c>
    </row>
    <row r="329" spans="1:65" s="14" customFormat="1" x14ac:dyDescent="0.2">
      <c r="B329" s="217"/>
      <c r="C329" s="218"/>
      <c r="D329" s="204" t="s">
        <v>145</v>
      </c>
      <c r="E329" s="219" t="s">
        <v>1</v>
      </c>
      <c r="F329" s="220" t="s">
        <v>147</v>
      </c>
      <c r="G329" s="218"/>
      <c r="H329" s="221">
        <v>8.7010000000000005</v>
      </c>
      <c r="I329" s="222"/>
      <c r="J329" s="218"/>
      <c r="K329" s="218"/>
      <c r="L329" s="223"/>
      <c r="M329" s="224"/>
      <c r="N329" s="225"/>
      <c r="O329" s="225"/>
      <c r="P329" s="225"/>
      <c r="Q329" s="225"/>
      <c r="R329" s="225"/>
      <c r="S329" s="225"/>
      <c r="T329" s="226"/>
      <c r="AT329" s="227" t="s">
        <v>145</v>
      </c>
      <c r="AU329" s="227" t="s">
        <v>89</v>
      </c>
      <c r="AV329" s="14" t="s">
        <v>139</v>
      </c>
      <c r="AW329" s="14" t="s">
        <v>34</v>
      </c>
      <c r="AX329" s="14" t="s">
        <v>85</v>
      </c>
      <c r="AY329" s="227" t="s">
        <v>132</v>
      </c>
    </row>
    <row r="330" spans="1:65" s="2" customFormat="1" ht="24.15" customHeight="1" x14ac:dyDescent="0.2">
      <c r="A330" s="34"/>
      <c r="B330" s="35"/>
      <c r="C330" s="186" t="s">
        <v>399</v>
      </c>
      <c r="D330" s="186" t="s">
        <v>134</v>
      </c>
      <c r="E330" s="187" t="s">
        <v>400</v>
      </c>
      <c r="F330" s="188" t="s">
        <v>401</v>
      </c>
      <c r="G330" s="189" t="s">
        <v>174</v>
      </c>
      <c r="H330" s="190">
        <v>18.888000000000002</v>
      </c>
      <c r="I330" s="191"/>
      <c r="J330" s="192">
        <f>ROUND(I330*H330,2)</f>
        <v>0</v>
      </c>
      <c r="K330" s="188" t="s">
        <v>138</v>
      </c>
      <c r="L330" s="39"/>
      <c r="M330" s="193" t="s">
        <v>1</v>
      </c>
      <c r="N330" s="194" t="s">
        <v>45</v>
      </c>
      <c r="O330" s="71"/>
      <c r="P330" s="195">
        <f>O330*H330</f>
        <v>0</v>
      </c>
      <c r="Q330" s="195">
        <v>0.75702000000000003</v>
      </c>
      <c r="R330" s="195">
        <f>Q330*H330</f>
        <v>14.298593760000001</v>
      </c>
      <c r="S330" s="195">
        <v>0</v>
      </c>
      <c r="T330" s="196">
        <f>S330*H330</f>
        <v>0</v>
      </c>
      <c r="U330" s="34"/>
      <c r="V330" s="34"/>
      <c r="W330" s="34"/>
      <c r="X330" s="34"/>
      <c r="Y330" s="34"/>
      <c r="Z330" s="34"/>
      <c r="AA330" s="34"/>
      <c r="AB330" s="34"/>
      <c r="AC330" s="34"/>
      <c r="AD330" s="34"/>
      <c r="AE330" s="34"/>
      <c r="AR330" s="197" t="s">
        <v>139</v>
      </c>
      <c r="AT330" s="197" t="s">
        <v>134</v>
      </c>
      <c r="AU330" s="197" t="s">
        <v>89</v>
      </c>
      <c r="AY330" s="17" t="s">
        <v>132</v>
      </c>
      <c r="BE330" s="198">
        <f>IF(N330="základní",J330,0)</f>
        <v>0</v>
      </c>
      <c r="BF330" s="198">
        <f>IF(N330="snížená",J330,0)</f>
        <v>0</v>
      </c>
      <c r="BG330" s="198">
        <f>IF(N330="zákl. přenesená",J330,0)</f>
        <v>0</v>
      </c>
      <c r="BH330" s="198">
        <f>IF(N330="sníž. přenesená",J330,0)</f>
        <v>0</v>
      </c>
      <c r="BI330" s="198">
        <f>IF(N330="nulová",J330,0)</f>
        <v>0</v>
      </c>
      <c r="BJ330" s="17" t="s">
        <v>85</v>
      </c>
      <c r="BK330" s="198">
        <f>ROUND(I330*H330,2)</f>
        <v>0</v>
      </c>
      <c r="BL330" s="17" t="s">
        <v>139</v>
      </c>
      <c r="BM330" s="197" t="s">
        <v>402</v>
      </c>
    </row>
    <row r="331" spans="1:65" s="2" customFormat="1" x14ac:dyDescent="0.2">
      <c r="A331" s="34"/>
      <c r="B331" s="35"/>
      <c r="C331" s="36"/>
      <c r="D331" s="199" t="s">
        <v>141</v>
      </c>
      <c r="E331" s="36"/>
      <c r="F331" s="200" t="s">
        <v>403</v>
      </c>
      <c r="G331" s="36"/>
      <c r="H331" s="36"/>
      <c r="I331" s="201"/>
      <c r="J331" s="36"/>
      <c r="K331" s="36"/>
      <c r="L331" s="39"/>
      <c r="M331" s="202"/>
      <c r="N331" s="203"/>
      <c r="O331" s="71"/>
      <c r="P331" s="71"/>
      <c r="Q331" s="71"/>
      <c r="R331" s="71"/>
      <c r="S331" s="71"/>
      <c r="T331" s="72"/>
      <c r="U331" s="34"/>
      <c r="V331" s="34"/>
      <c r="W331" s="34"/>
      <c r="X331" s="34"/>
      <c r="Y331" s="34"/>
      <c r="Z331" s="34"/>
      <c r="AA331" s="34"/>
      <c r="AB331" s="34"/>
      <c r="AC331" s="34"/>
      <c r="AD331" s="34"/>
      <c r="AE331" s="34"/>
      <c r="AT331" s="17" t="s">
        <v>141</v>
      </c>
      <c r="AU331" s="17" t="s">
        <v>89</v>
      </c>
    </row>
    <row r="332" spans="1:65" s="2" customFormat="1" ht="96" x14ac:dyDescent="0.2">
      <c r="A332" s="34"/>
      <c r="B332" s="35"/>
      <c r="C332" s="36"/>
      <c r="D332" s="204" t="s">
        <v>143</v>
      </c>
      <c r="E332" s="36"/>
      <c r="F332" s="205" t="s">
        <v>404</v>
      </c>
      <c r="G332" s="36"/>
      <c r="H332" s="36"/>
      <c r="I332" s="201"/>
      <c r="J332" s="36"/>
      <c r="K332" s="36"/>
      <c r="L332" s="39"/>
      <c r="M332" s="202"/>
      <c r="N332" s="203"/>
      <c r="O332" s="71"/>
      <c r="P332" s="71"/>
      <c r="Q332" s="71"/>
      <c r="R332" s="71"/>
      <c r="S332" s="71"/>
      <c r="T332" s="72"/>
      <c r="U332" s="34"/>
      <c r="V332" s="34"/>
      <c r="W332" s="34"/>
      <c r="X332" s="34"/>
      <c r="Y332" s="34"/>
      <c r="Z332" s="34"/>
      <c r="AA332" s="34"/>
      <c r="AB332" s="34"/>
      <c r="AC332" s="34"/>
      <c r="AD332" s="34"/>
      <c r="AE332" s="34"/>
      <c r="AT332" s="17" t="s">
        <v>143</v>
      </c>
      <c r="AU332" s="17" t="s">
        <v>89</v>
      </c>
    </row>
    <row r="333" spans="1:65" s="15" customFormat="1" x14ac:dyDescent="0.2">
      <c r="B333" s="228"/>
      <c r="C333" s="229"/>
      <c r="D333" s="204" t="s">
        <v>145</v>
      </c>
      <c r="E333" s="230" t="s">
        <v>1</v>
      </c>
      <c r="F333" s="231" t="s">
        <v>405</v>
      </c>
      <c r="G333" s="229"/>
      <c r="H333" s="230" t="s">
        <v>1</v>
      </c>
      <c r="I333" s="232"/>
      <c r="J333" s="229"/>
      <c r="K333" s="229"/>
      <c r="L333" s="233"/>
      <c r="M333" s="234"/>
      <c r="N333" s="235"/>
      <c r="O333" s="235"/>
      <c r="P333" s="235"/>
      <c r="Q333" s="235"/>
      <c r="R333" s="235"/>
      <c r="S333" s="235"/>
      <c r="T333" s="236"/>
      <c r="AT333" s="237" t="s">
        <v>145</v>
      </c>
      <c r="AU333" s="237" t="s">
        <v>89</v>
      </c>
      <c r="AV333" s="15" t="s">
        <v>85</v>
      </c>
      <c r="AW333" s="15" t="s">
        <v>34</v>
      </c>
      <c r="AX333" s="15" t="s">
        <v>80</v>
      </c>
      <c r="AY333" s="237" t="s">
        <v>132</v>
      </c>
    </row>
    <row r="334" spans="1:65" s="13" customFormat="1" x14ac:dyDescent="0.2">
      <c r="B334" s="206"/>
      <c r="C334" s="207"/>
      <c r="D334" s="204" t="s">
        <v>145</v>
      </c>
      <c r="E334" s="208" t="s">
        <v>1</v>
      </c>
      <c r="F334" s="209" t="s">
        <v>406</v>
      </c>
      <c r="G334" s="207"/>
      <c r="H334" s="210">
        <v>1.5840000000000001</v>
      </c>
      <c r="I334" s="211"/>
      <c r="J334" s="207"/>
      <c r="K334" s="207"/>
      <c r="L334" s="212"/>
      <c r="M334" s="213"/>
      <c r="N334" s="214"/>
      <c r="O334" s="214"/>
      <c r="P334" s="214"/>
      <c r="Q334" s="214"/>
      <c r="R334" s="214"/>
      <c r="S334" s="214"/>
      <c r="T334" s="215"/>
      <c r="AT334" s="216" t="s">
        <v>145</v>
      </c>
      <c r="AU334" s="216" t="s">
        <v>89</v>
      </c>
      <c r="AV334" s="13" t="s">
        <v>89</v>
      </c>
      <c r="AW334" s="13" t="s">
        <v>34</v>
      </c>
      <c r="AX334" s="13" t="s">
        <v>80</v>
      </c>
      <c r="AY334" s="216" t="s">
        <v>132</v>
      </c>
    </row>
    <row r="335" spans="1:65" s="15" customFormat="1" x14ac:dyDescent="0.2">
      <c r="B335" s="228"/>
      <c r="C335" s="229"/>
      <c r="D335" s="204" t="s">
        <v>145</v>
      </c>
      <c r="E335" s="230" t="s">
        <v>1</v>
      </c>
      <c r="F335" s="231" t="s">
        <v>407</v>
      </c>
      <c r="G335" s="229"/>
      <c r="H335" s="230" t="s">
        <v>1</v>
      </c>
      <c r="I335" s="232"/>
      <c r="J335" s="229"/>
      <c r="K335" s="229"/>
      <c r="L335" s="233"/>
      <c r="M335" s="234"/>
      <c r="N335" s="235"/>
      <c r="O335" s="235"/>
      <c r="P335" s="235"/>
      <c r="Q335" s="235"/>
      <c r="R335" s="235"/>
      <c r="S335" s="235"/>
      <c r="T335" s="236"/>
      <c r="AT335" s="237" t="s">
        <v>145</v>
      </c>
      <c r="AU335" s="237" t="s">
        <v>89</v>
      </c>
      <c r="AV335" s="15" t="s">
        <v>85</v>
      </c>
      <c r="AW335" s="15" t="s">
        <v>34</v>
      </c>
      <c r="AX335" s="15" t="s">
        <v>80</v>
      </c>
      <c r="AY335" s="237" t="s">
        <v>132</v>
      </c>
    </row>
    <row r="336" spans="1:65" s="13" customFormat="1" x14ac:dyDescent="0.2">
      <c r="B336" s="206"/>
      <c r="C336" s="207"/>
      <c r="D336" s="204" t="s">
        <v>145</v>
      </c>
      <c r="E336" s="208" t="s">
        <v>1</v>
      </c>
      <c r="F336" s="209" t="s">
        <v>408</v>
      </c>
      <c r="G336" s="207"/>
      <c r="H336" s="210">
        <v>3.1680000000000001</v>
      </c>
      <c r="I336" s="211"/>
      <c r="J336" s="207"/>
      <c r="K336" s="207"/>
      <c r="L336" s="212"/>
      <c r="M336" s="213"/>
      <c r="N336" s="214"/>
      <c r="O336" s="214"/>
      <c r="P336" s="214"/>
      <c r="Q336" s="214"/>
      <c r="R336" s="214"/>
      <c r="S336" s="214"/>
      <c r="T336" s="215"/>
      <c r="AT336" s="216" t="s">
        <v>145</v>
      </c>
      <c r="AU336" s="216" t="s">
        <v>89</v>
      </c>
      <c r="AV336" s="13" t="s">
        <v>89</v>
      </c>
      <c r="AW336" s="13" t="s">
        <v>34</v>
      </c>
      <c r="AX336" s="13" t="s">
        <v>80</v>
      </c>
      <c r="AY336" s="216" t="s">
        <v>132</v>
      </c>
    </row>
    <row r="337" spans="1:65" s="15" customFormat="1" x14ac:dyDescent="0.2">
      <c r="B337" s="228"/>
      <c r="C337" s="229"/>
      <c r="D337" s="204" t="s">
        <v>145</v>
      </c>
      <c r="E337" s="230" t="s">
        <v>1</v>
      </c>
      <c r="F337" s="231" t="s">
        <v>409</v>
      </c>
      <c r="G337" s="229"/>
      <c r="H337" s="230" t="s">
        <v>1</v>
      </c>
      <c r="I337" s="232"/>
      <c r="J337" s="229"/>
      <c r="K337" s="229"/>
      <c r="L337" s="233"/>
      <c r="M337" s="234"/>
      <c r="N337" s="235"/>
      <c r="O337" s="235"/>
      <c r="P337" s="235"/>
      <c r="Q337" s="235"/>
      <c r="R337" s="235"/>
      <c r="S337" s="235"/>
      <c r="T337" s="236"/>
      <c r="AT337" s="237" t="s">
        <v>145</v>
      </c>
      <c r="AU337" s="237" t="s">
        <v>89</v>
      </c>
      <c r="AV337" s="15" t="s">
        <v>85</v>
      </c>
      <c r="AW337" s="15" t="s">
        <v>34</v>
      </c>
      <c r="AX337" s="15" t="s">
        <v>80</v>
      </c>
      <c r="AY337" s="237" t="s">
        <v>132</v>
      </c>
    </row>
    <row r="338" spans="1:65" s="13" customFormat="1" x14ac:dyDescent="0.2">
      <c r="B338" s="206"/>
      <c r="C338" s="207"/>
      <c r="D338" s="204" t="s">
        <v>145</v>
      </c>
      <c r="E338" s="208" t="s">
        <v>1</v>
      </c>
      <c r="F338" s="209" t="s">
        <v>410</v>
      </c>
      <c r="G338" s="207"/>
      <c r="H338" s="210">
        <v>4.7519999999999998</v>
      </c>
      <c r="I338" s="211"/>
      <c r="J338" s="207"/>
      <c r="K338" s="207"/>
      <c r="L338" s="212"/>
      <c r="M338" s="213"/>
      <c r="N338" s="214"/>
      <c r="O338" s="214"/>
      <c r="P338" s="214"/>
      <c r="Q338" s="214"/>
      <c r="R338" s="214"/>
      <c r="S338" s="214"/>
      <c r="T338" s="215"/>
      <c r="AT338" s="216" t="s">
        <v>145</v>
      </c>
      <c r="AU338" s="216" t="s">
        <v>89</v>
      </c>
      <c r="AV338" s="13" t="s">
        <v>89</v>
      </c>
      <c r="AW338" s="13" t="s">
        <v>34</v>
      </c>
      <c r="AX338" s="13" t="s">
        <v>80</v>
      </c>
      <c r="AY338" s="216" t="s">
        <v>132</v>
      </c>
    </row>
    <row r="339" spans="1:65" s="15" customFormat="1" x14ac:dyDescent="0.2">
      <c r="B339" s="228"/>
      <c r="C339" s="229"/>
      <c r="D339" s="204" t="s">
        <v>145</v>
      </c>
      <c r="E339" s="230" t="s">
        <v>1</v>
      </c>
      <c r="F339" s="231" t="s">
        <v>411</v>
      </c>
      <c r="G339" s="229"/>
      <c r="H339" s="230" t="s">
        <v>1</v>
      </c>
      <c r="I339" s="232"/>
      <c r="J339" s="229"/>
      <c r="K339" s="229"/>
      <c r="L339" s="233"/>
      <c r="M339" s="234"/>
      <c r="N339" s="235"/>
      <c r="O339" s="235"/>
      <c r="P339" s="235"/>
      <c r="Q339" s="235"/>
      <c r="R339" s="235"/>
      <c r="S339" s="235"/>
      <c r="T339" s="236"/>
      <c r="AT339" s="237" t="s">
        <v>145</v>
      </c>
      <c r="AU339" s="237" t="s">
        <v>89</v>
      </c>
      <c r="AV339" s="15" t="s">
        <v>85</v>
      </c>
      <c r="AW339" s="15" t="s">
        <v>34</v>
      </c>
      <c r="AX339" s="15" t="s">
        <v>80</v>
      </c>
      <c r="AY339" s="237" t="s">
        <v>132</v>
      </c>
    </row>
    <row r="340" spans="1:65" s="13" customFormat="1" x14ac:dyDescent="0.2">
      <c r="B340" s="206"/>
      <c r="C340" s="207"/>
      <c r="D340" s="204" t="s">
        <v>145</v>
      </c>
      <c r="E340" s="208" t="s">
        <v>1</v>
      </c>
      <c r="F340" s="209" t="s">
        <v>412</v>
      </c>
      <c r="G340" s="207"/>
      <c r="H340" s="210">
        <v>4.62</v>
      </c>
      <c r="I340" s="211"/>
      <c r="J340" s="207"/>
      <c r="K340" s="207"/>
      <c r="L340" s="212"/>
      <c r="M340" s="213"/>
      <c r="N340" s="214"/>
      <c r="O340" s="214"/>
      <c r="P340" s="214"/>
      <c r="Q340" s="214"/>
      <c r="R340" s="214"/>
      <c r="S340" s="214"/>
      <c r="T340" s="215"/>
      <c r="AT340" s="216" t="s">
        <v>145</v>
      </c>
      <c r="AU340" s="216" t="s">
        <v>89</v>
      </c>
      <c r="AV340" s="13" t="s">
        <v>89</v>
      </c>
      <c r="AW340" s="13" t="s">
        <v>34</v>
      </c>
      <c r="AX340" s="13" t="s">
        <v>80</v>
      </c>
      <c r="AY340" s="216" t="s">
        <v>132</v>
      </c>
    </row>
    <row r="341" spans="1:65" s="15" customFormat="1" x14ac:dyDescent="0.2">
      <c r="B341" s="228"/>
      <c r="C341" s="229"/>
      <c r="D341" s="204" t="s">
        <v>145</v>
      </c>
      <c r="E341" s="230" t="s">
        <v>1</v>
      </c>
      <c r="F341" s="231" t="s">
        <v>413</v>
      </c>
      <c r="G341" s="229"/>
      <c r="H341" s="230" t="s">
        <v>1</v>
      </c>
      <c r="I341" s="232"/>
      <c r="J341" s="229"/>
      <c r="K341" s="229"/>
      <c r="L341" s="233"/>
      <c r="M341" s="234"/>
      <c r="N341" s="235"/>
      <c r="O341" s="235"/>
      <c r="P341" s="235"/>
      <c r="Q341" s="235"/>
      <c r="R341" s="235"/>
      <c r="S341" s="235"/>
      <c r="T341" s="236"/>
      <c r="AT341" s="237" t="s">
        <v>145</v>
      </c>
      <c r="AU341" s="237" t="s">
        <v>89</v>
      </c>
      <c r="AV341" s="15" t="s">
        <v>85</v>
      </c>
      <c r="AW341" s="15" t="s">
        <v>34</v>
      </c>
      <c r="AX341" s="15" t="s">
        <v>80</v>
      </c>
      <c r="AY341" s="237" t="s">
        <v>132</v>
      </c>
    </row>
    <row r="342" spans="1:65" s="13" customFormat="1" x14ac:dyDescent="0.2">
      <c r="B342" s="206"/>
      <c r="C342" s="207"/>
      <c r="D342" s="204" t="s">
        <v>145</v>
      </c>
      <c r="E342" s="208" t="s">
        <v>1</v>
      </c>
      <c r="F342" s="209" t="s">
        <v>414</v>
      </c>
      <c r="G342" s="207"/>
      <c r="H342" s="210">
        <v>1.5840000000000001</v>
      </c>
      <c r="I342" s="211"/>
      <c r="J342" s="207"/>
      <c r="K342" s="207"/>
      <c r="L342" s="212"/>
      <c r="M342" s="213"/>
      <c r="N342" s="214"/>
      <c r="O342" s="214"/>
      <c r="P342" s="214"/>
      <c r="Q342" s="214"/>
      <c r="R342" s="214"/>
      <c r="S342" s="214"/>
      <c r="T342" s="215"/>
      <c r="AT342" s="216" t="s">
        <v>145</v>
      </c>
      <c r="AU342" s="216" t="s">
        <v>89</v>
      </c>
      <c r="AV342" s="13" t="s">
        <v>89</v>
      </c>
      <c r="AW342" s="13" t="s">
        <v>34</v>
      </c>
      <c r="AX342" s="13" t="s">
        <v>80</v>
      </c>
      <c r="AY342" s="216" t="s">
        <v>132</v>
      </c>
    </row>
    <row r="343" spans="1:65" s="15" customFormat="1" x14ac:dyDescent="0.2">
      <c r="B343" s="228"/>
      <c r="C343" s="229"/>
      <c r="D343" s="204" t="s">
        <v>145</v>
      </c>
      <c r="E343" s="230" t="s">
        <v>1</v>
      </c>
      <c r="F343" s="231" t="s">
        <v>415</v>
      </c>
      <c r="G343" s="229"/>
      <c r="H343" s="230" t="s">
        <v>1</v>
      </c>
      <c r="I343" s="232"/>
      <c r="J343" s="229"/>
      <c r="K343" s="229"/>
      <c r="L343" s="233"/>
      <c r="M343" s="234"/>
      <c r="N343" s="235"/>
      <c r="O343" s="235"/>
      <c r="P343" s="235"/>
      <c r="Q343" s="235"/>
      <c r="R343" s="235"/>
      <c r="S343" s="235"/>
      <c r="T343" s="236"/>
      <c r="AT343" s="237" t="s">
        <v>145</v>
      </c>
      <c r="AU343" s="237" t="s">
        <v>89</v>
      </c>
      <c r="AV343" s="15" t="s">
        <v>85</v>
      </c>
      <c r="AW343" s="15" t="s">
        <v>34</v>
      </c>
      <c r="AX343" s="15" t="s">
        <v>80</v>
      </c>
      <c r="AY343" s="237" t="s">
        <v>132</v>
      </c>
    </row>
    <row r="344" spans="1:65" s="13" customFormat="1" x14ac:dyDescent="0.2">
      <c r="B344" s="206"/>
      <c r="C344" s="207"/>
      <c r="D344" s="204" t="s">
        <v>145</v>
      </c>
      <c r="E344" s="208" t="s">
        <v>1</v>
      </c>
      <c r="F344" s="209" t="s">
        <v>416</v>
      </c>
      <c r="G344" s="207"/>
      <c r="H344" s="210">
        <v>1.98</v>
      </c>
      <c r="I344" s="211"/>
      <c r="J344" s="207"/>
      <c r="K344" s="207"/>
      <c r="L344" s="212"/>
      <c r="M344" s="213"/>
      <c r="N344" s="214"/>
      <c r="O344" s="214"/>
      <c r="P344" s="214"/>
      <c r="Q344" s="214"/>
      <c r="R344" s="214"/>
      <c r="S344" s="214"/>
      <c r="T344" s="215"/>
      <c r="AT344" s="216" t="s">
        <v>145</v>
      </c>
      <c r="AU344" s="216" t="s">
        <v>89</v>
      </c>
      <c r="AV344" s="13" t="s">
        <v>89</v>
      </c>
      <c r="AW344" s="13" t="s">
        <v>34</v>
      </c>
      <c r="AX344" s="13" t="s">
        <v>80</v>
      </c>
      <c r="AY344" s="216" t="s">
        <v>132</v>
      </c>
    </row>
    <row r="345" spans="1:65" s="15" customFormat="1" x14ac:dyDescent="0.2">
      <c r="B345" s="228"/>
      <c r="C345" s="229"/>
      <c r="D345" s="204" t="s">
        <v>145</v>
      </c>
      <c r="E345" s="230" t="s">
        <v>1</v>
      </c>
      <c r="F345" s="231" t="s">
        <v>417</v>
      </c>
      <c r="G345" s="229"/>
      <c r="H345" s="230" t="s">
        <v>1</v>
      </c>
      <c r="I345" s="232"/>
      <c r="J345" s="229"/>
      <c r="K345" s="229"/>
      <c r="L345" s="233"/>
      <c r="M345" s="234"/>
      <c r="N345" s="235"/>
      <c r="O345" s="235"/>
      <c r="P345" s="235"/>
      <c r="Q345" s="235"/>
      <c r="R345" s="235"/>
      <c r="S345" s="235"/>
      <c r="T345" s="236"/>
      <c r="AT345" s="237" t="s">
        <v>145</v>
      </c>
      <c r="AU345" s="237" t="s">
        <v>89</v>
      </c>
      <c r="AV345" s="15" t="s">
        <v>85</v>
      </c>
      <c r="AW345" s="15" t="s">
        <v>34</v>
      </c>
      <c r="AX345" s="15" t="s">
        <v>80</v>
      </c>
      <c r="AY345" s="237" t="s">
        <v>132</v>
      </c>
    </row>
    <row r="346" spans="1:65" s="13" customFormat="1" x14ac:dyDescent="0.2">
      <c r="B346" s="206"/>
      <c r="C346" s="207"/>
      <c r="D346" s="204" t="s">
        <v>145</v>
      </c>
      <c r="E346" s="208" t="s">
        <v>1</v>
      </c>
      <c r="F346" s="209" t="s">
        <v>418</v>
      </c>
      <c r="G346" s="207"/>
      <c r="H346" s="210">
        <v>1.2</v>
      </c>
      <c r="I346" s="211"/>
      <c r="J346" s="207"/>
      <c r="K346" s="207"/>
      <c r="L346" s="212"/>
      <c r="M346" s="213"/>
      <c r="N346" s="214"/>
      <c r="O346" s="214"/>
      <c r="P346" s="214"/>
      <c r="Q346" s="214"/>
      <c r="R346" s="214"/>
      <c r="S346" s="214"/>
      <c r="T346" s="215"/>
      <c r="AT346" s="216" t="s">
        <v>145</v>
      </c>
      <c r="AU346" s="216" t="s">
        <v>89</v>
      </c>
      <c r="AV346" s="13" t="s">
        <v>89</v>
      </c>
      <c r="AW346" s="13" t="s">
        <v>34</v>
      </c>
      <c r="AX346" s="13" t="s">
        <v>80</v>
      </c>
      <c r="AY346" s="216" t="s">
        <v>132</v>
      </c>
    </row>
    <row r="347" spans="1:65" s="14" customFormat="1" x14ac:dyDescent="0.2">
      <c r="B347" s="217"/>
      <c r="C347" s="218"/>
      <c r="D347" s="204" t="s">
        <v>145</v>
      </c>
      <c r="E347" s="219" t="s">
        <v>1</v>
      </c>
      <c r="F347" s="220" t="s">
        <v>147</v>
      </c>
      <c r="G347" s="218"/>
      <c r="H347" s="221">
        <v>18.888000000000002</v>
      </c>
      <c r="I347" s="222"/>
      <c r="J347" s="218"/>
      <c r="K347" s="218"/>
      <c r="L347" s="223"/>
      <c r="M347" s="224"/>
      <c r="N347" s="225"/>
      <c r="O347" s="225"/>
      <c r="P347" s="225"/>
      <c r="Q347" s="225"/>
      <c r="R347" s="225"/>
      <c r="S347" s="225"/>
      <c r="T347" s="226"/>
      <c r="AT347" s="227" t="s">
        <v>145</v>
      </c>
      <c r="AU347" s="227" t="s">
        <v>89</v>
      </c>
      <c r="AV347" s="14" t="s">
        <v>139</v>
      </c>
      <c r="AW347" s="14" t="s">
        <v>34</v>
      </c>
      <c r="AX347" s="14" t="s">
        <v>85</v>
      </c>
      <c r="AY347" s="227" t="s">
        <v>132</v>
      </c>
    </row>
    <row r="348" spans="1:65" s="2" customFormat="1" ht="16.5" customHeight="1" x14ac:dyDescent="0.2">
      <c r="A348" s="34"/>
      <c r="B348" s="35"/>
      <c r="C348" s="238" t="s">
        <v>419</v>
      </c>
      <c r="D348" s="238" t="s">
        <v>286</v>
      </c>
      <c r="E348" s="239" t="s">
        <v>420</v>
      </c>
      <c r="F348" s="240" t="s">
        <v>421</v>
      </c>
      <c r="G348" s="241" t="s">
        <v>289</v>
      </c>
      <c r="H348" s="242">
        <v>8.5</v>
      </c>
      <c r="I348" s="243"/>
      <c r="J348" s="244">
        <f>ROUND(I348*H348,2)</f>
        <v>0</v>
      </c>
      <c r="K348" s="240" t="s">
        <v>1</v>
      </c>
      <c r="L348" s="245"/>
      <c r="M348" s="246" t="s">
        <v>1</v>
      </c>
      <c r="N348" s="247" t="s">
        <v>45</v>
      </c>
      <c r="O348" s="71"/>
      <c r="P348" s="195">
        <f>O348*H348</f>
        <v>0</v>
      </c>
      <c r="Q348" s="195">
        <v>1</v>
      </c>
      <c r="R348" s="195">
        <f>Q348*H348</f>
        <v>8.5</v>
      </c>
      <c r="S348" s="195">
        <v>0</v>
      </c>
      <c r="T348" s="196">
        <f>S348*H348</f>
        <v>0</v>
      </c>
      <c r="U348" s="34"/>
      <c r="V348" s="34"/>
      <c r="W348" s="34"/>
      <c r="X348" s="34"/>
      <c r="Y348" s="34"/>
      <c r="Z348" s="34"/>
      <c r="AA348" s="34"/>
      <c r="AB348" s="34"/>
      <c r="AC348" s="34"/>
      <c r="AD348" s="34"/>
      <c r="AE348" s="34"/>
      <c r="AR348" s="197" t="s">
        <v>201</v>
      </c>
      <c r="AT348" s="197" t="s">
        <v>286</v>
      </c>
      <c r="AU348" s="197" t="s">
        <v>89</v>
      </c>
      <c r="AY348" s="17" t="s">
        <v>132</v>
      </c>
      <c r="BE348" s="198">
        <f>IF(N348="základní",J348,0)</f>
        <v>0</v>
      </c>
      <c r="BF348" s="198">
        <f>IF(N348="snížená",J348,0)</f>
        <v>0</v>
      </c>
      <c r="BG348" s="198">
        <f>IF(N348="zákl. přenesená",J348,0)</f>
        <v>0</v>
      </c>
      <c r="BH348" s="198">
        <f>IF(N348="sníž. přenesená",J348,0)</f>
        <v>0</v>
      </c>
      <c r="BI348" s="198">
        <f>IF(N348="nulová",J348,0)</f>
        <v>0</v>
      </c>
      <c r="BJ348" s="17" t="s">
        <v>85</v>
      </c>
      <c r="BK348" s="198">
        <f>ROUND(I348*H348,2)</f>
        <v>0</v>
      </c>
      <c r="BL348" s="17" t="s">
        <v>139</v>
      </c>
      <c r="BM348" s="197" t="s">
        <v>422</v>
      </c>
    </row>
    <row r="349" spans="1:65" s="2" customFormat="1" ht="19.2" x14ac:dyDescent="0.2">
      <c r="A349" s="34"/>
      <c r="B349" s="35"/>
      <c r="C349" s="36"/>
      <c r="D349" s="204" t="s">
        <v>237</v>
      </c>
      <c r="E349" s="36"/>
      <c r="F349" s="205" t="s">
        <v>423</v>
      </c>
      <c r="G349" s="36"/>
      <c r="H349" s="36"/>
      <c r="I349" s="201"/>
      <c r="J349" s="36"/>
      <c r="K349" s="36"/>
      <c r="L349" s="39"/>
      <c r="M349" s="202"/>
      <c r="N349" s="203"/>
      <c r="O349" s="71"/>
      <c r="P349" s="71"/>
      <c r="Q349" s="71"/>
      <c r="R349" s="71"/>
      <c r="S349" s="71"/>
      <c r="T349" s="72"/>
      <c r="U349" s="34"/>
      <c r="V349" s="34"/>
      <c r="W349" s="34"/>
      <c r="X349" s="34"/>
      <c r="Y349" s="34"/>
      <c r="Z349" s="34"/>
      <c r="AA349" s="34"/>
      <c r="AB349" s="34"/>
      <c r="AC349" s="34"/>
      <c r="AD349" s="34"/>
      <c r="AE349" s="34"/>
      <c r="AT349" s="17" t="s">
        <v>237</v>
      </c>
      <c r="AU349" s="17" t="s">
        <v>89</v>
      </c>
    </row>
    <row r="350" spans="1:65" s="13" customFormat="1" x14ac:dyDescent="0.2">
      <c r="B350" s="206"/>
      <c r="C350" s="207"/>
      <c r="D350" s="204" t="s">
        <v>145</v>
      </c>
      <c r="E350" s="208" t="s">
        <v>1</v>
      </c>
      <c r="F350" s="209" t="s">
        <v>424</v>
      </c>
      <c r="G350" s="207"/>
      <c r="H350" s="210">
        <v>8.5</v>
      </c>
      <c r="I350" s="211"/>
      <c r="J350" s="207"/>
      <c r="K350" s="207"/>
      <c r="L350" s="212"/>
      <c r="M350" s="213"/>
      <c r="N350" s="214"/>
      <c r="O350" s="214"/>
      <c r="P350" s="214"/>
      <c r="Q350" s="214"/>
      <c r="R350" s="214"/>
      <c r="S350" s="214"/>
      <c r="T350" s="215"/>
      <c r="AT350" s="216" t="s">
        <v>145</v>
      </c>
      <c r="AU350" s="216" t="s">
        <v>89</v>
      </c>
      <c r="AV350" s="13" t="s">
        <v>89</v>
      </c>
      <c r="AW350" s="13" t="s">
        <v>34</v>
      </c>
      <c r="AX350" s="13" t="s">
        <v>80</v>
      </c>
      <c r="AY350" s="216" t="s">
        <v>132</v>
      </c>
    </row>
    <row r="351" spans="1:65" s="14" customFormat="1" x14ac:dyDescent="0.2">
      <c r="B351" s="217"/>
      <c r="C351" s="218"/>
      <c r="D351" s="204" t="s">
        <v>145</v>
      </c>
      <c r="E351" s="219" t="s">
        <v>1</v>
      </c>
      <c r="F351" s="220" t="s">
        <v>147</v>
      </c>
      <c r="G351" s="218"/>
      <c r="H351" s="221">
        <v>8.5</v>
      </c>
      <c r="I351" s="222"/>
      <c r="J351" s="218"/>
      <c r="K351" s="218"/>
      <c r="L351" s="223"/>
      <c r="M351" s="224"/>
      <c r="N351" s="225"/>
      <c r="O351" s="225"/>
      <c r="P351" s="225"/>
      <c r="Q351" s="225"/>
      <c r="R351" s="225"/>
      <c r="S351" s="225"/>
      <c r="T351" s="226"/>
      <c r="AT351" s="227" t="s">
        <v>145</v>
      </c>
      <c r="AU351" s="227" t="s">
        <v>89</v>
      </c>
      <c r="AV351" s="14" t="s">
        <v>139</v>
      </c>
      <c r="AW351" s="14" t="s">
        <v>34</v>
      </c>
      <c r="AX351" s="14" t="s">
        <v>85</v>
      </c>
      <c r="AY351" s="227" t="s">
        <v>132</v>
      </c>
    </row>
    <row r="352" spans="1:65" s="2" customFormat="1" ht="24.15" customHeight="1" x14ac:dyDescent="0.2">
      <c r="A352" s="34"/>
      <c r="B352" s="35"/>
      <c r="C352" s="186" t="s">
        <v>425</v>
      </c>
      <c r="D352" s="186" t="s">
        <v>134</v>
      </c>
      <c r="E352" s="187" t="s">
        <v>426</v>
      </c>
      <c r="F352" s="188" t="s">
        <v>427</v>
      </c>
      <c r="G352" s="189" t="s">
        <v>174</v>
      </c>
      <c r="H352" s="190">
        <v>1.5249999999999999</v>
      </c>
      <c r="I352" s="191"/>
      <c r="J352" s="192">
        <f>ROUND(I352*H352,2)</f>
        <v>0</v>
      </c>
      <c r="K352" s="188" t="s">
        <v>138</v>
      </c>
      <c r="L352" s="39"/>
      <c r="M352" s="193" t="s">
        <v>1</v>
      </c>
      <c r="N352" s="194" t="s">
        <v>45</v>
      </c>
      <c r="O352" s="71"/>
      <c r="P352" s="195">
        <f>O352*H352</f>
        <v>0</v>
      </c>
      <c r="Q352" s="195">
        <v>3.11388</v>
      </c>
      <c r="R352" s="195">
        <f>Q352*H352</f>
        <v>4.7486669999999993</v>
      </c>
      <c r="S352" s="195">
        <v>0</v>
      </c>
      <c r="T352" s="196">
        <f>S352*H352</f>
        <v>0</v>
      </c>
      <c r="U352" s="34"/>
      <c r="V352" s="34"/>
      <c r="W352" s="34"/>
      <c r="X352" s="34"/>
      <c r="Y352" s="34"/>
      <c r="Z352" s="34"/>
      <c r="AA352" s="34"/>
      <c r="AB352" s="34"/>
      <c r="AC352" s="34"/>
      <c r="AD352" s="34"/>
      <c r="AE352" s="34"/>
      <c r="AR352" s="197" t="s">
        <v>139</v>
      </c>
      <c r="AT352" s="197" t="s">
        <v>134</v>
      </c>
      <c r="AU352" s="197" t="s">
        <v>89</v>
      </c>
      <c r="AY352" s="17" t="s">
        <v>132</v>
      </c>
      <c r="BE352" s="198">
        <f>IF(N352="základní",J352,0)</f>
        <v>0</v>
      </c>
      <c r="BF352" s="198">
        <f>IF(N352="snížená",J352,0)</f>
        <v>0</v>
      </c>
      <c r="BG352" s="198">
        <f>IF(N352="zákl. přenesená",J352,0)</f>
        <v>0</v>
      </c>
      <c r="BH352" s="198">
        <f>IF(N352="sníž. přenesená",J352,0)</f>
        <v>0</v>
      </c>
      <c r="BI352" s="198">
        <f>IF(N352="nulová",J352,0)</f>
        <v>0</v>
      </c>
      <c r="BJ352" s="17" t="s">
        <v>85</v>
      </c>
      <c r="BK352" s="198">
        <f>ROUND(I352*H352,2)</f>
        <v>0</v>
      </c>
      <c r="BL352" s="17" t="s">
        <v>139</v>
      </c>
      <c r="BM352" s="197" t="s">
        <v>428</v>
      </c>
    </row>
    <row r="353" spans="1:65" s="2" customFormat="1" x14ac:dyDescent="0.2">
      <c r="A353" s="34"/>
      <c r="B353" s="35"/>
      <c r="C353" s="36"/>
      <c r="D353" s="199" t="s">
        <v>141</v>
      </c>
      <c r="E353" s="36"/>
      <c r="F353" s="200" t="s">
        <v>429</v>
      </c>
      <c r="G353" s="36"/>
      <c r="H353" s="36"/>
      <c r="I353" s="201"/>
      <c r="J353" s="36"/>
      <c r="K353" s="36"/>
      <c r="L353" s="39"/>
      <c r="M353" s="202"/>
      <c r="N353" s="203"/>
      <c r="O353" s="71"/>
      <c r="P353" s="71"/>
      <c r="Q353" s="71"/>
      <c r="R353" s="71"/>
      <c r="S353" s="71"/>
      <c r="T353" s="72"/>
      <c r="U353" s="34"/>
      <c r="V353" s="34"/>
      <c r="W353" s="34"/>
      <c r="X353" s="34"/>
      <c r="Y353" s="34"/>
      <c r="Z353" s="34"/>
      <c r="AA353" s="34"/>
      <c r="AB353" s="34"/>
      <c r="AC353" s="34"/>
      <c r="AD353" s="34"/>
      <c r="AE353" s="34"/>
      <c r="AT353" s="17" t="s">
        <v>141</v>
      </c>
      <c r="AU353" s="17" t="s">
        <v>89</v>
      </c>
    </row>
    <row r="354" spans="1:65" s="2" customFormat="1" ht="57.6" x14ac:dyDescent="0.2">
      <c r="A354" s="34"/>
      <c r="B354" s="35"/>
      <c r="C354" s="36"/>
      <c r="D354" s="204" t="s">
        <v>143</v>
      </c>
      <c r="E354" s="36"/>
      <c r="F354" s="205" t="s">
        <v>430</v>
      </c>
      <c r="G354" s="36"/>
      <c r="H354" s="36"/>
      <c r="I354" s="201"/>
      <c r="J354" s="36"/>
      <c r="K354" s="36"/>
      <c r="L354" s="39"/>
      <c r="M354" s="202"/>
      <c r="N354" s="203"/>
      <c r="O354" s="71"/>
      <c r="P354" s="71"/>
      <c r="Q354" s="71"/>
      <c r="R354" s="71"/>
      <c r="S354" s="71"/>
      <c r="T354" s="72"/>
      <c r="U354" s="34"/>
      <c r="V354" s="34"/>
      <c r="W354" s="34"/>
      <c r="X354" s="34"/>
      <c r="Y354" s="34"/>
      <c r="Z354" s="34"/>
      <c r="AA354" s="34"/>
      <c r="AB354" s="34"/>
      <c r="AC354" s="34"/>
      <c r="AD354" s="34"/>
      <c r="AE354" s="34"/>
      <c r="AT354" s="17" t="s">
        <v>143</v>
      </c>
      <c r="AU354" s="17" t="s">
        <v>89</v>
      </c>
    </row>
    <row r="355" spans="1:65" s="13" customFormat="1" x14ac:dyDescent="0.2">
      <c r="B355" s="206"/>
      <c r="C355" s="207"/>
      <c r="D355" s="204" t="s">
        <v>145</v>
      </c>
      <c r="E355" s="208" t="s">
        <v>1</v>
      </c>
      <c r="F355" s="209" t="s">
        <v>431</v>
      </c>
      <c r="G355" s="207"/>
      <c r="H355" s="210">
        <v>0.79400000000000004</v>
      </c>
      <c r="I355" s="211"/>
      <c r="J355" s="207"/>
      <c r="K355" s="207"/>
      <c r="L355" s="212"/>
      <c r="M355" s="213"/>
      <c r="N355" s="214"/>
      <c r="O355" s="214"/>
      <c r="P355" s="214"/>
      <c r="Q355" s="214"/>
      <c r="R355" s="214"/>
      <c r="S355" s="214"/>
      <c r="T355" s="215"/>
      <c r="AT355" s="216" t="s">
        <v>145</v>
      </c>
      <c r="AU355" s="216" t="s">
        <v>89</v>
      </c>
      <c r="AV355" s="13" t="s">
        <v>89</v>
      </c>
      <c r="AW355" s="13" t="s">
        <v>34</v>
      </c>
      <c r="AX355" s="13" t="s">
        <v>80</v>
      </c>
      <c r="AY355" s="216" t="s">
        <v>132</v>
      </c>
    </row>
    <row r="356" spans="1:65" s="13" customFormat="1" x14ac:dyDescent="0.2">
      <c r="B356" s="206"/>
      <c r="C356" s="207"/>
      <c r="D356" s="204" t="s">
        <v>145</v>
      </c>
      <c r="E356" s="208" t="s">
        <v>1</v>
      </c>
      <c r="F356" s="209" t="s">
        <v>432</v>
      </c>
      <c r="G356" s="207"/>
      <c r="H356" s="210">
        <v>0.51100000000000001</v>
      </c>
      <c r="I356" s="211"/>
      <c r="J356" s="207"/>
      <c r="K356" s="207"/>
      <c r="L356" s="212"/>
      <c r="M356" s="213"/>
      <c r="N356" s="214"/>
      <c r="O356" s="214"/>
      <c r="P356" s="214"/>
      <c r="Q356" s="214"/>
      <c r="R356" s="214"/>
      <c r="S356" s="214"/>
      <c r="T356" s="215"/>
      <c r="AT356" s="216" t="s">
        <v>145</v>
      </c>
      <c r="AU356" s="216" t="s">
        <v>89</v>
      </c>
      <c r="AV356" s="13" t="s">
        <v>89</v>
      </c>
      <c r="AW356" s="13" t="s">
        <v>34</v>
      </c>
      <c r="AX356" s="13" t="s">
        <v>80</v>
      </c>
      <c r="AY356" s="216" t="s">
        <v>132</v>
      </c>
    </row>
    <row r="357" spans="1:65" s="13" customFormat="1" ht="20.399999999999999" x14ac:dyDescent="0.2">
      <c r="B357" s="206"/>
      <c r="C357" s="207"/>
      <c r="D357" s="204" t="s">
        <v>145</v>
      </c>
      <c r="E357" s="208" t="s">
        <v>1</v>
      </c>
      <c r="F357" s="209" t="s">
        <v>433</v>
      </c>
      <c r="G357" s="207"/>
      <c r="H357" s="210">
        <v>0.13400000000000001</v>
      </c>
      <c r="I357" s="211"/>
      <c r="J357" s="207"/>
      <c r="K357" s="207"/>
      <c r="L357" s="212"/>
      <c r="M357" s="213"/>
      <c r="N357" s="214"/>
      <c r="O357" s="214"/>
      <c r="P357" s="214"/>
      <c r="Q357" s="214"/>
      <c r="R357" s="214"/>
      <c r="S357" s="214"/>
      <c r="T357" s="215"/>
      <c r="AT357" s="216" t="s">
        <v>145</v>
      </c>
      <c r="AU357" s="216" t="s">
        <v>89</v>
      </c>
      <c r="AV357" s="13" t="s">
        <v>89</v>
      </c>
      <c r="AW357" s="13" t="s">
        <v>34</v>
      </c>
      <c r="AX357" s="13" t="s">
        <v>80</v>
      </c>
      <c r="AY357" s="216" t="s">
        <v>132</v>
      </c>
    </row>
    <row r="358" spans="1:65" s="13" customFormat="1" x14ac:dyDescent="0.2">
      <c r="B358" s="206"/>
      <c r="C358" s="207"/>
      <c r="D358" s="204" t="s">
        <v>145</v>
      </c>
      <c r="E358" s="208" t="s">
        <v>1</v>
      </c>
      <c r="F358" s="209" t="s">
        <v>434</v>
      </c>
      <c r="G358" s="207"/>
      <c r="H358" s="210">
        <v>8.5999999999999993E-2</v>
      </c>
      <c r="I358" s="211"/>
      <c r="J358" s="207"/>
      <c r="K358" s="207"/>
      <c r="L358" s="212"/>
      <c r="M358" s="213"/>
      <c r="N358" s="214"/>
      <c r="O358" s="214"/>
      <c r="P358" s="214"/>
      <c r="Q358" s="214"/>
      <c r="R358" s="214"/>
      <c r="S358" s="214"/>
      <c r="T358" s="215"/>
      <c r="AT358" s="216" t="s">
        <v>145</v>
      </c>
      <c r="AU358" s="216" t="s">
        <v>89</v>
      </c>
      <c r="AV358" s="13" t="s">
        <v>89</v>
      </c>
      <c r="AW358" s="13" t="s">
        <v>34</v>
      </c>
      <c r="AX358" s="13" t="s">
        <v>80</v>
      </c>
      <c r="AY358" s="216" t="s">
        <v>132</v>
      </c>
    </row>
    <row r="359" spans="1:65" s="14" customFormat="1" x14ac:dyDescent="0.2">
      <c r="B359" s="217"/>
      <c r="C359" s="218"/>
      <c r="D359" s="204" t="s">
        <v>145</v>
      </c>
      <c r="E359" s="219" t="s">
        <v>1</v>
      </c>
      <c r="F359" s="220" t="s">
        <v>147</v>
      </c>
      <c r="G359" s="218"/>
      <c r="H359" s="221">
        <v>1.5249999999999999</v>
      </c>
      <c r="I359" s="222"/>
      <c r="J359" s="218"/>
      <c r="K359" s="218"/>
      <c r="L359" s="223"/>
      <c r="M359" s="224"/>
      <c r="N359" s="225"/>
      <c r="O359" s="225"/>
      <c r="P359" s="225"/>
      <c r="Q359" s="225"/>
      <c r="R359" s="225"/>
      <c r="S359" s="225"/>
      <c r="T359" s="226"/>
      <c r="AT359" s="227" t="s">
        <v>145</v>
      </c>
      <c r="AU359" s="227" t="s">
        <v>89</v>
      </c>
      <c r="AV359" s="14" t="s">
        <v>139</v>
      </c>
      <c r="AW359" s="14" t="s">
        <v>34</v>
      </c>
      <c r="AX359" s="14" t="s">
        <v>85</v>
      </c>
      <c r="AY359" s="227" t="s">
        <v>132</v>
      </c>
    </row>
    <row r="360" spans="1:65" s="2" customFormat="1" ht="24.15" customHeight="1" x14ac:dyDescent="0.2">
      <c r="A360" s="34"/>
      <c r="B360" s="35"/>
      <c r="C360" s="186" t="s">
        <v>435</v>
      </c>
      <c r="D360" s="186" t="s">
        <v>134</v>
      </c>
      <c r="E360" s="187" t="s">
        <v>436</v>
      </c>
      <c r="F360" s="188" t="s">
        <v>437</v>
      </c>
      <c r="G360" s="189" t="s">
        <v>174</v>
      </c>
      <c r="H360" s="190">
        <v>2.13</v>
      </c>
      <c r="I360" s="191"/>
      <c r="J360" s="192">
        <f>ROUND(I360*H360,2)</f>
        <v>0</v>
      </c>
      <c r="K360" s="188" t="s">
        <v>138</v>
      </c>
      <c r="L360" s="39"/>
      <c r="M360" s="193" t="s">
        <v>1</v>
      </c>
      <c r="N360" s="194" t="s">
        <v>45</v>
      </c>
      <c r="O360" s="71"/>
      <c r="P360" s="195">
        <f>O360*H360</f>
        <v>0</v>
      </c>
      <c r="Q360" s="195">
        <v>0</v>
      </c>
      <c r="R360" s="195">
        <f>Q360*H360</f>
        <v>0</v>
      </c>
      <c r="S360" s="195">
        <v>0</v>
      </c>
      <c r="T360" s="196">
        <f>S360*H360</f>
        <v>0</v>
      </c>
      <c r="U360" s="34"/>
      <c r="V360" s="34"/>
      <c r="W360" s="34"/>
      <c r="X360" s="34"/>
      <c r="Y360" s="34"/>
      <c r="Z360" s="34"/>
      <c r="AA360" s="34"/>
      <c r="AB360" s="34"/>
      <c r="AC360" s="34"/>
      <c r="AD360" s="34"/>
      <c r="AE360" s="34"/>
      <c r="AR360" s="197" t="s">
        <v>139</v>
      </c>
      <c r="AT360" s="197" t="s">
        <v>134</v>
      </c>
      <c r="AU360" s="197" t="s">
        <v>89</v>
      </c>
      <c r="AY360" s="17" t="s">
        <v>132</v>
      </c>
      <c r="BE360" s="198">
        <f>IF(N360="základní",J360,0)</f>
        <v>0</v>
      </c>
      <c r="BF360" s="198">
        <f>IF(N360="snížená",J360,0)</f>
        <v>0</v>
      </c>
      <c r="BG360" s="198">
        <f>IF(N360="zákl. přenesená",J360,0)</f>
        <v>0</v>
      </c>
      <c r="BH360" s="198">
        <f>IF(N360="sníž. přenesená",J360,0)</f>
        <v>0</v>
      </c>
      <c r="BI360" s="198">
        <f>IF(N360="nulová",J360,0)</f>
        <v>0</v>
      </c>
      <c r="BJ360" s="17" t="s">
        <v>85</v>
      </c>
      <c r="BK360" s="198">
        <f>ROUND(I360*H360,2)</f>
        <v>0</v>
      </c>
      <c r="BL360" s="17" t="s">
        <v>139</v>
      </c>
      <c r="BM360" s="197" t="s">
        <v>438</v>
      </c>
    </row>
    <row r="361" spans="1:65" s="2" customFormat="1" x14ac:dyDescent="0.2">
      <c r="A361" s="34"/>
      <c r="B361" s="35"/>
      <c r="C361" s="36"/>
      <c r="D361" s="199" t="s">
        <v>141</v>
      </c>
      <c r="E361" s="36"/>
      <c r="F361" s="200" t="s">
        <v>439</v>
      </c>
      <c r="G361" s="36"/>
      <c r="H361" s="36"/>
      <c r="I361" s="201"/>
      <c r="J361" s="36"/>
      <c r="K361" s="36"/>
      <c r="L361" s="39"/>
      <c r="M361" s="202"/>
      <c r="N361" s="203"/>
      <c r="O361" s="71"/>
      <c r="P361" s="71"/>
      <c r="Q361" s="71"/>
      <c r="R361" s="71"/>
      <c r="S361" s="71"/>
      <c r="T361" s="72"/>
      <c r="U361" s="34"/>
      <c r="V361" s="34"/>
      <c r="W361" s="34"/>
      <c r="X361" s="34"/>
      <c r="Y361" s="34"/>
      <c r="Z361" s="34"/>
      <c r="AA361" s="34"/>
      <c r="AB361" s="34"/>
      <c r="AC361" s="34"/>
      <c r="AD361" s="34"/>
      <c r="AE361" s="34"/>
      <c r="AT361" s="17" t="s">
        <v>141</v>
      </c>
      <c r="AU361" s="17" t="s">
        <v>89</v>
      </c>
    </row>
    <row r="362" spans="1:65" s="2" customFormat="1" ht="307.2" x14ac:dyDescent="0.2">
      <c r="A362" s="34"/>
      <c r="B362" s="35"/>
      <c r="C362" s="36"/>
      <c r="D362" s="204" t="s">
        <v>143</v>
      </c>
      <c r="E362" s="36"/>
      <c r="F362" s="205" t="s">
        <v>440</v>
      </c>
      <c r="G362" s="36"/>
      <c r="H362" s="36"/>
      <c r="I362" s="201"/>
      <c r="J362" s="36"/>
      <c r="K362" s="36"/>
      <c r="L362" s="39"/>
      <c r="M362" s="202"/>
      <c r="N362" s="203"/>
      <c r="O362" s="71"/>
      <c r="P362" s="71"/>
      <c r="Q362" s="71"/>
      <c r="R362" s="71"/>
      <c r="S362" s="71"/>
      <c r="T362" s="72"/>
      <c r="U362" s="34"/>
      <c r="V362" s="34"/>
      <c r="W362" s="34"/>
      <c r="X362" s="34"/>
      <c r="Y362" s="34"/>
      <c r="Z362" s="34"/>
      <c r="AA362" s="34"/>
      <c r="AB362" s="34"/>
      <c r="AC362" s="34"/>
      <c r="AD362" s="34"/>
      <c r="AE362" s="34"/>
      <c r="AT362" s="17" t="s">
        <v>143</v>
      </c>
      <c r="AU362" s="17" t="s">
        <v>89</v>
      </c>
    </row>
    <row r="363" spans="1:65" s="13" customFormat="1" ht="20.399999999999999" x14ac:dyDescent="0.2">
      <c r="B363" s="206"/>
      <c r="C363" s="207"/>
      <c r="D363" s="204" t="s">
        <v>145</v>
      </c>
      <c r="E363" s="208" t="s">
        <v>1</v>
      </c>
      <c r="F363" s="209" t="s">
        <v>441</v>
      </c>
      <c r="G363" s="207"/>
      <c r="H363" s="210">
        <v>1.298</v>
      </c>
      <c r="I363" s="211"/>
      <c r="J363" s="207"/>
      <c r="K363" s="207"/>
      <c r="L363" s="212"/>
      <c r="M363" s="213"/>
      <c r="N363" s="214"/>
      <c r="O363" s="214"/>
      <c r="P363" s="214"/>
      <c r="Q363" s="214"/>
      <c r="R363" s="214"/>
      <c r="S363" s="214"/>
      <c r="T363" s="215"/>
      <c r="AT363" s="216" t="s">
        <v>145</v>
      </c>
      <c r="AU363" s="216" t="s">
        <v>89</v>
      </c>
      <c r="AV363" s="13" t="s">
        <v>89</v>
      </c>
      <c r="AW363" s="13" t="s">
        <v>34</v>
      </c>
      <c r="AX363" s="13" t="s">
        <v>80</v>
      </c>
      <c r="AY363" s="216" t="s">
        <v>132</v>
      </c>
    </row>
    <row r="364" spans="1:65" s="13" customFormat="1" x14ac:dyDescent="0.2">
      <c r="B364" s="206"/>
      <c r="C364" s="207"/>
      <c r="D364" s="204" t="s">
        <v>145</v>
      </c>
      <c r="E364" s="208" t="s">
        <v>1</v>
      </c>
      <c r="F364" s="209" t="s">
        <v>442</v>
      </c>
      <c r="G364" s="207"/>
      <c r="H364" s="210">
        <v>0.83199999999999996</v>
      </c>
      <c r="I364" s="211"/>
      <c r="J364" s="207"/>
      <c r="K364" s="207"/>
      <c r="L364" s="212"/>
      <c r="M364" s="213"/>
      <c r="N364" s="214"/>
      <c r="O364" s="214"/>
      <c r="P364" s="214"/>
      <c r="Q364" s="214"/>
      <c r="R364" s="214"/>
      <c r="S364" s="214"/>
      <c r="T364" s="215"/>
      <c r="AT364" s="216" t="s">
        <v>145</v>
      </c>
      <c r="AU364" s="216" t="s">
        <v>89</v>
      </c>
      <c r="AV364" s="13" t="s">
        <v>89</v>
      </c>
      <c r="AW364" s="13" t="s">
        <v>34</v>
      </c>
      <c r="AX364" s="13" t="s">
        <v>80</v>
      </c>
      <c r="AY364" s="216" t="s">
        <v>132</v>
      </c>
    </row>
    <row r="365" spans="1:65" s="14" customFormat="1" x14ac:dyDescent="0.2">
      <c r="B365" s="217"/>
      <c r="C365" s="218"/>
      <c r="D365" s="204" t="s">
        <v>145</v>
      </c>
      <c r="E365" s="219" t="s">
        <v>1</v>
      </c>
      <c r="F365" s="220" t="s">
        <v>147</v>
      </c>
      <c r="G365" s="218"/>
      <c r="H365" s="221">
        <v>2.13</v>
      </c>
      <c r="I365" s="222"/>
      <c r="J365" s="218"/>
      <c r="K365" s="218"/>
      <c r="L365" s="223"/>
      <c r="M365" s="224"/>
      <c r="N365" s="225"/>
      <c r="O365" s="225"/>
      <c r="P365" s="225"/>
      <c r="Q365" s="225"/>
      <c r="R365" s="225"/>
      <c r="S365" s="225"/>
      <c r="T365" s="226"/>
      <c r="AT365" s="227" t="s">
        <v>145</v>
      </c>
      <c r="AU365" s="227" t="s">
        <v>89</v>
      </c>
      <c r="AV365" s="14" t="s">
        <v>139</v>
      </c>
      <c r="AW365" s="14" t="s">
        <v>34</v>
      </c>
      <c r="AX365" s="14" t="s">
        <v>85</v>
      </c>
      <c r="AY365" s="227" t="s">
        <v>132</v>
      </c>
    </row>
    <row r="366" spans="1:65" s="2" customFormat="1" ht="21.75" customHeight="1" x14ac:dyDescent="0.2">
      <c r="A366" s="34"/>
      <c r="B366" s="35"/>
      <c r="C366" s="186" t="s">
        <v>443</v>
      </c>
      <c r="D366" s="186" t="s">
        <v>134</v>
      </c>
      <c r="E366" s="187" t="s">
        <v>444</v>
      </c>
      <c r="F366" s="188" t="s">
        <v>445</v>
      </c>
      <c r="G366" s="189" t="s">
        <v>137</v>
      </c>
      <c r="H366" s="190">
        <v>17.521000000000001</v>
      </c>
      <c r="I366" s="191"/>
      <c r="J366" s="192">
        <f>ROUND(I366*H366,2)</f>
        <v>0</v>
      </c>
      <c r="K366" s="188" t="s">
        <v>138</v>
      </c>
      <c r="L366" s="39"/>
      <c r="M366" s="193" t="s">
        <v>1</v>
      </c>
      <c r="N366" s="194" t="s">
        <v>45</v>
      </c>
      <c r="O366" s="71"/>
      <c r="P366" s="195">
        <f>O366*H366</f>
        <v>0</v>
      </c>
      <c r="Q366" s="195">
        <v>7.26E-3</v>
      </c>
      <c r="R366" s="195">
        <f>Q366*H366</f>
        <v>0.12720246000000002</v>
      </c>
      <c r="S366" s="195">
        <v>0</v>
      </c>
      <c r="T366" s="196">
        <f>S366*H366</f>
        <v>0</v>
      </c>
      <c r="U366" s="34"/>
      <c r="V366" s="34"/>
      <c r="W366" s="34"/>
      <c r="X366" s="34"/>
      <c r="Y366" s="34"/>
      <c r="Z366" s="34"/>
      <c r="AA366" s="34"/>
      <c r="AB366" s="34"/>
      <c r="AC366" s="34"/>
      <c r="AD366" s="34"/>
      <c r="AE366" s="34"/>
      <c r="AR366" s="197" t="s">
        <v>139</v>
      </c>
      <c r="AT366" s="197" t="s">
        <v>134</v>
      </c>
      <c r="AU366" s="197" t="s">
        <v>89</v>
      </c>
      <c r="AY366" s="17" t="s">
        <v>132</v>
      </c>
      <c r="BE366" s="198">
        <f>IF(N366="základní",J366,0)</f>
        <v>0</v>
      </c>
      <c r="BF366" s="198">
        <f>IF(N366="snížená",J366,0)</f>
        <v>0</v>
      </c>
      <c r="BG366" s="198">
        <f>IF(N366="zákl. přenesená",J366,0)</f>
        <v>0</v>
      </c>
      <c r="BH366" s="198">
        <f>IF(N366="sníž. přenesená",J366,0)</f>
        <v>0</v>
      </c>
      <c r="BI366" s="198">
        <f>IF(N366="nulová",J366,0)</f>
        <v>0</v>
      </c>
      <c r="BJ366" s="17" t="s">
        <v>85</v>
      </c>
      <c r="BK366" s="198">
        <f>ROUND(I366*H366,2)</f>
        <v>0</v>
      </c>
      <c r="BL366" s="17" t="s">
        <v>139</v>
      </c>
      <c r="BM366" s="197" t="s">
        <v>446</v>
      </c>
    </row>
    <row r="367" spans="1:65" s="2" customFormat="1" x14ac:dyDescent="0.2">
      <c r="A367" s="34"/>
      <c r="B367" s="35"/>
      <c r="C367" s="36"/>
      <c r="D367" s="199" t="s">
        <v>141</v>
      </c>
      <c r="E367" s="36"/>
      <c r="F367" s="200" t="s">
        <v>447</v>
      </c>
      <c r="G367" s="36"/>
      <c r="H367" s="36"/>
      <c r="I367" s="201"/>
      <c r="J367" s="36"/>
      <c r="K367" s="36"/>
      <c r="L367" s="39"/>
      <c r="M367" s="202"/>
      <c r="N367" s="203"/>
      <c r="O367" s="71"/>
      <c r="P367" s="71"/>
      <c r="Q367" s="71"/>
      <c r="R367" s="71"/>
      <c r="S367" s="71"/>
      <c r="T367" s="72"/>
      <c r="U367" s="34"/>
      <c r="V367" s="34"/>
      <c r="W367" s="34"/>
      <c r="X367" s="34"/>
      <c r="Y367" s="34"/>
      <c r="Z367" s="34"/>
      <c r="AA367" s="34"/>
      <c r="AB367" s="34"/>
      <c r="AC367" s="34"/>
      <c r="AD367" s="34"/>
      <c r="AE367" s="34"/>
      <c r="AT367" s="17" t="s">
        <v>141</v>
      </c>
      <c r="AU367" s="17" t="s">
        <v>89</v>
      </c>
    </row>
    <row r="368" spans="1:65" s="2" customFormat="1" ht="220.8" x14ac:dyDescent="0.2">
      <c r="A368" s="34"/>
      <c r="B368" s="35"/>
      <c r="C368" s="36"/>
      <c r="D368" s="204" t="s">
        <v>143</v>
      </c>
      <c r="E368" s="36"/>
      <c r="F368" s="205" t="s">
        <v>448</v>
      </c>
      <c r="G368" s="36"/>
      <c r="H368" s="36"/>
      <c r="I368" s="201"/>
      <c r="J368" s="36"/>
      <c r="K368" s="36"/>
      <c r="L368" s="39"/>
      <c r="M368" s="202"/>
      <c r="N368" s="203"/>
      <c r="O368" s="71"/>
      <c r="P368" s="71"/>
      <c r="Q368" s="71"/>
      <c r="R368" s="71"/>
      <c r="S368" s="71"/>
      <c r="T368" s="72"/>
      <c r="U368" s="34"/>
      <c r="V368" s="34"/>
      <c r="W368" s="34"/>
      <c r="X368" s="34"/>
      <c r="Y368" s="34"/>
      <c r="Z368" s="34"/>
      <c r="AA368" s="34"/>
      <c r="AB368" s="34"/>
      <c r="AC368" s="34"/>
      <c r="AD368" s="34"/>
      <c r="AE368" s="34"/>
      <c r="AT368" s="17" t="s">
        <v>143</v>
      </c>
      <c r="AU368" s="17" t="s">
        <v>89</v>
      </c>
    </row>
    <row r="369" spans="1:65" s="15" customFormat="1" x14ac:dyDescent="0.2">
      <c r="B369" s="228"/>
      <c r="C369" s="229"/>
      <c r="D369" s="204" t="s">
        <v>145</v>
      </c>
      <c r="E369" s="230" t="s">
        <v>1</v>
      </c>
      <c r="F369" s="231" t="s">
        <v>449</v>
      </c>
      <c r="G369" s="229"/>
      <c r="H369" s="230" t="s">
        <v>1</v>
      </c>
      <c r="I369" s="232"/>
      <c r="J369" s="229"/>
      <c r="K369" s="229"/>
      <c r="L369" s="233"/>
      <c r="M369" s="234"/>
      <c r="N369" s="235"/>
      <c r="O369" s="235"/>
      <c r="P369" s="235"/>
      <c r="Q369" s="235"/>
      <c r="R369" s="235"/>
      <c r="S369" s="235"/>
      <c r="T369" s="236"/>
      <c r="AT369" s="237" t="s">
        <v>145</v>
      </c>
      <c r="AU369" s="237" t="s">
        <v>89</v>
      </c>
      <c r="AV369" s="15" t="s">
        <v>85</v>
      </c>
      <c r="AW369" s="15" t="s">
        <v>34</v>
      </c>
      <c r="AX369" s="15" t="s">
        <v>80</v>
      </c>
      <c r="AY369" s="237" t="s">
        <v>132</v>
      </c>
    </row>
    <row r="370" spans="1:65" s="13" customFormat="1" x14ac:dyDescent="0.2">
      <c r="B370" s="206"/>
      <c r="C370" s="207"/>
      <c r="D370" s="204" t="s">
        <v>145</v>
      </c>
      <c r="E370" s="208" t="s">
        <v>1</v>
      </c>
      <c r="F370" s="209" t="s">
        <v>450</v>
      </c>
      <c r="G370" s="207"/>
      <c r="H370" s="210">
        <v>8.82</v>
      </c>
      <c r="I370" s="211"/>
      <c r="J370" s="207"/>
      <c r="K370" s="207"/>
      <c r="L370" s="212"/>
      <c r="M370" s="213"/>
      <c r="N370" s="214"/>
      <c r="O370" s="214"/>
      <c r="P370" s="214"/>
      <c r="Q370" s="214"/>
      <c r="R370" s="214"/>
      <c r="S370" s="214"/>
      <c r="T370" s="215"/>
      <c r="AT370" s="216" t="s">
        <v>145</v>
      </c>
      <c r="AU370" s="216" t="s">
        <v>89</v>
      </c>
      <c r="AV370" s="13" t="s">
        <v>89</v>
      </c>
      <c r="AW370" s="13" t="s">
        <v>34</v>
      </c>
      <c r="AX370" s="13" t="s">
        <v>80</v>
      </c>
      <c r="AY370" s="216" t="s">
        <v>132</v>
      </c>
    </row>
    <row r="371" spans="1:65" s="15" customFormat="1" x14ac:dyDescent="0.2">
      <c r="B371" s="228"/>
      <c r="C371" s="229"/>
      <c r="D371" s="204" t="s">
        <v>145</v>
      </c>
      <c r="E371" s="230" t="s">
        <v>1</v>
      </c>
      <c r="F371" s="231" t="s">
        <v>451</v>
      </c>
      <c r="G371" s="229"/>
      <c r="H371" s="230" t="s">
        <v>1</v>
      </c>
      <c r="I371" s="232"/>
      <c r="J371" s="229"/>
      <c r="K371" s="229"/>
      <c r="L371" s="233"/>
      <c r="M371" s="234"/>
      <c r="N371" s="235"/>
      <c r="O371" s="235"/>
      <c r="P371" s="235"/>
      <c r="Q371" s="235"/>
      <c r="R371" s="235"/>
      <c r="S371" s="235"/>
      <c r="T371" s="236"/>
      <c r="AT371" s="237" t="s">
        <v>145</v>
      </c>
      <c r="AU371" s="237" t="s">
        <v>89</v>
      </c>
      <c r="AV371" s="15" t="s">
        <v>85</v>
      </c>
      <c r="AW371" s="15" t="s">
        <v>34</v>
      </c>
      <c r="AX371" s="15" t="s">
        <v>80</v>
      </c>
      <c r="AY371" s="237" t="s">
        <v>132</v>
      </c>
    </row>
    <row r="372" spans="1:65" s="13" customFormat="1" x14ac:dyDescent="0.2">
      <c r="B372" s="206"/>
      <c r="C372" s="207"/>
      <c r="D372" s="204" t="s">
        <v>145</v>
      </c>
      <c r="E372" s="208" t="s">
        <v>1</v>
      </c>
      <c r="F372" s="209" t="s">
        <v>397</v>
      </c>
      <c r="G372" s="207"/>
      <c r="H372" s="210">
        <v>5.2930000000000001</v>
      </c>
      <c r="I372" s="211"/>
      <c r="J372" s="207"/>
      <c r="K372" s="207"/>
      <c r="L372" s="212"/>
      <c r="M372" s="213"/>
      <c r="N372" s="214"/>
      <c r="O372" s="214"/>
      <c r="P372" s="214"/>
      <c r="Q372" s="214"/>
      <c r="R372" s="214"/>
      <c r="S372" s="214"/>
      <c r="T372" s="215"/>
      <c r="AT372" s="216" t="s">
        <v>145</v>
      </c>
      <c r="AU372" s="216" t="s">
        <v>89</v>
      </c>
      <c r="AV372" s="13" t="s">
        <v>89</v>
      </c>
      <c r="AW372" s="13" t="s">
        <v>34</v>
      </c>
      <c r="AX372" s="13" t="s">
        <v>80</v>
      </c>
      <c r="AY372" s="216" t="s">
        <v>132</v>
      </c>
    </row>
    <row r="373" spans="1:65" s="13" customFormat="1" x14ac:dyDescent="0.2">
      <c r="B373" s="206"/>
      <c r="C373" s="207"/>
      <c r="D373" s="204" t="s">
        <v>145</v>
      </c>
      <c r="E373" s="208" t="s">
        <v>1</v>
      </c>
      <c r="F373" s="209" t="s">
        <v>398</v>
      </c>
      <c r="G373" s="207"/>
      <c r="H373" s="210">
        <v>3.4079999999999999</v>
      </c>
      <c r="I373" s="211"/>
      <c r="J373" s="207"/>
      <c r="K373" s="207"/>
      <c r="L373" s="212"/>
      <c r="M373" s="213"/>
      <c r="N373" s="214"/>
      <c r="O373" s="214"/>
      <c r="P373" s="214"/>
      <c r="Q373" s="214"/>
      <c r="R373" s="214"/>
      <c r="S373" s="214"/>
      <c r="T373" s="215"/>
      <c r="AT373" s="216" t="s">
        <v>145</v>
      </c>
      <c r="AU373" s="216" t="s">
        <v>89</v>
      </c>
      <c r="AV373" s="13" t="s">
        <v>89</v>
      </c>
      <c r="AW373" s="13" t="s">
        <v>34</v>
      </c>
      <c r="AX373" s="13" t="s">
        <v>80</v>
      </c>
      <c r="AY373" s="216" t="s">
        <v>132</v>
      </c>
    </row>
    <row r="374" spans="1:65" s="14" customFormat="1" x14ac:dyDescent="0.2">
      <c r="B374" s="217"/>
      <c r="C374" s="218"/>
      <c r="D374" s="204" t="s">
        <v>145</v>
      </c>
      <c r="E374" s="219" t="s">
        <v>1</v>
      </c>
      <c r="F374" s="220" t="s">
        <v>147</v>
      </c>
      <c r="G374" s="218"/>
      <c r="H374" s="221">
        <v>17.521000000000001</v>
      </c>
      <c r="I374" s="222"/>
      <c r="J374" s="218"/>
      <c r="K374" s="218"/>
      <c r="L374" s="223"/>
      <c r="M374" s="224"/>
      <c r="N374" s="225"/>
      <c r="O374" s="225"/>
      <c r="P374" s="225"/>
      <c r="Q374" s="225"/>
      <c r="R374" s="225"/>
      <c r="S374" s="225"/>
      <c r="T374" s="226"/>
      <c r="AT374" s="227" t="s">
        <v>145</v>
      </c>
      <c r="AU374" s="227" t="s">
        <v>89</v>
      </c>
      <c r="AV374" s="14" t="s">
        <v>139</v>
      </c>
      <c r="AW374" s="14" t="s">
        <v>34</v>
      </c>
      <c r="AX374" s="14" t="s">
        <v>85</v>
      </c>
      <c r="AY374" s="227" t="s">
        <v>132</v>
      </c>
    </row>
    <row r="375" spans="1:65" s="2" customFormat="1" ht="21.75" customHeight="1" x14ac:dyDescent="0.2">
      <c r="A375" s="34"/>
      <c r="B375" s="35"/>
      <c r="C375" s="186" t="s">
        <v>452</v>
      </c>
      <c r="D375" s="186" t="s">
        <v>134</v>
      </c>
      <c r="E375" s="187" t="s">
        <v>453</v>
      </c>
      <c r="F375" s="188" t="s">
        <v>454</v>
      </c>
      <c r="G375" s="189" t="s">
        <v>137</v>
      </c>
      <c r="H375" s="190">
        <v>17.521000000000001</v>
      </c>
      <c r="I375" s="191"/>
      <c r="J375" s="192">
        <f>ROUND(I375*H375,2)</f>
        <v>0</v>
      </c>
      <c r="K375" s="188" t="s">
        <v>138</v>
      </c>
      <c r="L375" s="39"/>
      <c r="M375" s="193" t="s">
        <v>1</v>
      </c>
      <c r="N375" s="194" t="s">
        <v>45</v>
      </c>
      <c r="O375" s="71"/>
      <c r="P375" s="195">
        <f>O375*H375</f>
        <v>0</v>
      </c>
      <c r="Q375" s="195">
        <v>8.5999999999999998E-4</v>
      </c>
      <c r="R375" s="195">
        <f>Q375*H375</f>
        <v>1.5068060000000001E-2</v>
      </c>
      <c r="S375" s="195">
        <v>0</v>
      </c>
      <c r="T375" s="196">
        <f>S375*H375</f>
        <v>0</v>
      </c>
      <c r="U375" s="34"/>
      <c r="V375" s="34"/>
      <c r="W375" s="34"/>
      <c r="X375" s="34"/>
      <c r="Y375" s="34"/>
      <c r="Z375" s="34"/>
      <c r="AA375" s="34"/>
      <c r="AB375" s="34"/>
      <c r="AC375" s="34"/>
      <c r="AD375" s="34"/>
      <c r="AE375" s="34"/>
      <c r="AR375" s="197" t="s">
        <v>139</v>
      </c>
      <c r="AT375" s="197" t="s">
        <v>134</v>
      </c>
      <c r="AU375" s="197" t="s">
        <v>89</v>
      </c>
      <c r="AY375" s="17" t="s">
        <v>132</v>
      </c>
      <c r="BE375" s="198">
        <f>IF(N375="základní",J375,0)</f>
        <v>0</v>
      </c>
      <c r="BF375" s="198">
        <f>IF(N375="snížená",J375,0)</f>
        <v>0</v>
      </c>
      <c r="BG375" s="198">
        <f>IF(N375="zákl. přenesená",J375,0)</f>
        <v>0</v>
      </c>
      <c r="BH375" s="198">
        <f>IF(N375="sníž. přenesená",J375,0)</f>
        <v>0</v>
      </c>
      <c r="BI375" s="198">
        <f>IF(N375="nulová",J375,0)</f>
        <v>0</v>
      </c>
      <c r="BJ375" s="17" t="s">
        <v>85</v>
      </c>
      <c r="BK375" s="198">
        <f>ROUND(I375*H375,2)</f>
        <v>0</v>
      </c>
      <c r="BL375" s="17" t="s">
        <v>139</v>
      </c>
      <c r="BM375" s="197" t="s">
        <v>455</v>
      </c>
    </row>
    <row r="376" spans="1:65" s="2" customFormat="1" x14ac:dyDescent="0.2">
      <c r="A376" s="34"/>
      <c r="B376" s="35"/>
      <c r="C376" s="36"/>
      <c r="D376" s="199" t="s">
        <v>141</v>
      </c>
      <c r="E376" s="36"/>
      <c r="F376" s="200" t="s">
        <v>456</v>
      </c>
      <c r="G376" s="36"/>
      <c r="H376" s="36"/>
      <c r="I376" s="201"/>
      <c r="J376" s="36"/>
      <c r="K376" s="36"/>
      <c r="L376" s="39"/>
      <c r="M376" s="202"/>
      <c r="N376" s="203"/>
      <c r="O376" s="71"/>
      <c r="P376" s="71"/>
      <c r="Q376" s="71"/>
      <c r="R376" s="71"/>
      <c r="S376" s="71"/>
      <c r="T376" s="72"/>
      <c r="U376" s="34"/>
      <c r="V376" s="34"/>
      <c r="W376" s="34"/>
      <c r="X376" s="34"/>
      <c r="Y376" s="34"/>
      <c r="Z376" s="34"/>
      <c r="AA376" s="34"/>
      <c r="AB376" s="34"/>
      <c r="AC376" s="34"/>
      <c r="AD376" s="34"/>
      <c r="AE376" s="34"/>
      <c r="AT376" s="17" t="s">
        <v>141</v>
      </c>
      <c r="AU376" s="17" t="s">
        <v>89</v>
      </c>
    </row>
    <row r="377" spans="1:65" s="2" customFormat="1" ht="220.8" x14ac:dyDescent="0.2">
      <c r="A377" s="34"/>
      <c r="B377" s="35"/>
      <c r="C377" s="36"/>
      <c r="D377" s="204" t="s">
        <v>143</v>
      </c>
      <c r="E377" s="36"/>
      <c r="F377" s="205" t="s">
        <v>448</v>
      </c>
      <c r="G377" s="36"/>
      <c r="H377" s="36"/>
      <c r="I377" s="201"/>
      <c r="J377" s="36"/>
      <c r="K377" s="36"/>
      <c r="L377" s="39"/>
      <c r="M377" s="202"/>
      <c r="N377" s="203"/>
      <c r="O377" s="71"/>
      <c r="P377" s="71"/>
      <c r="Q377" s="71"/>
      <c r="R377" s="71"/>
      <c r="S377" s="71"/>
      <c r="T377" s="72"/>
      <c r="U377" s="34"/>
      <c r="V377" s="34"/>
      <c r="W377" s="34"/>
      <c r="X377" s="34"/>
      <c r="Y377" s="34"/>
      <c r="Z377" s="34"/>
      <c r="AA377" s="34"/>
      <c r="AB377" s="34"/>
      <c r="AC377" s="34"/>
      <c r="AD377" s="34"/>
      <c r="AE377" s="34"/>
      <c r="AT377" s="17" t="s">
        <v>143</v>
      </c>
      <c r="AU377" s="17" t="s">
        <v>89</v>
      </c>
    </row>
    <row r="378" spans="1:65" s="2" customFormat="1" ht="16.5" customHeight="1" x14ac:dyDescent="0.2">
      <c r="A378" s="34"/>
      <c r="B378" s="35"/>
      <c r="C378" s="186" t="s">
        <v>457</v>
      </c>
      <c r="D378" s="186" t="s">
        <v>134</v>
      </c>
      <c r="E378" s="187" t="s">
        <v>458</v>
      </c>
      <c r="F378" s="188" t="s">
        <v>459</v>
      </c>
      <c r="G378" s="189" t="s">
        <v>174</v>
      </c>
      <c r="H378" s="190">
        <v>22.6</v>
      </c>
      <c r="I378" s="191"/>
      <c r="J378" s="192">
        <f>ROUND(I378*H378,2)</f>
        <v>0</v>
      </c>
      <c r="K378" s="188" t="s">
        <v>1</v>
      </c>
      <c r="L378" s="39"/>
      <c r="M378" s="193" t="s">
        <v>1</v>
      </c>
      <c r="N378" s="194" t="s">
        <v>45</v>
      </c>
      <c r="O378" s="71"/>
      <c r="P378" s="195">
        <f>O378*H378</f>
        <v>0</v>
      </c>
      <c r="Q378" s="195">
        <v>2.9909500000000002</v>
      </c>
      <c r="R378" s="195">
        <f>Q378*H378</f>
        <v>67.595470000000006</v>
      </c>
      <c r="S378" s="195">
        <v>0</v>
      </c>
      <c r="T378" s="196">
        <f>S378*H378</f>
        <v>0</v>
      </c>
      <c r="U378" s="34"/>
      <c r="V378" s="34"/>
      <c r="W378" s="34"/>
      <c r="X378" s="34"/>
      <c r="Y378" s="34"/>
      <c r="Z378" s="34"/>
      <c r="AA378" s="34"/>
      <c r="AB378" s="34"/>
      <c r="AC378" s="34"/>
      <c r="AD378" s="34"/>
      <c r="AE378" s="34"/>
      <c r="AR378" s="197" t="s">
        <v>139</v>
      </c>
      <c r="AT378" s="197" t="s">
        <v>134</v>
      </c>
      <c r="AU378" s="197" t="s">
        <v>89</v>
      </c>
      <c r="AY378" s="17" t="s">
        <v>132</v>
      </c>
      <c r="BE378" s="198">
        <f>IF(N378="základní",J378,0)</f>
        <v>0</v>
      </c>
      <c r="BF378" s="198">
        <f>IF(N378="snížená",J378,0)</f>
        <v>0</v>
      </c>
      <c r="BG378" s="198">
        <f>IF(N378="zákl. přenesená",J378,0)</f>
        <v>0</v>
      </c>
      <c r="BH378" s="198">
        <f>IF(N378="sníž. přenesená",J378,0)</f>
        <v>0</v>
      </c>
      <c r="BI378" s="198">
        <f>IF(N378="nulová",J378,0)</f>
        <v>0</v>
      </c>
      <c r="BJ378" s="17" t="s">
        <v>85</v>
      </c>
      <c r="BK378" s="198">
        <f>ROUND(I378*H378,2)</f>
        <v>0</v>
      </c>
      <c r="BL378" s="17" t="s">
        <v>139</v>
      </c>
      <c r="BM378" s="197" t="s">
        <v>460</v>
      </c>
    </row>
    <row r="379" spans="1:65" s="2" customFormat="1" ht="67.2" x14ac:dyDescent="0.2">
      <c r="A379" s="34"/>
      <c r="B379" s="35"/>
      <c r="C379" s="36"/>
      <c r="D379" s="204" t="s">
        <v>143</v>
      </c>
      <c r="E379" s="36"/>
      <c r="F379" s="205" t="s">
        <v>461</v>
      </c>
      <c r="G379" s="36"/>
      <c r="H379" s="36"/>
      <c r="I379" s="201"/>
      <c r="J379" s="36"/>
      <c r="K379" s="36"/>
      <c r="L379" s="39"/>
      <c r="M379" s="202"/>
      <c r="N379" s="203"/>
      <c r="O379" s="71"/>
      <c r="P379" s="71"/>
      <c r="Q379" s="71"/>
      <c r="R379" s="71"/>
      <c r="S379" s="71"/>
      <c r="T379" s="72"/>
      <c r="U379" s="34"/>
      <c r="V379" s="34"/>
      <c r="W379" s="34"/>
      <c r="X379" s="34"/>
      <c r="Y379" s="34"/>
      <c r="Z379" s="34"/>
      <c r="AA379" s="34"/>
      <c r="AB379" s="34"/>
      <c r="AC379" s="34"/>
      <c r="AD379" s="34"/>
      <c r="AE379" s="34"/>
      <c r="AT379" s="17" t="s">
        <v>143</v>
      </c>
      <c r="AU379" s="17" t="s">
        <v>89</v>
      </c>
    </row>
    <row r="380" spans="1:65" s="2" customFormat="1" ht="19.2" x14ac:dyDescent="0.2">
      <c r="A380" s="34"/>
      <c r="B380" s="35"/>
      <c r="C380" s="36"/>
      <c r="D380" s="204" t="s">
        <v>237</v>
      </c>
      <c r="E380" s="36"/>
      <c r="F380" s="205" t="s">
        <v>462</v>
      </c>
      <c r="G380" s="36"/>
      <c r="H380" s="36"/>
      <c r="I380" s="201"/>
      <c r="J380" s="36"/>
      <c r="K380" s="36"/>
      <c r="L380" s="39"/>
      <c r="M380" s="202"/>
      <c r="N380" s="203"/>
      <c r="O380" s="71"/>
      <c r="P380" s="71"/>
      <c r="Q380" s="71"/>
      <c r="R380" s="71"/>
      <c r="S380" s="71"/>
      <c r="T380" s="72"/>
      <c r="U380" s="34"/>
      <c r="V380" s="34"/>
      <c r="W380" s="34"/>
      <c r="X380" s="34"/>
      <c r="Y380" s="34"/>
      <c r="Z380" s="34"/>
      <c r="AA380" s="34"/>
      <c r="AB380" s="34"/>
      <c r="AC380" s="34"/>
      <c r="AD380" s="34"/>
      <c r="AE380" s="34"/>
      <c r="AT380" s="17" t="s">
        <v>237</v>
      </c>
      <c r="AU380" s="17" t="s">
        <v>89</v>
      </c>
    </row>
    <row r="381" spans="1:65" s="13" customFormat="1" x14ac:dyDescent="0.2">
      <c r="B381" s="206"/>
      <c r="C381" s="207"/>
      <c r="D381" s="204" t="s">
        <v>145</v>
      </c>
      <c r="E381" s="208" t="s">
        <v>1</v>
      </c>
      <c r="F381" s="209" t="s">
        <v>463</v>
      </c>
      <c r="G381" s="207"/>
      <c r="H381" s="210">
        <v>15.24</v>
      </c>
      <c r="I381" s="211"/>
      <c r="J381" s="207"/>
      <c r="K381" s="207"/>
      <c r="L381" s="212"/>
      <c r="M381" s="213"/>
      <c r="N381" s="214"/>
      <c r="O381" s="214"/>
      <c r="P381" s="214"/>
      <c r="Q381" s="214"/>
      <c r="R381" s="214"/>
      <c r="S381" s="214"/>
      <c r="T381" s="215"/>
      <c r="AT381" s="216" t="s">
        <v>145</v>
      </c>
      <c r="AU381" s="216" t="s">
        <v>89</v>
      </c>
      <c r="AV381" s="13" t="s">
        <v>89</v>
      </c>
      <c r="AW381" s="13" t="s">
        <v>34</v>
      </c>
      <c r="AX381" s="13" t="s">
        <v>80</v>
      </c>
      <c r="AY381" s="216" t="s">
        <v>132</v>
      </c>
    </row>
    <row r="382" spans="1:65" s="13" customFormat="1" x14ac:dyDescent="0.2">
      <c r="B382" s="206"/>
      <c r="C382" s="207"/>
      <c r="D382" s="204" t="s">
        <v>145</v>
      </c>
      <c r="E382" s="208" t="s">
        <v>1</v>
      </c>
      <c r="F382" s="209" t="s">
        <v>464</v>
      </c>
      <c r="G382" s="207"/>
      <c r="H382" s="210">
        <v>7.36</v>
      </c>
      <c r="I382" s="211"/>
      <c r="J382" s="207"/>
      <c r="K382" s="207"/>
      <c r="L382" s="212"/>
      <c r="M382" s="213"/>
      <c r="N382" s="214"/>
      <c r="O382" s="214"/>
      <c r="P382" s="214"/>
      <c r="Q382" s="214"/>
      <c r="R382" s="214"/>
      <c r="S382" s="214"/>
      <c r="T382" s="215"/>
      <c r="AT382" s="216" t="s">
        <v>145</v>
      </c>
      <c r="AU382" s="216" t="s">
        <v>89</v>
      </c>
      <c r="AV382" s="13" t="s">
        <v>89</v>
      </c>
      <c r="AW382" s="13" t="s">
        <v>34</v>
      </c>
      <c r="AX382" s="13" t="s">
        <v>80</v>
      </c>
      <c r="AY382" s="216" t="s">
        <v>132</v>
      </c>
    </row>
    <row r="383" spans="1:65" s="14" customFormat="1" x14ac:dyDescent="0.2">
      <c r="B383" s="217"/>
      <c r="C383" s="218"/>
      <c r="D383" s="204" t="s">
        <v>145</v>
      </c>
      <c r="E383" s="219" t="s">
        <v>1</v>
      </c>
      <c r="F383" s="220" t="s">
        <v>147</v>
      </c>
      <c r="G383" s="218"/>
      <c r="H383" s="221">
        <v>22.6</v>
      </c>
      <c r="I383" s="222"/>
      <c r="J383" s="218"/>
      <c r="K383" s="218"/>
      <c r="L383" s="223"/>
      <c r="M383" s="224"/>
      <c r="N383" s="225"/>
      <c r="O383" s="225"/>
      <c r="P383" s="225"/>
      <c r="Q383" s="225"/>
      <c r="R383" s="225"/>
      <c r="S383" s="225"/>
      <c r="T383" s="226"/>
      <c r="AT383" s="227" t="s">
        <v>145</v>
      </c>
      <c r="AU383" s="227" t="s">
        <v>89</v>
      </c>
      <c r="AV383" s="14" t="s">
        <v>139</v>
      </c>
      <c r="AW383" s="14" t="s">
        <v>34</v>
      </c>
      <c r="AX383" s="14" t="s">
        <v>85</v>
      </c>
      <c r="AY383" s="227" t="s">
        <v>132</v>
      </c>
    </row>
    <row r="384" spans="1:65" s="2" customFormat="1" ht="16.5" customHeight="1" x14ac:dyDescent="0.2">
      <c r="A384" s="34"/>
      <c r="B384" s="35"/>
      <c r="C384" s="238" t="s">
        <v>465</v>
      </c>
      <c r="D384" s="238" t="s">
        <v>286</v>
      </c>
      <c r="E384" s="239" t="s">
        <v>466</v>
      </c>
      <c r="F384" s="240" t="s">
        <v>467</v>
      </c>
      <c r="G384" s="241" t="s">
        <v>289</v>
      </c>
      <c r="H384" s="242">
        <v>45.2</v>
      </c>
      <c r="I384" s="243"/>
      <c r="J384" s="244">
        <f>ROUND(I384*H384,2)</f>
        <v>0</v>
      </c>
      <c r="K384" s="240" t="s">
        <v>1</v>
      </c>
      <c r="L384" s="245"/>
      <c r="M384" s="246" t="s">
        <v>1</v>
      </c>
      <c r="N384" s="247" t="s">
        <v>45</v>
      </c>
      <c r="O384" s="71"/>
      <c r="P384" s="195">
        <f>O384*H384</f>
        <v>0</v>
      </c>
      <c r="Q384" s="195">
        <v>1</v>
      </c>
      <c r="R384" s="195">
        <f>Q384*H384</f>
        <v>45.2</v>
      </c>
      <c r="S384" s="195">
        <v>0</v>
      </c>
      <c r="T384" s="196">
        <f>S384*H384</f>
        <v>0</v>
      </c>
      <c r="U384" s="34"/>
      <c r="V384" s="34"/>
      <c r="W384" s="34"/>
      <c r="X384" s="34"/>
      <c r="Y384" s="34"/>
      <c r="Z384" s="34"/>
      <c r="AA384" s="34"/>
      <c r="AB384" s="34"/>
      <c r="AC384" s="34"/>
      <c r="AD384" s="34"/>
      <c r="AE384" s="34"/>
      <c r="AR384" s="197" t="s">
        <v>201</v>
      </c>
      <c r="AT384" s="197" t="s">
        <v>286</v>
      </c>
      <c r="AU384" s="197" t="s">
        <v>89</v>
      </c>
      <c r="AY384" s="17" t="s">
        <v>132</v>
      </c>
      <c r="BE384" s="198">
        <f>IF(N384="základní",J384,0)</f>
        <v>0</v>
      </c>
      <c r="BF384" s="198">
        <f>IF(N384="snížená",J384,0)</f>
        <v>0</v>
      </c>
      <c r="BG384" s="198">
        <f>IF(N384="zákl. přenesená",J384,0)</f>
        <v>0</v>
      </c>
      <c r="BH384" s="198">
        <f>IF(N384="sníž. přenesená",J384,0)</f>
        <v>0</v>
      </c>
      <c r="BI384" s="198">
        <f>IF(N384="nulová",J384,0)</f>
        <v>0</v>
      </c>
      <c r="BJ384" s="17" t="s">
        <v>85</v>
      </c>
      <c r="BK384" s="198">
        <f>ROUND(I384*H384,2)</f>
        <v>0</v>
      </c>
      <c r="BL384" s="17" t="s">
        <v>139</v>
      </c>
      <c r="BM384" s="197" t="s">
        <v>468</v>
      </c>
    </row>
    <row r="385" spans="1:65" s="12" customFormat="1" ht="22.95" customHeight="1" x14ac:dyDescent="0.25">
      <c r="B385" s="170"/>
      <c r="C385" s="171"/>
      <c r="D385" s="172" t="s">
        <v>79</v>
      </c>
      <c r="E385" s="184" t="s">
        <v>139</v>
      </c>
      <c r="F385" s="184" t="s">
        <v>469</v>
      </c>
      <c r="G385" s="171"/>
      <c r="H385" s="171"/>
      <c r="I385" s="174"/>
      <c r="J385" s="185">
        <f>BK385</f>
        <v>0</v>
      </c>
      <c r="K385" s="171"/>
      <c r="L385" s="176"/>
      <c r="M385" s="177"/>
      <c r="N385" s="178"/>
      <c r="O385" s="178"/>
      <c r="P385" s="179">
        <f>SUM(P386:P429)</f>
        <v>0</v>
      </c>
      <c r="Q385" s="178"/>
      <c r="R385" s="179">
        <f>SUM(R386:R429)</f>
        <v>267.9814657</v>
      </c>
      <c r="S385" s="178"/>
      <c r="T385" s="180">
        <f>SUM(T386:T429)</f>
        <v>0</v>
      </c>
      <c r="AR385" s="181" t="s">
        <v>85</v>
      </c>
      <c r="AT385" s="182" t="s">
        <v>79</v>
      </c>
      <c r="AU385" s="182" t="s">
        <v>85</v>
      </c>
      <c r="AY385" s="181" t="s">
        <v>132</v>
      </c>
      <c r="BK385" s="183">
        <f>SUM(BK386:BK429)</f>
        <v>0</v>
      </c>
    </row>
    <row r="386" spans="1:65" s="2" customFormat="1" ht="33" customHeight="1" x14ac:dyDescent="0.2">
      <c r="A386" s="34"/>
      <c r="B386" s="35"/>
      <c r="C386" s="186" t="s">
        <v>470</v>
      </c>
      <c r="D386" s="186" t="s">
        <v>134</v>
      </c>
      <c r="E386" s="187" t="s">
        <v>471</v>
      </c>
      <c r="F386" s="188" t="s">
        <v>472</v>
      </c>
      <c r="G386" s="189" t="s">
        <v>137</v>
      </c>
      <c r="H386" s="190">
        <v>55.91</v>
      </c>
      <c r="I386" s="191"/>
      <c r="J386" s="192">
        <f>ROUND(I386*H386,2)</f>
        <v>0</v>
      </c>
      <c r="K386" s="188" t="s">
        <v>138</v>
      </c>
      <c r="L386" s="39"/>
      <c r="M386" s="193" t="s">
        <v>1</v>
      </c>
      <c r="N386" s="194" t="s">
        <v>45</v>
      </c>
      <c r="O386" s="71"/>
      <c r="P386" s="195">
        <f>O386*H386</f>
        <v>0</v>
      </c>
      <c r="Q386" s="195">
        <v>0</v>
      </c>
      <c r="R386" s="195">
        <f>Q386*H386</f>
        <v>0</v>
      </c>
      <c r="S386" s="195">
        <v>0</v>
      </c>
      <c r="T386" s="196">
        <f>S386*H386</f>
        <v>0</v>
      </c>
      <c r="U386" s="34"/>
      <c r="V386" s="34"/>
      <c r="W386" s="34"/>
      <c r="X386" s="34"/>
      <c r="Y386" s="34"/>
      <c r="Z386" s="34"/>
      <c r="AA386" s="34"/>
      <c r="AB386" s="34"/>
      <c r="AC386" s="34"/>
      <c r="AD386" s="34"/>
      <c r="AE386" s="34"/>
      <c r="AR386" s="197" t="s">
        <v>139</v>
      </c>
      <c r="AT386" s="197" t="s">
        <v>134</v>
      </c>
      <c r="AU386" s="197" t="s">
        <v>89</v>
      </c>
      <c r="AY386" s="17" t="s">
        <v>132</v>
      </c>
      <c r="BE386" s="198">
        <f>IF(N386="základní",J386,0)</f>
        <v>0</v>
      </c>
      <c r="BF386" s="198">
        <f>IF(N386="snížená",J386,0)</f>
        <v>0</v>
      </c>
      <c r="BG386" s="198">
        <f>IF(N386="zákl. přenesená",J386,0)</f>
        <v>0</v>
      </c>
      <c r="BH386" s="198">
        <f>IF(N386="sníž. přenesená",J386,0)</f>
        <v>0</v>
      </c>
      <c r="BI386" s="198">
        <f>IF(N386="nulová",J386,0)</f>
        <v>0</v>
      </c>
      <c r="BJ386" s="17" t="s">
        <v>85</v>
      </c>
      <c r="BK386" s="198">
        <f>ROUND(I386*H386,2)</f>
        <v>0</v>
      </c>
      <c r="BL386" s="17" t="s">
        <v>139</v>
      </c>
      <c r="BM386" s="197" t="s">
        <v>473</v>
      </c>
    </row>
    <row r="387" spans="1:65" s="2" customFormat="1" x14ac:dyDescent="0.2">
      <c r="A387" s="34"/>
      <c r="B387" s="35"/>
      <c r="C387" s="36"/>
      <c r="D387" s="199" t="s">
        <v>141</v>
      </c>
      <c r="E387" s="36"/>
      <c r="F387" s="200" t="s">
        <v>474</v>
      </c>
      <c r="G387" s="36"/>
      <c r="H387" s="36"/>
      <c r="I387" s="201"/>
      <c r="J387" s="36"/>
      <c r="K387" s="36"/>
      <c r="L387" s="39"/>
      <c r="M387" s="202"/>
      <c r="N387" s="203"/>
      <c r="O387" s="71"/>
      <c r="P387" s="71"/>
      <c r="Q387" s="71"/>
      <c r="R387" s="71"/>
      <c r="S387" s="71"/>
      <c r="T387" s="72"/>
      <c r="U387" s="34"/>
      <c r="V387" s="34"/>
      <c r="W387" s="34"/>
      <c r="X387" s="34"/>
      <c r="Y387" s="34"/>
      <c r="Z387" s="34"/>
      <c r="AA387" s="34"/>
      <c r="AB387" s="34"/>
      <c r="AC387" s="34"/>
      <c r="AD387" s="34"/>
      <c r="AE387" s="34"/>
      <c r="AT387" s="17" t="s">
        <v>141</v>
      </c>
      <c r="AU387" s="17" t="s">
        <v>89</v>
      </c>
    </row>
    <row r="388" spans="1:65" s="2" customFormat="1" ht="57.6" x14ac:dyDescent="0.2">
      <c r="A388" s="34"/>
      <c r="B388" s="35"/>
      <c r="C388" s="36"/>
      <c r="D388" s="204" t="s">
        <v>143</v>
      </c>
      <c r="E388" s="36"/>
      <c r="F388" s="205" t="s">
        <v>475</v>
      </c>
      <c r="G388" s="36"/>
      <c r="H388" s="36"/>
      <c r="I388" s="201"/>
      <c r="J388" s="36"/>
      <c r="K388" s="36"/>
      <c r="L388" s="39"/>
      <c r="M388" s="202"/>
      <c r="N388" s="203"/>
      <c r="O388" s="71"/>
      <c r="P388" s="71"/>
      <c r="Q388" s="71"/>
      <c r="R388" s="71"/>
      <c r="S388" s="71"/>
      <c r="T388" s="72"/>
      <c r="U388" s="34"/>
      <c r="V388" s="34"/>
      <c r="W388" s="34"/>
      <c r="X388" s="34"/>
      <c r="Y388" s="34"/>
      <c r="Z388" s="34"/>
      <c r="AA388" s="34"/>
      <c r="AB388" s="34"/>
      <c r="AC388" s="34"/>
      <c r="AD388" s="34"/>
      <c r="AE388" s="34"/>
      <c r="AT388" s="17" t="s">
        <v>143</v>
      </c>
      <c r="AU388" s="17" t="s">
        <v>89</v>
      </c>
    </row>
    <row r="389" spans="1:65" s="15" customFormat="1" x14ac:dyDescent="0.2">
      <c r="B389" s="228"/>
      <c r="C389" s="229"/>
      <c r="D389" s="204" t="s">
        <v>145</v>
      </c>
      <c r="E389" s="230" t="s">
        <v>1</v>
      </c>
      <c r="F389" s="231" t="s">
        <v>476</v>
      </c>
      <c r="G389" s="229"/>
      <c r="H389" s="230" t="s">
        <v>1</v>
      </c>
      <c r="I389" s="232"/>
      <c r="J389" s="229"/>
      <c r="K389" s="229"/>
      <c r="L389" s="233"/>
      <c r="M389" s="234"/>
      <c r="N389" s="235"/>
      <c r="O389" s="235"/>
      <c r="P389" s="235"/>
      <c r="Q389" s="235"/>
      <c r="R389" s="235"/>
      <c r="S389" s="235"/>
      <c r="T389" s="236"/>
      <c r="AT389" s="237" t="s">
        <v>145</v>
      </c>
      <c r="AU389" s="237" t="s">
        <v>89</v>
      </c>
      <c r="AV389" s="15" t="s">
        <v>85</v>
      </c>
      <c r="AW389" s="15" t="s">
        <v>34</v>
      </c>
      <c r="AX389" s="15" t="s">
        <v>80</v>
      </c>
      <c r="AY389" s="237" t="s">
        <v>132</v>
      </c>
    </row>
    <row r="390" spans="1:65" s="13" customFormat="1" x14ac:dyDescent="0.2">
      <c r="B390" s="206"/>
      <c r="C390" s="207"/>
      <c r="D390" s="204" t="s">
        <v>145</v>
      </c>
      <c r="E390" s="208" t="s">
        <v>1</v>
      </c>
      <c r="F390" s="209" t="s">
        <v>477</v>
      </c>
      <c r="G390" s="207"/>
      <c r="H390" s="210">
        <v>3.41</v>
      </c>
      <c r="I390" s="211"/>
      <c r="J390" s="207"/>
      <c r="K390" s="207"/>
      <c r="L390" s="212"/>
      <c r="M390" s="213"/>
      <c r="N390" s="214"/>
      <c r="O390" s="214"/>
      <c r="P390" s="214"/>
      <c r="Q390" s="214"/>
      <c r="R390" s="214"/>
      <c r="S390" s="214"/>
      <c r="T390" s="215"/>
      <c r="AT390" s="216" t="s">
        <v>145</v>
      </c>
      <c r="AU390" s="216" t="s">
        <v>89</v>
      </c>
      <c r="AV390" s="13" t="s">
        <v>89</v>
      </c>
      <c r="AW390" s="13" t="s">
        <v>34</v>
      </c>
      <c r="AX390" s="13" t="s">
        <v>80</v>
      </c>
      <c r="AY390" s="216" t="s">
        <v>132</v>
      </c>
    </row>
    <row r="391" spans="1:65" s="15" customFormat="1" x14ac:dyDescent="0.2">
      <c r="B391" s="228"/>
      <c r="C391" s="229"/>
      <c r="D391" s="204" t="s">
        <v>145</v>
      </c>
      <c r="E391" s="230" t="s">
        <v>1</v>
      </c>
      <c r="F391" s="231" t="s">
        <v>326</v>
      </c>
      <c r="G391" s="229"/>
      <c r="H391" s="230" t="s">
        <v>1</v>
      </c>
      <c r="I391" s="232"/>
      <c r="J391" s="229"/>
      <c r="K391" s="229"/>
      <c r="L391" s="233"/>
      <c r="M391" s="234"/>
      <c r="N391" s="235"/>
      <c r="O391" s="235"/>
      <c r="P391" s="235"/>
      <c r="Q391" s="235"/>
      <c r="R391" s="235"/>
      <c r="S391" s="235"/>
      <c r="T391" s="236"/>
      <c r="AT391" s="237" t="s">
        <v>145</v>
      </c>
      <c r="AU391" s="237" t="s">
        <v>89</v>
      </c>
      <c r="AV391" s="15" t="s">
        <v>85</v>
      </c>
      <c r="AW391" s="15" t="s">
        <v>34</v>
      </c>
      <c r="AX391" s="15" t="s">
        <v>80</v>
      </c>
      <c r="AY391" s="237" t="s">
        <v>132</v>
      </c>
    </row>
    <row r="392" spans="1:65" s="13" customFormat="1" x14ac:dyDescent="0.2">
      <c r="B392" s="206"/>
      <c r="C392" s="207"/>
      <c r="D392" s="204" t="s">
        <v>145</v>
      </c>
      <c r="E392" s="208" t="s">
        <v>1</v>
      </c>
      <c r="F392" s="209" t="s">
        <v>478</v>
      </c>
      <c r="G392" s="207"/>
      <c r="H392" s="210">
        <v>50.7</v>
      </c>
      <c r="I392" s="211"/>
      <c r="J392" s="207"/>
      <c r="K392" s="207"/>
      <c r="L392" s="212"/>
      <c r="M392" s="213"/>
      <c r="N392" s="214"/>
      <c r="O392" s="214"/>
      <c r="P392" s="214"/>
      <c r="Q392" s="214"/>
      <c r="R392" s="214"/>
      <c r="S392" s="214"/>
      <c r="T392" s="215"/>
      <c r="AT392" s="216" t="s">
        <v>145</v>
      </c>
      <c r="AU392" s="216" t="s">
        <v>89</v>
      </c>
      <c r="AV392" s="13" t="s">
        <v>89</v>
      </c>
      <c r="AW392" s="13" t="s">
        <v>34</v>
      </c>
      <c r="AX392" s="13" t="s">
        <v>80</v>
      </c>
      <c r="AY392" s="216" t="s">
        <v>132</v>
      </c>
    </row>
    <row r="393" spans="1:65" s="15" customFormat="1" x14ac:dyDescent="0.2">
      <c r="B393" s="228"/>
      <c r="C393" s="229"/>
      <c r="D393" s="204" t="s">
        <v>145</v>
      </c>
      <c r="E393" s="230" t="s">
        <v>1</v>
      </c>
      <c r="F393" s="231" t="s">
        <v>328</v>
      </c>
      <c r="G393" s="229"/>
      <c r="H393" s="230" t="s">
        <v>1</v>
      </c>
      <c r="I393" s="232"/>
      <c r="J393" s="229"/>
      <c r="K393" s="229"/>
      <c r="L393" s="233"/>
      <c r="M393" s="234"/>
      <c r="N393" s="235"/>
      <c r="O393" s="235"/>
      <c r="P393" s="235"/>
      <c r="Q393" s="235"/>
      <c r="R393" s="235"/>
      <c r="S393" s="235"/>
      <c r="T393" s="236"/>
      <c r="AT393" s="237" t="s">
        <v>145</v>
      </c>
      <c r="AU393" s="237" t="s">
        <v>89</v>
      </c>
      <c r="AV393" s="15" t="s">
        <v>85</v>
      </c>
      <c r="AW393" s="15" t="s">
        <v>34</v>
      </c>
      <c r="AX393" s="15" t="s">
        <v>80</v>
      </c>
      <c r="AY393" s="237" t="s">
        <v>132</v>
      </c>
    </row>
    <row r="394" spans="1:65" s="13" customFormat="1" x14ac:dyDescent="0.2">
      <c r="B394" s="206"/>
      <c r="C394" s="207"/>
      <c r="D394" s="204" t="s">
        <v>145</v>
      </c>
      <c r="E394" s="208" t="s">
        <v>1</v>
      </c>
      <c r="F394" s="209" t="s">
        <v>479</v>
      </c>
      <c r="G394" s="207"/>
      <c r="H394" s="210">
        <v>1.8</v>
      </c>
      <c r="I394" s="211"/>
      <c r="J394" s="207"/>
      <c r="K394" s="207"/>
      <c r="L394" s="212"/>
      <c r="M394" s="213"/>
      <c r="N394" s="214"/>
      <c r="O394" s="214"/>
      <c r="P394" s="214"/>
      <c r="Q394" s="214"/>
      <c r="R394" s="214"/>
      <c r="S394" s="214"/>
      <c r="T394" s="215"/>
      <c r="AT394" s="216" t="s">
        <v>145</v>
      </c>
      <c r="AU394" s="216" t="s">
        <v>89</v>
      </c>
      <c r="AV394" s="13" t="s">
        <v>89</v>
      </c>
      <c r="AW394" s="13" t="s">
        <v>34</v>
      </c>
      <c r="AX394" s="13" t="s">
        <v>80</v>
      </c>
      <c r="AY394" s="216" t="s">
        <v>132</v>
      </c>
    </row>
    <row r="395" spans="1:65" s="14" customFormat="1" x14ac:dyDescent="0.2">
      <c r="B395" s="217"/>
      <c r="C395" s="218"/>
      <c r="D395" s="204" t="s">
        <v>145</v>
      </c>
      <c r="E395" s="219" t="s">
        <v>1</v>
      </c>
      <c r="F395" s="220" t="s">
        <v>147</v>
      </c>
      <c r="G395" s="218"/>
      <c r="H395" s="221">
        <v>55.91</v>
      </c>
      <c r="I395" s="222"/>
      <c r="J395" s="218"/>
      <c r="K395" s="218"/>
      <c r="L395" s="223"/>
      <c r="M395" s="224"/>
      <c r="N395" s="225"/>
      <c r="O395" s="225"/>
      <c r="P395" s="225"/>
      <c r="Q395" s="225"/>
      <c r="R395" s="225"/>
      <c r="S395" s="225"/>
      <c r="T395" s="226"/>
      <c r="AT395" s="227" t="s">
        <v>145</v>
      </c>
      <c r="AU395" s="227" t="s">
        <v>89</v>
      </c>
      <c r="AV395" s="14" t="s">
        <v>139</v>
      </c>
      <c r="AW395" s="14" t="s">
        <v>34</v>
      </c>
      <c r="AX395" s="14" t="s">
        <v>85</v>
      </c>
      <c r="AY395" s="227" t="s">
        <v>132</v>
      </c>
    </row>
    <row r="396" spans="1:65" s="2" customFormat="1" ht="21.75" customHeight="1" x14ac:dyDescent="0.2">
      <c r="A396" s="34"/>
      <c r="B396" s="35"/>
      <c r="C396" s="186" t="s">
        <v>480</v>
      </c>
      <c r="D396" s="186" t="s">
        <v>134</v>
      </c>
      <c r="E396" s="187" t="s">
        <v>481</v>
      </c>
      <c r="F396" s="188" t="s">
        <v>482</v>
      </c>
      <c r="G396" s="189" t="s">
        <v>137</v>
      </c>
      <c r="H396" s="190">
        <v>279</v>
      </c>
      <c r="I396" s="191"/>
      <c r="J396" s="192">
        <f>ROUND(I396*H396,2)</f>
        <v>0</v>
      </c>
      <c r="K396" s="188" t="s">
        <v>138</v>
      </c>
      <c r="L396" s="39"/>
      <c r="M396" s="193" t="s">
        <v>1</v>
      </c>
      <c r="N396" s="194" t="s">
        <v>45</v>
      </c>
      <c r="O396" s="71"/>
      <c r="P396" s="195">
        <f>O396*H396</f>
        <v>0</v>
      </c>
      <c r="Q396" s="195">
        <v>0.21251999999999999</v>
      </c>
      <c r="R396" s="195">
        <f>Q396*H396</f>
        <v>59.293079999999996</v>
      </c>
      <c r="S396" s="195">
        <v>0</v>
      </c>
      <c r="T396" s="196">
        <f>S396*H396</f>
        <v>0</v>
      </c>
      <c r="U396" s="34"/>
      <c r="V396" s="34"/>
      <c r="W396" s="34"/>
      <c r="X396" s="34"/>
      <c r="Y396" s="34"/>
      <c r="Z396" s="34"/>
      <c r="AA396" s="34"/>
      <c r="AB396" s="34"/>
      <c r="AC396" s="34"/>
      <c r="AD396" s="34"/>
      <c r="AE396" s="34"/>
      <c r="AR396" s="197" t="s">
        <v>139</v>
      </c>
      <c r="AT396" s="197" t="s">
        <v>134</v>
      </c>
      <c r="AU396" s="197" t="s">
        <v>89</v>
      </c>
      <c r="AY396" s="17" t="s">
        <v>132</v>
      </c>
      <c r="BE396" s="198">
        <f>IF(N396="základní",J396,0)</f>
        <v>0</v>
      </c>
      <c r="BF396" s="198">
        <f>IF(N396="snížená",J396,0)</f>
        <v>0</v>
      </c>
      <c r="BG396" s="198">
        <f>IF(N396="zákl. přenesená",J396,0)</f>
        <v>0</v>
      </c>
      <c r="BH396" s="198">
        <f>IF(N396="sníž. přenesená",J396,0)</f>
        <v>0</v>
      </c>
      <c r="BI396" s="198">
        <f>IF(N396="nulová",J396,0)</f>
        <v>0</v>
      </c>
      <c r="BJ396" s="17" t="s">
        <v>85</v>
      </c>
      <c r="BK396" s="198">
        <f>ROUND(I396*H396,2)</f>
        <v>0</v>
      </c>
      <c r="BL396" s="17" t="s">
        <v>139</v>
      </c>
      <c r="BM396" s="197" t="s">
        <v>483</v>
      </c>
    </row>
    <row r="397" spans="1:65" s="2" customFormat="1" x14ac:dyDescent="0.2">
      <c r="A397" s="34"/>
      <c r="B397" s="35"/>
      <c r="C397" s="36"/>
      <c r="D397" s="199" t="s">
        <v>141</v>
      </c>
      <c r="E397" s="36"/>
      <c r="F397" s="200" t="s">
        <v>484</v>
      </c>
      <c r="G397" s="36"/>
      <c r="H397" s="36"/>
      <c r="I397" s="201"/>
      <c r="J397" s="36"/>
      <c r="K397" s="36"/>
      <c r="L397" s="39"/>
      <c r="M397" s="202"/>
      <c r="N397" s="203"/>
      <c r="O397" s="71"/>
      <c r="P397" s="71"/>
      <c r="Q397" s="71"/>
      <c r="R397" s="71"/>
      <c r="S397" s="71"/>
      <c r="T397" s="72"/>
      <c r="U397" s="34"/>
      <c r="V397" s="34"/>
      <c r="W397" s="34"/>
      <c r="X397" s="34"/>
      <c r="Y397" s="34"/>
      <c r="Z397" s="34"/>
      <c r="AA397" s="34"/>
      <c r="AB397" s="34"/>
      <c r="AC397" s="34"/>
      <c r="AD397" s="34"/>
      <c r="AE397" s="34"/>
      <c r="AT397" s="17" t="s">
        <v>141</v>
      </c>
      <c r="AU397" s="17" t="s">
        <v>89</v>
      </c>
    </row>
    <row r="398" spans="1:65" s="2" customFormat="1" ht="48" x14ac:dyDescent="0.2">
      <c r="A398" s="34"/>
      <c r="B398" s="35"/>
      <c r="C398" s="36"/>
      <c r="D398" s="204" t="s">
        <v>143</v>
      </c>
      <c r="E398" s="36"/>
      <c r="F398" s="205" t="s">
        <v>485</v>
      </c>
      <c r="G398" s="36"/>
      <c r="H398" s="36"/>
      <c r="I398" s="201"/>
      <c r="J398" s="36"/>
      <c r="K398" s="36"/>
      <c r="L398" s="39"/>
      <c r="M398" s="202"/>
      <c r="N398" s="203"/>
      <c r="O398" s="71"/>
      <c r="P398" s="71"/>
      <c r="Q398" s="71"/>
      <c r="R398" s="71"/>
      <c r="S398" s="71"/>
      <c r="T398" s="72"/>
      <c r="U398" s="34"/>
      <c r="V398" s="34"/>
      <c r="W398" s="34"/>
      <c r="X398" s="34"/>
      <c r="Y398" s="34"/>
      <c r="Z398" s="34"/>
      <c r="AA398" s="34"/>
      <c r="AB398" s="34"/>
      <c r="AC398" s="34"/>
      <c r="AD398" s="34"/>
      <c r="AE398" s="34"/>
      <c r="AT398" s="17" t="s">
        <v>143</v>
      </c>
      <c r="AU398" s="17" t="s">
        <v>89</v>
      </c>
    </row>
    <row r="399" spans="1:65" s="15" customFormat="1" x14ac:dyDescent="0.2">
      <c r="B399" s="228"/>
      <c r="C399" s="229"/>
      <c r="D399" s="204" t="s">
        <v>145</v>
      </c>
      <c r="E399" s="230" t="s">
        <v>1</v>
      </c>
      <c r="F399" s="231" t="s">
        <v>486</v>
      </c>
      <c r="G399" s="229"/>
      <c r="H399" s="230" t="s">
        <v>1</v>
      </c>
      <c r="I399" s="232"/>
      <c r="J399" s="229"/>
      <c r="K399" s="229"/>
      <c r="L399" s="233"/>
      <c r="M399" s="234"/>
      <c r="N399" s="235"/>
      <c r="O399" s="235"/>
      <c r="P399" s="235"/>
      <c r="Q399" s="235"/>
      <c r="R399" s="235"/>
      <c r="S399" s="235"/>
      <c r="T399" s="236"/>
      <c r="AT399" s="237" t="s">
        <v>145</v>
      </c>
      <c r="AU399" s="237" t="s">
        <v>89</v>
      </c>
      <c r="AV399" s="15" t="s">
        <v>85</v>
      </c>
      <c r="AW399" s="15" t="s">
        <v>34</v>
      </c>
      <c r="AX399" s="15" t="s">
        <v>80</v>
      </c>
      <c r="AY399" s="237" t="s">
        <v>132</v>
      </c>
    </row>
    <row r="400" spans="1:65" s="13" customFormat="1" x14ac:dyDescent="0.2">
      <c r="B400" s="206"/>
      <c r="C400" s="207"/>
      <c r="D400" s="204" t="s">
        <v>145</v>
      </c>
      <c r="E400" s="208" t="s">
        <v>1</v>
      </c>
      <c r="F400" s="209" t="s">
        <v>487</v>
      </c>
      <c r="G400" s="207"/>
      <c r="H400" s="210">
        <v>121.5</v>
      </c>
      <c r="I400" s="211"/>
      <c r="J400" s="207"/>
      <c r="K400" s="207"/>
      <c r="L400" s="212"/>
      <c r="M400" s="213"/>
      <c r="N400" s="214"/>
      <c r="O400" s="214"/>
      <c r="P400" s="214"/>
      <c r="Q400" s="214"/>
      <c r="R400" s="214"/>
      <c r="S400" s="214"/>
      <c r="T400" s="215"/>
      <c r="AT400" s="216" t="s">
        <v>145</v>
      </c>
      <c r="AU400" s="216" t="s">
        <v>89</v>
      </c>
      <c r="AV400" s="13" t="s">
        <v>89</v>
      </c>
      <c r="AW400" s="13" t="s">
        <v>34</v>
      </c>
      <c r="AX400" s="13" t="s">
        <v>80</v>
      </c>
      <c r="AY400" s="216" t="s">
        <v>132</v>
      </c>
    </row>
    <row r="401" spans="1:65" s="15" customFormat="1" x14ac:dyDescent="0.2">
      <c r="B401" s="228"/>
      <c r="C401" s="229"/>
      <c r="D401" s="204" t="s">
        <v>145</v>
      </c>
      <c r="E401" s="230" t="s">
        <v>1</v>
      </c>
      <c r="F401" s="231" t="s">
        <v>275</v>
      </c>
      <c r="G401" s="229"/>
      <c r="H401" s="230" t="s">
        <v>1</v>
      </c>
      <c r="I401" s="232"/>
      <c r="J401" s="229"/>
      <c r="K401" s="229"/>
      <c r="L401" s="233"/>
      <c r="M401" s="234"/>
      <c r="N401" s="235"/>
      <c r="O401" s="235"/>
      <c r="P401" s="235"/>
      <c r="Q401" s="235"/>
      <c r="R401" s="235"/>
      <c r="S401" s="235"/>
      <c r="T401" s="236"/>
      <c r="AT401" s="237" t="s">
        <v>145</v>
      </c>
      <c r="AU401" s="237" t="s">
        <v>89</v>
      </c>
      <c r="AV401" s="15" t="s">
        <v>85</v>
      </c>
      <c r="AW401" s="15" t="s">
        <v>34</v>
      </c>
      <c r="AX401" s="15" t="s">
        <v>80</v>
      </c>
      <c r="AY401" s="237" t="s">
        <v>132</v>
      </c>
    </row>
    <row r="402" spans="1:65" s="13" customFormat="1" x14ac:dyDescent="0.2">
      <c r="B402" s="206"/>
      <c r="C402" s="207"/>
      <c r="D402" s="204" t="s">
        <v>145</v>
      </c>
      <c r="E402" s="208" t="s">
        <v>1</v>
      </c>
      <c r="F402" s="209" t="s">
        <v>488</v>
      </c>
      <c r="G402" s="207"/>
      <c r="H402" s="210">
        <v>157.5</v>
      </c>
      <c r="I402" s="211"/>
      <c r="J402" s="207"/>
      <c r="K402" s="207"/>
      <c r="L402" s="212"/>
      <c r="M402" s="213"/>
      <c r="N402" s="214"/>
      <c r="O402" s="214"/>
      <c r="P402" s="214"/>
      <c r="Q402" s="214"/>
      <c r="R402" s="214"/>
      <c r="S402" s="214"/>
      <c r="T402" s="215"/>
      <c r="AT402" s="216" t="s">
        <v>145</v>
      </c>
      <c r="AU402" s="216" t="s">
        <v>89</v>
      </c>
      <c r="AV402" s="13" t="s">
        <v>89</v>
      </c>
      <c r="AW402" s="13" t="s">
        <v>34</v>
      </c>
      <c r="AX402" s="13" t="s">
        <v>80</v>
      </c>
      <c r="AY402" s="216" t="s">
        <v>132</v>
      </c>
    </row>
    <row r="403" spans="1:65" s="14" customFormat="1" x14ac:dyDescent="0.2">
      <c r="B403" s="217"/>
      <c r="C403" s="218"/>
      <c r="D403" s="204" t="s">
        <v>145</v>
      </c>
      <c r="E403" s="219" t="s">
        <v>1</v>
      </c>
      <c r="F403" s="220" t="s">
        <v>147</v>
      </c>
      <c r="G403" s="218"/>
      <c r="H403" s="221">
        <v>279</v>
      </c>
      <c r="I403" s="222"/>
      <c r="J403" s="218"/>
      <c r="K403" s="218"/>
      <c r="L403" s="223"/>
      <c r="M403" s="224"/>
      <c r="N403" s="225"/>
      <c r="O403" s="225"/>
      <c r="P403" s="225"/>
      <c r="Q403" s="225"/>
      <c r="R403" s="225"/>
      <c r="S403" s="225"/>
      <c r="T403" s="226"/>
      <c r="AT403" s="227" t="s">
        <v>145</v>
      </c>
      <c r="AU403" s="227" t="s">
        <v>89</v>
      </c>
      <c r="AV403" s="14" t="s">
        <v>139</v>
      </c>
      <c r="AW403" s="14" t="s">
        <v>34</v>
      </c>
      <c r="AX403" s="14" t="s">
        <v>85</v>
      </c>
      <c r="AY403" s="227" t="s">
        <v>132</v>
      </c>
    </row>
    <row r="404" spans="1:65" s="2" customFormat="1" ht="24.15" customHeight="1" x14ac:dyDescent="0.2">
      <c r="A404" s="34"/>
      <c r="B404" s="35"/>
      <c r="C404" s="186" t="s">
        <v>489</v>
      </c>
      <c r="D404" s="186" t="s">
        <v>134</v>
      </c>
      <c r="E404" s="187" t="s">
        <v>490</v>
      </c>
      <c r="F404" s="188" t="s">
        <v>491</v>
      </c>
      <c r="G404" s="189" t="s">
        <v>174</v>
      </c>
      <c r="H404" s="190">
        <v>83.7</v>
      </c>
      <c r="I404" s="191"/>
      <c r="J404" s="192">
        <f>ROUND(I404*H404,2)</f>
        <v>0</v>
      </c>
      <c r="K404" s="188" t="s">
        <v>138</v>
      </c>
      <c r="L404" s="39"/>
      <c r="M404" s="193" t="s">
        <v>1</v>
      </c>
      <c r="N404" s="194" t="s">
        <v>45</v>
      </c>
      <c r="O404" s="71"/>
      <c r="P404" s="195">
        <f>O404*H404</f>
        <v>0</v>
      </c>
      <c r="Q404" s="195">
        <v>1.9967999999999999</v>
      </c>
      <c r="R404" s="195">
        <f>Q404*H404</f>
        <v>167.13216</v>
      </c>
      <c r="S404" s="195">
        <v>0</v>
      </c>
      <c r="T404" s="196">
        <f>S404*H404</f>
        <v>0</v>
      </c>
      <c r="U404" s="34"/>
      <c r="V404" s="34"/>
      <c r="W404" s="34"/>
      <c r="X404" s="34"/>
      <c r="Y404" s="34"/>
      <c r="Z404" s="34"/>
      <c r="AA404" s="34"/>
      <c r="AB404" s="34"/>
      <c r="AC404" s="34"/>
      <c r="AD404" s="34"/>
      <c r="AE404" s="34"/>
      <c r="AR404" s="197" t="s">
        <v>139</v>
      </c>
      <c r="AT404" s="197" t="s">
        <v>134</v>
      </c>
      <c r="AU404" s="197" t="s">
        <v>89</v>
      </c>
      <c r="AY404" s="17" t="s">
        <v>132</v>
      </c>
      <c r="BE404" s="198">
        <f>IF(N404="základní",J404,0)</f>
        <v>0</v>
      </c>
      <c r="BF404" s="198">
        <f>IF(N404="snížená",J404,0)</f>
        <v>0</v>
      </c>
      <c r="BG404" s="198">
        <f>IF(N404="zákl. přenesená",J404,0)</f>
        <v>0</v>
      </c>
      <c r="BH404" s="198">
        <f>IF(N404="sníž. přenesená",J404,0)</f>
        <v>0</v>
      </c>
      <c r="BI404" s="198">
        <f>IF(N404="nulová",J404,0)</f>
        <v>0</v>
      </c>
      <c r="BJ404" s="17" t="s">
        <v>85</v>
      </c>
      <c r="BK404" s="198">
        <f>ROUND(I404*H404,2)</f>
        <v>0</v>
      </c>
      <c r="BL404" s="17" t="s">
        <v>139</v>
      </c>
      <c r="BM404" s="197" t="s">
        <v>492</v>
      </c>
    </row>
    <row r="405" spans="1:65" s="2" customFormat="1" x14ac:dyDescent="0.2">
      <c r="A405" s="34"/>
      <c r="B405" s="35"/>
      <c r="C405" s="36"/>
      <c r="D405" s="199" t="s">
        <v>141</v>
      </c>
      <c r="E405" s="36"/>
      <c r="F405" s="200" t="s">
        <v>493</v>
      </c>
      <c r="G405" s="36"/>
      <c r="H405" s="36"/>
      <c r="I405" s="201"/>
      <c r="J405" s="36"/>
      <c r="K405" s="36"/>
      <c r="L405" s="39"/>
      <c r="M405" s="202"/>
      <c r="N405" s="203"/>
      <c r="O405" s="71"/>
      <c r="P405" s="71"/>
      <c r="Q405" s="71"/>
      <c r="R405" s="71"/>
      <c r="S405" s="71"/>
      <c r="T405" s="72"/>
      <c r="U405" s="34"/>
      <c r="V405" s="34"/>
      <c r="W405" s="34"/>
      <c r="X405" s="34"/>
      <c r="Y405" s="34"/>
      <c r="Z405" s="34"/>
      <c r="AA405" s="34"/>
      <c r="AB405" s="34"/>
      <c r="AC405" s="34"/>
      <c r="AD405" s="34"/>
      <c r="AE405" s="34"/>
      <c r="AT405" s="17" t="s">
        <v>141</v>
      </c>
      <c r="AU405" s="17" t="s">
        <v>89</v>
      </c>
    </row>
    <row r="406" spans="1:65" s="2" customFormat="1" ht="105.6" x14ac:dyDescent="0.2">
      <c r="A406" s="34"/>
      <c r="B406" s="35"/>
      <c r="C406" s="36"/>
      <c r="D406" s="204" t="s">
        <v>143</v>
      </c>
      <c r="E406" s="36"/>
      <c r="F406" s="205" t="s">
        <v>494</v>
      </c>
      <c r="G406" s="36"/>
      <c r="H406" s="36"/>
      <c r="I406" s="201"/>
      <c r="J406" s="36"/>
      <c r="K406" s="36"/>
      <c r="L406" s="39"/>
      <c r="M406" s="202"/>
      <c r="N406" s="203"/>
      <c r="O406" s="71"/>
      <c r="P406" s="71"/>
      <c r="Q406" s="71"/>
      <c r="R406" s="71"/>
      <c r="S406" s="71"/>
      <c r="T406" s="72"/>
      <c r="U406" s="34"/>
      <c r="V406" s="34"/>
      <c r="W406" s="34"/>
      <c r="X406" s="34"/>
      <c r="Y406" s="34"/>
      <c r="Z406" s="34"/>
      <c r="AA406" s="34"/>
      <c r="AB406" s="34"/>
      <c r="AC406" s="34"/>
      <c r="AD406" s="34"/>
      <c r="AE406" s="34"/>
      <c r="AT406" s="17" t="s">
        <v>143</v>
      </c>
      <c r="AU406" s="17" t="s">
        <v>89</v>
      </c>
    </row>
    <row r="407" spans="1:65" s="15" customFormat="1" x14ac:dyDescent="0.2">
      <c r="B407" s="228"/>
      <c r="C407" s="229"/>
      <c r="D407" s="204" t="s">
        <v>145</v>
      </c>
      <c r="E407" s="230" t="s">
        <v>1</v>
      </c>
      <c r="F407" s="231" t="s">
        <v>486</v>
      </c>
      <c r="G407" s="229"/>
      <c r="H407" s="230" t="s">
        <v>1</v>
      </c>
      <c r="I407" s="232"/>
      <c r="J407" s="229"/>
      <c r="K407" s="229"/>
      <c r="L407" s="233"/>
      <c r="M407" s="234"/>
      <c r="N407" s="235"/>
      <c r="O407" s="235"/>
      <c r="P407" s="235"/>
      <c r="Q407" s="235"/>
      <c r="R407" s="235"/>
      <c r="S407" s="235"/>
      <c r="T407" s="236"/>
      <c r="AT407" s="237" t="s">
        <v>145</v>
      </c>
      <c r="AU407" s="237" t="s">
        <v>89</v>
      </c>
      <c r="AV407" s="15" t="s">
        <v>85</v>
      </c>
      <c r="AW407" s="15" t="s">
        <v>34</v>
      </c>
      <c r="AX407" s="15" t="s">
        <v>80</v>
      </c>
      <c r="AY407" s="237" t="s">
        <v>132</v>
      </c>
    </row>
    <row r="408" spans="1:65" s="13" customFormat="1" x14ac:dyDescent="0.2">
      <c r="B408" s="206"/>
      <c r="C408" s="207"/>
      <c r="D408" s="204" t="s">
        <v>145</v>
      </c>
      <c r="E408" s="208" t="s">
        <v>1</v>
      </c>
      <c r="F408" s="209" t="s">
        <v>495</v>
      </c>
      <c r="G408" s="207"/>
      <c r="H408" s="210">
        <v>36.450000000000003</v>
      </c>
      <c r="I408" s="211"/>
      <c r="J408" s="207"/>
      <c r="K408" s="207"/>
      <c r="L408" s="212"/>
      <c r="M408" s="213"/>
      <c r="N408" s="214"/>
      <c r="O408" s="214"/>
      <c r="P408" s="214"/>
      <c r="Q408" s="214"/>
      <c r="R408" s="214"/>
      <c r="S408" s="214"/>
      <c r="T408" s="215"/>
      <c r="AT408" s="216" t="s">
        <v>145</v>
      </c>
      <c r="AU408" s="216" t="s">
        <v>89</v>
      </c>
      <c r="AV408" s="13" t="s">
        <v>89</v>
      </c>
      <c r="AW408" s="13" t="s">
        <v>34</v>
      </c>
      <c r="AX408" s="13" t="s">
        <v>80</v>
      </c>
      <c r="AY408" s="216" t="s">
        <v>132</v>
      </c>
    </row>
    <row r="409" spans="1:65" s="15" customFormat="1" x14ac:dyDescent="0.2">
      <c r="B409" s="228"/>
      <c r="C409" s="229"/>
      <c r="D409" s="204" t="s">
        <v>145</v>
      </c>
      <c r="E409" s="230" t="s">
        <v>1</v>
      </c>
      <c r="F409" s="231" t="s">
        <v>275</v>
      </c>
      <c r="G409" s="229"/>
      <c r="H409" s="230" t="s">
        <v>1</v>
      </c>
      <c r="I409" s="232"/>
      <c r="J409" s="229"/>
      <c r="K409" s="229"/>
      <c r="L409" s="233"/>
      <c r="M409" s="234"/>
      <c r="N409" s="235"/>
      <c r="O409" s="235"/>
      <c r="P409" s="235"/>
      <c r="Q409" s="235"/>
      <c r="R409" s="235"/>
      <c r="S409" s="235"/>
      <c r="T409" s="236"/>
      <c r="AT409" s="237" t="s">
        <v>145</v>
      </c>
      <c r="AU409" s="237" t="s">
        <v>89</v>
      </c>
      <c r="AV409" s="15" t="s">
        <v>85</v>
      </c>
      <c r="AW409" s="15" t="s">
        <v>34</v>
      </c>
      <c r="AX409" s="15" t="s">
        <v>80</v>
      </c>
      <c r="AY409" s="237" t="s">
        <v>132</v>
      </c>
    </row>
    <row r="410" spans="1:65" s="13" customFormat="1" x14ac:dyDescent="0.2">
      <c r="B410" s="206"/>
      <c r="C410" s="207"/>
      <c r="D410" s="204" t="s">
        <v>145</v>
      </c>
      <c r="E410" s="208" t="s">
        <v>1</v>
      </c>
      <c r="F410" s="209" t="s">
        <v>496</v>
      </c>
      <c r="G410" s="207"/>
      <c r="H410" s="210">
        <v>47.25</v>
      </c>
      <c r="I410" s="211"/>
      <c r="J410" s="207"/>
      <c r="K410" s="207"/>
      <c r="L410" s="212"/>
      <c r="M410" s="213"/>
      <c r="N410" s="214"/>
      <c r="O410" s="214"/>
      <c r="P410" s="214"/>
      <c r="Q410" s="214"/>
      <c r="R410" s="214"/>
      <c r="S410" s="214"/>
      <c r="T410" s="215"/>
      <c r="AT410" s="216" t="s">
        <v>145</v>
      </c>
      <c r="AU410" s="216" t="s">
        <v>89</v>
      </c>
      <c r="AV410" s="13" t="s">
        <v>89</v>
      </c>
      <c r="AW410" s="13" t="s">
        <v>34</v>
      </c>
      <c r="AX410" s="13" t="s">
        <v>80</v>
      </c>
      <c r="AY410" s="216" t="s">
        <v>132</v>
      </c>
    </row>
    <row r="411" spans="1:65" s="14" customFormat="1" x14ac:dyDescent="0.2">
      <c r="B411" s="217"/>
      <c r="C411" s="218"/>
      <c r="D411" s="204" t="s">
        <v>145</v>
      </c>
      <c r="E411" s="219" t="s">
        <v>1</v>
      </c>
      <c r="F411" s="220" t="s">
        <v>147</v>
      </c>
      <c r="G411" s="218"/>
      <c r="H411" s="221">
        <v>83.7</v>
      </c>
      <c r="I411" s="222"/>
      <c r="J411" s="218"/>
      <c r="K411" s="218"/>
      <c r="L411" s="223"/>
      <c r="M411" s="224"/>
      <c r="N411" s="225"/>
      <c r="O411" s="225"/>
      <c r="P411" s="225"/>
      <c r="Q411" s="225"/>
      <c r="R411" s="225"/>
      <c r="S411" s="225"/>
      <c r="T411" s="226"/>
      <c r="AT411" s="227" t="s">
        <v>145</v>
      </c>
      <c r="AU411" s="227" t="s">
        <v>89</v>
      </c>
      <c r="AV411" s="14" t="s">
        <v>139</v>
      </c>
      <c r="AW411" s="14" t="s">
        <v>34</v>
      </c>
      <c r="AX411" s="14" t="s">
        <v>85</v>
      </c>
      <c r="AY411" s="227" t="s">
        <v>132</v>
      </c>
    </row>
    <row r="412" spans="1:65" s="2" customFormat="1" ht="16.5" customHeight="1" x14ac:dyDescent="0.2">
      <c r="A412" s="34"/>
      <c r="B412" s="35"/>
      <c r="C412" s="186" t="s">
        <v>497</v>
      </c>
      <c r="D412" s="186" t="s">
        <v>134</v>
      </c>
      <c r="E412" s="187" t="s">
        <v>498</v>
      </c>
      <c r="F412" s="188" t="s">
        <v>499</v>
      </c>
      <c r="G412" s="189" t="s">
        <v>137</v>
      </c>
      <c r="H412" s="190">
        <v>279</v>
      </c>
      <c r="I412" s="191"/>
      <c r="J412" s="192">
        <f>ROUND(I412*H412,2)</f>
        <v>0</v>
      </c>
      <c r="K412" s="188" t="s">
        <v>138</v>
      </c>
      <c r="L412" s="39"/>
      <c r="M412" s="193" t="s">
        <v>1</v>
      </c>
      <c r="N412" s="194" t="s">
        <v>45</v>
      </c>
      <c r="O412" s="71"/>
      <c r="P412" s="195">
        <f>O412*H412</f>
        <v>0</v>
      </c>
      <c r="Q412" s="195">
        <v>0</v>
      </c>
      <c r="R412" s="195">
        <f>Q412*H412</f>
        <v>0</v>
      </c>
      <c r="S412" s="195">
        <v>0</v>
      </c>
      <c r="T412" s="196">
        <f>S412*H412</f>
        <v>0</v>
      </c>
      <c r="U412" s="34"/>
      <c r="V412" s="34"/>
      <c r="W412" s="34"/>
      <c r="X412" s="34"/>
      <c r="Y412" s="34"/>
      <c r="Z412" s="34"/>
      <c r="AA412" s="34"/>
      <c r="AB412" s="34"/>
      <c r="AC412" s="34"/>
      <c r="AD412" s="34"/>
      <c r="AE412" s="34"/>
      <c r="AR412" s="197" t="s">
        <v>139</v>
      </c>
      <c r="AT412" s="197" t="s">
        <v>134</v>
      </c>
      <c r="AU412" s="197" t="s">
        <v>89</v>
      </c>
      <c r="AY412" s="17" t="s">
        <v>132</v>
      </c>
      <c r="BE412" s="198">
        <f>IF(N412="základní",J412,0)</f>
        <v>0</v>
      </c>
      <c r="BF412" s="198">
        <f>IF(N412="snížená",J412,0)</f>
        <v>0</v>
      </c>
      <c r="BG412" s="198">
        <f>IF(N412="zákl. přenesená",J412,0)</f>
        <v>0</v>
      </c>
      <c r="BH412" s="198">
        <f>IF(N412="sníž. přenesená",J412,0)</f>
        <v>0</v>
      </c>
      <c r="BI412" s="198">
        <f>IF(N412="nulová",J412,0)</f>
        <v>0</v>
      </c>
      <c r="BJ412" s="17" t="s">
        <v>85</v>
      </c>
      <c r="BK412" s="198">
        <f>ROUND(I412*H412,2)</f>
        <v>0</v>
      </c>
      <c r="BL412" s="17" t="s">
        <v>139</v>
      </c>
      <c r="BM412" s="197" t="s">
        <v>500</v>
      </c>
    </row>
    <row r="413" spans="1:65" s="2" customFormat="1" x14ac:dyDescent="0.2">
      <c r="A413" s="34"/>
      <c r="B413" s="35"/>
      <c r="C413" s="36"/>
      <c r="D413" s="199" t="s">
        <v>141</v>
      </c>
      <c r="E413" s="36"/>
      <c r="F413" s="200" t="s">
        <v>501</v>
      </c>
      <c r="G413" s="36"/>
      <c r="H413" s="36"/>
      <c r="I413" s="201"/>
      <c r="J413" s="36"/>
      <c r="K413" s="36"/>
      <c r="L413" s="39"/>
      <c r="M413" s="202"/>
      <c r="N413" s="203"/>
      <c r="O413" s="71"/>
      <c r="P413" s="71"/>
      <c r="Q413" s="71"/>
      <c r="R413" s="71"/>
      <c r="S413" s="71"/>
      <c r="T413" s="72"/>
      <c r="U413" s="34"/>
      <c r="V413" s="34"/>
      <c r="W413" s="34"/>
      <c r="X413" s="34"/>
      <c r="Y413" s="34"/>
      <c r="Z413" s="34"/>
      <c r="AA413" s="34"/>
      <c r="AB413" s="34"/>
      <c r="AC413" s="34"/>
      <c r="AD413" s="34"/>
      <c r="AE413" s="34"/>
      <c r="AT413" s="17" t="s">
        <v>141</v>
      </c>
      <c r="AU413" s="17" t="s">
        <v>89</v>
      </c>
    </row>
    <row r="414" spans="1:65" s="2" customFormat="1" ht="105.6" x14ac:dyDescent="0.2">
      <c r="A414" s="34"/>
      <c r="B414" s="35"/>
      <c r="C414" s="36"/>
      <c r="D414" s="204" t="s">
        <v>143</v>
      </c>
      <c r="E414" s="36"/>
      <c r="F414" s="205" t="s">
        <v>494</v>
      </c>
      <c r="G414" s="36"/>
      <c r="H414" s="36"/>
      <c r="I414" s="201"/>
      <c r="J414" s="36"/>
      <c r="K414" s="36"/>
      <c r="L414" s="39"/>
      <c r="M414" s="202"/>
      <c r="N414" s="203"/>
      <c r="O414" s="71"/>
      <c r="P414" s="71"/>
      <c r="Q414" s="71"/>
      <c r="R414" s="71"/>
      <c r="S414" s="71"/>
      <c r="T414" s="72"/>
      <c r="U414" s="34"/>
      <c r="V414" s="34"/>
      <c r="W414" s="34"/>
      <c r="X414" s="34"/>
      <c r="Y414" s="34"/>
      <c r="Z414" s="34"/>
      <c r="AA414" s="34"/>
      <c r="AB414" s="34"/>
      <c r="AC414" s="34"/>
      <c r="AD414" s="34"/>
      <c r="AE414" s="34"/>
      <c r="AT414" s="17" t="s">
        <v>143</v>
      </c>
      <c r="AU414" s="17" t="s">
        <v>89</v>
      </c>
    </row>
    <row r="415" spans="1:65" s="15" customFormat="1" x14ac:dyDescent="0.2">
      <c r="B415" s="228"/>
      <c r="C415" s="229"/>
      <c r="D415" s="204" t="s">
        <v>145</v>
      </c>
      <c r="E415" s="230" t="s">
        <v>1</v>
      </c>
      <c r="F415" s="231" t="s">
        <v>486</v>
      </c>
      <c r="G415" s="229"/>
      <c r="H415" s="230" t="s">
        <v>1</v>
      </c>
      <c r="I415" s="232"/>
      <c r="J415" s="229"/>
      <c r="K415" s="229"/>
      <c r="L415" s="233"/>
      <c r="M415" s="234"/>
      <c r="N415" s="235"/>
      <c r="O415" s="235"/>
      <c r="P415" s="235"/>
      <c r="Q415" s="235"/>
      <c r="R415" s="235"/>
      <c r="S415" s="235"/>
      <c r="T415" s="236"/>
      <c r="AT415" s="237" t="s">
        <v>145</v>
      </c>
      <c r="AU415" s="237" t="s">
        <v>89</v>
      </c>
      <c r="AV415" s="15" t="s">
        <v>85</v>
      </c>
      <c r="AW415" s="15" t="s">
        <v>34</v>
      </c>
      <c r="AX415" s="15" t="s">
        <v>80</v>
      </c>
      <c r="AY415" s="237" t="s">
        <v>132</v>
      </c>
    </row>
    <row r="416" spans="1:65" s="13" customFormat="1" x14ac:dyDescent="0.2">
      <c r="B416" s="206"/>
      <c r="C416" s="207"/>
      <c r="D416" s="204" t="s">
        <v>145</v>
      </c>
      <c r="E416" s="208" t="s">
        <v>1</v>
      </c>
      <c r="F416" s="209" t="s">
        <v>487</v>
      </c>
      <c r="G416" s="207"/>
      <c r="H416" s="210">
        <v>121.5</v>
      </c>
      <c r="I416" s="211"/>
      <c r="J416" s="207"/>
      <c r="K416" s="207"/>
      <c r="L416" s="212"/>
      <c r="M416" s="213"/>
      <c r="N416" s="214"/>
      <c r="O416" s="214"/>
      <c r="P416" s="214"/>
      <c r="Q416" s="214"/>
      <c r="R416" s="214"/>
      <c r="S416" s="214"/>
      <c r="T416" s="215"/>
      <c r="AT416" s="216" t="s">
        <v>145</v>
      </c>
      <c r="AU416" s="216" t="s">
        <v>89</v>
      </c>
      <c r="AV416" s="13" t="s">
        <v>89</v>
      </c>
      <c r="AW416" s="13" t="s">
        <v>34</v>
      </c>
      <c r="AX416" s="13" t="s">
        <v>80</v>
      </c>
      <c r="AY416" s="216" t="s">
        <v>132</v>
      </c>
    </row>
    <row r="417" spans="1:65" s="15" customFormat="1" x14ac:dyDescent="0.2">
      <c r="B417" s="228"/>
      <c r="C417" s="229"/>
      <c r="D417" s="204" t="s">
        <v>145</v>
      </c>
      <c r="E417" s="230" t="s">
        <v>1</v>
      </c>
      <c r="F417" s="231" t="s">
        <v>275</v>
      </c>
      <c r="G417" s="229"/>
      <c r="H417" s="230" t="s">
        <v>1</v>
      </c>
      <c r="I417" s="232"/>
      <c r="J417" s="229"/>
      <c r="K417" s="229"/>
      <c r="L417" s="233"/>
      <c r="M417" s="234"/>
      <c r="N417" s="235"/>
      <c r="O417" s="235"/>
      <c r="P417" s="235"/>
      <c r="Q417" s="235"/>
      <c r="R417" s="235"/>
      <c r="S417" s="235"/>
      <c r="T417" s="236"/>
      <c r="AT417" s="237" t="s">
        <v>145</v>
      </c>
      <c r="AU417" s="237" t="s">
        <v>89</v>
      </c>
      <c r="AV417" s="15" t="s">
        <v>85</v>
      </c>
      <c r="AW417" s="15" t="s">
        <v>34</v>
      </c>
      <c r="AX417" s="15" t="s">
        <v>80</v>
      </c>
      <c r="AY417" s="237" t="s">
        <v>132</v>
      </c>
    </row>
    <row r="418" spans="1:65" s="13" customFormat="1" x14ac:dyDescent="0.2">
      <c r="B418" s="206"/>
      <c r="C418" s="207"/>
      <c r="D418" s="204" t="s">
        <v>145</v>
      </c>
      <c r="E418" s="208" t="s">
        <v>1</v>
      </c>
      <c r="F418" s="209" t="s">
        <v>488</v>
      </c>
      <c r="G418" s="207"/>
      <c r="H418" s="210">
        <v>157.5</v>
      </c>
      <c r="I418" s="211"/>
      <c r="J418" s="207"/>
      <c r="K418" s="207"/>
      <c r="L418" s="212"/>
      <c r="M418" s="213"/>
      <c r="N418" s="214"/>
      <c r="O418" s="214"/>
      <c r="P418" s="214"/>
      <c r="Q418" s="214"/>
      <c r="R418" s="214"/>
      <c r="S418" s="214"/>
      <c r="T418" s="215"/>
      <c r="AT418" s="216" t="s">
        <v>145</v>
      </c>
      <c r="AU418" s="216" t="s">
        <v>89</v>
      </c>
      <c r="AV418" s="13" t="s">
        <v>89</v>
      </c>
      <c r="AW418" s="13" t="s">
        <v>34</v>
      </c>
      <c r="AX418" s="13" t="s">
        <v>80</v>
      </c>
      <c r="AY418" s="216" t="s">
        <v>132</v>
      </c>
    </row>
    <row r="419" spans="1:65" s="14" customFormat="1" x14ac:dyDescent="0.2">
      <c r="B419" s="217"/>
      <c r="C419" s="218"/>
      <c r="D419" s="204" t="s">
        <v>145</v>
      </c>
      <c r="E419" s="219" t="s">
        <v>1</v>
      </c>
      <c r="F419" s="220" t="s">
        <v>147</v>
      </c>
      <c r="G419" s="218"/>
      <c r="H419" s="221">
        <v>279</v>
      </c>
      <c r="I419" s="222"/>
      <c r="J419" s="218"/>
      <c r="K419" s="218"/>
      <c r="L419" s="223"/>
      <c r="M419" s="224"/>
      <c r="N419" s="225"/>
      <c r="O419" s="225"/>
      <c r="P419" s="225"/>
      <c r="Q419" s="225"/>
      <c r="R419" s="225"/>
      <c r="S419" s="225"/>
      <c r="T419" s="226"/>
      <c r="AT419" s="227" t="s">
        <v>145</v>
      </c>
      <c r="AU419" s="227" t="s">
        <v>89</v>
      </c>
      <c r="AV419" s="14" t="s">
        <v>139</v>
      </c>
      <c r="AW419" s="14" t="s">
        <v>34</v>
      </c>
      <c r="AX419" s="14" t="s">
        <v>85</v>
      </c>
      <c r="AY419" s="227" t="s">
        <v>132</v>
      </c>
    </row>
    <row r="420" spans="1:65" s="2" customFormat="1" ht="24.15" customHeight="1" x14ac:dyDescent="0.2">
      <c r="A420" s="34"/>
      <c r="B420" s="35"/>
      <c r="C420" s="186" t="s">
        <v>502</v>
      </c>
      <c r="D420" s="186" t="s">
        <v>134</v>
      </c>
      <c r="E420" s="187" t="s">
        <v>503</v>
      </c>
      <c r="F420" s="188" t="s">
        <v>504</v>
      </c>
      <c r="G420" s="189" t="s">
        <v>137</v>
      </c>
      <c r="H420" s="190">
        <v>55.91</v>
      </c>
      <c r="I420" s="191"/>
      <c r="J420" s="192">
        <f>ROUND(I420*H420,2)</f>
        <v>0</v>
      </c>
      <c r="K420" s="188" t="s">
        <v>138</v>
      </c>
      <c r="L420" s="39"/>
      <c r="M420" s="193" t="s">
        <v>1</v>
      </c>
      <c r="N420" s="194" t="s">
        <v>45</v>
      </c>
      <c r="O420" s="71"/>
      <c r="P420" s="195">
        <f>O420*H420</f>
        <v>0</v>
      </c>
      <c r="Q420" s="195">
        <v>0.74326999999999999</v>
      </c>
      <c r="R420" s="195">
        <f>Q420*H420</f>
        <v>41.556225699999999</v>
      </c>
      <c r="S420" s="195">
        <v>0</v>
      </c>
      <c r="T420" s="196">
        <f>S420*H420</f>
        <v>0</v>
      </c>
      <c r="U420" s="34"/>
      <c r="V420" s="34"/>
      <c r="W420" s="34"/>
      <c r="X420" s="34"/>
      <c r="Y420" s="34"/>
      <c r="Z420" s="34"/>
      <c r="AA420" s="34"/>
      <c r="AB420" s="34"/>
      <c r="AC420" s="34"/>
      <c r="AD420" s="34"/>
      <c r="AE420" s="34"/>
      <c r="AR420" s="197" t="s">
        <v>139</v>
      </c>
      <c r="AT420" s="197" t="s">
        <v>134</v>
      </c>
      <c r="AU420" s="197" t="s">
        <v>89</v>
      </c>
      <c r="AY420" s="17" t="s">
        <v>132</v>
      </c>
      <c r="BE420" s="198">
        <f>IF(N420="základní",J420,0)</f>
        <v>0</v>
      </c>
      <c r="BF420" s="198">
        <f>IF(N420="snížená",J420,0)</f>
        <v>0</v>
      </c>
      <c r="BG420" s="198">
        <f>IF(N420="zákl. přenesená",J420,0)</f>
        <v>0</v>
      </c>
      <c r="BH420" s="198">
        <f>IF(N420="sníž. přenesená",J420,0)</f>
        <v>0</v>
      </c>
      <c r="BI420" s="198">
        <f>IF(N420="nulová",J420,0)</f>
        <v>0</v>
      </c>
      <c r="BJ420" s="17" t="s">
        <v>85</v>
      </c>
      <c r="BK420" s="198">
        <f>ROUND(I420*H420,2)</f>
        <v>0</v>
      </c>
      <c r="BL420" s="17" t="s">
        <v>139</v>
      </c>
      <c r="BM420" s="197" t="s">
        <v>505</v>
      </c>
    </row>
    <row r="421" spans="1:65" s="2" customFormat="1" x14ac:dyDescent="0.2">
      <c r="A421" s="34"/>
      <c r="B421" s="35"/>
      <c r="C421" s="36"/>
      <c r="D421" s="199" t="s">
        <v>141</v>
      </c>
      <c r="E421" s="36"/>
      <c r="F421" s="200" t="s">
        <v>506</v>
      </c>
      <c r="G421" s="36"/>
      <c r="H421" s="36"/>
      <c r="I421" s="201"/>
      <c r="J421" s="36"/>
      <c r="K421" s="36"/>
      <c r="L421" s="39"/>
      <c r="M421" s="202"/>
      <c r="N421" s="203"/>
      <c r="O421" s="71"/>
      <c r="P421" s="71"/>
      <c r="Q421" s="71"/>
      <c r="R421" s="71"/>
      <c r="S421" s="71"/>
      <c r="T421" s="72"/>
      <c r="U421" s="34"/>
      <c r="V421" s="34"/>
      <c r="W421" s="34"/>
      <c r="X421" s="34"/>
      <c r="Y421" s="34"/>
      <c r="Z421" s="34"/>
      <c r="AA421" s="34"/>
      <c r="AB421" s="34"/>
      <c r="AC421" s="34"/>
      <c r="AD421" s="34"/>
      <c r="AE421" s="34"/>
      <c r="AT421" s="17" t="s">
        <v>141</v>
      </c>
      <c r="AU421" s="17" t="s">
        <v>89</v>
      </c>
    </row>
    <row r="422" spans="1:65" s="2" customFormat="1" ht="86.4" x14ac:dyDescent="0.2">
      <c r="A422" s="34"/>
      <c r="B422" s="35"/>
      <c r="C422" s="36"/>
      <c r="D422" s="204" t="s">
        <v>143</v>
      </c>
      <c r="E422" s="36"/>
      <c r="F422" s="205" t="s">
        <v>507</v>
      </c>
      <c r="G422" s="36"/>
      <c r="H422" s="36"/>
      <c r="I422" s="201"/>
      <c r="J422" s="36"/>
      <c r="K422" s="36"/>
      <c r="L422" s="39"/>
      <c r="M422" s="202"/>
      <c r="N422" s="203"/>
      <c r="O422" s="71"/>
      <c r="P422" s="71"/>
      <c r="Q422" s="71"/>
      <c r="R422" s="71"/>
      <c r="S422" s="71"/>
      <c r="T422" s="72"/>
      <c r="U422" s="34"/>
      <c r="V422" s="34"/>
      <c r="W422" s="34"/>
      <c r="X422" s="34"/>
      <c r="Y422" s="34"/>
      <c r="Z422" s="34"/>
      <c r="AA422" s="34"/>
      <c r="AB422" s="34"/>
      <c r="AC422" s="34"/>
      <c r="AD422" s="34"/>
      <c r="AE422" s="34"/>
      <c r="AT422" s="17" t="s">
        <v>143</v>
      </c>
      <c r="AU422" s="17" t="s">
        <v>89</v>
      </c>
    </row>
    <row r="423" spans="1:65" s="15" customFormat="1" x14ac:dyDescent="0.2">
      <c r="B423" s="228"/>
      <c r="C423" s="229"/>
      <c r="D423" s="204" t="s">
        <v>145</v>
      </c>
      <c r="E423" s="230" t="s">
        <v>1</v>
      </c>
      <c r="F423" s="231" t="s">
        <v>476</v>
      </c>
      <c r="G423" s="229"/>
      <c r="H423" s="230" t="s">
        <v>1</v>
      </c>
      <c r="I423" s="232"/>
      <c r="J423" s="229"/>
      <c r="K423" s="229"/>
      <c r="L423" s="233"/>
      <c r="M423" s="234"/>
      <c r="N423" s="235"/>
      <c r="O423" s="235"/>
      <c r="P423" s="235"/>
      <c r="Q423" s="235"/>
      <c r="R423" s="235"/>
      <c r="S423" s="235"/>
      <c r="T423" s="236"/>
      <c r="AT423" s="237" t="s">
        <v>145</v>
      </c>
      <c r="AU423" s="237" t="s">
        <v>89</v>
      </c>
      <c r="AV423" s="15" t="s">
        <v>85</v>
      </c>
      <c r="AW423" s="15" t="s">
        <v>34</v>
      </c>
      <c r="AX423" s="15" t="s">
        <v>80</v>
      </c>
      <c r="AY423" s="237" t="s">
        <v>132</v>
      </c>
    </row>
    <row r="424" spans="1:65" s="13" customFormat="1" x14ac:dyDescent="0.2">
      <c r="B424" s="206"/>
      <c r="C424" s="207"/>
      <c r="D424" s="204" t="s">
        <v>145</v>
      </c>
      <c r="E424" s="208" t="s">
        <v>1</v>
      </c>
      <c r="F424" s="209" t="s">
        <v>477</v>
      </c>
      <c r="G424" s="207"/>
      <c r="H424" s="210">
        <v>3.41</v>
      </c>
      <c r="I424" s="211"/>
      <c r="J424" s="207"/>
      <c r="K424" s="207"/>
      <c r="L424" s="212"/>
      <c r="M424" s="213"/>
      <c r="N424" s="214"/>
      <c r="O424" s="214"/>
      <c r="P424" s="214"/>
      <c r="Q424" s="214"/>
      <c r="R424" s="214"/>
      <c r="S424" s="214"/>
      <c r="T424" s="215"/>
      <c r="AT424" s="216" t="s">
        <v>145</v>
      </c>
      <c r="AU424" s="216" t="s">
        <v>89</v>
      </c>
      <c r="AV424" s="13" t="s">
        <v>89</v>
      </c>
      <c r="AW424" s="13" t="s">
        <v>34</v>
      </c>
      <c r="AX424" s="13" t="s">
        <v>80</v>
      </c>
      <c r="AY424" s="216" t="s">
        <v>132</v>
      </c>
    </row>
    <row r="425" spans="1:65" s="15" customFormat="1" x14ac:dyDescent="0.2">
      <c r="B425" s="228"/>
      <c r="C425" s="229"/>
      <c r="D425" s="204" t="s">
        <v>145</v>
      </c>
      <c r="E425" s="230" t="s">
        <v>1</v>
      </c>
      <c r="F425" s="231" t="s">
        <v>326</v>
      </c>
      <c r="G425" s="229"/>
      <c r="H425" s="230" t="s">
        <v>1</v>
      </c>
      <c r="I425" s="232"/>
      <c r="J425" s="229"/>
      <c r="K425" s="229"/>
      <c r="L425" s="233"/>
      <c r="M425" s="234"/>
      <c r="N425" s="235"/>
      <c r="O425" s="235"/>
      <c r="P425" s="235"/>
      <c r="Q425" s="235"/>
      <c r="R425" s="235"/>
      <c r="S425" s="235"/>
      <c r="T425" s="236"/>
      <c r="AT425" s="237" t="s">
        <v>145</v>
      </c>
      <c r="AU425" s="237" t="s">
        <v>89</v>
      </c>
      <c r="AV425" s="15" t="s">
        <v>85</v>
      </c>
      <c r="AW425" s="15" t="s">
        <v>34</v>
      </c>
      <c r="AX425" s="15" t="s">
        <v>80</v>
      </c>
      <c r="AY425" s="237" t="s">
        <v>132</v>
      </c>
    </row>
    <row r="426" spans="1:65" s="13" customFormat="1" x14ac:dyDescent="0.2">
      <c r="B426" s="206"/>
      <c r="C426" s="207"/>
      <c r="D426" s="204" t="s">
        <v>145</v>
      </c>
      <c r="E426" s="208" t="s">
        <v>1</v>
      </c>
      <c r="F426" s="209" t="s">
        <v>478</v>
      </c>
      <c r="G426" s="207"/>
      <c r="H426" s="210">
        <v>50.7</v>
      </c>
      <c r="I426" s="211"/>
      <c r="J426" s="207"/>
      <c r="K426" s="207"/>
      <c r="L426" s="212"/>
      <c r="M426" s="213"/>
      <c r="N426" s="214"/>
      <c r="O426" s="214"/>
      <c r="P426" s="214"/>
      <c r="Q426" s="214"/>
      <c r="R426" s="214"/>
      <c r="S426" s="214"/>
      <c r="T426" s="215"/>
      <c r="AT426" s="216" t="s">
        <v>145</v>
      </c>
      <c r="AU426" s="216" t="s">
        <v>89</v>
      </c>
      <c r="AV426" s="13" t="s">
        <v>89</v>
      </c>
      <c r="AW426" s="13" t="s">
        <v>34</v>
      </c>
      <c r="AX426" s="13" t="s">
        <v>80</v>
      </c>
      <c r="AY426" s="216" t="s">
        <v>132</v>
      </c>
    </row>
    <row r="427" spans="1:65" s="15" customFormat="1" x14ac:dyDescent="0.2">
      <c r="B427" s="228"/>
      <c r="C427" s="229"/>
      <c r="D427" s="204" t="s">
        <v>145</v>
      </c>
      <c r="E427" s="230" t="s">
        <v>1</v>
      </c>
      <c r="F427" s="231" t="s">
        <v>328</v>
      </c>
      <c r="G427" s="229"/>
      <c r="H427" s="230" t="s">
        <v>1</v>
      </c>
      <c r="I427" s="232"/>
      <c r="J427" s="229"/>
      <c r="K427" s="229"/>
      <c r="L427" s="233"/>
      <c r="M427" s="234"/>
      <c r="N427" s="235"/>
      <c r="O427" s="235"/>
      <c r="P427" s="235"/>
      <c r="Q427" s="235"/>
      <c r="R427" s="235"/>
      <c r="S427" s="235"/>
      <c r="T427" s="236"/>
      <c r="AT427" s="237" t="s">
        <v>145</v>
      </c>
      <c r="AU427" s="237" t="s">
        <v>89</v>
      </c>
      <c r="AV427" s="15" t="s">
        <v>85</v>
      </c>
      <c r="AW427" s="15" t="s">
        <v>34</v>
      </c>
      <c r="AX427" s="15" t="s">
        <v>80</v>
      </c>
      <c r="AY427" s="237" t="s">
        <v>132</v>
      </c>
    </row>
    <row r="428" spans="1:65" s="13" customFormat="1" x14ac:dyDescent="0.2">
      <c r="B428" s="206"/>
      <c r="C428" s="207"/>
      <c r="D428" s="204" t="s">
        <v>145</v>
      </c>
      <c r="E428" s="208" t="s">
        <v>1</v>
      </c>
      <c r="F428" s="209" t="s">
        <v>479</v>
      </c>
      <c r="G428" s="207"/>
      <c r="H428" s="210">
        <v>1.8</v>
      </c>
      <c r="I428" s="211"/>
      <c r="J428" s="207"/>
      <c r="K428" s="207"/>
      <c r="L428" s="212"/>
      <c r="M428" s="213"/>
      <c r="N428" s="214"/>
      <c r="O428" s="214"/>
      <c r="P428" s="214"/>
      <c r="Q428" s="214"/>
      <c r="R428" s="214"/>
      <c r="S428" s="214"/>
      <c r="T428" s="215"/>
      <c r="AT428" s="216" t="s">
        <v>145</v>
      </c>
      <c r="AU428" s="216" t="s">
        <v>89</v>
      </c>
      <c r="AV428" s="13" t="s">
        <v>89</v>
      </c>
      <c r="AW428" s="13" t="s">
        <v>34</v>
      </c>
      <c r="AX428" s="13" t="s">
        <v>80</v>
      </c>
      <c r="AY428" s="216" t="s">
        <v>132</v>
      </c>
    </row>
    <row r="429" spans="1:65" s="14" customFormat="1" x14ac:dyDescent="0.2">
      <c r="B429" s="217"/>
      <c r="C429" s="218"/>
      <c r="D429" s="204" t="s">
        <v>145</v>
      </c>
      <c r="E429" s="219" t="s">
        <v>1</v>
      </c>
      <c r="F429" s="220" t="s">
        <v>147</v>
      </c>
      <c r="G429" s="218"/>
      <c r="H429" s="221">
        <v>55.91</v>
      </c>
      <c r="I429" s="222"/>
      <c r="J429" s="218"/>
      <c r="K429" s="218"/>
      <c r="L429" s="223"/>
      <c r="M429" s="224"/>
      <c r="N429" s="225"/>
      <c r="O429" s="225"/>
      <c r="P429" s="225"/>
      <c r="Q429" s="225"/>
      <c r="R429" s="225"/>
      <c r="S429" s="225"/>
      <c r="T429" s="226"/>
      <c r="AT429" s="227" t="s">
        <v>145</v>
      </c>
      <c r="AU429" s="227" t="s">
        <v>89</v>
      </c>
      <c r="AV429" s="14" t="s">
        <v>139</v>
      </c>
      <c r="AW429" s="14" t="s">
        <v>34</v>
      </c>
      <c r="AX429" s="14" t="s">
        <v>85</v>
      </c>
      <c r="AY429" s="227" t="s">
        <v>132</v>
      </c>
    </row>
    <row r="430" spans="1:65" s="12" customFormat="1" ht="22.95" customHeight="1" x14ac:dyDescent="0.25">
      <c r="B430" s="170"/>
      <c r="C430" s="171"/>
      <c r="D430" s="172" t="s">
        <v>79</v>
      </c>
      <c r="E430" s="184" t="s">
        <v>212</v>
      </c>
      <c r="F430" s="184" t="s">
        <v>508</v>
      </c>
      <c r="G430" s="171"/>
      <c r="H430" s="171"/>
      <c r="I430" s="174"/>
      <c r="J430" s="185">
        <f>BK430</f>
        <v>0</v>
      </c>
      <c r="K430" s="171"/>
      <c r="L430" s="176"/>
      <c r="M430" s="177"/>
      <c r="N430" s="178"/>
      <c r="O430" s="178"/>
      <c r="P430" s="179">
        <f>SUM(P431:P515)</f>
        <v>0</v>
      </c>
      <c r="Q430" s="178"/>
      <c r="R430" s="179">
        <f>SUM(R431:R515)</f>
        <v>54.457228520000001</v>
      </c>
      <c r="S430" s="178"/>
      <c r="T430" s="180">
        <f>SUM(T431:T515)</f>
        <v>88.410899999999998</v>
      </c>
      <c r="AR430" s="181" t="s">
        <v>85</v>
      </c>
      <c r="AT430" s="182" t="s">
        <v>79</v>
      </c>
      <c r="AU430" s="182" t="s">
        <v>85</v>
      </c>
      <c r="AY430" s="181" t="s">
        <v>132</v>
      </c>
      <c r="BK430" s="183">
        <f>SUM(BK431:BK515)</f>
        <v>0</v>
      </c>
    </row>
    <row r="431" spans="1:65" s="2" customFormat="1" ht="16.5" customHeight="1" x14ac:dyDescent="0.2">
      <c r="A431" s="34"/>
      <c r="B431" s="35"/>
      <c r="C431" s="186" t="s">
        <v>509</v>
      </c>
      <c r="D431" s="186" t="s">
        <v>134</v>
      </c>
      <c r="E431" s="187" t="s">
        <v>510</v>
      </c>
      <c r="F431" s="188" t="s">
        <v>511</v>
      </c>
      <c r="G431" s="189" t="s">
        <v>137</v>
      </c>
      <c r="H431" s="190">
        <v>1.716</v>
      </c>
      <c r="I431" s="191"/>
      <c r="J431" s="192">
        <f>ROUND(I431*H431,2)</f>
        <v>0</v>
      </c>
      <c r="K431" s="188" t="s">
        <v>512</v>
      </c>
      <c r="L431" s="39"/>
      <c r="M431" s="193" t="s">
        <v>1</v>
      </c>
      <c r="N431" s="194" t="s">
        <v>45</v>
      </c>
      <c r="O431" s="71"/>
      <c r="P431" s="195">
        <f>O431*H431</f>
        <v>0</v>
      </c>
      <c r="Q431" s="195">
        <v>4.6219999999999997E-2</v>
      </c>
      <c r="R431" s="195">
        <f>Q431*H431</f>
        <v>7.9313519999999998E-2</v>
      </c>
      <c r="S431" s="195">
        <v>0</v>
      </c>
      <c r="T431" s="196">
        <f>S431*H431</f>
        <v>0</v>
      </c>
      <c r="U431" s="34"/>
      <c r="V431" s="34"/>
      <c r="W431" s="34"/>
      <c r="X431" s="34"/>
      <c r="Y431" s="34"/>
      <c r="Z431" s="34"/>
      <c r="AA431" s="34"/>
      <c r="AB431" s="34"/>
      <c r="AC431" s="34"/>
      <c r="AD431" s="34"/>
      <c r="AE431" s="34"/>
      <c r="AR431" s="197" t="s">
        <v>139</v>
      </c>
      <c r="AT431" s="197" t="s">
        <v>134</v>
      </c>
      <c r="AU431" s="197" t="s">
        <v>89</v>
      </c>
      <c r="AY431" s="17" t="s">
        <v>132</v>
      </c>
      <c r="BE431" s="198">
        <f>IF(N431="základní",J431,0)</f>
        <v>0</v>
      </c>
      <c r="BF431" s="198">
        <f>IF(N431="snížená",J431,0)</f>
        <v>0</v>
      </c>
      <c r="BG431" s="198">
        <f>IF(N431="zákl. přenesená",J431,0)</f>
        <v>0</v>
      </c>
      <c r="BH431" s="198">
        <f>IF(N431="sníž. přenesená",J431,0)</f>
        <v>0</v>
      </c>
      <c r="BI431" s="198">
        <f>IF(N431="nulová",J431,0)</f>
        <v>0</v>
      </c>
      <c r="BJ431" s="17" t="s">
        <v>85</v>
      </c>
      <c r="BK431" s="198">
        <f>ROUND(I431*H431,2)</f>
        <v>0</v>
      </c>
      <c r="BL431" s="17" t="s">
        <v>139</v>
      </c>
      <c r="BM431" s="197" t="s">
        <v>513</v>
      </c>
    </row>
    <row r="432" spans="1:65" s="2" customFormat="1" ht="76.8" x14ac:dyDescent="0.2">
      <c r="A432" s="34"/>
      <c r="B432" s="35"/>
      <c r="C432" s="36"/>
      <c r="D432" s="204" t="s">
        <v>143</v>
      </c>
      <c r="E432" s="36"/>
      <c r="F432" s="205" t="s">
        <v>514</v>
      </c>
      <c r="G432" s="36"/>
      <c r="H432" s="36"/>
      <c r="I432" s="201"/>
      <c r="J432" s="36"/>
      <c r="K432" s="36"/>
      <c r="L432" s="39"/>
      <c r="M432" s="202"/>
      <c r="N432" s="203"/>
      <c r="O432" s="71"/>
      <c r="P432" s="71"/>
      <c r="Q432" s="71"/>
      <c r="R432" s="71"/>
      <c r="S432" s="71"/>
      <c r="T432" s="72"/>
      <c r="U432" s="34"/>
      <c r="V432" s="34"/>
      <c r="W432" s="34"/>
      <c r="X432" s="34"/>
      <c r="Y432" s="34"/>
      <c r="Z432" s="34"/>
      <c r="AA432" s="34"/>
      <c r="AB432" s="34"/>
      <c r="AC432" s="34"/>
      <c r="AD432" s="34"/>
      <c r="AE432" s="34"/>
      <c r="AT432" s="17" t="s">
        <v>143</v>
      </c>
      <c r="AU432" s="17" t="s">
        <v>89</v>
      </c>
    </row>
    <row r="433" spans="1:65" s="2" customFormat="1" ht="19.2" x14ac:dyDescent="0.2">
      <c r="A433" s="34"/>
      <c r="B433" s="35"/>
      <c r="C433" s="36"/>
      <c r="D433" s="204" t="s">
        <v>237</v>
      </c>
      <c r="E433" s="36"/>
      <c r="F433" s="205" t="s">
        <v>515</v>
      </c>
      <c r="G433" s="36"/>
      <c r="H433" s="36"/>
      <c r="I433" s="201"/>
      <c r="J433" s="36"/>
      <c r="K433" s="36"/>
      <c r="L433" s="39"/>
      <c r="M433" s="202"/>
      <c r="N433" s="203"/>
      <c r="O433" s="71"/>
      <c r="P433" s="71"/>
      <c r="Q433" s="71"/>
      <c r="R433" s="71"/>
      <c r="S433" s="71"/>
      <c r="T433" s="72"/>
      <c r="U433" s="34"/>
      <c r="V433" s="34"/>
      <c r="W433" s="34"/>
      <c r="X433" s="34"/>
      <c r="Y433" s="34"/>
      <c r="Z433" s="34"/>
      <c r="AA433" s="34"/>
      <c r="AB433" s="34"/>
      <c r="AC433" s="34"/>
      <c r="AD433" s="34"/>
      <c r="AE433" s="34"/>
      <c r="AT433" s="17" t="s">
        <v>237</v>
      </c>
      <c r="AU433" s="17" t="s">
        <v>89</v>
      </c>
    </row>
    <row r="434" spans="1:65" s="13" customFormat="1" x14ac:dyDescent="0.2">
      <c r="B434" s="206"/>
      <c r="C434" s="207"/>
      <c r="D434" s="204" t="s">
        <v>145</v>
      </c>
      <c r="E434" s="208" t="s">
        <v>1</v>
      </c>
      <c r="F434" s="209" t="s">
        <v>516</v>
      </c>
      <c r="G434" s="207"/>
      <c r="H434" s="210">
        <v>1.716</v>
      </c>
      <c r="I434" s="211"/>
      <c r="J434" s="207"/>
      <c r="K434" s="207"/>
      <c r="L434" s="212"/>
      <c r="M434" s="213"/>
      <c r="N434" s="214"/>
      <c r="O434" s="214"/>
      <c r="P434" s="214"/>
      <c r="Q434" s="214"/>
      <c r="R434" s="214"/>
      <c r="S434" s="214"/>
      <c r="T434" s="215"/>
      <c r="AT434" s="216" t="s">
        <v>145</v>
      </c>
      <c r="AU434" s="216" t="s">
        <v>89</v>
      </c>
      <c r="AV434" s="13" t="s">
        <v>89</v>
      </c>
      <c r="AW434" s="13" t="s">
        <v>34</v>
      </c>
      <c r="AX434" s="13" t="s">
        <v>80</v>
      </c>
      <c r="AY434" s="216" t="s">
        <v>132</v>
      </c>
    </row>
    <row r="435" spans="1:65" s="14" customFormat="1" x14ac:dyDescent="0.2">
      <c r="B435" s="217"/>
      <c r="C435" s="218"/>
      <c r="D435" s="204" t="s">
        <v>145</v>
      </c>
      <c r="E435" s="219" t="s">
        <v>1</v>
      </c>
      <c r="F435" s="220" t="s">
        <v>147</v>
      </c>
      <c r="G435" s="218"/>
      <c r="H435" s="221">
        <v>1.716</v>
      </c>
      <c r="I435" s="222"/>
      <c r="J435" s="218"/>
      <c r="K435" s="218"/>
      <c r="L435" s="223"/>
      <c r="M435" s="224"/>
      <c r="N435" s="225"/>
      <c r="O435" s="225"/>
      <c r="P435" s="225"/>
      <c r="Q435" s="225"/>
      <c r="R435" s="225"/>
      <c r="S435" s="225"/>
      <c r="T435" s="226"/>
      <c r="AT435" s="227" t="s">
        <v>145</v>
      </c>
      <c r="AU435" s="227" t="s">
        <v>89</v>
      </c>
      <c r="AV435" s="14" t="s">
        <v>139</v>
      </c>
      <c r="AW435" s="14" t="s">
        <v>34</v>
      </c>
      <c r="AX435" s="14" t="s">
        <v>85</v>
      </c>
      <c r="AY435" s="227" t="s">
        <v>132</v>
      </c>
    </row>
    <row r="436" spans="1:65" s="2" customFormat="1" ht="24.15" customHeight="1" x14ac:dyDescent="0.2">
      <c r="A436" s="34"/>
      <c r="B436" s="35"/>
      <c r="C436" s="186" t="s">
        <v>517</v>
      </c>
      <c r="D436" s="186" t="s">
        <v>134</v>
      </c>
      <c r="E436" s="187" t="s">
        <v>518</v>
      </c>
      <c r="F436" s="188" t="s">
        <v>519</v>
      </c>
      <c r="G436" s="189" t="s">
        <v>520</v>
      </c>
      <c r="H436" s="190">
        <v>184</v>
      </c>
      <c r="I436" s="191"/>
      <c r="J436" s="192">
        <f>ROUND(I436*H436,2)</f>
        <v>0</v>
      </c>
      <c r="K436" s="188" t="s">
        <v>138</v>
      </c>
      <c r="L436" s="39"/>
      <c r="M436" s="193" t="s">
        <v>1</v>
      </c>
      <c r="N436" s="194" t="s">
        <v>45</v>
      </c>
      <c r="O436" s="71"/>
      <c r="P436" s="195">
        <f>O436*H436</f>
        <v>0</v>
      </c>
      <c r="Q436" s="195">
        <v>0.14760999999999999</v>
      </c>
      <c r="R436" s="195">
        <f>Q436*H436</f>
        <v>27.160239999999998</v>
      </c>
      <c r="S436" s="195">
        <v>0</v>
      </c>
      <c r="T436" s="196">
        <f>S436*H436</f>
        <v>0</v>
      </c>
      <c r="U436" s="34"/>
      <c r="V436" s="34"/>
      <c r="W436" s="34"/>
      <c r="X436" s="34"/>
      <c r="Y436" s="34"/>
      <c r="Z436" s="34"/>
      <c r="AA436" s="34"/>
      <c r="AB436" s="34"/>
      <c r="AC436" s="34"/>
      <c r="AD436" s="34"/>
      <c r="AE436" s="34"/>
      <c r="AR436" s="197" t="s">
        <v>139</v>
      </c>
      <c r="AT436" s="197" t="s">
        <v>134</v>
      </c>
      <c r="AU436" s="197" t="s">
        <v>89</v>
      </c>
      <c r="AY436" s="17" t="s">
        <v>132</v>
      </c>
      <c r="BE436" s="198">
        <f>IF(N436="základní",J436,0)</f>
        <v>0</v>
      </c>
      <c r="BF436" s="198">
        <f>IF(N436="snížená",J436,0)</f>
        <v>0</v>
      </c>
      <c r="BG436" s="198">
        <f>IF(N436="zákl. přenesená",J436,0)</f>
        <v>0</v>
      </c>
      <c r="BH436" s="198">
        <f>IF(N436="sníž. přenesená",J436,0)</f>
        <v>0</v>
      </c>
      <c r="BI436" s="198">
        <f>IF(N436="nulová",J436,0)</f>
        <v>0</v>
      </c>
      <c r="BJ436" s="17" t="s">
        <v>85</v>
      </c>
      <c r="BK436" s="198">
        <f>ROUND(I436*H436,2)</f>
        <v>0</v>
      </c>
      <c r="BL436" s="17" t="s">
        <v>139</v>
      </c>
      <c r="BM436" s="197" t="s">
        <v>521</v>
      </c>
    </row>
    <row r="437" spans="1:65" s="2" customFormat="1" x14ac:dyDescent="0.2">
      <c r="A437" s="34"/>
      <c r="B437" s="35"/>
      <c r="C437" s="36"/>
      <c r="D437" s="199" t="s">
        <v>141</v>
      </c>
      <c r="E437" s="36"/>
      <c r="F437" s="200" t="s">
        <v>522</v>
      </c>
      <c r="G437" s="36"/>
      <c r="H437" s="36"/>
      <c r="I437" s="201"/>
      <c r="J437" s="36"/>
      <c r="K437" s="36"/>
      <c r="L437" s="39"/>
      <c r="M437" s="202"/>
      <c r="N437" s="203"/>
      <c r="O437" s="71"/>
      <c r="P437" s="71"/>
      <c r="Q437" s="71"/>
      <c r="R437" s="71"/>
      <c r="S437" s="71"/>
      <c r="T437" s="72"/>
      <c r="U437" s="34"/>
      <c r="V437" s="34"/>
      <c r="W437" s="34"/>
      <c r="X437" s="34"/>
      <c r="Y437" s="34"/>
      <c r="Z437" s="34"/>
      <c r="AA437" s="34"/>
      <c r="AB437" s="34"/>
      <c r="AC437" s="34"/>
      <c r="AD437" s="34"/>
      <c r="AE437" s="34"/>
      <c r="AT437" s="17" t="s">
        <v>141</v>
      </c>
      <c r="AU437" s="17" t="s">
        <v>89</v>
      </c>
    </row>
    <row r="438" spans="1:65" s="2" customFormat="1" ht="115.2" x14ac:dyDescent="0.2">
      <c r="A438" s="34"/>
      <c r="B438" s="35"/>
      <c r="C438" s="36"/>
      <c r="D438" s="204" t="s">
        <v>143</v>
      </c>
      <c r="E438" s="36"/>
      <c r="F438" s="205" t="s">
        <v>523</v>
      </c>
      <c r="G438" s="36"/>
      <c r="H438" s="36"/>
      <c r="I438" s="201"/>
      <c r="J438" s="36"/>
      <c r="K438" s="36"/>
      <c r="L438" s="39"/>
      <c r="M438" s="202"/>
      <c r="N438" s="203"/>
      <c r="O438" s="71"/>
      <c r="P438" s="71"/>
      <c r="Q438" s="71"/>
      <c r="R438" s="71"/>
      <c r="S438" s="71"/>
      <c r="T438" s="72"/>
      <c r="U438" s="34"/>
      <c r="V438" s="34"/>
      <c r="W438" s="34"/>
      <c r="X438" s="34"/>
      <c r="Y438" s="34"/>
      <c r="Z438" s="34"/>
      <c r="AA438" s="34"/>
      <c r="AB438" s="34"/>
      <c r="AC438" s="34"/>
      <c r="AD438" s="34"/>
      <c r="AE438" s="34"/>
      <c r="AT438" s="17" t="s">
        <v>143</v>
      </c>
      <c r="AU438" s="17" t="s">
        <v>89</v>
      </c>
    </row>
    <row r="439" spans="1:65" s="2" customFormat="1" ht="24.15" customHeight="1" x14ac:dyDescent="0.2">
      <c r="A439" s="34"/>
      <c r="B439" s="35"/>
      <c r="C439" s="238" t="s">
        <v>524</v>
      </c>
      <c r="D439" s="238" t="s">
        <v>286</v>
      </c>
      <c r="E439" s="239" t="s">
        <v>525</v>
      </c>
      <c r="F439" s="240" t="s">
        <v>526</v>
      </c>
      <c r="G439" s="241" t="s">
        <v>520</v>
      </c>
      <c r="H439" s="242">
        <v>184</v>
      </c>
      <c r="I439" s="243"/>
      <c r="J439" s="244">
        <f>ROUND(I439*H439,2)</f>
        <v>0</v>
      </c>
      <c r="K439" s="240" t="s">
        <v>138</v>
      </c>
      <c r="L439" s="245"/>
      <c r="M439" s="246" t="s">
        <v>1</v>
      </c>
      <c r="N439" s="247" t="s">
        <v>45</v>
      </c>
      <c r="O439" s="71"/>
      <c r="P439" s="195">
        <f>O439*H439</f>
        <v>0</v>
      </c>
      <c r="Q439" s="195">
        <v>0.14606</v>
      </c>
      <c r="R439" s="195">
        <f>Q439*H439</f>
        <v>26.875039999999998</v>
      </c>
      <c r="S439" s="195">
        <v>0</v>
      </c>
      <c r="T439" s="196">
        <f>S439*H439</f>
        <v>0</v>
      </c>
      <c r="U439" s="34"/>
      <c r="V439" s="34"/>
      <c r="W439" s="34"/>
      <c r="X439" s="34"/>
      <c r="Y439" s="34"/>
      <c r="Z439" s="34"/>
      <c r="AA439" s="34"/>
      <c r="AB439" s="34"/>
      <c r="AC439" s="34"/>
      <c r="AD439" s="34"/>
      <c r="AE439" s="34"/>
      <c r="AR439" s="197" t="s">
        <v>201</v>
      </c>
      <c r="AT439" s="197" t="s">
        <v>286</v>
      </c>
      <c r="AU439" s="197" t="s">
        <v>89</v>
      </c>
      <c r="AY439" s="17" t="s">
        <v>132</v>
      </c>
      <c r="BE439" s="198">
        <f>IF(N439="základní",J439,0)</f>
        <v>0</v>
      </c>
      <c r="BF439" s="198">
        <f>IF(N439="snížená",J439,0)</f>
        <v>0</v>
      </c>
      <c r="BG439" s="198">
        <f>IF(N439="zákl. přenesená",J439,0)</f>
        <v>0</v>
      </c>
      <c r="BH439" s="198">
        <f>IF(N439="sníž. přenesená",J439,0)</f>
        <v>0</v>
      </c>
      <c r="BI439" s="198">
        <f>IF(N439="nulová",J439,0)</f>
        <v>0</v>
      </c>
      <c r="BJ439" s="17" t="s">
        <v>85</v>
      </c>
      <c r="BK439" s="198">
        <f>ROUND(I439*H439,2)</f>
        <v>0</v>
      </c>
      <c r="BL439" s="17" t="s">
        <v>139</v>
      </c>
      <c r="BM439" s="197" t="s">
        <v>527</v>
      </c>
    </row>
    <row r="440" spans="1:65" s="2" customFormat="1" ht="24.15" customHeight="1" x14ac:dyDescent="0.2">
      <c r="A440" s="34"/>
      <c r="B440" s="35"/>
      <c r="C440" s="186" t="s">
        <v>528</v>
      </c>
      <c r="D440" s="186" t="s">
        <v>134</v>
      </c>
      <c r="E440" s="187" t="s">
        <v>529</v>
      </c>
      <c r="F440" s="188" t="s">
        <v>530</v>
      </c>
      <c r="G440" s="189" t="s">
        <v>520</v>
      </c>
      <c r="H440" s="190">
        <v>0.9</v>
      </c>
      <c r="I440" s="191"/>
      <c r="J440" s="192">
        <f>ROUND(I440*H440,2)</f>
        <v>0</v>
      </c>
      <c r="K440" s="188" t="s">
        <v>138</v>
      </c>
      <c r="L440" s="39"/>
      <c r="M440" s="193" t="s">
        <v>1</v>
      </c>
      <c r="N440" s="194" t="s">
        <v>45</v>
      </c>
      <c r="O440" s="71"/>
      <c r="P440" s="195">
        <f>O440*H440</f>
        <v>0</v>
      </c>
      <c r="Q440" s="195">
        <v>0.13095999999999999</v>
      </c>
      <c r="R440" s="195">
        <f>Q440*H440</f>
        <v>0.117864</v>
      </c>
      <c r="S440" s="195">
        <v>0</v>
      </c>
      <c r="T440" s="196">
        <f>S440*H440</f>
        <v>0</v>
      </c>
      <c r="U440" s="34"/>
      <c r="V440" s="34"/>
      <c r="W440" s="34"/>
      <c r="X440" s="34"/>
      <c r="Y440" s="34"/>
      <c r="Z440" s="34"/>
      <c r="AA440" s="34"/>
      <c r="AB440" s="34"/>
      <c r="AC440" s="34"/>
      <c r="AD440" s="34"/>
      <c r="AE440" s="34"/>
      <c r="AR440" s="197" t="s">
        <v>139</v>
      </c>
      <c r="AT440" s="197" t="s">
        <v>134</v>
      </c>
      <c r="AU440" s="197" t="s">
        <v>89</v>
      </c>
      <c r="AY440" s="17" t="s">
        <v>132</v>
      </c>
      <c r="BE440" s="198">
        <f>IF(N440="základní",J440,0)</f>
        <v>0</v>
      </c>
      <c r="BF440" s="198">
        <f>IF(N440="snížená",J440,0)</f>
        <v>0</v>
      </c>
      <c r="BG440" s="198">
        <f>IF(N440="zákl. přenesená",J440,0)</f>
        <v>0</v>
      </c>
      <c r="BH440" s="198">
        <f>IF(N440="sníž. přenesená",J440,0)</f>
        <v>0</v>
      </c>
      <c r="BI440" s="198">
        <f>IF(N440="nulová",J440,0)</f>
        <v>0</v>
      </c>
      <c r="BJ440" s="17" t="s">
        <v>85</v>
      </c>
      <c r="BK440" s="198">
        <f>ROUND(I440*H440,2)</f>
        <v>0</v>
      </c>
      <c r="BL440" s="17" t="s">
        <v>139</v>
      </c>
      <c r="BM440" s="197" t="s">
        <v>531</v>
      </c>
    </row>
    <row r="441" spans="1:65" s="2" customFormat="1" x14ac:dyDescent="0.2">
      <c r="A441" s="34"/>
      <c r="B441" s="35"/>
      <c r="C441" s="36"/>
      <c r="D441" s="199" t="s">
        <v>141</v>
      </c>
      <c r="E441" s="36"/>
      <c r="F441" s="200" t="s">
        <v>532</v>
      </c>
      <c r="G441" s="36"/>
      <c r="H441" s="36"/>
      <c r="I441" s="201"/>
      <c r="J441" s="36"/>
      <c r="K441" s="36"/>
      <c r="L441" s="39"/>
      <c r="M441" s="202"/>
      <c r="N441" s="203"/>
      <c r="O441" s="71"/>
      <c r="P441" s="71"/>
      <c r="Q441" s="71"/>
      <c r="R441" s="71"/>
      <c r="S441" s="71"/>
      <c r="T441" s="72"/>
      <c r="U441" s="34"/>
      <c r="V441" s="34"/>
      <c r="W441" s="34"/>
      <c r="X441" s="34"/>
      <c r="Y441" s="34"/>
      <c r="Z441" s="34"/>
      <c r="AA441" s="34"/>
      <c r="AB441" s="34"/>
      <c r="AC441" s="34"/>
      <c r="AD441" s="34"/>
      <c r="AE441" s="34"/>
      <c r="AT441" s="17" t="s">
        <v>141</v>
      </c>
      <c r="AU441" s="17" t="s">
        <v>89</v>
      </c>
    </row>
    <row r="442" spans="1:65" s="2" customFormat="1" ht="115.2" x14ac:dyDescent="0.2">
      <c r="A442" s="34"/>
      <c r="B442" s="35"/>
      <c r="C442" s="36"/>
      <c r="D442" s="204" t="s">
        <v>143</v>
      </c>
      <c r="E442" s="36"/>
      <c r="F442" s="205" t="s">
        <v>523</v>
      </c>
      <c r="G442" s="36"/>
      <c r="H442" s="36"/>
      <c r="I442" s="201"/>
      <c r="J442" s="36"/>
      <c r="K442" s="36"/>
      <c r="L442" s="39"/>
      <c r="M442" s="202"/>
      <c r="N442" s="203"/>
      <c r="O442" s="71"/>
      <c r="P442" s="71"/>
      <c r="Q442" s="71"/>
      <c r="R442" s="71"/>
      <c r="S442" s="71"/>
      <c r="T442" s="72"/>
      <c r="U442" s="34"/>
      <c r="V442" s="34"/>
      <c r="W442" s="34"/>
      <c r="X442" s="34"/>
      <c r="Y442" s="34"/>
      <c r="Z442" s="34"/>
      <c r="AA442" s="34"/>
      <c r="AB442" s="34"/>
      <c r="AC442" s="34"/>
      <c r="AD442" s="34"/>
      <c r="AE442" s="34"/>
      <c r="AT442" s="17" t="s">
        <v>143</v>
      </c>
      <c r="AU442" s="17" t="s">
        <v>89</v>
      </c>
    </row>
    <row r="443" spans="1:65" s="2" customFormat="1" ht="16.5" customHeight="1" x14ac:dyDescent="0.2">
      <c r="A443" s="34"/>
      <c r="B443" s="35"/>
      <c r="C443" s="238" t="s">
        <v>533</v>
      </c>
      <c r="D443" s="238" t="s">
        <v>286</v>
      </c>
      <c r="E443" s="239" t="s">
        <v>534</v>
      </c>
      <c r="F443" s="240" t="s">
        <v>535</v>
      </c>
      <c r="G443" s="241" t="s">
        <v>520</v>
      </c>
      <c r="H443" s="242">
        <v>0.9</v>
      </c>
      <c r="I443" s="243"/>
      <c r="J443" s="244">
        <f>ROUND(I443*H443,2)</f>
        <v>0</v>
      </c>
      <c r="K443" s="240" t="s">
        <v>138</v>
      </c>
      <c r="L443" s="245"/>
      <c r="M443" s="246" t="s">
        <v>1</v>
      </c>
      <c r="N443" s="247" t="s">
        <v>45</v>
      </c>
      <c r="O443" s="71"/>
      <c r="P443" s="195">
        <f>O443*H443</f>
        <v>0</v>
      </c>
      <c r="Q443" s="195">
        <v>0.24</v>
      </c>
      <c r="R443" s="195">
        <f>Q443*H443</f>
        <v>0.216</v>
      </c>
      <c r="S443" s="195">
        <v>0</v>
      </c>
      <c r="T443" s="196">
        <f>S443*H443</f>
        <v>0</v>
      </c>
      <c r="U443" s="34"/>
      <c r="V443" s="34"/>
      <c r="W443" s="34"/>
      <c r="X443" s="34"/>
      <c r="Y443" s="34"/>
      <c r="Z443" s="34"/>
      <c r="AA443" s="34"/>
      <c r="AB443" s="34"/>
      <c r="AC443" s="34"/>
      <c r="AD443" s="34"/>
      <c r="AE443" s="34"/>
      <c r="AR443" s="197" t="s">
        <v>201</v>
      </c>
      <c r="AT443" s="197" t="s">
        <v>286</v>
      </c>
      <c r="AU443" s="197" t="s">
        <v>89</v>
      </c>
      <c r="AY443" s="17" t="s">
        <v>132</v>
      </c>
      <c r="BE443" s="198">
        <f>IF(N443="základní",J443,0)</f>
        <v>0</v>
      </c>
      <c r="BF443" s="198">
        <f>IF(N443="snížená",J443,0)</f>
        <v>0</v>
      </c>
      <c r="BG443" s="198">
        <f>IF(N443="zákl. přenesená",J443,0)</f>
        <v>0</v>
      </c>
      <c r="BH443" s="198">
        <f>IF(N443="sníž. přenesená",J443,0)</f>
        <v>0</v>
      </c>
      <c r="BI443" s="198">
        <f>IF(N443="nulová",J443,0)</f>
        <v>0</v>
      </c>
      <c r="BJ443" s="17" t="s">
        <v>85</v>
      </c>
      <c r="BK443" s="198">
        <f>ROUND(I443*H443,2)</f>
        <v>0</v>
      </c>
      <c r="BL443" s="17" t="s">
        <v>139</v>
      </c>
      <c r="BM443" s="197" t="s">
        <v>536</v>
      </c>
    </row>
    <row r="444" spans="1:65" s="2" customFormat="1" ht="24.15" customHeight="1" x14ac:dyDescent="0.2">
      <c r="A444" s="34"/>
      <c r="B444" s="35"/>
      <c r="C444" s="186" t="s">
        <v>537</v>
      </c>
      <c r="D444" s="186" t="s">
        <v>134</v>
      </c>
      <c r="E444" s="187" t="s">
        <v>538</v>
      </c>
      <c r="F444" s="188" t="s">
        <v>539</v>
      </c>
      <c r="G444" s="189" t="s">
        <v>520</v>
      </c>
      <c r="H444" s="190">
        <v>8.9499999999999993</v>
      </c>
      <c r="I444" s="191"/>
      <c r="J444" s="192">
        <f>ROUND(I444*H444,2)</f>
        <v>0</v>
      </c>
      <c r="K444" s="188" t="s">
        <v>138</v>
      </c>
      <c r="L444" s="39"/>
      <c r="M444" s="193" t="s">
        <v>1</v>
      </c>
      <c r="N444" s="194" t="s">
        <v>45</v>
      </c>
      <c r="O444" s="71"/>
      <c r="P444" s="195">
        <f>O444*H444</f>
        <v>0</v>
      </c>
      <c r="Q444" s="195">
        <v>9.7999999999999997E-4</v>
      </c>
      <c r="R444" s="195">
        <f>Q444*H444</f>
        <v>8.7709999999999993E-3</v>
      </c>
      <c r="S444" s="195">
        <v>0</v>
      </c>
      <c r="T444" s="196">
        <f>S444*H444</f>
        <v>0</v>
      </c>
      <c r="U444" s="34"/>
      <c r="V444" s="34"/>
      <c r="W444" s="34"/>
      <c r="X444" s="34"/>
      <c r="Y444" s="34"/>
      <c r="Z444" s="34"/>
      <c r="AA444" s="34"/>
      <c r="AB444" s="34"/>
      <c r="AC444" s="34"/>
      <c r="AD444" s="34"/>
      <c r="AE444" s="34"/>
      <c r="AR444" s="197" t="s">
        <v>139</v>
      </c>
      <c r="AT444" s="197" t="s">
        <v>134</v>
      </c>
      <c r="AU444" s="197" t="s">
        <v>89</v>
      </c>
      <c r="AY444" s="17" t="s">
        <v>132</v>
      </c>
      <c r="BE444" s="198">
        <f>IF(N444="základní",J444,0)</f>
        <v>0</v>
      </c>
      <c r="BF444" s="198">
        <f>IF(N444="snížená",J444,0)</f>
        <v>0</v>
      </c>
      <c r="BG444" s="198">
        <f>IF(N444="zákl. přenesená",J444,0)</f>
        <v>0</v>
      </c>
      <c r="BH444" s="198">
        <f>IF(N444="sníž. přenesená",J444,0)</f>
        <v>0</v>
      </c>
      <c r="BI444" s="198">
        <f>IF(N444="nulová",J444,0)</f>
        <v>0</v>
      </c>
      <c r="BJ444" s="17" t="s">
        <v>85</v>
      </c>
      <c r="BK444" s="198">
        <f>ROUND(I444*H444,2)</f>
        <v>0</v>
      </c>
      <c r="BL444" s="17" t="s">
        <v>139</v>
      </c>
      <c r="BM444" s="197" t="s">
        <v>540</v>
      </c>
    </row>
    <row r="445" spans="1:65" s="2" customFormat="1" x14ac:dyDescent="0.2">
      <c r="A445" s="34"/>
      <c r="B445" s="35"/>
      <c r="C445" s="36"/>
      <c r="D445" s="199" t="s">
        <v>141</v>
      </c>
      <c r="E445" s="36"/>
      <c r="F445" s="200" t="s">
        <v>541</v>
      </c>
      <c r="G445" s="36"/>
      <c r="H445" s="36"/>
      <c r="I445" s="201"/>
      <c r="J445" s="36"/>
      <c r="K445" s="36"/>
      <c r="L445" s="39"/>
      <c r="M445" s="202"/>
      <c r="N445" s="203"/>
      <c r="O445" s="71"/>
      <c r="P445" s="71"/>
      <c r="Q445" s="71"/>
      <c r="R445" s="71"/>
      <c r="S445" s="71"/>
      <c r="T445" s="72"/>
      <c r="U445" s="34"/>
      <c r="V445" s="34"/>
      <c r="W445" s="34"/>
      <c r="X445" s="34"/>
      <c r="Y445" s="34"/>
      <c r="Z445" s="34"/>
      <c r="AA445" s="34"/>
      <c r="AB445" s="34"/>
      <c r="AC445" s="34"/>
      <c r="AD445" s="34"/>
      <c r="AE445" s="34"/>
      <c r="AT445" s="17" t="s">
        <v>141</v>
      </c>
      <c r="AU445" s="17" t="s">
        <v>89</v>
      </c>
    </row>
    <row r="446" spans="1:65" s="2" customFormat="1" ht="48" x14ac:dyDescent="0.2">
      <c r="A446" s="34"/>
      <c r="B446" s="35"/>
      <c r="C446" s="36"/>
      <c r="D446" s="204" t="s">
        <v>143</v>
      </c>
      <c r="E446" s="36"/>
      <c r="F446" s="205" t="s">
        <v>542</v>
      </c>
      <c r="G446" s="36"/>
      <c r="H446" s="36"/>
      <c r="I446" s="201"/>
      <c r="J446" s="36"/>
      <c r="K446" s="36"/>
      <c r="L446" s="39"/>
      <c r="M446" s="202"/>
      <c r="N446" s="203"/>
      <c r="O446" s="71"/>
      <c r="P446" s="71"/>
      <c r="Q446" s="71"/>
      <c r="R446" s="71"/>
      <c r="S446" s="71"/>
      <c r="T446" s="72"/>
      <c r="U446" s="34"/>
      <c r="V446" s="34"/>
      <c r="W446" s="34"/>
      <c r="X446" s="34"/>
      <c r="Y446" s="34"/>
      <c r="Z446" s="34"/>
      <c r="AA446" s="34"/>
      <c r="AB446" s="34"/>
      <c r="AC446" s="34"/>
      <c r="AD446" s="34"/>
      <c r="AE446" s="34"/>
      <c r="AT446" s="17" t="s">
        <v>143</v>
      </c>
      <c r="AU446" s="17" t="s">
        <v>89</v>
      </c>
    </row>
    <row r="447" spans="1:65" s="13" customFormat="1" x14ac:dyDescent="0.2">
      <c r="B447" s="206"/>
      <c r="C447" s="207"/>
      <c r="D447" s="204" t="s">
        <v>145</v>
      </c>
      <c r="E447" s="208" t="s">
        <v>1</v>
      </c>
      <c r="F447" s="209" t="s">
        <v>543</v>
      </c>
      <c r="G447" s="207"/>
      <c r="H447" s="210">
        <v>4.5999999999999996</v>
      </c>
      <c r="I447" s="211"/>
      <c r="J447" s="207"/>
      <c r="K447" s="207"/>
      <c r="L447" s="212"/>
      <c r="M447" s="213"/>
      <c r="N447" s="214"/>
      <c r="O447" s="214"/>
      <c r="P447" s="214"/>
      <c r="Q447" s="214"/>
      <c r="R447" s="214"/>
      <c r="S447" s="214"/>
      <c r="T447" s="215"/>
      <c r="AT447" s="216" t="s">
        <v>145</v>
      </c>
      <c r="AU447" s="216" t="s">
        <v>89</v>
      </c>
      <c r="AV447" s="13" t="s">
        <v>89</v>
      </c>
      <c r="AW447" s="13" t="s">
        <v>34</v>
      </c>
      <c r="AX447" s="13" t="s">
        <v>80</v>
      </c>
      <c r="AY447" s="216" t="s">
        <v>132</v>
      </c>
    </row>
    <row r="448" spans="1:65" s="13" customFormat="1" x14ac:dyDescent="0.2">
      <c r="B448" s="206"/>
      <c r="C448" s="207"/>
      <c r="D448" s="204" t="s">
        <v>145</v>
      </c>
      <c r="E448" s="208" t="s">
        <v>1</v>
      </c>
      <c r="F448" s="209" t="s">
        <v>544</v>
      </c>
      <c r="G448" s="207"/>
      <c r="H448" s="210">
        <v>4.3499999999999996</v>
      </c>
      <c r="I448" s="211"/>
      <c r="J448" s="207"/>
      <c r="K448" s="207"/>
      <c r="L448" s="212"/>
      <c r="M448" s="213"/>
      <c r="N448" s="214"/>
      <c r="O448" s="214"/>
      <c r="P448" s="214"/>
      <c r="Q448" s="214"/>
      <c r="R448" s="214"/>
      <c r="S448" s="214"/>
      <c r="T448" s="215"/>
      <c r="AT448" s="216" t="s">
        <v>145</v>
      </c>
      <c r="AU448" s="216" t="s">
        <v>89</v>
      </c>
      <c r="AV448" s="13" t="s">
        <v>89</v>
      </c>
      <c r="AW448" s="13" t="s">
        <v>34</v>
      </c>
      <c r="AX448" s="13" t="s">
        <v>80</v>
      </c>
      <c r="AY448" s="216" t="s">
        <v>132</v>
      </c>
    </row>
    <row r="449" spans="1:65" s="14" customFormat="1" x14ac:dyDescent="0.2">
      <c r="B449" s="217"/>
      <c r="C449" s="218"/>
      <c r="D449" s="204" t="s">
        <v>145</v>
      </c>
      <c r="E449" s="219" t="s">
        <v>1</v>
      </c>
      <c r="F449" s="220" t="s">
        <v>147</v>
      </c>
      <c r="G449" s="218"/>
      <c r="H449" s="221">
        <v>8.9499999999999993</v>
      </c>
      <c r="I449" s="222"/>
      <c r="J449" s="218"/>
      <c r="K449" s="218"/>
      <c r="L449" s="223"/>
      <c r="M449" s="224"/>
      <c r="N449" s="225"/>
      <c r="O449" s="225"/>
      <c r="P449" s="225"/>
      <c r="Q449" s="225"/>
      <c r="R449" s="225"/>
      <c r="S449" s="225"/>
      <c r="T449" s="226"/>
      <c r="AT449" s="227" t="s">
        <v>145</v>
      </c>
      <c r="AU449" s="227" t="s">
        <v>89</v>
      </c>
      <c r="AV449" s="14" t="s">
        <v>139</v>
      </c>
      <c r="AW449" s="14" t="s">
        <v>34</v>
      </c>
      <c r="AX449" s="14" t="s">
        <v>85</v>
      </c>
      <c r="AY449" s="227" t="s">
        <v>132</v>
      </c>
    </row>
    <row r="450" spans="1:65" s="2" customFormat="1" ht="24.15" customHeight="1" x14ac:dyDescent="0.2">
      <c r="A450" s="34"/>
      <c r="B450" s="35"/>
      <c r="C450" s="186" t="s">
        <v>545</v>
      </c>
      <c r="D450" s="186" t="s">
        <v>134</v>
      </c>
      <c r="E450" s="187" t="s">
        <v>546</v>
      </c>
      <c r="F450" s="188" t="s">
        <v>547</v>
      </c>
      <c r="G450" s="189" t="s">
        <v>174</v>
      </c>
      <c r="H450" s="190">
        <v>9.99</v>
      </c>
      <c r="I450" s="191"/>
      <c r="J450" s="192">
        <f>ROUND(I450*H450,2)</f>
        <v>0</v>
      </c>
      <c r="K450" s="188" t="s">
        <v>138</v>
      </c>
      <c r="L450" s="39"/>
      <c r="M450" s="193" t="s">
        <v>1</v>
      </c>
      <c r="N450" s="194" t="s">
        <v>45</v>
      </c>
      <c r="O450" s="71"/>
      <c r="P450" s="195">
        <f>O450*H450</f>
        <v>0</v>
      </c>
      <c r="Q450" s="195">
        <v>0</v>
      </c>
      <c r="R450" s="195">
        <f>Q450*H450</f>
        <v>0</v>
      </c>
      <c r="S450" s="195">
        <v>2.27</v>
      </c>
      <c r="T450" s="196">
        <f>S450*H450</f>
        <v>22.677299999999999</v>
      </c>
      <c r="U450" s="34"/>
      <c r="V450" s="34"/>
      <c r="W450" s="34"/>
      <c r="X450" s="34"/>
      <c r="Y450" s="34"/>
      <c r="Z450" s="34"/>
      <c r="AA450" s="34"/>
      <c r="AB450" s="34"/>
      <c r="AC450" s="34"/>
      <c r="AD450" s="34"/>
      <c r="AE450" s="34"/>
      <c r="AR450" s="197" t="s">
        <v>139</v>
      </c>
      <c r="AT450" s="197" t="s">
        <v>134</v>
      </c>
      <c r="AU450" s="197" t="s">
        <v>89</v>
      </c>
      <c r="AY450" s="17" t="s">
        <v>132</v>
      </c>
      <c r="BE450" s="198">
        <f>IF(N450="základní",J450,0)</f>
        <v>0</v>
      </c>
      <c r="BF450" s="198">
        <f>IF(N450="snížená",J450,0)</f>
        <v>0</v>
      </c>
      <c r="BG450" s="198">
        <f>IF(N450="zákl. přenesená",J450,0)</f>
        <v>0</v>
      </c>
      <c r="BH450" s="198">
        <f>IF(N450="sníž. přenesená",J450,0)</f>
        <v>0</v>
      </c>
      <c r="BI450" s="198">
        <f>IF(N450="nulová",J450,0)</f>
        <v>0</v>
      </c>
      <c r="BJ450" s="17" t="s">
        <v>85</v>
      </c>
      <c r="BK450" s="198">
        <f>ROUND(I450*H450,2)</f>
        <v>0</v>
      </c>
      <c r="BL450" s="17" t="s">
        <v>139</v>
      </c>
      <c r="BM450" s="197" t="s">
        <v>548</v>
      </c>
    </row>
    <row r="451" spans="1:65" s="2" customFormat="1" x14ac:dyDescent="0.2">
      <c r="A451" s="34"/>
      <c r="B451" s="35"/>
      <c r="C451" s="36"/>
      <c r="D451" s="199" t="s">
        <v>141</v>
      </c>
      <c r="E451" s="36"/>
      <c r="F451" s="200" t="s">
        <v>549</v>
      </c>
      <c r="G451" s="36"/>
      <c r="H451" s="36"/>
      <c r="I451" s="201"/>
      <c r="J451" s="36"/>
      <c r="K451" s="36"/>
      <c r="L451" s="39"/>
      <c r="M451" s="202"/>
      <c r="N451" s="203"/>
      <c r="O451" s="71"/>
      <c r="P451" s="71"/>
      <c r="Q451" s="71"/>
      <c r="R451" s="71"/>
      <c r="S451" s="71"/>
      <c r="T451" s="72"/>
      <c r="U451" s="34"/>
      <c r="V451" s="34"/>
      <c r="W451" s="34"/>
      <c r="X451" s="34"/>
      <c r="Y451" s="34"/>
      <c r="Z451" s="34"/>
      <c r="AA451" s="34"/>
      <c r="AB451" s="34"/>
      <c r="AC451" s="34"/>
      <c r="AD451" s="34"/>
      <c r="AE451" s="34"/>
      <c r="AT451" s="17" t="s">
        <v>141</v>
      </c>
      <c r="AU451" s="17" t="s">
        <v>89</v>
      </c>
    </row>
    <row r="452" spans="1:65" s="2" customFormat="1" ht="38.4" x14ac:dyDescent="0.2">
      <c r="A452" s="34"/>
      <c r="B452" s="35"/>
      <c r="C452" s="36"/>
      <c r="D452" s="204" t="s">
        <v>143</v>
      </c>
      <c r="E452" s="36"/>
      <c r="F452" s="205" t="s">
        <v>550</v>
      </c>
      <c r="G452" s="36"/>
      <c r="H452" s="36"/>
      <c r="I452" s="201"/>
      <c r="J452" s="36"/>
      <c r="K452" s="36"/>
      <c r="L452" s="39"/>
      <c r="M452" s="202"/>
      <c r="N452" s="203"/>
      <c r="O452" s="71"/>
      <c r="P452" s="71"/>
      <c r="Q452" s="71"/>
      <c r="R452" s="71"/>
      <c r="S452" s="71"/>
      <c r="T452" s="72"/>
      <c r="U452" s="34"/>
      <c r="V452" s="34"/>
      <c r="W452" s="34"/>
      <c r="X452" s="34"/>
      <c r="Y452" s="34"/>
      <c r="Z452" s="34"/>
      <c r="AA452" s="34"/>
      <c r="AB452" s="34"/>
      <c r="AC452" s="34"/>
      <c r="AD452" s="34"/>
      <c r="AE452" s="34"/>
      <c r="AT452" s="17" t="s">
        <v>143</v>
      </c>
      <c r="AU452" s="17" t="s">
        <v>89</v>
      </c>
    </row>
    <row r="453" spans="1:65" s="13" customFormat="1" x14ac:dyDescent="0.2">
      <c r="B453" s="206"/>
      <c r="C453" s="207"/>
      <c r="D453" s="204" t="s">
        <v>145</v>
      </c>
      <c r="E453" s="208" t="s">
        <v>1</v>
      </c>
      <c r="F453" s="209" t="s">
        <v>551</v>
      </c>
      <c r="G453" s="207"/>
      <c r="H453" s="210">
        <v>9.99</v>
      </c>
      <c r="I453" s="211"/>
      <c r="J453" s="207"/>
      <c r="K453" s="207"/>
      <c r="L453" s="212"/>
      <c r="M453" s="213"/>
      <c r="N453" s="214"/>
      <c r="O453" s="214"/>
      <c r="P453" s="214"/>
      <c r="Q453" s="214"/>
      <c r="R453" s="214"/>
      <c r="S453" s="214"/>
      <c r="T453" s="215"/>
      <c r="AT453" s="216" t="s">
        <v>145</v>
      </c>
      <c r="AU453" s="216" t="s">
        <v>89</v>
      </c>
      <c r="AV453" s="13" t="s">
        <v>89</v>
      </c>
      <c r="AW453" s="13" t="s">
        <v>34</v>
      </c>
      <c r="AX453" s="13" t="s">
        <v>80</v>
      </c>
      <c r="AY453" s="216" t="s">
        <v>132</v>
      </c>
    </row>
    <row r="454" spans="1:65" s="14" customFormat="1" x14ac:dyDescent="0.2">
      <c r="B454" s="217"/>
      <c r="C454" s="218"/>
      <c r="D454" s="204" t="s">
        <v>145</v>
      </c>
      <c r="E454" s="219" t="s">
        <v>1</v>
      </c>
      <c r="F454" s="220" t="s">
        <v>147</v>
      </c>
      <c r="G454" s="218"/>
      <c r="H454" s="221">
        <v>9.99</v>
      </c>
      <c r="I454" s="222"/>
      <c r="J454" s="218"/>
      <c r="K454" s="218"/>
      <c r="L454" s="223"/>
      <c r="M454" s="224"/>
      <c r="N454" s="225"/>
      <c r="O454" s="225"/>
      <c r="P454" s="225"/>
      <c r="Q454" s="225"/>
      <c r="R454" s="225"/>
      <c r="S454" s="225"/>
      <c r="T454" s="226"/>
      <c r="AT454" s="227" t="s">
        <v>145</v>
      </c>
      <c r="AU454" s="227" t="s">
        <v>89</v>
      </c>
      <c r="AV454" s="14" t="s">
        <v>139</v>
      </c>
      <c r="AW454" s="14" t="s">
        <v>34</v>
      </c>
      <c r="AX454" s="14" t="s">
        <v>85</v>
      </c>
      <c r="AY454" s="227" t="s">
        <v>132</v>
      </c>
    </row>
    <row r="455" spans="1:65" s="2" customFormat="1" ht="24.15" customHeight="1" x14ac:dyDescent="0.2">
      <c r="A455" s="34"/>
      <c r="B455" s="35"/>
      <c r="C455" s="186" t="s">
        <v>552</v>
      </c>
      <c r="D455" s="186" t="s">
        <v>134</v>
      </c>
      <c r="E455" s="187" t="s">
        <v>553</v>
      </c>
      <c r="F455" s="188" t="s">
        <v>554</v>
      </c>
      <c r="G455" s="189" t="s">
        <v>174</v>
      </c>
      <c r="H455" s="190">
        <v>3.9060000000000001</v>
      </c>
      <c r="I455" s="191"/>
      <c r="J455" s="192">
        <f>ROUND(I455*H455,2)</f>
        <v>0</v>
      </c>
      <c r="K455" s="188" t="s">
        <v>138</v>
      </c>
      <c r="L455" s="39"/>
      <c r="M455" s="193" t="s">
        <v>1</v>
      </c>
      <c r="N455" s="194" t="s">
        <v>45</v>
      </c>
      <c r="O455" s="71"/>
      <c r="P455" s="195">
        <f>O455*H455</f>
        <v>0</v>
      </c>
      <c r="Q455" s="195">
        <v>0</v>
      </c>
      <c r="R455" s="195">
        <f>Q455*H455</f>
        <v>0</v>
      </c>
      <c r="S455" s="195">
        <v>2.2000000000000002</v>
      </c>
      <c r="T455" s="196">
        <f>S455*H455</f>
        <v>8.5932000000000013</v>
      </c>
      <c r="U455" s="34"/>
      <c r="V455" s="34"/>
      <c r="W455" s="34"/>
      <c r="X455" s="34"/>
      <c r="Y455" s="34"/>
      <c r="Z455" s="34"/>
      <c r="AA455" s="34"/>
      <c r="AB455" s="34"/>
      <c r="AC455" s="34"/>
      <c r="AD455" s="34"/>
      <c r="AE455" s="34"/>
      <c r="AR455" s="197" t="s">
        <v>139</v>
      </c>
      <c r="AT455" s="197" t="s">
        <v>134</v>
      </c>
      <c r="AU455" s="197" t="s">
        <v>89</v>
      </c>
      <c r="AY455" s="17" t="s">
        <v>132</v>
      </c>
      <c r="BE455" s="198">
        <f>IF(N455="základní",J455,0)</f>
        <v>0</v>
      </c>
      <c r="BF455" s="198">
        <f>IF(N455="snížená",J455,0)</f>
        <v>0</v>
      </c>
      <c r="BG455" s="198">
        <f>IF(N455="zákl. přenesená",J455,0)</f>
        <v>0</v>
      </c>
      <c r="BH455" s="198">
        <f>IF(N455="sníž. přenesená",J455,0)</f>
        <v>0</v>
      </c>
      <c r="BI455" s="198">
        <f>IF(N455="nulová",J455,0)</f>
        <v>0</v>
      </c>
      <c r="BJ455" s="17" t="s">
        <v>85</v>
      </c>
      <c r="BK455" s="198">
        <f>ROUND(I455*H455,2)</f>
        <v>0</v>
      </c>
      <c r="BL455" s="17" t="s">
        <v>139</v>
      </c>
      <c r="BM455" s="197" t="s">
        <v>555</v>
      </c>
    </row>
    <row r="456" spans="1:65" s="2" customFormat="1" x14ac:dyDescent="0.2">
      <c r="A456" s="34"/>
      <c r="B456" s="35"/>
      <c r="C456" s="36"/>
      <c r="D456" s="199" t="s">
        <v>141</v>
      </c>
      <c r="E456" s="36"/>
      <c r="F456" s="200" t="s">
        <v>556</v>
      </c>
      <c r="G456" s="36"/>
      <c r="H456" s="36"/>
      <c r="I456" s="201"/>
      <c r="J456" s="36"/>
      <c r="K456" s="36"/>
      <c r="L456" s="39"/>
      <c r="M456" s="202"/>
      <c r="N456" s="203"/>
      <c r="O456" s="71"/>
      <c r="P456" s="71"/>
      <c r="Q456" s="71"/>
      <c r="R456" s="71"/>
      <c r="S456" s="71"/>
      <c r="T456" s="72"/>
      <c r="U456" s="34"/>
      <c r="V456" s="34"/>
      <c r="W456" s="34"/>
      <c r="X456" s="34"/>
      <c r="Y456" s="34"/>
      <c r="Z456" s="34"/>
      <c r="AA456" s="34"/>
      <c r="AB456" s="34"/>
      <c r="AC456" s="34"/>
      <c r="AD456" s="34"/>
      <c r="AE456" s="34"/>
      <c r="AT456" s="17" t="s">
        <v>141</v>
      </c>
      <c r="AU456" s="17" t="s">
        <v>89</v>
      </c>
    </row>
    <row r="457" spans="1:65" s="2" customFormat="1" ht="38.4" x14ac:dyDescent="0.2">
      <c r="A457" s="34"/>
      <c r="B457" s="35"/>
      <c r="C457" s="36"/>
      <c r="D457" s="204" t="s">
        <v>143</v>
      </c>
      <c r="E457" s="36"/>
      <c r="F457" s="205" t="s">
        <v>557</v>
      </c>
      <c r="G457" s="36"/>
      <c r="H457" s="36"/>
      <c r="I457" s="201"/>
      <c r="J457" s="36"/>
      <c r="K457" s="36"/>
      <c r="L457" s="39"/>
      <c r="M457" s="202"/>
      <c r="N457" s="203"/>
      <c r="O457" s="71"/>
      <c r="P457" s="71"/>
      <c r="Q457" s="71"/>
      <c r="R457" s="71"/>
      <c r="S457" s="71"/>
      <c r="T457" s="72"/>
      <c r="U457" s="34"/>
      <c r="V457" s="34"/>
      <c r="W457" s="34"/>
      <c r="X457" s="34"/>
      <c r="Y457" s="34"/>
      <c r="Z457" s="34"/>
      <c r="AA457" s="34"/>
      <c r="AB457" s="34"/>
      <c r="AC457" s="34"/>
      <c r="AD457" s="34"/>
      <c r="AE457" s="34"/>
      <c r="AT457" s="17" t="s">
        <v>143</v>
      </c>
      <c r="AU457" s="17" t="s">
        <v>89</v>
      </c>
    </row>
    <row r="458" spans="1:65" s="13" customFormat="1" x14ac:dyDescent="0.2">
      <c r="B458" s="206"/>
      <c r="C458" s="207"/>
      <c r="D458" s="204" t="s">
        <v>145</v>
      </c>
      <c r="E458" s="208" t="s">
        <v>1</v>
      </c>
      <c r="F458" s="209" t="s">
        <v>558</v>
      </c>
      <c r="G458" s="207"/>
      <c r="H458" s="210">
        <v>2.6459999999999999</v>
      </c>
      <c r="I458" s="211"/>
      <c r="J458" s="207"/>
      <c r="K458" s="207"/>
      <c r="L458" s="212"/>
      <c r="M458" s="213"/>
      <c r="N458" s="214"/>
      <c r="O458" s="214"/>
      <c r="P458" s="214"/>
      <c r="Q458" s="214"/>
      <c r="R458" s="214"/>
      <c r="S458" s="214"/>
      <c r="T458" s="215"/>
      <c r="AT458" s="216" t="s">
        <v>145</v>
      </c>
      <c r="AU458" s="216" t="s">
        <v>89</v>
      </c>
      <c r="AV458" s="13" t="s">
        <v>89</v>
      </c>
      <c r="AW458" s="13" t="s">
        <v>34</v>
      </c>
      <c r="AX458" s="13" t="s">
        <v>80</v>
      </c>
      <c r="AY458" s="216" t="s">
        <v>132</v>
      </c>
    </row>
    <row r="459" spans="1:65" s="13" customFormat="1" x14ac:dyDescent="0.2">
      <c r="B459" s="206"/>
      <c r="C459" s="207"/>
      <c r="D459" s="204" t="s">
        <v>145</v>
      </c>
      <c r="E459" s="208" t="s">
        <v>1</v>
      </c>
      <c r="F459" s="209" t="s">
        <v>559</v>
      </c>
      <c r="G459" s="207"/>
      <c r="H459" s="210">
        <v>1.26</v>
      </c>
      <c r="I459" s="211"/>
      <c r="J459" s="207"/>
      <c r="K459" s="207"/>
      <c r="L459" s="212"/>
      <c r="M459" s="213"/>
      <c r="N459" s="214"/>
      <c r="O459" s="214"/>
      <c r="P459" s="214"/>
      <c r="Q459" s="214"/>
      <c r="R459" s="214"/>
      <c r="S459" s="214"/>
      <c r="T459" s="215"/>
      <c r="AT459" s="216" t="s">
        <v>145</v>
      </c>
      <c r="AU459" s="216" t="s">
        <v>89</v>
      </c>
      <c r="AV459" s="13" t="s">
        <v>89</v>
      </c>
      <c r="AW459" s="13" t="s">
        <v>34</v>
      </c>
      <c r="AX459" s="13" t="s">
        <v>80</v>
      </c>
      <c r="AY459" s="216" t="s">
        <v>132</v>
      </c>
    </row>
    <row r="460" spans="1:65" s="14" customFormat="1" x14ac:dyDescent="0.2">
      <c r="B460" s="217"/>
      <c r="C460" s="218"/>
      <c r="D460" s="204" t="s">
        <v>145</v>
      </c>
      <c r="E460" s="219" t="s">
        <v>1</v>
      </c>
      <c r="F460" s="220" t="s">
        <v>147</v>
      </c>
      <c r="G460" s="218"/>
      <c r="H460" s="221">
        <v>3.9060000000000001</v>
      </c>
      <c r="I460" s="222"/>
      <c r="J460" s="218"/>
      <c r="K460" s="218"/>
      <c r="L460" s="223"/>
      <c r="M460" s="224"/>
      <c r="N460" s="225"/>
      <c r="O460" s="225"/>
      <c r="P460" s="225"/>
      <c r="Q460" s="225"/>
      <c r="R460" s="225"/>
      <c r="S460" s="225"/>
      <c r="T460" s="226"/>
      <c r="AT460" s="227" t="s">
        <v>145</v>
      </c>
      <c r="AU460" s="227" t="s">
        <v>89</v>
      </c>
      <c r="AV460" s="14" t="s">
        <v>139</v>
      </c>
      <c r="AW460" s="14" t="s">
        <v>34</v>
      </c>
      <c r="AX460" s="14" t="s">
        <v>85</v>
      </c>
      <c r="AY460" s="227" t="s">
        <v>132</v>
      </c>
    </row>
    <row r="461" spans="1:65" s="2" customFormat="1" ht="24.15" customHeight="1" x14ac:dyDescent="0.2">
      <c r="A461" s="34"/>
      <c r="B461" s="35"/>
      <c r="C461" s="186" t="s">
        <v>560</v>
      </c>
      <c r="D461" s="186" t="s">
        <v>134</v>
      </c>
      <c r="E461" s="187" t="s">
        <v>561</v>
      </c>
      <c r="F461" s="188" t="s">
        <v>562</v>
      </c>
      <c r="G461" s="189" t="s">
        <v>155</v>
      </c>
      <c r="H461" s="190">
        <v>2</v>
      </c>
      <c r="I461" s="191"/>
      <c r="J461" s="192">
        <f>ROUND(I461*H461,2)</f>
        <v>0</v>
      </c>
      <c r="K461" s="188" t="s">
        <v>138</v>
      </c>
      <c r="L461" s="39"/>
      <c r="M461" s="193" t="s">
        <v>1</v>
      </c>
      <c r="N461" s="194" t="s">
        <v>45</v>
      </c>
      <c r="O461" s="71"/>
      <c r="P461" s="195">
        <f>O461*H461</f>
        <v>0</v>
      </c>
      <c r="Q461" s="195">
        <v>0</v>
      </c>
      <c r="R461" s="195">
        <f>Q461*H461</f>
        <v>0</v>
      </c>
      <c r="S461" s="195">
        <v>0.48</v>
      </c>
      <c r="T461" s="196">
        <f>S461*H461</f>
        <v>0.96</v>
      </c>
      <c r="U461" s="34"/>
      <c r="V461" s="34"/>
      <c r="W461" s="34"/>
      <c r="X461" s="34"/>
      <c r="Y461" s="34"/>
      <c r="Z461" s="34"/>
      <c r="AA461" s="34"/>
      <c r="AB461" s="34"/>
      <c r="AC461" s="34"/>
      <c r="AD461" s="34"/>
      <c r="AE461" s="34"/>
      <c r="AR461" s="197" t="s">
        <v>139</v>
      </c>
      <c r="AT461" s="197" t="s">
        <v>134</v>
      </c>
      <c r="AU461" s="197" t="s">
        <v>89</v>
      </c>
      <c r="AY461" s="17" t="s">
        <v>132</v>
      </c>
      <c r="BE461" s="198">
        <f>IF(N461="základní",J461,0)</f>
        <v>0</v>
      </c>
      <c r="BF461" s="198">
        <f>IF(N461="snížená",J461,0)</f>
        <v>0</v>
      </c>
      <c r="BG461" s="198">
        <f>IF(N461="zákl. přenesená",J461,0)</f>
        <v>0</v>
      </c>
      <c r="BH461" s="198">
        <f>IF(N461="sníž. přenesená",J461,0)</f>
        <v>0</v>
      </c>
      <c r="BI461" s="198">
        <f>IF(N461="nulová",J461,0)</f>
        <v>0</v>
      </c>
      <c r="BJ461" s="17" t="s">
        <v>85</v>
      </c>
      <c r="BK461" s="198">
        <f>ROUND(I461*H461,2)</f>
        <v>0</v>
      </c>
      <c r="BL461" s="17" t="s">
        <v>139</v>
      </c>
      <c r="BM461" s="197" t="s">
        <v>563</v>
      </c>
    </row>
    <row r="462" spans="1:65" s="2" customFormat="1" x14ac:dyDescent="0.2">
      <c r="A462" s="34"/>
      <c r="B462" s="35"/>
      <c r="C462" s="36"/>
      <c r="D462" s="199" t="s">
        <v>141</v>
      </c>
      <c r="E462" s="36"/>
      <c r="F462" s="200" t="s">
        <v>564</v>
      </c>
      <c r="G462" s="36"/>
      <c r="H462" s="36"/>
      <c r="I462" s="201"/>
      <c r="J462" s="36"/>
      <c r="K462" s="36"/>
      <c r="L462" s="39"/>
      <c r="M462" s="202"/>
      <c r="N462" s="203"/>
      <c r="O462" s="71"/>
      <c r="P462" s="71"/>
      <c r="Q462" s="71"/>
      <c r="R462" s="71"/>
      <c r="S462" s="71"/>
      <c r="T462" s="72"/>
      <c r="U462" s="34"/>
      <c r="V462" s="34"/>
      <c r="W462" s="34"/>
      <c r="X462" s="34"/>
      <c r="Y462" s="34"/>
      <c r="Z462" s="34"/>
      <c r="AA462" s="34"/>
      <c r="AB462" s="34"/>
      <c r="AC462" s="34"/>
      <c r="AD462" s="34"/>
      <c r="AE462" s="34"/>
      <c r="AT462" s="17" t="s">
        <v>141</v>
      </c>
      <c r="AU462" s="17" t="s">
        <v>89</v>
      </c>
    </row>
    <row r="463" spans="1:65" s="2" customFormat="1" ht="76.8" x14ac:dyDescent="0.2">
      <c r="A463" s="34"/>
      <c r="B463" s="35"/>
      <c r="C463" s="36"/>
      <c r="D463" s="204" t="s">
        <v>143</v>
      </c>
      <c r="E463" s="36"/>
      <c r="F463" s="205" t="s">
        <v>565</v>
      </c>
      <c r="G463" s="36"/>
      <c r="H463" s="36"/>
      <c r="I463" s="201"/>
      <c r="J463" s="36"/>
      <c r="K463" s="36"/>
      <c r="L463" s="39"/>
      <c r="M463" s="202"/>
      <c r="N463" s="203"/>
      <c r="O463" s="71"/>
      <c r="P463" s="71"/>
      <c r="Q463" s="71"/>
      <c r="R463" s="71"/>
      <c r="S463" s="71"/>
      <c r="T463" s="72"/>
      <c r="U463" s="34"/>
      <c r="V463" s="34"/>
      <c r="W463" s="34"/>
      <c r="X463" s="34"/>
      <c r="Y463" s="34"/>
      <c r="Z463" s="34"/>
      <c r="AA463" s="34"/>
      <c r="AB463" s="34"/>
      <c r="AC463" s="34"/>
      <c r="AD463" s="34"/>
      <c r="AE463" s="34"/>
      <c r="AT463" s="17" t="s">
        <v>143</v>
      </c>
      <c r="AU463" s="17" t="s">
        <v>89</v>
      </c>
    </row>
    <row r="464" spans="1:65" s="2" customFormat="1" ht="24.15" customHeight="1" x14ac:dyDescent="0.2">
      <c r="A464" s="34"/>
      <c r="B464" s="35"/>
      <c r="C464" s="186" t="s">
        <v>566</v>
      </c>
      <c r="D464" s="186" t="s">
        <v>134</v>
      </c>
      <c r="E464" s="187" t="s">
        <v>567</v>
      </c>
      <c r="F464" s="188" t="s">
        <v>568</v>
      </c>
      <c r="G464" s="189" t="s">
        <v>520</v>
      </c>
      <c r="H464" s="190">
        <v>34.299999999999997</v>
      </c>
      <c r="I464" s="191"/>
      <c r="J464" s="192">
        <f>ROUND(I464*H464,2)</f>
        <v>0</v>
      </c>
      <c r="K464" s="188" t="s">
        <v>1</v>
      </c>
      <c r="L464" s="39"/>
      <c r="M464" s="193" t="s">
        <v>1</v>
      </c>
      <c r="N464" s="194" t="s">
        <v>45</v>
      </c>
      <c r="O464" s="71"/>
      <c r="P464" s="195">
        <f>O464*H464</f>
        <v>0</v>
      </c>
      <c r="Q464" s="195">
        <v>0</v>
      </c>
      <c r="R464" s="195">
        <f>Q464*H464</f>
        <v>0</v>
      </c>
      <c r="S464" s="195">
        <v>0</v>
      </c>
      <c r="T464" s="196">
        <f>S464*H464</f>
        <v>0</v>
      </c>
      <c r="U464" s="34"/>
      <c r="V464" s="34"/>
      <c r="W464" s="34"/>
      <c r="X464" s="34"/>
      <c r="Y464" s="34"/>
      <c r="Z464" s="34"/>
      <c r="AA464" s="34"/>
      <c r="AB464" s="34"/>
      <c r="AC464" s="34"/>
      <c r="AD464" s="34"/>
      <c r="AE464" s="34"/>
      <c r="AR464" s="197" t="s">
        <v>139</v>
      </c>
      <c r="AT464" s="197" t="s">
        <v>134</v>
      </c>
      <c r="AU464" s="197" t="s">
        <v>89</v>
      </c>
      <c r="AY464" s="17" t="s">
        <v>132</v>
      </c>
      <c r="BE464" s="198">
        <f>IF(N464="základní",J464,0)</f>
        <v>0</v>
      </c>
      <c r="BF464" s="198">
        <f>IF(N464="snížená",J464,0)</f>
        <v>0</v>
      </c>
      <c r="BG464" s="198">
        <f>IF(N464="zákl. přenesená",J464,0)</f>
        <v>0</v>
      </c>
      <c r="BH464" s="198">
        <f>IF(N464="sníž. přenesená",J464,0)</f>
        <v>0</v>
      </c>
      <c r="BI464" s="198">
        <f>IF(N464="nulová",J464,0)</f>
        <v>0</v>
      </c>
      <c r="BJ464" s="17" t="s">
        <v>85</v>
      </c>
      <c r="BK464" s="198">
        <f>ROUND(I464*H464,2)</f>
        <v>0</v>
      </c>
      <c r="BL464" s="17" t="s">
        <v>139</v>
      </c>
      <c r="BM464" s="197" t="s">
        <v>569</v>
      </c>
    </row>
    <row r="465" spans="1:65" s="2" customFormat="1" ht="76.8" x14ac:dyDescent="0.2">
      <c r="A465" s="34"/>
      <c r="B465" s="35"/>
      <c r="C465" s="36"/>
      <c r="D465" s="204" t="s">
        <v>143</v>
      </c>
      <c r="E465" s="36"/>
      <c r="F465" s="205" t="s">
        <v>565</v>
      </c>
      <c r="G465" s="36"/>
      <c r="H465" s="36"/>
      <c r="I465" s="201"/>
      <c r="J465" s="36"/>
      <c r="K465" s="36"/>
      <c r="L465" s="39"/>
      <c r="M465" s="202"/>
      <c r="N465" s="203"/>
      <c r="O465" s="71"/>
      <c r="P465" s="71"/>
      <c r="Q465" s="71"/>
      <c r="R465" s="71"/>
      <c r="S465" s="71"/>
      <c r="T465" s="72"/>
      <c r="U465" s="34"/>
      <c r="V465" s="34"/>
      <c r="W465" s="34"/>
      <c r="X465" s="34"/>
      <c r="Y465" s="34"/>
      <c r="Z465" s="34"/>
      <c r="AA465" s="34"/>
      <c r="AB465" s="34"/>
      <c r="AC465" s="34"/>
      <c r="AD465" s="34"/>
      <c r="AE465" s="34"/>
      <c r="AT465" s="17" t="s">
        <v>143</v>
      </c>
      <c r="AU465" s="17" t="s">
        <v>89</v>
      </c>
    </row>
    <row r="466" spans="1:65" s="2" customFormat="1" ht="48" x14ac:dyDescent="0.2">
      <c r="A466" s="34"/>
      <c r="B466" s="35"/>
      <c r="C466" s="36"/>
      <c r="D466" s="204" t="s">
        <v>237</v>
      </c>
      <c r="E466" s="36"/>
      <c r="F466" s="205" t="s">
        <v>570</v>
      </c>
      <c r="G466" s="36"/>
      <c r="H466" s="36"/>
      <c r="I466" s="201"/>
      <c r="J466" s="36"/>
      <c r="K466" s="36"/>
      <c r="L466" s="39"/>
      <c r="M466" s="202"/>
      <c r="N466" s="203"/>
      <c r="O466" s="71"/>
      <c r="P466" s="71"/>
      <c r="Q466" s="71"/>
      <c r="R466" s="71"/>
      <c r="S466" s="71"/>
      <c r="T466" s="72"/>
      <c r="U466" s="34"/>
      <c r="V466" s="34"/>
      <c r="W466" s="34"/>
      <c r="X466" s="34"/>
      <c r="Y466" s="34"/>
      <c r="Z466" s="34"/>
      <c r="AA466" s="34"/>
      <c r="AB466" s="34"/>
      <c r="AC466" s="34"/>
      <c r="AD466" s="34"/>
      <c r="AE466" s="34"/>
      <c r="AT466" s="17" t="s">
        <v>237</v>
      </c>
      <c r="AU466" s="17" t="s">
        <v>89</v>
      </c>
    </row>
    <row r="467" spans="1:65" s="13" customFormat="1" x14ac:dyDescent="0.2">
      <c r="B467" s="206"/>
      <c r="C467" s="207"/>
      <c r="D467" s="204" t="s">
        <v>145</v>
      </c>
      <c r="E467" s="208" t="s">
        <v>1</v>
      </c>
      <c r="F467" s="209" t="s">
        <v>571</v>
      </c>
      <c r="G467" s="207"/>
      <c r="H467" s="210">
        <v>34.299999999999997</v>
      </c>
      <c r="I467" s="211"/>
      <c r="J467" s="207"/>
      <c r="K467" s="207"/>
      <c r="L467" s="212"/>
      <c r="M467" s="213"/>
      <c r="N467" s="214"/>
      <c r="O467" s="214"/>
      <c r="P467" s="214"/>
      <c r="Q467" s="214"/>
      <c r="R467" s="214"/>
      <c r="S467" s="214"/>
      <c r="T467" s="215"/>
      <c r="AT467" s="216" t="s">
        <v>145</v>
      </c>
      <c r="AU467" s="216" t="s">
        <v>89</v>
      </c>
      <c r="AV467" s="13" t="s">
        <v>89</v>
      </c>
      <c r="AW467" s="13" t="s">
        <v>34</v>
      </c>
      <c r="AX467" s="13" t="s">
        <v>80</v>
      </c>
      <c r="AY467" s="216" t="s">
        <v>132</v>
      </c>
    </row>
    <row r="468" spans="1:65" s="14" customFormat="1" x14ac:dyDescent="0.2">
      <c r="B468" s="217"/>
      <c r="C468" s="218"/>
      <c r="D468" s="204" t="s">
        <v>145</v>
      </c>
      <c r="E468" s="219" t="s">
        <v>1</v>
      </c>
      <c r="F468" s="220" t="s">
        <v>147</v>
      </c>
      <c r="G468" s="218"/>
      <c r="H468" s="221">
        <v>34.299999999999997</v>
      </c>
      <c r="I468" s="222"/>
      <c r="J468" s="218"/>
      <c r="K468" s="218"/>
      <c r="L468" s="223"/>
      <c r="M468" s="224"/>
      <c r="N468" s="225"/>
      <c r="O468" s="225"/>
      <c r="P468" s="225"/>
      <c r="Q468" s="225"/>
      <c r="R468" s="225"/>
      <c r="S468" s="225"/>
      <c r="T468" s="226"/>
      <c r="AT468" s="227" t="s">
        <v>145</v>
      </c>
      <c r="AU468" s="227" t="s">
        <v>89</v>
      </c>
      <c r="AV468" s="14" t="s">
        <v>139</v>
      </c>
      <c r="AW468" s="14" t="s">
        <v>34</v>
      </c>
      <c r="AX468" s="14" t="s">
        <v>85</v>
      </c>
      <c r="AY468" s="227" t="s">
        <v>132</v>
      </c>
    </row>
    <row r="469" spans="1:65" s="2" customFormat="1" ht="24.15" customHeight="1" x14ac:dyDescent="0.2">
      <c r="A469" s="34"/>
      <c r="B469" s="35"/>
      <c r="C469" s="186" t="s">
        <v>572</v>
      </c>
      <c r="D469" s="186" t="s">
        <v>134</v>
      </c>
      <c r="E469" s="187" t="s">
        <v>573</v>
      </c>
      <c r="F469" s="188" t="s">
        <v>574</v>
      </c>
      <c r="G469" s="189" t="s">
        <v>155</v>
      </c>
      <c r="H469" s="190">
        <v>4</v>
      </c>
      <c r="I469" s="191"/>
      <c r="J469" s="192">
        <f>ROUND(I469*H469,2)</f>
        <v>0</v>
      </c>
      <c r="K469" s="188" t="s">
        <v>138</v>
      </c>
      <c r="L469" s="39"/>
      <c r="M469" s="193" t="s">
        <v>1</v>
      </c>
      <c r="N469" s="194" t="s">
        <v>45</v>
      </c>
      <c r="O469" s="71"/>
      <c r="P469" s="195">
        <f>O469*H469</f>
        <v>0</v>
      </c>
      <c r="Q469" s="195">
        <v>0</v>
      </c>
      <c r="R469" s="195">
        <f>Q469*H469</f>
        <v>0</v>
      </c>
      <c r="S469" s="195">
        <v>6.0999999999999999E-2</v>
      </c>
      <c r="T469" s="196">
        <f>S469*H469</f>
        <v>0.24399999999999999</v>
      </c>
      <c r="U469" s="34"/>
      <c r="V469" s="34"/>
      <c r="W469" s="34"/>
      <c r="X469" s="34"/>
      <c r="Y469" s="34"/>
      <c r="Z469" s="34"/>
      <c r="AA469" s="34"/>
      <c r="AB469" s="34"/>
      <c r="AC469" s="34"/>
      <c r="AD469" s="34"/>
      <c r="AE469" s="34"/>
      <c r="AR469" s="197" t="s">
        <v>139</v>
      </c>
      <c r="AT469" s="197" t="s">
        <v>134</v>
      </c>
      <c r="AU469" s="197" t="s">
        <v>89</v>
      </c>
      <c r="AY469" s="17" t="s">
        <v>132</v>
      </c>
      <c r="BE469" s="198">
        <f>IF(N469="základní",J469,0)</f>
        <v>0</v>
      </c>
      <c r="BF469" s="198">
        <f>IF(N469="snížená",J469,0)</f>
        <v>0</v>
      </c>
      <c r="BG469" s="198">
        <f>IF(N469="zákl. přenesená",J469,0)</f>
        <v>0</v>
      </c>
      <c r="BH469" s="198">
        <f>IF(N469="sníž. přenesená",J469,0)</f>
        <v>0</v>
      </c>
      <c r="BI469" s="198">
        <f>IF(N469="nulová",J469,0)</f>
        <v>0</v>
      </c>
      <c r="BJ469" s="17" t="s">
        <v>85</v>
      </c>
      <c r="BK469" s="198">
        <f>ROUND(I469*H469,2)</f>
        <v>0</v>
      </c>
      <c r="BL469" s="17" t="s">
        <v>139</v>
      </c>
      <c r="BM469" s="197" t="s">
        <v>575</v>
      </c>
    </row>
    <row r="470" spans="1:65" s="2" customFormat="1" x14ac:dyDescent="0.2">
      <c r="A470" s="34"/>
      <c r="B470" s="35"/>
      <c r="C470" s="36"/>
      <c r="D470" s="199" t="s">
        <v>141</v>
      </c>
      <c r="E470" s="36"/>
      <c r="F470" s="200" t="s">
        <v>576</v>
      </c>
      <c r="G470" s="36"/>
      <c r="H470" s="36"/>
      <c r="I470" s="201"/>
      <c r="J470" s="36"/>
      <c r="K470" s="36"/>
      <c r="L470" s="39"/>
      <c r="M470" s="202"/>
      <c r="N470" s="203"/>
      <c r="O470" s="71"/>
      <c r="P470" s="71"/>
      <c r="Q470" s="71"/>
      <c r="R470" s="71"/>
      <c r="S470" s="71"/>
      <c r="T470" s="72"/>
      <c r="U470" s="34"/>
      <c r="V470" s="34"/>
      <c r="W470" s="34"/>
      <c r="X470" s="34"/>
      <c r="Y470" s="34"/>
      <c r="Z470" s="34"/>
      <c r="AA470" s="34"/>
      <c r="AB470" s="34"/>
      <c r="AC470" s="34"/>
      <c r="AD470" s="34"/>
      <c r="AE470" s="34"/>
      <c r="AT470" s="17" t="s">
        <v>141</v>
      </c>
      <c r="AU470" s="17" t="s">
        <v>89</v>
      </c>
    </row>
    <row r="471" spans="1:65" s="2" customFormat="1" ht="28.8" x14ac:dyDescent="0.2">
      <c r="A471" s="34"/>
      <c r="B471" s="35"/>
      <c r="C471" s="36"/>
      <c r="D471" s="204" t="s">
        <v>143</v>
      </c>
      <c r="E471" s="36"/>
      <c r="F471" s="205" t="s">
        <v>577</v>
      </c>
      <c r="G471" s="36"/>
      <c r="H471" s="36"/>
      <c r="I471" s="201"/>
      <c r="J471" s="36"/>
      <c r="K471" s="36"/>
      <c r="L471" s="39"/>
      <c r="M471" s="202"/>
      <c r="N471" s="203"/>
      <c r="O471" s="71"/>
      <c r="P471" s="71"/>
      <c r="Q471" s="71"/>
      <c r="R471" s="71"/>
      <c r="S471" s="71"/>
      <c r="T471" s="72"/>
      <c r="U471" s="34"/>
      <c r="V471" s="34"/>
      <c r="W471" s="34"/>
      <c r="X471" s="34"/>
      <c r="Y471" s="34"/>
      <c r="Z471" s="34"/>
      <c r="AA471" s="34"/>
      <c r="AB471" s="34"/>
      <c r="AC471" s="34"/>
      <c r="AD471" s="34"/>
      <c r="AE471" s="34"/>
      <c r="AT471" s="17" t="s">
        <v>143</v>
      </c>
      <c r="AU471" s="17" t="s">
        <v>89</v>
      </c>
    </row>
    <row r="472" spans="1:65" s="2" customFormat="1" ht="24.15" customHeight="1" x14ac:dyDescent="0.2">
      <c r="A472" s="34"/>
      <c r="B472" s="35"/>
      <c r="C472" s="186" t="s">
        <v>578</v>
      </c>
      <c r="D472" s="186" t="s">
        <v>134</v>
      </c>
      <c r="E472" s="187" t="s">
        <v>579</v>
      </c>
      <c r="F472" s="188" t="s">
        <v>580</v>
      </c>
      <c r="G472" s="189" t="s">
        <v>520</v>
      </c>
      <c r="H472" s="190">
        <v>3.2</v>
      </c>
      <c r="I472" s="191"/>
      <c r="J472" s="192">
        <f>ROUND(I472*H472,2)</f>
        <v>0</v>
      </c>
      <c r="K472" s="188" t="s">
        <v>138</v>
      </c>
      <c r="L472" s="39"/>
      <c r="M472" s="193" t="s">
        <v>1</v>
      </c>
      <c r="N472" s="194" t="s">
        <v>45</v>
      </c>
      <c r="O472" s="71"/>
      <c r="P472" s="195">
        <f>O472*H472</f>
        <v>0</v>
      </c>
      <c r="Q472" s="195">
        <v>0</v>
      </c>
      <c r="R472" s="195">
        <f>Q472*H472</f>
        <v>0</v>
      </c>
      <c r="S472" s="195">
        <v>5.1999999999999998E-2</v>
      </c>
      <c r="T472" s="196">
        <f>S472*H472</f>
        <v>0.16639999999999999</v>
      </c>
      <c r="U472" s="34"/>
      <c r="V472" s="34"/>
      <c r="W472" s="34"/>
      <c r="X472" s="34"/>
      <c r="Y472" s="34"/>
      <c r="Z472" s="34"/>
      <c r="AA472" s="34"/>
      <c r="AB472" s="34"/>
      <c r="AC472" s="34"/>
      <c r="AD472" s="34"/>
      <c r="AE472" s="34"/>
      <c r="AR472" s="197" t="s">
        <v>139</v>
      </c>
      <c r="AT472" s="197" t="s">
        <v>134</v>
      </c>
      <c r="AU472" s="197" t="s">
        <v>89</v>
      </c>
      <c r="AY472" s="17" t="s">
        <v>132</v>
      </c>
      <c r="BE472" s="198">
        <f>IF(N472="základní",J472,0)</f>
        <v>0</v>
      </c>
      <c r="BF472" s="198">
        <f>IF(N472="snížená",J472,0)</f>
        <v>0</v>
      </c>
      <c r="BG472" s="198">
        <f>IF(N472="zákl. přenesená",J472,0)</f>
        <v>0</v>
      </c>
      <c r="BH472" s="198">
        <f>IF(N472="sníž. přenesená",J472,0)</f>
        <v>0</v>
      </c>
      <c r="BI472" s="198">
        <f>IF(N472="nulová",J472,0)</f>
        <v>0</v>
      </c>
      <c r="BJ472" s="17" t="s">
        <v>85</v>
      </c>
      <c r="BK472" s="198">
        <f>ROUND(I472*H472,2)</f>
        <v>0</v>
      </c>
      <c r="BL472" s="17" t="s">
        <v>139</v>
      </c>
      <c r="BM472" s="197" t="s">
        <v>581</v>
      </c>
    </row>
    <row r="473" spans="1:65" s="2" customFormat="1" x14ac:dyDescent="0.2">
      <c r="A473" s="34"/>
      <c r="B473" s="35"/>
      <c r="C473" s="36"/>
      <c r="D473" s="199" t="s">
        <v>141</v>
      </c>
      <c r="E473" s="36"/>
      <c r="F473" s="200" t="s">
        <v>582</v>
      </c>
      <c r="G473" s="36"/>
      <c r="H473" s="36"/>
      <c r="I473" s="201"/>
      <c r="J473" s="36"/>
      <c r="K473" s="36"/>
      <c r="L473" s="39"/>
      <c r="M473" s="202"/>
      <c r="N473" s="203"/>
      <c r="O473" s="71"/>
      <c r="P473" s="71"/>
      <c r="Q473" s="71"/>
      <c r="R473" s="71"/>
      <c r="S473" s="71"/>
      <c r="T473" s="72"/>
      <c r="U473" s="34"/>
      <c r="V473" s="34"/>
      <c r="W473" s="34"/>
      <c r="X473" s="34"/>
      <c r="Y473" s="34"/>
      <c r="Z473" s="34"/>
      <c r="AA473" s="34"/>
      <c r="AB473" s="34"/>
      <c r="AC473" s="34"/>
      <c r="AD473" s="34"/>
      <c r="AE473" s="34"/>
      <c r="AT473" s="17" t="s">
        <v>141</v>
      </c>
      <c r="AU473" s="17" t="s">
        <v>89</v>
      </c>
    </row>
    <row r="474" spans="1:65" s="2" customFormat="1" ht="28.8" x14ac:dyDescent="0.2">
      <c r="A474" s="34"/>
      <c r="B474" s="35"/>
      <c r="C474" s="36"/>
      <c r="D474" s="204" t="s">
        <v>143</v>
      </c>
      <c r="E474" s="36"/>
      <c r="F474" s="205" t="s">
        <v>583</v>
      </c>
      <c r="G474" s="36"/>
      <c r="H474" s="36"/>
      <c r="I474" s="201"/>
      <c r="J474" s="36"/>
      <c r="K474" s="36"/>
      <c r="L474" s="39"/>
      <c r="M474" s="202"/>
      <c r="N474" s="203"/>
      <c r="O474" s="71"/>
      <c r="P474" s="71"/>
      <c r="Q474" s="71"/>
      <c r="R474" s="71"/>
      <c r="S474" s="71"/>
      <c r="T474" s="72"/>
      <c r="U474" s="34"/>
      <c r="V474" s="34"/>
      <c r="W474" s="34"/>
      <c r="X474" s="34"/>
      <c r="Y474" s="34"/>
      <c r="Z474" s="34"/>
      <c r="AA474" s="34"/>
      <c r="AB474" s="34"/>
      <c r="AC474" s="34"/>
      <c r="AD474" s="34"/>
      <c r="AE474" s="34"/>
      <c r="AT474" s="17" t="s">
        <v>143</v>
      </c>
      <c r="AU474" s="17" t="s">
        <v>89</v>
      </c>
    </row>
    <row r="475" spans="1:65" s="13" customFormat="1" x14ac:dyDescent="0.2">
      <c r="B475" s="206"/>
      <c r="C475" s="207"/>
      <c r="D475" s="204" t="s">
        <v>145</v>
      </c>
      <c r="E475" s="208" t="s">
        <v>1</v>
      </c>
      <c r="F475" s="209" t="s">
        <v>584</v>
      </c>
      <c r="G475" s="207"/>
      <c r="H475" s="210">
        <v>3.2</v>
      </c>
      <c r="I475" s="211"/>
      <c r="J475" s="207"/>
      <c r="K475" s="207"/>
      <c r="L475" s="212"/>
      <c r="M475" s="213"/>
      <c r="N475" s="214"/>
      <c r="O475" s="214"/>
      <c r="P475" s="214"/>
      <c r="Q475" s="214"/>
      <c r="R475" s="214"/>
      <c r="S475" s="214"/>
      <c r="T475" s="215"/>
      <c r="AT475" s="216" t="s">
        <v>145</v>
      </c>
      <c r="AU475" s="216" t="s">
        <v>89</v>
      </c>
      <c r="AV475" s="13" t="s">
        <v>89</v>
      </c>
      <c r="AW475" s="13" t="s">
        <v>34</v>
      </c>
      <c r="AX475" s="13" t="s">
        <v>85</v>
      </c>
      <c r="AY475" s="216" t="s">
        <v>132</v>
      </c>
    </row>
    <row r="476" spans="1:65" s="2" customFormat="1" ht="24.15" customHeight="1" x14ac:dyDescent="0.2">
      <c r="A476" s="34"/>
      <c r="B476" s="35"/>
      <c r="C476" s="186" t="s">
        <v>585</v>
      </c>
      <c r="D476" s="186" t="s">
        <v>134</v>
      </c>
      <c r="E476" s="187" t="s">
        <v>586</v>
      </c>
      <c r="F476" s="188" t="s">
        <v>587</v>
      </c>
      <c r="G476" s="189" t="s">
        <v>174</v>
      </c>
      <c r="H476" s="190">
        <v>5.1479999999999997</v>
      </c>
      <c r="I476" s="191"/>
      <c r="J476" s="192">
        <f>ROUND(I476*H476,2)</f>
        <v>0</v>
      </c>
      <c r="K476" s="188" t="s">
        <v>138</v>
      </c>
      <c r="L476" s="39"/>
      <c r="M476" s="193" t="s">
        <v>1</v>
      </c>
      <c r="N476" s="194" t="s">
        <v>45</v>
      </c>
      <c r="O476" s="71"/>
      <c r="P476" s="195">
        <f>O476*H476</f>
        <v>0</v>
      </c>
      <c r="Q476" s="195">
        <v>0</v>
      </c>
      <c r="R476" s="195">
        <f>Q476*H476</f>
        <v>0</v>
      </c>
      <c r="S476" s="195">
        <v>2.5</v>
      </c>
      <c r="T476" s="196">
        <f>S476*H476</f>
        <v>12.87</v>
      </c>
      <c r="U476" s="34"/>
      <c r="V476" s="34"/>
      <c r="W476" s="34"/>
      <c r="X476" s="34"/>
      <c r="Y476" s="34"/>
      <c r="Z476" s="34"/>
      <c r="AA476" s="34"/>
      <c r="AB476" s="34"/>
      <c r="AC476" s="34"/>
      <c r="AD476" s="34"/>
      <c r="AE476" s="34"/>
      <c r="AR476" s="197" t="s">
        <v>139</v>
      </c>
      <c r="AT476" s="197" t="s">
        <v>134</v>
      </c>
      <c r="AU476" s="197" t="s">
        <v>89</v>
      </c>
      <c r="AY476" s="17" t="s">
        <v>132</v>
      </c>
      <c r="BE476" s="198">
        <f>IF(N476="základní",J476,0)</f>
        <v>0</v>
      </c>
      <c r="BF476" s="198">
        <f>IF(N476="snížená",J476,0)</f>
        <v>0</v>
      </c>
      <c r="BG476" s="198">
        <f>IF(N476="zákl. přenesená",J476,0)</f>
        <v>0</v>
      </c>
      <c r="BH476" s="198">
        <f>IF(N476="sníž. přenesená",J476,0)</f>
        <v>0</v>
      </c>
      <c r="BI476" s="198">
        <f>IF(N476="nulová",J476,0)</f>
        <v>0</v>
      </c>
      <c r="BJ476" s="17" t="s">
        <v>85</v>
      </c>
      <c r="BK476" s="198">
        <f>ROUND(I476*H476,2)</f>
        <v>0</v>
      </c>
      <c r="BL476" s="17" t="s">
        <v>139</v>
      </c>
      <c r="BM476" s="197" t="s">
        <v>588</v>
      </c>
    </row>
    <row r="477" spans="1:65" s="2" customFormat="1" x14ac:dyDescent="0.2">
      <c r="A477" s="34"/>
      <c r="B477" s="35"/>
      <c r="C477" s="36"/>
      <c r="D477" s="199" t="s">
        <v>141</v>
      </c>
      <c r="E477" s="36"/>
      <c r="F477" s="200" t="s">
        <v>589</v>
      </c>
      <c r="G477" s="36"/>
      <c r="H477" s="36"/>
      <c r="I477" s="201"/>
      <c r="J477" s="36"/>
      <c r="K477" s="36"/>
      <c r="L477" s="39"/>
      <c r="M477" s="202"/>
      <c r="N477" s="203"/>
      <c r="O477" s="71"/>
      <c r="P477" s="71"/>
      <c r="Q477" s="71"/>
      <c r="R477" s="71"/>
      <c r="S477" s="71"/>
      <c r="T477" s="72"/>
      <c r="U477" s="34"/>
      <c r="V477" s="34"/>
      <c r="W477" s="34"/>
      <c r="X477" s="34"/>
      <c r="Y477" s="34"/>
      <c r="Z477" s="34"/>
      <c r="AA477" s="34"/>
      <c r="AB477" s="34"/>
      <c r="AC477" s="34"/>
      <c r="AD477" s="34"/>
      <c r="AE477" s="34"/>
      <c r="AT477" s="17" t="s">
        <v>141</v>
      </c>
      <c r="AU477" s="17" t="s">
        <v>89</v>
      </c>
    </row>
    <row r="478" spans="1:65" s="2" customFormat="1" ht="28.8" x14ac:dyDescent="0.2">
      <c r="A478" s="34"/>
      <c r="B478" s="35"/>
      <c r="C478" s="36"/>
      <c r="D478" s="204" t="s">
        <v>143</v>
      </c>
      <c r="E478" s="36"/>
      <c r="F478" s="205" t="s">
        <v>590</v>
      </c>
      <c r="G478" s="36"/>
      <c r="H478" s="36"/>
      <c r="I478" s="201"/>
      <c r="J478" s="36"/>
      <c r="K478" s="36"/>
      <c r="L478" s="39"/>
      <c r="M478" s="202"/>
      <c r="N478" s="203"/>
      <c r="O478" s="71"/>
      <c r="P478" s="71"/>
      <c r="Q478" s="71"/>
      <c r="R478" s="71"/>
      <c r="S478" s="71"/>
      <c r="T478" s="72"/>
      <c r="U478" s="34"/>
      <c r="V478" s="34"/>
      <c r="W478" s="34"/>
      <c r="X478" s="34"/>
      <c r="Y478" s="34"/>
      <c r="Z478" s="34"/>
      <c r="AA478" s="34"/>
      <c r="AB478" s="34"/>
      <c r="AC478" s="34"/>
      <c r="AD478" s="34"/>
      <c r="AE478" s="34"/>
      <c r="AT478" s="17" t="s">
        <v>143</v>
      </c>
      <c r="AU478" s="17" t="s">
        <v>89</v>
      </c>
    </row>
    <row r="479" spans="1:65" s="15" customFormat="1" x14ac:dyDescent="0.2">
      <c r="B479" s="228"/>
      <c r="C479" s="229"/>
      <c r="D479" s="204" t="s">
        <v>145</v>
      </c>
      <c r="E479" s="230" t="s">
        <v>1</v>
      </c>
      <c r="F479" s="231" t="s">
        <v>405</v>
      </c>
      <c r="G479" s="229"/>
      <c r="H479" s="230" t="s">
        <v>1</v>
      </c>
      <c r="I479" s="232"/>
      <c r="J479" s="229"/>
      <c r="K479" s="229"/>
      <c r="L479" s="233"/>
      <c r="M479" s="234"/>
      <c r="N479" s="235"/>
      <c r="O479" s="235"/>
      <c r="P479" s="235"/>
      <c r="Q479" s="235"/>
      <c r="R479" s="235"/>
      <c r="S479" s="235"/>
      <c r="T479" s="236"/>
      <c r="AT479" s="237" t="s">
        <v>145</v>
      </c>
      <c r="AU479" s="237" t="s">
        <v>89</v>
      </c>
      <c r="AV479" s="15" t="s">
        <v>85</v>
      </c>
      <c r="AW479" s="15" t="s">
        <v>34</v>
      </c>
      <c r="AX479" s="15" t="s">
        <v>80</v>
      </c>
      <c r="AY479" s="237" t="s">
        <v>132</v>
      </c>
    </row>
    <row r="480" spans="1:65" s="13" customFormat="1" x14ac:dyDescent="0.2">
      <c r="B480" s="206"/>
      <c r="C480" s="207"/>
      <c r="D480" s="204" t="s">
        <v>145</v>
      </c>
      <c r="E480" s="208" t="s">
        <v>1</v>
      </c>
      <c r="F480" s="209" t="s">
        <v>406</v>
      </c>
      <c r="G480" s="207"/>
      <c r="H480" s="210">
        <v>1.5840000000000001</v>
      </c>
      <c r="I480" s="211"/>
      <c r="J480" s="207"/>
      <c r="K480" s="207"/>
      <c r="L480" s="212"/>
      <c r="M480" s="213"/>
      <c r="N480" s="214"/>
      <c r="O480" s="214"/>
      <c r="P480" s="214"/>
      <c r="Q480" s="214"/>
      <c r="R480" s="214"/>
      <c r="S480" s="214"/>
      <c r="T480" s="215"/>
      <c r="AT480" s="216" t="s">
        <v>145</v>
      </c>
      <c r="AU480" s="216" t="s">
        <v>89</v>
      </c>
      <c r="AV480" s="13" t="s">
        <v>89</v>
      </c>
      <c r="AW480" s="13" t="s">
        <v>34</v>
      </c>
      <c r="AX480" s="13" t="s">
        <v>80</v>
      </c>
      <c r="AY480" s="216" t="s">
        <v>132</v>
      </c>
    </row>
    <row r="481" spans="1:65" s="15" customFormat="1" x14ac:dyDescent="0.2">
      <c r="B481" s="228"/>
      <c r="C481" s="229"/>
      <c r="D481" s="204" t="s">
        <v>145</v>
      </c>
      <c r="E481" s="230" t="s">
        <v>1</v>
      </c>
      <c r="F481" s="231" t="s">
        <v>413</v>
      </c>
      <c r="G481" s="229"/>
      <c r="H481" s="230" t="s">
        <v>1</v>
      </c>
      <c r="I481" s="232"/>
      <c r="J481" s="229"/>
      <c r="K481" s="229"/>
      <c r="L481" s="233"/>
      <c r="M481" s="234"/>
      <c r="N481" s="235"/>
      <c r="O481" s="235"/>
      <c r="P481" s="235"/>
      <c r="Q481" s="235"/>
      <c r="R481" s="235"/>
      <c r="S481" s="235"/>
      <c r="T481" s="236"/>
      <c r="AT481" s="237" t="s">
        <v>145</v>
      </c>
      <c r="AU481" s="237" t="s">
        <v>89</v>
      </c>
      <c r="AV481" s="15" t="s">
        <v>85</v>
      </c>
      <c r="AW481" s="15" t="s">
        <v>34</v>
      </c>
      <c r="AX481" s="15" t="s">
        <v>80</v>
      </c>
      <c r="AY481" s="237" t="s">
        <v>132</v>
      </c>
    </row>
    <row r="482" spans="1:65" s="13" customFormat="1" x14ac:dyDescent="0.2">
      <c r="B482" s="206"/>
      <c r="C482" s="207"/>
      <c r="D482" s="204" t="s">
        <v>145</v>
      </c>
      <c r="E482" s="208" t="s">
        <v>1</v>
      </c>
      <c r="F482" s="209" t="s">
        <v>414</v>
      </c>
      <c r="G482" s="207"/>
      <c r="H482" s="210">
        <v>1.5840000000000001</v>
      </c>
      <c r="I482" s="211"/>
      <c r="J482" s="207"/>
      <c r="K482" s="207"/>
      <c r="L482" s="212"/>
      <c r="M482" s="213"/>
      <c r="N482" s="214"/>
      <c r="O482" s="214"/>
      <c r="P482" s="214"/>
      <c r="Q482" s="214"/>
      <c r="R482" s="214"/>
      <c r="S482" s="214"/>
      <c r="T482" s="215"/>
      <c r="AT482" s="216" t="s">
        <v>145</v>
      </c>
      <c r="AU482" s="216" t="s">
        <v>89</v>
      </c>
      <c r="AV482" s="13" t="s">
        <v>89</v>
      </c>
      <c r="AW482" s="13" t="s">
        <v>34</v>
      </c>
      <c r="AX482" s="13" t="s">
        <v>80</v>
      </c>
      <c r="AY482" s="216" t="s">
        <v>132</v>
      </c>
    </row>
    <row r="483" spans="1:65" s="15" customFormat="1" ht="20.399999999999999" x14ac:dyDescent="0.2">
      <c r="B483" s="228"/>
      <c r="C483" s="229"/>
      <c r="D483" s="204" t="s">
        <v>145</v>
      </c>
      <c r="E483" s="230" t="s">
        <v>1</v>
      </c>
      <c r="F483" s="231" t="s">
        <v>591</v>
      </c>
      <c r="G483" s="229"/>
      <c r="H483" s="230" t="s">
        <v>1</v>
      </c>
      <c r="I483" s="232"/>
      <c r="J483" s="229"/>
      <c r="K483" s="229"/>
      <c r="L483" s="233"/>
      <c r="M483" s="234"/>
      <c r="N483" s="235"/>
      <c r="O483" s="235"/>
      <c r="P483" s="235"/>
      <c r="Q483" s="235"/>
      <c r="R483" s="235"/>
      <c r="S483" s="235"/>
      <c r="T483" s="236"/>
      <c r="AT483" s="237" t="s">
        <v>145</v>
      </c>
      <c r="AU483" s="237" t="s">
        <v>89</v>
      </c>
      <c r="AV483" s="15" t="s">
        <v>85</v>
      </c>
      <c r="AW483" s="15" t="s">
        <v>34</v>
      </c>
      <c r="AX483" s="15" t="s">
        <v>80</v>
      </c>
      <c r="AY483" s="237" t="s">
        <v>132</v>
      </c>
    </row>
    <row r="484" spans="1:65" s="13" customFormat="1" x14ac:dyDescent="0.2">
      <c r="B484" s="206"/>
      <c r="C484" s="207"/>
      <c r="D484" s="204" t="s">
        <v>145</v>
      </c>
      <c r="E484" s="208" t="s">
        <v>1</v>
      </c>
      <c r="F484" s="209" t="s">
        <v>416</v>
      </c>
      <c r="G484" s="207"/>
      <c r="H484" s="210">
        <v>1.98</v>
      </c>
      <c r="I484" s="211"/>
      <c r="J484" s="207"/>
      <c r="K484" s="207"/>
      <c r="L484" s="212"/>
      <c r="M484" s="213"/>
      <c r="N484" s="214"/>
      <c r="O484" s="214"/>
      <c r="P484" s="214"/>
      <c r="Q484" s="214"/>
      <c r="R484" s="214"/>
      <c r="S484" s="214"/>
      <c r="T484" s="215"/>
      <c r="AT484" s="216" t="s">
        <v>145</v>
      </c>
      <c r="AU484" s="216" t="s">
        <v>89</v>
      </c>
      <c r="AV484" s="13" t="s">
        <v>89</v>
      </c>
      <c r="AW484" s="13" t="s">
        <v>34</v>
      </c>
      <c r="AX484" s="13" t="s">
        <v>80</v>
      </c>
      <c r="AY484" s="216" t="s">
        <v>132</v>
      </c>
    </row>
    <row r="485" spans="1:65" s="14" customFormat="1" x14ac:dyDescent="0.2">
      <c r="B485" s="217"/>
      <c r="C485" s="218"/>
      <c r="D485" s="204" t="s">
        <v>145</v>
      </c>
      <c r="E485" s="219" t="s">
        <v>1</v>
      </c>
      <c r="F485" s="220" t="s">
        <v>147</v>
      </c>
      <c r="G485" s="218"/>
      <c r="H485" s="221">
        <v>5.1479999999999997</v>
      </c>
      <c r="I485" s="222"/>
      <c r="J485" s="218"/>
      <c r="K485" s="218"/>
      <c r="L485" s="223"/>
      <c r="M485" s="224"/>
      <c r="N485" s="225"/>
      <c r="O485" s="225"/>
      <c r="P485" s="225"/>
      <c r="Q485" s="225"/>
      <c r="R485" s="225"/>
      <c r="S485" s="225"/>
      <c r="T485" s="226"/>
      <c r="AT485" s="227" t="s">
        <v>145</v>
      </c>
      <c r="AU485" s="227" t="s">
        <v>89</v>
      </c>
      <c r="AV485" s="14" t="s">
        <v>139</v>
      </c>
      <c r="AW485" s="14" t="s">
        <v>34</v>
      </c>
      <c r="AX485" s="14" t="s">
        <v>85</v>
      </c>
      <c r="AY485" s="227" t="s">
        <v>132</v>
      </c>
    </row>
    <row r="486" spans="1:65" s="2" customFormat="1" ht="24.15" customHeight="1" x14ac:dyDescent="0.2">
      <c r="A486" s="34"/>
      <c r="B486" s="35"/>
      <c r="C486" s="186" t="s">
        <v>592</v>
      </c>
      <c r="D486" s="186" t="s">
        <v>134</v>
      </c>
      <c r="E486" s="187" t="s">
        <v>593</v>
      </c>
      <c r="F486" s="188" t="s">
        <v>594</v>
      </c>
      <c r="G486" s="189" t="s">
        <v>174</v>
      </c>
      <c r="H486" s="190">
        <v>17.16</v>
      </c>
      <c r="I486" s="191"/>
      <c r="J486" s="192">
        <f>ROUND(I486*H486,2)</f>
        <v>0</v>
      </c>
      <c r="K486" s="188" t="s">
        <v>138</v>
      </c>
      <c r="L486" s="39"/>
      <c r="M486" s="193" t="s">
        <v>1</v>
      </c>
      <c r="N486" s="194" t="s">
        <v>45</v>
      </c>
      <c r="O486" s="71"/>
      <c r="P486" s="195">
        <f>O486*H486</f>
        <v>0</v>
      </c>
      <c r="Q486" s="195">
        <v>0</v>
      </c>
      <c r="R486" s="195">
        <f>Q486*H486</f>
        <v>0</v>
      </c>
      <c r="S486" s="195">
        <v>2.5</v>
      </c>
      <c r="T486" s="196">
        <f>S486*H486</f>
        <v>42.9</v>
      </c>
      <c r="U486" s="34"/>
      <c r="V486" s="34"/>
      <c r="W486" s="34"/>
      <c r="X486" s="34"/>
      <c r="Y486" s="34"/>
      <c r="Z486" s="34"/>
      <c r="AA486" s="34"/>
      <c r="AB486" s="34"/>
      <c r="AC486" s="34"/>
      <c r="AD486" s="34"/>
      <c r="AE486" s="34"/>
      <c r="AR486" s="197" t="s">
        <v>139</v>
      </c>
      <c r="AT486" s="197" t="s">
        <v>134</v>
      </c>
      <c r="AU486" s="197" t="s">
        <v>89</v>
      </c>
      <c r="AY486" s="17" t="s">
        <v>132</v>
      </c>
      <c r="BE486" s="198">
        <f>IF(N486="základní",J486,0)</f>
        <v>0</v>
      </c>
      <c r="BF486" s="198">
        <f>IF(N486="snížená",J486,0)</f>
        <v>0</v>
      </c>
      <c r="BG486" s="198">
        <f>IF(N486="zákl. přenesená",J486,0)</f>
        <v>0</v>
      </c>
      <c r="BH486" s="198">
        <f>IF(N486="sníž. přenesená",J486,0)</f>
        <v>0</v>
      </c>
      <c r="BI486" s="198">
        <f>IF(N486="nulová",J486,0)</f>
        <v>0</v>
      </c>
      <c r="BJ486" s="17" t="s">
        <v>85</v>
      </c>
      <c r="BK486" s="198">
        <f>ROUND(I486*H486,2)</f>
        <v>0</v>
      </c>
      <c r="BL486" s="17" t="s">
        <v>139</v>
      </c>
      <c r="BM486" s="197" t="s">
        <v>595</v>
      </c>
    </row>
    <row r="487" spans="1:65" s="2" customFormat="1" x14ac:dyDescent="0.2">
      <c r="A487" s="34"/>
      <c r="B487" s="35"/>
      <c r="C487" s="36"/>
      <c r="D487" s="199" t="s">
        <v>141</v>
      </c>
      <c r="E487" s="36"/>
      <c r="F487" s="200" t="s">
        <v>596</v>
      </c>
      <c r="G487" s="36"/>
      <c r="H487" s="36"/>
      <c r="I487" s="201"/>
      <c r="J487" s="36"/>
      <c r="K487" s="36"/>
      <c r="L487" s="39"/>
      <c r="M487" s="202"/>
      <c r="N487" s="203"/>
      <c r="O487" s="71"/>
      <c r="P487" s="71"/>
      <c r="Q487" s="71"/>
      <c r="R487" s="71"/>
      <c r="S487" s="71"/>
      <c r="T487" s="72"/>
      <c r="U487" s="34"/>
      <c r="V487" s="34"/>
      <c r="W487" s="34"/>
      <c r="X487" s="34"/>
      <c r="Y487" s="34"/>
      <c r="Z487" s="34"/>
      <c r="AA487" s="34"/>
      <c r="AB487" s="34"/>
      <c r="AC487" s="34"/>
      <c r="AD487" s="34"/>
      <c r="AE487" s="34"/>
      <c r="AT487" s="17" t="s">
        <v>141</v>
      </c>
      <c r="AU487" s="17" t="s">
        <v>89</v>
      </c>
    </row>
    <row r="488" spans="1:65" s="2" customFormat="1" ht="28.8" x14ac:dyDescent="0.2">
      <c r="A488" s="34"/>
      <c r="B488" s="35"/>
      <c r="C488" s="36"/>
      <c r="D488" s="204" t="s">
        <v>143</v>
      </c>
      <c r="E488" s="36"/>
      <c r="F488" s="205" t="s">
        <v>590</v>
      </c>
      <c r="G488" s="36"/>
      <c r="H488" s="36"/>
      <c r="I488" s="201"/>
      <c r="J488" s="36"/>
      <c r="K488" s="36"/>
      <c r="L488" s="39"/>
      <c r="M488" s="202"/>
      <c r="N488" s="203"/>
      <c r="O488" s="71"/>
      <c r="P488" s="71"/>
      <c r="Q488" s="71"/>
      <c r="R488" s="71"/>
      <c r="S488" s="71"/>
      <c r="T488" s="72"/>
      <c r="U488" s="34"/>
      <c r="V488" s="34"/>
      <c r="W488" s="34"/>
      <c r="X488" s="34"/>
      <c r="Y488" s="34"/>
      <c r="Z488" s="34"/>
      <c r="AA488" s="34"/>
      <c r="AB488" s="34"/>
      <c r="AC488" s="34"/>
      <c r="AD488" s="34"/>
      <c r="AE488" s="34"/>
      <c r="AT488" s="17" t="s">
        <v>143</v>
      </c>
      <c r="AU488" s="17" t="s">
        <v>89</v>
      </c>
    </row>
    <row r="489" spans="1:65" s="15" customFormat="1" x14ac:dyDescent="0.2">
      <c r="B489" s="228"/>
      <c r="C489" s="229"/>
      <c r="D489" s="204" t="s">
        <v>145</v>
      </c>
      <c r="E489" s="230" t="s">
        <v>1</v>
      </c>
      <c r="F489" s="231" t="s">
        <v>407</v>
      </c>
      <c r="G489" s="229"/>
      <c r="H489" s="230" t="s">
        <v>1</v>
      </c>
      <c r="I489" s="232"/>
      <c r="J489" s="229"/>
      <c r="K489" s="229"/>
      <c r="L489" s="233"/>
      <c r="M489" s="234"/>
      <c r="N489" s="235"/>
      <c r="O489" s="235"/>
      <c r="P489" s="235"/>
      <c r="Q489" s="235"/>
      <c r="R489" s="235"/>
      <c r="S489" s="235"/>
      <c r="T489" s="236"/>
      <c r="AT489" s="237" t="s">
        <v>145</v>
      </c>
      <c r="AU489" s="237" t="s">
        <v>89</v>
      </c>
      <c r="AV489" s="15" t="s">
        <v>85</v>
      </c>
      <c r="AW489" s="15" t="s">
        <v>34</v>
      </c>
      <c r="AX489" s="15" t="s">
        <v>80</v>
      </c>
      <c r="AY489" s="237" t="s">
        <v>132</v>
      </c>
    </row>
    <row r="490" spans="1:65" s="13" customFormat="1" x14ac:dyDescent="0.2">
      <c r="B490" s="206"/>
      <c r="C490" s="207"/>
      <c r="D490" s="204" t="s">
        <v>145</v>
      </c>
      <c r="E490" s="208" t="s">
        <v>1</v>
      </c>
      <c r="F490" s="209" t="s">
        <v>408</v>
      </c>
      <c r="G490" s="207"/>
      <c r="H490" s="210">
        <v>3.1680000000000001</v>
      </c>
      <c r="I490" s="211"/>
      <c r="J490" s="207"/>
      <c r="K490" s="207"/>
      <c r="L490" s="212"/>
      <c r="M490" s="213"/>
      <c r="N490" s="214"/>
      <c r="O490" s="214"/>
      <c r="P490" s="214"/>
      <c r="Q490" s="214"/>
      <c r="R490" s="214"/>
      <c r="S490" s="214"/>
      <c r="T490" s="215"/>
      <c r="AT490" s="216" t="s">
        <v>145</v>
      </c>
      <c r="AU490" s="216" t="s">
        <v>89</v>
      </c>
      <c r="AV490" s="13" t="s">
        <v>89</v>
      </c>
      <c r="AW490" s="13" t="s">
        <v>34</v>
      </c>
      <c r="AX490" s="13" t="s">
        <v>80</v>
      </c>
      <c r="AY490" s="216" t="s">
        <v>132</v>
      </c>
    </row>
    <row r="491" spans="1:65" s="15" customFormat="1" x14ac:dyDescent="0.2">
      <c r="B491" s="228"/>
      <c r="C491" s="229"/>
      <c r="D491" s="204" t="s">
        <v>145</v>
      </c>
      <c r="E491" s="230" t="s">
        <v>1</v>
      </c>
      <c r="F491" s="231" t="s">
        <v>409</v>
      </c>
      <c r="G491" s="229"/>
      <c r="H491" s="230" t="s">
        <v>1</v>
      </c>
      <c r="I491" s="232"/>
      <c r="J491" s="229"/>
      <c r="K491" s="229"/>
      <c r="L491" s="233"/>
      <c r="M491" s="234"/>
      <c r="N491" s="235"/>
      <c r="O491" s="235"/>
      <c r="P491" s="235"/>
      <c r="Q491" s="235"/>
      <c r="R491" s="235"/>
      <c r="S491" s="235"/>
      <c r="T491" s="236"/>
      <c r="AT491" s="237" t="s">
        <v>145</v>
      </c>
      <c r="AU491" s="237" t="s">
        <v>89</v>
      </c>
      <c r="AV491" s="15" t="s">
        <v>85</v>
      </c>
      <c r="AW491" s="15" t="s">
        <v>34</v>
      </c>
      <c r="AX491" s="15" t="s">
        <v>80</v>
      </c>
      <c r="AY491" s="237" t="s">
        <v>132</v>
      </c>
    </row>
    <row r="492" spans="1:65" s="13" customFormat="1" x14ac:dyDescent="0.2">
      <c r="B492" s="206"/>
      <c r="C492" s="207"/>
      <c r="D492" s="204" t="s">
        <v>145</v>
      </c>
      <c r="E492" s="208" t="s">
        <v>1</v>
      </c>
      <c r="F492" s="209" t="s">
        <v>410</v>
      </c>
      <c r="G492" s="207"/>
      <c r="H492" s="210">
        <v>4.7519999999999998</v>
      </c>
      <c r="I492" s="211"/>
      <c r="J492" s="207"/>
      <c r="K492" s="207"/>
      <c r="L492" s="212"/>
      <c r="M492" s="213"/>
      <c r="N492" s="214"/>
      <c r="O492" s="214"/>
      <c r="P492" s="214"/>
      <c r="Q492" s="214"/>
      <c r="R492" s="214"/>
      <c r="S492" s="214"/>
      <c r="T492" s="215"/>
      <c r="AT492" s="216" t="s">
        <v>145</v>
      </c>
      <c r="AU492" s="216" t="s">
        <v>89</v>
      </c>
      <c r="AV492" s="13" t="s">
        <v>89</v>
      </c>
      <c r="AW492" s="13" t="s">
        <v>34</v>
      </c>
      <c r="AX492" s="13" t="s">
        <v>80</v>
      </c>
      <c r="AY492" s="216" t="s">
        <v>132</v>
      </c>
    </row>
    <row r="493" spans="1:65" s="15" customFormat="1" x14ac:dyDescent="0.2">
      <c r="B493" s="228"/>
      <c r="C493" s="229"/>
      <c r="D493" s="204" t="s">
        <v>145</v>
      </c>
      <c r="E493" s="230" t="s">
        <v>1</v>
      </c>
      <c r="F493" s="231" t="s">
        <v>411</v>
      </c>
      <c r="G493" s="229"/>
      <c r="H493" s="230" t="s">
        <v>1</v>
      </c>
      <c r="I493" s="232"/>
      <c r="J493" s="229"/>
      <c r="K493" s="229"/>
      <c r="L493" s="233"/>
      <c r="M493" s="234"/>
      <c r="N493" s="235"/>
      <c r="O493" s="235"/>
      <c r="P493" s="235"/>
      <c r="Q493" s="235"/>
      <c r="R493" s="235"/>
      <c r="S493" s="235"/>
      <c r="T493" s="236"/>
      <c r="AT493" s="237" t="s">
        <v>145</v>
      </c>
      <c r="AU493" s="237" t="s">
        <v>89</v>
      </c>
      <c r="AV493" s="15" t="s">
        <v>85</v>
      </c>
      <c r="AW493" s="15" t="s">
        <v>34</v>
      </c>
      <c r="AX493" s="15" t="s">
        <v>80</v>
      </c>
      <c r="AY493" s="237" t="s">
        <v>132</v>
      </c>
    </row>
    <row r="494" spans="1:65" s="13" customFormat="1" x14ac:dyDescent="0.2">
      <c r="B494" s="206"/>
      <c r="C494" s="207"/>
      <c r="D494" s="204" t="s">
        <v>145</v>
      </c>
      <c r="E494" s="208" t="s">
        <v>1</v>
      </c>
      <c r="F494" s="209" t="s">
        <v>412</v>
      </c>
      <c r="G494" s="207"/>
      <c r="H494" s="210">
        <v>4.62</v>
      </c>
      <c r="I494" s="211"/>
      <c r="J494" s="207"/>
      <c r="K494" s="207"/>
      <c r="L494" s="212"/>
      <c r="M494" s="213"/>
      <c r="N494" s="214"/>
      <c r="O494" s="214"/>
      <c r="P494" s="214"/>
      <c r="Q494" s="214"/>
      <c r="R494" s="214"/>
      <c r="S494" s="214"/>
      <c r="T494" s="215"/>
      <c r="AT494" s="216" t="s">
        <v>145</v>
      </c>
      <c r="AU494" s="216" t="s">
        <v>89</v>
      </c>
      <c r="AV494" s="13" t="s">
        <v>89</v>
      </c>
      <c r="AW494" s="13" t="s">
        <v>34</v>
      </c>
      <c r="AX494" s="13" t="s">
        <v>80</v>
      </c>
      <c r="AY494" s="216" t="s">
        <v>132</v>
      </c>
    </row>
    <row r="495" spans="1:65" s="15" customFormat="1" x14ac:dyDescent="0.2">
      <c r="B495" s="228"/>
      <c r="C495" s="229"/>
      <c r="D495" s="204" t="s">
        <v>145</v>
      </c>
      <c r="E495" s="230" t="s">
        <v>1</v>
      </c>
      <c r="F495" s="231" t="s">
        <v>597</v>
      </c>
      <c r="G495" s="229"/>
      <c r="H495" s="230" t="s">
        <v>1</v>
      </c>
      <c r="I495" s="232"/>
      <c r="J495" s="229"/>
      <c r="K495" s="229"/>
      <c r="L495" s="233"/>
      <c r="M495" s="234"/>
      <c r="N495" s="235"/>
      <c r="O495" s="235"/>
      <c r="P495" s="235"/>
      <c r="Q495" s="235"/>
      <c r="R495" s="235"/>
      <c r="S495" s="235"/>
      <c r="T495" s="236"/>
      <c r="AT495" s="237" t="s">
        <v>145</v>
      </c>
      <c r="AU495" s="237" t="s">
        <v>89</v>
      </c>
      <c r="AV495" s="15" t="s">
        <v>85</v>
      </c>
      <c r="AW495" s="15" t="s">
        <v>34</v>
      </c>
      <c r="AX495" s="15" t="s">
        <v>80</v>
      </c>
      <c r="AY495" s="237" t="s">
        <v>132</v>
      </c>
    </row>
    <row r="496" spans="1:65" s="13" customFormat="1" x14ac:dyDescent="0.2">
      <c r="B496" s="206"/>
      <c r="C496" s="207"/>
      <c r="D496" s="204" t="s">
        <v>145</v>
      </c>
      <c r="E496" s="208" t="s">
        <v>1</v>
      </c>
      <c r="F496" s="209" t="s">
        <v>412</v>
      </c>
      <c r="G496" s="207"/>
      <c r="H496" s="210">
        <v>4.62</v>
      </c>
      <c r="I496" s="211"/>
      <c r="J496" s="207"/>
      <c r="K496" s="207"/>
      <c r="L496" s="212"/>
      <c r="M496" s="213"/>
      <c r="N496" s="214"/>
      <c r="O496" s="214"/>
      <c r="P496" s="214"/>
      <c r="Q496" s="214"/>
      <c r="R496" s="214"/>
      <c r="S496" s="214"/>
      <c r="T496" s="215"/>
      <c r="AT496" s="216" t="s">
        <v>145</v>
      </c>
      <c r="AU496" s="216" t="s">
        <v>89</v>
      </c>
      <c r="AV496" s="13" t="s">
        <v>89</v>
      </c>
      <c r="AW496" s="13" t="s">
        <v>34</v>
      </c>
      <c r="AX496" s="13" t="s">
        <v>80</v>
      </c>
      <c r="AY496" s="216" t="s">
        <v>132</v>
      </c>
    </row>
    <row r="497" spans="1:65" s="14" customFormat="1" x14ac:dyDescent="0.2">
      <c r="B497" s="217"/>
      <c r="C497" s="218"/>
      <c r="D497" s="204" t="s">
        <v>145</v>
      </c>
      <c r="E497" s="219" t="s">
        <v>1</v>
      </c>
      <c r="F497" s="220" t="s">
        <v>147</v>
      </c>
      <c r="G497" s="218"/>
      <c r="H497" s="221">
        <v>17.16</v>
      </c>
      <c r="I497" s="222"/>
      <c r="J497" s="218"/>
      <c r="K497" s="218"/>
      <c r="L497" s="223"/>
      <c r="M497" s="224"/>
      <c r="N497" s="225"/>
      <c r="O497" s="225"/>
      <c r="P497" s="225"/>
      <c r="Q497" s="225"/>
      <c r="R497" s="225"/>
      <c r="S497" s="225"/>
      <c r="T497" s="226"/>
      <c r="AT497" s="227" t="s">
        <v>145</v>
      </c>
      <c r="AU497" s="227" t="s">
        <v>89</v>
      </c>
      <c r="AV497" s="14" t="s">
        <v>139</v>
      </c>
      <c r="AW497" s="14" t="s">
        <v>34</v>
      </c>
      <c r="AX497" s="14" t="s">
        <v>85</v>
      </c>
      <c r="AY497" s="227" t="s">
        <v>132</v>
      </c>
    </row>
    <row r="498" spans="1:65" s="2" customFormat="1" ht="21.75" customHeight="1" x14ac:dyDescent="0.2">
      <c r="A498" s="34"/>
      <c r="B498" s="35"/>
      <c r="C498" s="186" t="s">
        <v>598</v>
      </c>
      <c r="D498" s="186" t="s">
        <v>134</v>
      </c>
      <c r="E498" s="187" t="s">
        <v>599</v>
      </c>
      <c r="F498" s="188" t="s">
        <v>600</v>
      </c>
      <c r="G498" s="189" t="s">
        <v>174</v>
      </c>
      <c r="H498" s="190">
        <v>22.308</v>
      </c>
      <c r="I498" s="191"/>
      <c r="J498" s="192">
        <f>ROUND(I498*H498,2)</f>
        <v>0</v>
      </c>
      <c r="K498" s="188" t="s">
        <v>138</v>
      </c>
      <c r="L498" s="39"/>
      <c r="M498" s="193" t="s">
        <v>1</v>
      </c>
      <c r="N498" s="194" t="s">
        <v>45</v>
      </c>
      <c r="O498" s="71"/>
      <c r="P498" s="195">
        <f>O498*H498</f>
        <v>0</v>
      </c>
      <c r="Q498" s="195">
        <v>0</v>
      </c>
      <c r="R498" s="195">
        <f>Q498*H498</f>
        <v>0</v>
      </c>
      <c r="S498" s="195">
        <v>0</v>
      </c>
      <c r="T498" s="196">
        <f>S498*H498</f>
        <v>0</v>
      </c>
      <c r="U498" s="34"/>
      <c r="V498" s="34"/>
      <c r="W498" s="34"/>
      <c r="X498" s="34"/>
      <c r="Y498" s="34"/>
      <c r="Z498" s="34"/>
      <c r="AA498" s="34"/>
      <c r="AB498" s="34"/>
      <c r="AC498" s="34"/>
      <c r="AD498" s="34"/>
      <c r="AE498" s="34"/>
      <c r="AR498" s="197" t="s">
        <v>139</v>
      </c>
      <c r="AT498" s="197" t="s">
        <v>134</v>
      </c>
      <c r="AU498" s="197" t="s">
        <v>89</v>
      </c>
      <c r="AY498" s="17" t="s">
        <v>132</v>
      </c>
      <c r="BE498" s="198">
        <f>IF(N498="základní",J498,0)</f>
        <v>0</v>
      </c>
      <c r="BF498" s="198">
        <f>IF(N498="snížená",J498,0)</f>
        <v>0</v>
      </c>
      <c r="BG498" s="198">
        <f>IF(N498="zákl. přenesená",J498,0)</f>
        <v>0</v>
      </c>
      <c r="BH498" s="198">
        <f>IF(N498="sníž. přenesená",J498,0)</f>
        <v>0</v>
      </c>
      <c r="BI498" s="198">
        <f>IF(N498="nulová",J498,0)</f>
        <v>0</v>
      </c>
      <c r="BJ498" s="17" t="s">
        <v>85</v>
      </c>
      <c r="BK498" s="198">
        <f>ROUND(I498*H498,2)</f>
        <v>0</v>
      </c>
      <c r="BL498" s="17" t="s">
        <v>139</v>
      </c>
      <c r="BM498" s="197" t="s">
        <v>601</v>
      </c>
    </row>
    <row r="499" spans="1:65" s="2" customFormat="1" x14ac:dyDescent="0.2">
      <c r="A499" s="34"/>
      <c r="B499" s="35"/>
      <c r="C499" s="36"/>
      <c r="D499" s="199" t="s">
        <v>141</v>
      </c>
      <c r="E499" s="36"/>
      <c r="F499" s="200" t="s">
        <v>602</v>
      </c>
      <c r="G499" s="36"/>
      <c r="H499" s="36"/>
      <c r="I499" s="201"/>
      <c r="J499" s="36"/>
      <c r="K499" s="36"/>
      <c r="L499" s="39"/>
      <c r="M499" s="202"/>
      <c r="N499" s="203"/>
      <c r="O499" s="71"/>
      <c r="P499" s="71"/>
      <c r="Q499" s="71"/>
      <c r="R499" s="71"/>
      <c r="S499" s="71"/>
      <c r="T499" s="72"/>
      <c r="U499" s="34"/>
      <c r="V499" s="34"/>
      <c r="W499" s="34"/>
      <c r="X499" s="34"/>
      <c r="Y499" s="34"/>
      <c r="Z499" s="34"/>
      <c r="AA499" s="34"/>
      <c r="AB499" s="34"/>
      <c r="AC499" s="34"/>
      <c r="AD499" s="34"/>
      <c r="AE499" s="34"/>
      <c r="AT499" s="17" t="s">
        <v>141</v>
      </c>
      <c r="AU499" s="17" t="s">
        <v>89</v>
      </c>
    </row>
    <row r="500" spans="1:65" s="2" customFormat="1" ht="76.8" x14ac:dyDescent="0.2">
      <c r="A500" s="34"/>
      <c r="B500" s="35"/>
      <c r="C500" s="36"/>
      <c r="D500" s="204" t="s">
        <v>143</v>
      </c>
      <c r="E500" s="36"/>
      <c r="F500" s="205" t="s">
        <v>603</v>
      </c>
      <c r="G500" s="36"/>
      <c r="H500" s="36"/>
      <c r="I500" s="201"/>
      <c r="J500" s="36"/>
      <c r="K500" s="36"/>
      <c r="L500" s="39"/>
      <c r="M500" s="202"/>
      <c r="N500" s="203"/>
      <c r="O500" s="71"/>
      <c r="P500" s="71"/>
      <c r="Q500" s="71"/>
      <c r="R500" s="71"/>
      <c r="S500" s="71"/>
      <c r="T500" s="72"/>
      <c r="U500" s="34"/>
      <c r="V500" s="34"/>
      <c r="W500" s="34"/>
      <c r="X500" s="34"/>
      <c r="Y500" s="34"/>
      <c r="Z500" s="34"/>
      <c r="AA500" s="34"/>
      <c r="AB500" s="34"/>
      <c r="AC500" s="34"/>
      <c r="AD500" s="34"/>
      <c r="AE500" s="34"/>
      <c r="AT500" s="17" t="s">
        <v>143</v>
      </c>
      <c r="AU500" s="17" t="s">
        <v>89</v>
      </c>
    </row>
    <row r="501" spans="1:65" s="15" customFormat="1" x14ac:dyDescent="0.2">
      <c r="B501" s="228"/>
      <c r="C501" s="229"/>
      <c r="D501" s="204" t="s">
        <v>145</v>
      </c>
      <c r="E501" s="230" t="s">
        <v>1</v>
      </c>
      <c r="F501" s="231" t="s">
        <v>405</v>
      </c>
      <c r="G501" s="229"/>
      <c r="H501" s="230" t="s">
        <v>1</v>
      </c>
      <c r="I501" s="232"/>
      <c r="J501" s="229"/>
      <c r="K501" s="229"/>
      <c r="L501" s="233"/>
      <c r="M501" s="234"/>
      <c r="N501" s="235"/>
      <c r="O501" s="235"/>
      <c r="P501" s="235"/>
      <c r="Q501" s="235"/>
      <c r="R501" s="235"/>
      <c r="S501" s="235"/>
      <c r="T501" s="236"/>
      <c r="AT501" s="237" t="s">
        <v>145</v>
      </c>
      <c r="AU501" s="237" t="s">
        <v>89</v>
      </c>
      <c r="AV501" s="15" t="s">
        <v>85</v>
      </c>
      <c r="AW501" s="15" t="s">
        <v>34</v>
      </c>
      <c r="AX501" s="15" t="s">
        <v>80</v>
      </c>
      <c r="AY501" s="237" t="s">
        <v>132</v>
      </c>
    </row>
    <row r="502" spans="1:65" s="13" customFormat="1" x14ac:dyDescent="0.2">
      <c r="B502" s="206"/>
      <c r="C502" s="207"/>
      <c r="D502" s="204" t="s">
        <v>145</v>
      </c>
      <c r="E502" s="208" t="s">
        <v>1</v>
      </c>
      <c r="F502" s="209" t="s">
        <v>406</v>
      </c>
      <c r="G502" s="207"/>
      <c r="H502" s="210">
        <v>1.5840000000000001</v>
      </c>
      <c r="I502" s="211"/>
      <c r="J502" s="207"/>
      <c r="K502" s="207"/>
      <c r="L502" s="212"/>
      <c r="M502" s="213"/>
      <c r="N502" s="214"/>
      <c r="O502" s="214"/>
      <c r="P502" s="214"/>
      <c r="Q502" s="214"/>
      <c r="R502" s="214"/>
      <c r="S502" s="214"/>
      <c r="T502" s="215"/>
      <c r="AT502" s="216" t="s">
        <v>145</v>
      </c>
      <c r="AU502" s="216" t="s">
        <v>89</v>
      </c>
      <c r="AV502" s="13" t="s">
        <v>89</v>
      </c>
      <c r="AW502" s="13" t="s">
        <v>34</v>
      </c>
      <c r="AX502" s="13" t="s">
        <v>80</v>
      </c>
      <c r="AY502" s="216" t="s">
        <v>132</v>
      </c>
    </row>
    <row r="503" spans="1:65" s="15" customFormat="1" x14ac:dyDescent="0.2">
      <c r="B503" s="228"/>
      <c r="C503" s="229"/>
      <c r="D503" s="204" t="s">
        <v>145</v>
      </c>
      <c r="E503" s="230" t="s">
        <v>1</v>
      </c>
      <c r="F503" s="231" t="s">
        <v>407</v>
      </c>
      <c r="G503" s="229"/>
      <c r="H503" s="230" t="s">
        <v>1</v>
      </c>
      <c r="I503" s="232"/>
      <c r="J503" s="229"/>
      <c r="K503" s="229"/>
      <c r="L503" s="233"/>
      <c r="M503" s="234"/>
      <c r="N503" s="235"/>
      <c r="O503" s="235"/>
      <c r="P503" s="235"/>
      <c r="Q503" s="235"/>
      <c r="R503" s="235"/>
      <c r="S503" s="235"/>
      <c r="T503" s="236"/>
      <c r="AT503" s="237" t="s">
        <v>145</v>
      </c>
      <c r="AU503" s="237" t="s">
        <v>89</v>
      </c>
      <c r="AV503" s="15" t="s">
        <v>85</v>
      </c>
      <c r="AW503" s="15" t="s">
        <v>34</v>
      </c>
      <c r="AX503" s="15" t="s">
        <v>80</v>
      </c>
      <c r="AY503" s="237" t="s">
        <v>132</v>
      </c>
    </row>
    <row r="504" spans="1:65" s="13" customFormat="1" x14ac:dyDescent="0.2">
      <c r="B504" s="206"/>
      <c r="C504" s="207"/>
      <c r="D504" s="204" t="s">
        <v>145</v>
      </c>
      <c r="E504" s="208" t="s">
        <v>1</v>
      </c>
      <c r="F504" s="209" t="s">
        <v>408</v>
      </c>
      <c r="G504" s="207"/>
      <c r="H504" s="210">
        <v>3.1680000000000001</v>
      </c>
      <c r="I504" s="211"/>
      <c r="J504" s="207"/>
      <c r="K504" s="207"/>
      <c r="L504" s="212"/>
      <c r="M504" s="213"/>
      <c r="N504" s="214"/>
      <c r="O504" s="214"/>
      <c r="P504" s="214"/>
      <c r="Q504" s="214"/>
      <c r="R504" s="214"/>
      <c r="S504" s="214"/>
      <c r="T504" s="215"/>
      <c r="AT504" s="216" t="s">
        <v>145</v>
      </c>
      <c r="AU504" s="216" t="s">
        <v>89</v>
      </c>
      <c r="AV504" s="13" t="s">
        <v>89</v>
      </c>
      <c r="AW504" s="13" t="s">
        <v>34</v>
      </c>
      <c r="AX504" s="13" t="s">
        <v>80</v>
      </c>
      <c r="AY504" s="216" t="s">
        <v>132</v>
      </c>
    </row>
    <row r="505" spans="1:65" s="15" customFormat="1" x14ac:dyDescent="0.2">
      <c r="B505" s="228"/>
      <c r="C505" s="229"/>
      <c r="D505" s="204" t="s">
        <v>145</v>
      </c>
      <c r="E505" s="230" t="s">
        <v>1</v>
      </c>
      <c r="F505" s="231" t="s">
        <v>409</v>
      </c>
      <c r="G505" s="229"/>
      <c r="H505" s="230" t="s">
        <v>1</v>
      </c>
      <c r="I505" s="232"/>
      <c r="J505" s="229"/>
      <c r="K505" s="229"/>
      <c r="L505" s="233"/>
      <c r="M505" s="234"/>
      <c r="N505" s="235"/>
      <c r="O505" s="235"/>
      <c r="P505" s="235"/>
      <c r="Q505" s="235"/>
      <c r="R505" s="235"/>
      <c r="S505" s="235"/>
      <c r="T505" s="236"/>
      <c r="AT505" s="237" t="s">
        <v>145</v>
      </c>
      <c r="AU505" s="237" t="s">
        <v>89</v>
      </c>
      <c r="AV505" s="15" t="s">
        <v>85</v>
      </c>
      <c r="AW505" s="15" t="s">
        <v>34</v>
      </c>
      <c r="AX505" s="15" t="s">
        <v>80</v>
      </c>
      <c r="AY505" s="237" t="s">
        <v>132</v>
      </c>
    </row>
    <row r="506" spans="1:65" s="13" customFormat="1" x14ac:dyDescent="0.2">
      <c r="B506" s="206"/>
      <c r="C506" s="207"/>
      <c r="D506" s="204" t="s">
        <v>145</v>
      </c>
      <c r="E506" s="208" t="s">
        <v>1</v>
      </c>
      <c r="F506" s="209" t="s">
        <v>410</v>
      </c>
      <c r="G506" s="207"/>
      <c r="H506" s="210">
        <v>4.7519999999999998</v>
      </c>
      <c r="I506" s="211"/>
      <c r="J506" s="207"/>
      <c r="K506" s="207"/>
      <c r="L506" s="212"/>
      <c r="M506" s="213"/>
      <c r="N506" s="214"/>
      <c r="O506" s="214"/>
      <c r="P506" s="214"/>
      <c r="Q506" s="214"/>
      <c r="R506" s="214"/>
      <c r="S506" s="214"/>
      <c r="T506" s="215"/>
      <c r="AT506" s="216" t="s">
        <v>145</v>
      </c>
      <c r="AU506" s="216" t="s">
        <v>89</v>
      </c>
      <c r="AV506" s="13" t="s">
        <v>89</v>
      </c>
      <c r="AW506" s="13" t="s">
        <v>34</v>
      </c>
      <c r="AX506" s="13" t="s">
        <v>80</v>
      </c>
      <c r="AY506" s="216" t="s">
        <v>132</v>
      </c>
    </row>
    <row r="507" spans="1:65" s="15" customFormat="1" x14ac:dyDescent="0.2">
      <c r="B507" s="228"/>
      <c r="C507" s="229"/>
      <c r="D507" s="204" t="s">
        <v>145</v>
      </c>
      <c r="E507" s="230" t="s">
        <v>1</v>
      </c>
      <c r="F507" s="231" t="s">
        <v>411</v>
      </c>
      <c r="G507" s="229"/>
      <c r="H507" s="230" t="s">
        <v>1</v>
      </c>
      <c r="I507" s="232"/>
      <c r="J507" s="229"/>
      <c r="K507" s="229"/>
      <c r="L507" s="233"/>
      <c r="M507" s="234"/>
      <c r="N507" s="235"/>
      <c r="O507" s="235"/>
      <c r="P507" s="235"/>
      <c r="Q507" s="235"/>
      <c r="R507" s="235"/>
      <c r="S507" s="235"/>
      <c r="T507" s="236"/>
      <c r="AT507" s="237" t="s">
        <v>145</v>
      </c>
      <c r="AU507" s="237" t="s">
        <v>89</v>
      </c>
      <c r="AV507" s="15" t="s">
        <v>85</v>
      </c>
      <c r="AW507" s="15" t="s">
        <v>34</v>
      </c>
      <c r="AX507" s="15" t="s">
        <v>80</v>
      </c>
      <c r="AY507" s="237" t="s">
        <v>132</v>
      </c>
    </row>
    <row r="508" spans="1:65" s="13" customFormat="1" x14ac:dyDescent="0.2">
      <c r="B508" s="206"/>
      <c r="C508" s="207"/>
      <c r="D508" s="204" t="s">
        <v>145</v>
      </c>
      <c r="E508" s="208" t="s">
        <v>1</v>
      </c>
      <c r="F508" s="209" t="s">
        <v>412</v>
      </c>
      <c r="G508" s="207"/>
      <c r="H508" s="210">
        <v>4.62</v>
      </c>
      <c r="I508" s="211"/>
      <c r="J508" s="207"/>
      <c r="K508" s="207"/>
      <c r="L508" s="212"/>
      <c r="M508" s="213"/>
      <c r="N508" s="214"/>
      <c r="O508" s="214"/>
      <c r="P508" s="214"/>
      <c r="Q508" s="214"/>
      <c r="R508" s="214"/>
      <c r="S508" s="214"/>
      <c r="T508" s="215"/>
      <c r="AT508" s="216" t="s">
        <v>145</v>
      </c>
      <c r="AU508" s="216" t="s">
        <v>89</v>
      </c>
      <c r="AV508" s="13" t="s">
        <v>89</v>
      </c>
      <c r="AW508" s="13" t="s">
        <v>34</v>
      </c>
      <c r="AX508" s="13" t="s">
        <v>80</v>
      </c>
      <c r="AY508" s="216" t="s">
        <v>132</v>
      </c>
    </row>
    <row r="509" spans="1:65" s="15" customFormat="1" x14ac:dyDescent="0.2">
      <c r="B509" s="228"/>
      <c r="C509" s="229"/>
      <c r="D509" s="204" t="s">
        <v>145</v>
      </c>
      <c r="E509" s="230" t="s">
        <v>1</v>
      </c>
      <c r="F509" s="231" t="s">
        <v>413</v>
      </c>
      <c r="G509" s="229"/>
      <c r="H509" s="230" t="s">
        <v>1</v>
      </c>
      <c r="I509" s="232"/>
      <c r="J509" s="229"/>
      <c r="K509" s="229"/>
      <c r="L509" s="233"/>
      <c r="M509" s="234"/>
      <c r="N509" s="235"/>
      <c r="O509" s="235"/>
      <c r="P509" s="235"/>
      <c r="Q509" s="235"/>
      <c r="R509" s="235"/>
      <c r="S509" s="235"/>
      <c r="T509" s="236"/>
      <c r="AT509" s="237" t="s">
        <v>145</v>
      </c>
      <c r="AU509" s="237" t="s">
        <v>89</v>
      </c>
      <c r="AV509" s="15" t="s">
        <v>85</v>
      </c>
      <c r="AW509" s="15" t="s">
        <v>34</v>
      </c>
      <c r="AX509" s="15" t="s">
        <v>80</v>
      </c>
      <c r="AY509" s="237" t="s">
        <v>132</v>
      </c>
    </row>
    <row r="510" spans="1:65" s="13" customFormat="1" x14ac:dyDescent="0.2">
      <c r="B510" s="206"/>
      <c r="C510" s="207"/>
      <c r="D510" s="204" t="s">
        <v>145</v>
      </c>
      <c r="E510" s="208" t="s">
        <v>1</v>
      </c>
      <c r="F510" s="209" t="s">
        <v>414</v>
      </c>
      <c r="G510" s="207"/>
      <c r="H510" s="210">
        <v>1.5840000000000001</v>
      </c>
      <c r="I510" s="211"/>
      <c r="J510" s="207"/>
      <c r="K510" s="207"/>
      <c r="L510" s="212"/>
      <c r="M510" s="213"/>
      <c r="N510" s="214"/>
      <c r="O510" s="214"/>
      <c r="P510" s="214"/>
      <c r="Q510" s="214"/>
      <c r="R510" s="214"/>
      <c r="S510" s="214"/>
      <c r="T510" s="215"/>
      <c r="AT510" s="216" t="s">
        <v>145</v>
      </c>
      <c r="AU510" s="216" t="s">
        <v>89</v>
      </c>
      <c r="AV510" s="13" t="s">
        <v>89</v>
      </c>
      <c r="AW510" s="13" t="s">
        <v>34</v>
      </c>
      <c r="AX510" s="13" t="s">
        <v>80</v>
      </c>
      <c r="AY510" s="216" t="s">
        <v>132</v>
      </c>
    </row>
    <row r="511" spans="1:65" s="15" customFormat="1" ht="20.399999999999999" x14ac:dyDescent="0.2">
      <c r="B511" s="228"/>
      <c r="C511" s="229"/>
      <c r="D511" s="204" t="s">
        <v>145</v>
      </c>
      <c r="E511" s="230" t="s">
        <v>1</v>
      </c>
      <c r="F511" s="231" t="s">
        <v>591</v>
      </c>
      <c r="G511" s="229"/>
      <c r="H511" s="230" t="s">
        <v>1</v>
      </c>
      <c r="I511" s="232"/>
      <c r="J511" s="229"/>
      <c r="K511" s="229"/>
      <c r="L511" s="233"/>
      <c r="M511" s="234"/>
      <c r="N511" s="235"/>
      <c r="O511" s="235"/>
      <c r="P511" s="235"/>
      <c r="Q511" s="235"/>
      <c r="R511" s="235"/>
      <c r="S511" s="235"/>
      <c r="T511" s="236"/>
      <c r="AT511" s="237" t="s">
        <v>145</v>
      </c>
      <c r="AU511" s="237" t="s">
        <v>89</v>
      </c>
      <c r="AV511" s="15" t="s">
        <v>85</v>
      </c>
      <c r="AW511" s="15" t="s">
        <v>34</v>
      </c>
      <c r="AX511" s="15" t="s">
        <v>80</v>
      </c>
      <c r="AY511" s="237" t="s">
        <v>132</v>
      </c>
    </row>
    <row r="512" spans="1:65" s="13" customFormat="1" x14ac:dyDescent="0.2">
      <c r="B512" s="206"/>
      <c r="C512" s="207"/>
      <c r="D512" s="204" t="s">
        <v>145</v>
      </c>
      <c r="E512" s="208" t="s">
        <v>1</v>
      </c>
      <c r="F512" s="209" t="s">
        <v>416</v>
      </c>
      <c r="G512" s="207"/>
      <c r="H512" s="210">
        <v>1.98</v>
      </c>
      <c r="I512" s="211"/>
      <c r="J512" s="207"/>
      <c r="K512" s="207"/>
      <c r="L512" s="212"/>
      <c r="M512" s="213"/>
      <c r="N512" s="214"/>
      <c r="O512" s="214"/>
      <c r="P512" s="214"/>
      <c r="Q512" s="214"/>
      <c r="R512" s="214"/>
      <c r="S512" s="214"/>
      <c r="T512" s="215"/>
      <c r="AT512" s="216" t="s">
        <v>145</v>
      </c>
      <c r="AU512" s="216" t="s">
        <v>89</v>
      </c>
      <c r="AV512" s="13" t="s">
        <v>89</v>
      </c>
      <c r="AW512" s="13" t="s">
        <v>34</v>
      </c>
      <c r="AX512" s="13" t="s">
        <v>80</v>
      </c>
      <c r="AY512" s="216" t="s">
        <v>132</v>
      </c>
    </row>
    <row r="513" spans="1:65" s="15" customFormat="1" x14ac:dyDescent="0.2">
      <c r="B513" s="228"/>
      <c r="C513" s="229"/>
      <c r="D513" s="204" t="s">
        <v>145</v>
      </c>
      <c r="E513" s="230" t="s">
        <v>1</v>
      </c>
      <c r="F513" s="231" t="s">
        <v>597</v>
      </c>
      <c r="G513" s="229"/>
      <c r="H513" s="230" t="s">
        <v>1</v>
      </c>
      <c r="I513" s="232"/>
      <c r="J513" s="229"/>
      <c r="K513" s="229"/>
      <c r="L513" s="233"/>
      <c r="M513" s="234"/>
      <c r="N513" s="235"/>
      <c r="O513" s="235"/>
      <c r="P513" s="235"/>
      <c r="Q513" s="235"/>
      <c r="R513" s="235"/>
      <c r="S513" s="235"/>
      <c r="T513" s="236"/>
      <c r="AT513" s="237" t="s">
        <v>145</v>
      </c>
      <c r="AU513" s="237" t="s">
        <v>89</v>
      </c>
      <c r="AV513" s="15" t="s">
        <v>85</v>
      </c>
      <c r="AW513" s="15" t="s">
        <v>34</v>
      </c>
      <c r="AX513" s="15" t="s">
        <v>80</v>
      </c>
      <c r="AY513" s="237" t="s">
        <v>132</v>
      </c>
    </row>
    <row r="514" spans="1:65" s="13" customFormat="1" x14ac:dyDescent="0.2">
      <c r="B514" s="206"/>
      <c r="C514" s="207"/>
      <c r="D514" s="204" t="s">
        <v>145</v>
      </c>
      <c r="E514" s="208" t="s">
        <v>1</v>
      </c>
      <c r="F514" s="209" t="s">
        <v>412</v>
      </c>
      <c r="G514" s="207"/>
      <c r="H514" s="210">
        <v>4.62</v>
      </c>
      <c r="I514" s="211"/>
      <c r="J514" s="207"/>
      <c r="K514" s="207"/>
      <c r="L514" s="212"/>
      <c r="M514" s="213"/>
      <c r="N514" s="214"/>
      <c r="O514" s="214"/>
      <c r="P514" s="214"/>
      <c r="Q514" s="214"/>
      <c r="R514" s="214"/>
      <c r="S514" s="214"/>
      <c r="T514" s="215"/>
      <c r="AT514" s="216" t="s">
        <v>145</v>
      </c>
      <c r="AU514" s="216" t="s">
        <v>89</v>
      </c>
      <c r="AV514" s="13" t="s">
        <v>89</v>
      </c>
      <c r="AW514" s="13" t="s">
        <v>34</v>
      </c>
      <c r="AX514" s="13" t="s">
        <v>80</v>
      </c>
      <c r="AY514" s="216" t="s">
        <v>132</v>
      </c>
    </row>
    <row r="515" spans="1:65" s="14" customFormat="1" x14ac:dyDescent="0.2">
      <c r="B515" s="217"/>
      <c r="C515" s="218"/>
      <c r="D515" s="204" t="s">
        <v>145</v>
      </c>
      <c r="E515" s="219" t="s">
        <v>1</v>
      </c>
      <c r="F515" s="220" t="s">
        <v>147</v>
      </c>
      <c r="G515" s="218"/>
      <c r="H515" s="221">
        <v>22.308</v>
      </c>
      <c r="I515" s="222"/>
      <c r="J515" s="218"/>
      <c r="K515" s="218"/>
      <c r="L515" s="223"/>
      <c r="M515" s="224"/>
      <c r="N515" s="225"/>
      <c r="O515" s="225"/>
      <c r="P515" s="225"/>
      <c r="Q515" s="225"/>
      <c r="R515" s="225"/>
      <c r="S515" s="225"/>
      <c r="T515" s="226"/>
      <c r="AT515" s="227" t="s">
        <v>145</v>
      </c>
      <c r="AU515" s="227" t="s">
        <v>89</v>
      </c>
      <c r="AV515" s="14" t="s">
        <v>139</v>
      </c>
      <c r="AW515" s="14" t="s">
        <v>34</v>
      </c>
      <c r="AX515" s="14" t="s">
        <v>85</v>
      </c>
      <c r="AY515" s="227" t="s">
        <v>132</v>
      </c>
    </row>
    <row r="516" spans="1:65" s="12" customFormat="1" ht="22.95" customHeight="1" x14ac:dyDescent="0.25">
      <c r="B516" s="170"/>
      <c r="C516" s="171"/>
      <c r="D516" s="172" t="s">
        <v>79</v>
      </c>
      <c r="E516" s="184" t="s">
        <v>604</v>
      </c>
      <c r="F516" s="184" t="s">
        <v>605</v>
      </c>
      <c r="G516" s="171"/>
      <c r="H516" s="171"/>
      <c r="I516" s="174"/>
      <c r="J516" s="185">
        <f>BK516</f>
        <v>0</v>
      </c>
      <c r="K516" s="171"/>
      <c r="L516" s="176"/>
      <c r="M516" s="177"/>
      <c r="N516" s="178"/>
      <c r="O516" s="178"/>
      <c r="P516" s="179">
        <f>SUM(P517:P547)</f>
        <v>0</v>
      </c>
      <c r="Q516" s="178"/>
      <c r="R516" s="179">
        <f>SUM(R517:R547)</f>
        <v>0</v>
      </c>
      <c r="S516" s="178"/>
      <c r="T516" s="180">
        <f>SUM(T517:T547)</f>
        <v>0</v>
      </c>
      <c r="AR516" s="181" t="s">
        <v>85</v>
      </c>
      <c r="AT516" s="182" t="s">
        <v>79</v>
      </c>
      <c r="AU516" s="182" t="s">
        <v>85</v>
      </c>
      <c r="AY516" s="181" t="s">
        <v>132</v>
      </c>
      <c r="BK516" s="183">
        <f>SUM(BK517:BK547)</f>
        <v>0</v>
      </c>
    </row>
    <row r="517" spans="1:65" s="2" customFormat="1" ht="24.15" customHeight="1" x14ac:dyDescent="0.2">
      <c r="A517" s="34"/>
      <c r="B517" s="35"/>
      <c r="C517" s="186" t="s">
        <v>606</v>
      </c>
      <c r="D517" s="186" t="s">
        <v>134</v>
      </c>
      <c r="E517" s="187" t="s">
        <v>607</v>
      </c>
      <c r="F517" s="188" t="s">
        <v>608</v>
      </c>
      <c r="G517" s="189" t="s">
        <v>289</v>
      </c>
      <c r="H517" s="190">
        <v>269.64400000000001</v>
      </c>
      <c r="I517" s="191"/>
      <c r="J517" s="192">
        <f>ROUND(I517*H517,2)</f>
        <v>0</v>
      </c>
      <c r="K517" s="188" t="s">
        <v>138</v>
      </c>
      <c r="L517" s="39"/>
      <c r="M517" s="193" t="s">
        <v>1</v>
      </c>
      <c r="N517" s="194" t="s">
        <v>45</v>
      </c>
      <c r="O517" s="71"/>
      <c r="P517" s="195">
        <f>O517*H517</f>
        <v>0</v>
      </c>
      <c r="Q517" s="195">
        <v>0</v>
      </c>
      <c r="R517" s="195">
        <f>Q517*H517</f>
        <v>0</v>
      </c>
      <c r="S517" s="195">
        <v>0</v>
      </c>
      <c r="T517" s="196">
        <f>S517*H517</f>
        <v>0</v>
      </c>
      <c r="U517" s="34"/>
      <c r="V517" s="34"/>
      <c r="W517" s="34"/>
      <c r="X517" s="34"/>
      <c r="Y517" s="34"/>
      <c r="Z517" s="34"/>
      <c r="AA517" s="34"/>
      <c r="AB517" s="34"/>
      <c r="AC517" s="34"/>
      <c r="AD517" s="34"/>
      <c r="AE517" s="34"/>
      <c r="AR517" s="197" t="s">
        <v>139</v>
      </c>
      <c r="AT517" s="197" t="s">
        <v>134</v>
      </c>
      <c r="AU517" s="197" t="s">
        <v>89</v>
      </c>
      <c r="AY517" s="17" t="s">
        <v>132</v>
      </c>
      <c r="BE517" s="198">
        <f>IF(N517="základní",J517,0)</f>
        <v>0</v>
      </c>
      <c r="BF517" s="198">
        <f>IF(N517="snížená",J517,0)</f>
        <v>0</v>
      </c>
      <c r="BG517" s="198">
        <f>IF(N517="zákl. přenesená",J517,0)</f>
        <v>0</v>
      </c>
      <c r="BH517" s="198">
        <f>IF(N517="sníž. přenesená",J517,0)</f>
        <v>0</v>
      </c>
      <c r="BI517" s="198">
        <f>IF(N517="nulová",J517,0)</f>
        <v>0</v>
      </c>
      <c r="BJ517" s="17" t="s">
        <v>85</v>
      </c>
      <c r="BK517" s="198">
        <f>ROUND(I517*H517,2)</f>
        <v>0</v>
      </c>
      <c r="BL517" s="17" t="s">
        <v>139</v>
      </c>
      <c r="BM517" s="197" t="s">
        <v>609</v>
      </c>
    </row>
    <row r="518" spans="1:65" s="2" customFormat="1" x14ac:dyDescent="0.2">
      <c r="A518" s="34"/>
      <c r="B518" s="35"/>
      <c r="C518" s="36"/>
      <c r="D518" s="199" t="s">
        <v>141</v>
      </c>
      <c r="E518" s="36"/>
      <c r="F518" s="200" t="s">
        <v>610</v>
      </c>
      <c r="G518" s="36"/>
      <c r="H518" s="36"/>
      <c r="I518" s="201"/>
      <c r="J518" s="36"/>
      <c r="K518" s="36"/>
      <c r="L518" s="39"/>
      <c r="M518" s="202"/>
      <c r="N518" s="203"/>
      <c r="O518" s="71"/>
      <c r="P518" s="71"/>
      <c r="Q518" s="71"/>
      <c r="R518" s="71"/>
      <c r="S518" s="71"/>
      <c r="T518" s="72"/>
      <c r="U518" s="34"/>
      <c r="V518" s="34"/>
      <c r="W518" s="34"/>
      <c r="X518" s="34"/>
      <c r="Y518" s="34"/>
      <c r="Z518" s="34"/>
      <c r="AA518" s="34"/>
      <c r="AB518" s="34"/>
      <c r="AC518" s="34"/>
      <c r="AD518" s="34"/>
      <c r="AE518" s="34"/>
      <c r="AT518" s="17" t="s">
        <v>141</v>
      </c>
      <c r="AU518" s="17" t="s">
        <v>89</v>
      </c>
    </row>
    <row r="519" spans="1:65" s="2" customFormat="1" ht="86.4" x14ac:dyDescent="0.2">
      <c r="A519" s="34"/>
      <c r="B519" s="35"/>
      <c r="C519" s="36"/>
      <c r="D519" s="204" t="s">
        <v>143</v>
      </c>
      <c r="E519" s="36"/>
      <c r="F519" s="205" t="s">
        <v>611</v>
      </c>
      <c r="G519" s="36"/>
      <c r="H519" s="36"/>
      <c r="I519" s="201"/>
      <c r="J519" s="36"/>
      <c r="K519" s="36"/>
      <c r="L519" s="39"/>
      <c r="M519" s="202"/>
      <c r="N519" s="203"/>
      <c r="O519" s="71"/>
      <c r="P519" s="71"/>
      <c r="Q519" s="71"/>
      <c r="R519" s="71"/>
      <c r="S519" s="71"/>
      <c r="T519" s="72"/>
      <c r="U519" s="34"/>
      <c r="V519" s="34"/>
      <c r="W519" s="34"/>
      <c r="X519" s="34"/>
      <c r="Y519" s="34"/>
      <c r="Z519" s="34"/>
      <c r="AA519" s="34"/>
      <c r="AB519" s="34"/>
      <c r="AC519" s="34"/>
      <c r="AD519" s="34"/>
      <c r="AE519" s="34"/>
      <c r="AT519" s="17" t="s">
        <v>143</v>
      </c>
      <c r="AU519" s="17" t="s">
        <v>89</v>
      </c>
    </row>
    <row r="520" spans="1:65" s="2" customFormat="1" ht="24.15" customHeight="1" x14ac:dyDescent="0.2">
      <c r="A520" s="34"/>
      <c r="B520" s="35"/>
      <c r="C520" s="186" t="s">
        <v>612</v>
      </c>
      <c r="D520" s="186" t="s">
        <v>134</v>
      </c>
      <c r="E520" s="187" t="s">
        <v>613</v>
      </c>
      <c r="F520" s="188" t="s">
        <v>614</v>
      </c>
      <c r="G520" s="189" t="s">
        <v>289</v>
      </c>
      <c r="H520" s="190">
        <v>2426.7959999999998</v>
      </c>
      <c r="I520" s="191"/>
      <c r="J520" s="192">
        <f>ROUND(I520*H520,2)</f>
        <v>0</v>
      </c>
      <c r="K520" s="188" t="s">
        <v>138</v>
      </c>
      <c r="L520" s="39"/>
      <c r="M520" s="193" t="s">
        <v>1</v>
      </c>
      <c r="N520" s="194" t="s">
        <v>45</v>
      </c>
      <c r="O520" s="71"/>
      <c r="P520" s="195">
        <f>O520*H520</f>
        <v>0</v>
      </c>
      <c r="Q520" s="195">
        <v>0</v>
      </c>
      <c r="R520" s="195">
        <f>Q520*H520</f>
        <v>0</v>
      </c>
      <c r="S520" s="195">
        <v>0</v>
      </c>
      <c r="T520" s="196">
        <f>S520*H520</f>
        <v>0</v>
      </c>
      <c r="U520" s="34"/>
      <c r="V520" s="34"/>
      <c r="W520" s="34"/>
      <c r="X520" s="34"/>
      <c r="Y520" s="34"/>
      <c r="Z520" s="34"/>
      <c r="AA520" s="34"/>
      <c r="AB520" s="34"/>
      <c r="AC520" s="34"/>
      <c r="AD520" s="34"/>
      <c r="AE520" s="34"/>
      <c r="AR520" s="197" t="s">
        <v>139</v>
      </c>
      <c r="AT520" s="197" t="s">
        <v>134</v>
      </c>
      <c r="AU520" s="197" t="s">
        <v>89</v>
      </c>
      <c r="AY520" s="17" t="s">
        <v>132</v>
      </c>
      <c r="BE520" s="198">
        <f>IF(N520="základní",J520,0)</f>
        <v>0</v>
      </c>
      <c r="BF520" s="198">
        <f>IF(N520="snížená",J520,0)</f>
        <v>0</v>
      </c>
      <c r="BG520" s="198">
        <f>IF(N520="zákl. přenesená",J520,0)</f>
        <v>0</v>
      </c>
      <c r="BH520" s="198">
        <f>IF(N520="sníž. přenesená",J520,0)</f>
        <v>0</v>
      </c>
      <c r="BI520" s="198">
        <f>IF(N520="nulová",J520,0)</f>
        <v>0</v>
      </c>
      <c r="BJ520" s="17" t="s">
        <v>85</v>
      </c>
      <c r="BK520" s="198">
        <f>ROUND(I520*H520,2)</f>
        <v>0</v>
      </c>
      <c r="BL520" s="17" t="s">
        <v>139</v>
      </c>
      <c r="BM520" s="197" t="s">
        <v>615</v>
      </c>
    </row>
    <row r="521" spans="1:65" s="2" customFormat="1" x14ac:dyDescent="0.2">
      <c r="A521" s="34"/>
      <c r="B521" s="35"/>
      <c r="C521" s="36"/>
      <c r="D521" s="199" t="s">
        <v>141</v>
      </c>
      <c r="E521" s="36"/>
      <c r="F521" s="200" t="s">
        <v>616</v>
      </c>
      <c r="G521" s="36"/>
      <c r="H521" s="36"/>
      <c r="I521" s="201"/>
      <c r="J521" s="36"/>
      <c r="K521" s="36"/>
      <c r="L521" s="39"/>
      <c r="M521" s="202"/>
      <c r="N521" s="203"/>
      <c r="O521" s="71"/>
      <c r="P521" s="71"/>
      <c r="Q521" s="71"/>
      <c r="R521" s="71"/>
      <c r="S521" s="71"/>
      <c r="T521" s="72"/>
      <c r="U521" s="34"/>
      <c r="V521" s="34"/>
      <c r="W521" s="34"/>
      <c r="X521" s="34"/>
      <c r="Y521" s="34"/>
      <c r="Z521" s="34"/>
      <c r="AA521" s="34"/>
      <c r="AB521" s="34"/>
      <c r="AC521" s="34"/>
      <c r="AD521" s="34"/>
      <c r="AE521" s="34"/>
      <c r="AT521" s="17" t="s">
        <v>141</v>
      </c>
      <c r="AU521" s="17" t="s">
        <v>89</v>
      </c>
    </row>
    <row r="522" spans="1:65" s="2" customFormat="1" ht="86.4" x14ac:dyDescent="0.2">
      <c r="A522" s="34"/>
      <c r="B522" s="35"/>
      <c r="C522" s="36"/>
      <c r="D522" s="204" t="s">
        <v>143</v>
      </c>
      <c r="E522" s="36"/>
      <c r="F522" s="205" t="s">
        <v>611</v>
      </c>
      <c r="G522" s="36"/>
      <c r="H522" s="36"/>
      <c r="I522" s="201"/>
      <c r="J522" s="36"/>
      <c r="K522" s="36"/>
      <c r="L522" s="39"/>
      <c r="M522" s="202"/>
      <c r="N522" s="203"/>
      <c r="O522" s="71"/>
      <c r="P522" s="71"/>
      <c r="Q522" s="71"/>
      <c r="R522" s="71"/>
      <c r="S522" s="71"/>
      <c r="T522" s="72"/>
      <c r="U522" s="34"/>
      <c r="V522" s="34"/>
      <c r="W522" s="34"/>
      <c r="X522" s="34"/>
      <c r="Y522" s="34"/>
      <c r="Z522" s="34"/>
      <c r="AA522" s="34"/>
      <c r="AB522" s="34"/>
      <c r="AC522" s="34"/>
      <c r="AD522" s="34"/>
      <c r="AE522" s="34"/>
      <c r="AT522" s="17" t="s">
        <v>143</v>
      </c>
      <c r="AU522" s="17" t="s">
        <v>89</v>
      </c>
    </row>
    <row r="523" spans="1:65" s="13" customFormat="1" x14ac:dyDescent="0.2">
      <c r="B523" s="206"/>
      <c r="C523" s="207"/>
      <c r="D523" s="204" t="s">
        <v>145</v>
      </c>
      <c r="E523" s="207"/>
      <c r="F523" s="209" t="s">
        <v>617</v>
      </c>
      <c r="G523" s="207"/>
      <c r="H523" s="210">
        <v>2426.7959999999998</v>
      </c>
      <c r="I523" s="211"/>
      <c r="J523" s="207"/>
      <c r="K523" s="207"/>
      <c r="L523" s="212"/>
      <c r="M523" s="213"/>
      <c r="N523" s="214"/>
      <c r="O523" s="214"/>
      <c r="P523" s="214"/>
      <c r="Q523" s="214"/>
      <c r="R523" s="214"/>
      <c r="S523" s="214"/>
      <c r="T523" s="215"/>
      <c r="AT523" s="216" t="s">
        <v>145</v>
      </c>
      <c r="AU523" s="216" t="s">
        <v>89</v>
      </c>
      <c r="AV523" s="13" t="s">
        <v>89</v>
      </c>
      <c r="AW523" s="13" t="s">
        <v>4</v>
      </c>
      <c r="AX523" s="13" t="s">
        <v>85</v>
      </c>
      <c r="AY523" s="216" t="s">
        <v>132</v>
      </c>
    </row>
    <row r="524" spans="1:65" s="2" customFormat="1" ht="33" customHeight="1" x14ac:dyDescent="0.2">
      <c r="A524" s="34"/>
      <c r="B524" s="35"/>
      <c r="C524" s="186" t="s">
        <v>618</v>
      </c>
      <c r="D524" s="186" t="s">
        <v>134</v>
      </c>
      <c r="E524" s="187" t="s">
        <v>619</v>
      </c>
      <c r="F524" s="188" t="s">
        <v>620</v>
      </c>
      <c r="G524" s="189" t="s">
        <v>289</v>
      </c>
      <c r="H524" s="190">
        <v>9.5530000000000008</v>
      </c>
      <c r="I524" s="191"/>
      <c r="J524" s="192">
        <f>ROUND(I524*H524,2)</f>
        <v>0</v>
      </c>
      <c r="K524" s="188" t="s">
        <v>138</v>
      </c>
      <c r="L524" s="39"/>
      <c r="M524" s="193" t="s">
        <v>1</v>
      </c>
      <c r="N524" s="194" t="s">
        <v>45</v>
      </c>
      <c r="O524" s="71"/>
      <c r="P524" s="195">
        <f>O524*H524</f>
        <v>0</v>
      </c>
      <c r="Q524" s="195">
        <v>0</v>
      </c>
      <c r="R524" s="195">
        <f>Q524*H524</f>
        <v>0</v>
      </c>
      <c r="S524" s="195">
        <v>0</v>
      </c>
      <c r="T524" s="196">
        <f>S524*H524</f>
        <v>0</v>
      </c>
      <c r="U524" s="34"/>
      <c r="V524" s="34"/>
      <c r="W524" s="34"/>
      <c r="X524" s="34"/>
      <c r="Y524" s="34"/>
      <c r="Z524" s="34"/>
      <c r="AA524" s="34"/>
      <c r="AB524" s="34"/>
      <c r="AC524" s="34"/>
      <c r="AD524" s="34"/>
      <c r="AE524" s="34"/>
      <c r="AR524" s="197" t="s">
        <v>139</v>
      </c>
      <c r="AT524" s="197" t="s">
        <v>134</v>
      </c>
      <c r="AU524" s="197" t="s">
        <v>89</v>
      </c>
      <c r="AY524" s="17" t="s">
        <v>132</v>
      </c>
      <c r="BE524" s="198">
        <f>IF(N524="základní",J524,0)</f>
        <v>0</v>
      </c>
      <c r="BF524" s="198">
        <f>IF(N524="snížená",J524,0)</f>
        <v>0</v>
      </c>
      <c r="BG524" s="198">
        <f>IF(N524="zákl. přenesená",J524,0)</f>
        <v>0</v>
      </c>
      <c r="BH524" s="198">
        <f>IF(N524="sníž. přenesená",J524,0)</f>
        <v>0</v>
      </c>
      <c r="BI524" s="198">
        <f>IF(N524="nulová",J524,0)</f>
        <v>0</v>
      </c>
      <c r="BJ524" s="17" t="s">
        <v>85</v>
      </c>
      <c r="BK524" s="198">
        <f>ROUND(I524*H524,2)</f>
        <v>0</v>
      </c>
      <c r="BL524" s="17" t="s">
        <v>139</v>
      </c>
      <c r="BM524" s="197" t="s">
        <v>621</v>
      </c>
    </row>
    <row r="525" spans="1:65" s="2" customFormat="1" x14ac:dyDescent="0.2">
      <c r="A525" s="34"/>
      <c r="B525" s="35"/>
      <c r="C525" s="36"/>
      <c r="D525" s="199" t="s">
        <v>141</v>
      </c>
      <c r="E525" s="36"/>
      <c r="F525" s="200" t="s">
        <v>622</v>
      </c>
      <c r="G525" s="36"/>
      <c r="H525" s="36"/>
      <c r="I525" s="201"/>
      <c r="J525" s="36"/>
      <c r="K525" s="36"/>
      <c r="L525" s="39"/>
      <c r="M525" s="202"/>
      <c r="N525" s="203"/>
      <c r="O525" s="71"/>
      <c r="P525" s="71"/>
      <c r="Q525" s="71"/>
      <c r="R525" s="71"/>
      <c r="S525" s="71"/>
      <c r="T525" s="72"/>
      <c r="U525" s="34"/>
      <c r="V525" s="34"/>
      <c r="W525" s="34"/>
      <c r="X525" s="34"/>
      <c r="Y525" s="34"/>
      <c r="Z525" s="34"/>
      <c r="AA525" s="34"/>
      <c r="AB525" s="34"/>
      <c r="AC525" s="34"/>
      <c r="AD525" s="34"/>
      <c r="AE525" s="34"/>
      <c r="AT525" s="17" t="s">
        <v>141</v>
      </c>
      <c r="AU525" s="17" t="s">
        <v>89</v>
      </c>
    </row>
    <row r="526" spans="1:65" s="2" customFormat="1" ht="76.8" x14ac:dyDescent="0.2">
      <c r="A526" s="34"/>
      <c r="B526" s="35"/>
      <c r="C526" s="36"/>
      <c r="D526" s="204" t="s">
        <v>143</v>
      </c>
      <c r="E526" s="36"/>
      <c r="F526" s="205" t="s">
        <v>623</v>
      </c>
      <c r="G526" s="36"/>
      <c r="H526" s="36"/>
      <c r="I526" s="201"/>
      <c r="J526" s="36"/>
      <c r="K526" s="36"/>
      <c r="L526" s="39"/>
      <c r="M526" s="202"/>
      <c r="N526" s="203"/>
      <c r="O526" s="71"/>
      <c r="P526" s="71"/>
      <c r="Q526" s="71"/>
      <c r="R526" s="71"/>
      <c r="S526" s="71"/>
      <c r="T526" s="72"/>
      <c r="U526" s="34"/>
      <c r="V526" s="34"/>
      <c r="W526" s="34"/>
      <c r="X526" s="34"/>
      <c r="Y526" s="34"/>
      <c r="Z526" s="34"/>
      <c r="AA526" s="34"/>
      <c r="AB526" s="34"/>
      <c r="AC526" s="34"/>
      <c r="AD526" s="34"/>
      <c r="AE526" s="34"/>
      <c r="AT526" s="17" t="s">
        <v>143</v>
      </c>
      <c r="AU526" s="17" t="s">
        <v>89</v>
      </c>
    </row>
    <row r="527" spans="1:65" s="13" customFormat="1" x14ac:dyDescent="0.2">
      <c r="B527" s="206"/>
      <c r="C527" s="207"/>
      <c r="D527" s="204" t="s">
        <v>145</v>
      </c>
      <c r="E527" s="208" t="s">
        <v>1</v>
      </c>
      <c r="F527" s="209" t="s">
        <v>624</v>
      </c>
      <c r="G527" s="207"/>
      <c r="H527" s="210">
        <v>8.593</v>
      </c>
      <c r="I527" s="211"/>
      <c r="J527" s="207"/>
      <c r="K527" s="207"/>
      <c r="L527" s="212"/>
      <c r="M527" s="213"/>
      <c r="N527" s="214"/>
      <c r="O527" s="214"/>
      <c r="P527" s="214"/>
      <c r="Q527" s="214"/>
      <c r="R527" s="214"/>
      <c r="S527" s="214"/>
      <c r="T527" s="215"/>
      <c r="AT527" s="216" t="s">
        <v>145</v>
      </c>
      <c r="AU527" s="216" t="s">
        <v>89</v>
      </c>
      <c r="AV527" s="13" t="s">
        <v>89</v>
      </c>
      <c r="AW527" s="13" t="s">
        <v>34</v>
      </c>
      <c r="AX527" s="13" t="s">
        <v>80</v>
      </c>
      <c r="AY527" s="216" t="s">
        <v>132</v>
      </c>
    </row>
    <row r="528" spans="1:65" s="13" customFormat="1" x14ac:dyDescent="0.2">
      <c r="B528" s="206"/>
      <c r="C528" s="207"/>
      <c r="D528" s="204" t="s">
        <v>145</v>
      </c>
      <c r="E528" s="208" t="s">
        <v>1</v>
      </c>
      <c r="F528" s="209" t="s">
        <v>625</v>
      </c>
      <c r="G528" s="207"/>
      <c r="H528" s="210">
        <v>0.96</v>
      </c>
      <c r="I528" s="211"/>
      <c r="J528" s="207"/>
      <c r="K528" s="207"/>
      <c r="L528" s="212"/>
      <c r="M528" s="213"/>
      <c r="N528" s="214"/>
      <c r="O528" s="214"/>
      <c r="P528" s="214"/>
      <c r="Q528" s="214"/>
      <c r="R528" s="214"/>
      <c r="S528" s="214"/>
      <c r="T528" s="215"/>
      <c r="AT528" s="216" t="s">
        <v>145</v>
      </c>
      <c r="AU528" s="216" t="s">
        <v>89</v>
      </c>
      <c r="AV528" s="13" t="s">
        <v>89</v>
      </c>
      <c r="AW528" s="13" t="s">
        <v>34</v>
      </c>
      <c r="AX528" s="13" t="s">
        <v>80</v>
      </c>
      <c r="AY528" s="216" t="s">
        <v>132</v>
      </c>
    </row>
    <row r="529" spans="1:65" s="14" customFormat="1" x14ac:dyDescent="0.2">
      <c r="B529" s="217"/>
      <c r="C529" s="218"/>
      <c r="D529" s="204" t="s">
        <v>145</v>
      </c>
      <c r="E529" s="219" t="s">
        <v>1</v>
      </c>
      <c r="F529" s="220" t="s">
        <v>147</v>
      </c>
      <c r="G529" s="218"/>
      <c r="H529" s="221">
        <v>9.5530000000000008</v>
      </c>
      <c r="I529" s="222"/>
      <c r="J529" s="218"/>
      <c r="K529" s="218"/>
      <c r="L529" s="223"/>
      <c r="M529" s="224"/>
      <c r="N529" s="225"/>
      <c r="O529" s="225"/>
      <c r="P529" s="225"/>
      <c r="Q529" s="225"/>
      <c r="R529" s="225"/>
      <c r="S529" s="225"/>
      <c r="T529" s="226"/>
      <c r="AT529" s="227" t="s">
        <v>145</v>
      </c>
      <c r="AU529" s="227" t="s">
        <v>89</v>
      </c>
      <c r="AV529" s="14" t="s">
        <v>139</v>
      </c>
      <c r="AW529" s="14" t="s">
        <v>34</v>
      </c>
      <c r="AX529" s="14" t="s">
        <v>85</v>
      </c>
      <c r="AY529" s="227" t="s">
        <v>132</v>
      </c>
    </row>
    <row r="530" spans="1:65" s="2" customFormat="1" ht="33" customHeight="1" x14ac:dyDescent="0.2">
      <c r="A530" s="34"/>
      <c r="B530" s="35"/>
      <c r="C530" s="186" t="s">
        <v>626</v>
      </c>
      <c r="D530" s="186" t="s">
        <v>134</v>
      </c>
      <c r="E530" s="187" t="s">
        <v>627</v>
      </c>
      <c r="F530" s="188" t="s">
        <v>628</v>
      </c>
      <c r="G530" s="189" t="s">
        <v>289</v>
      </c>
      <c r="H530" s="190">
        <v>8</v>
      </c>
      <c r="I530" s="191"/>
      <c r="J530" s="192">
        <f>ROUND(I530*H530,2)</f>
        <v>0</v>
      </c>
      <c r="K530" s="188" t="s">
        <v>138</v>
      </c>
      <c r="L530" s="39"/>
      <c r="M530" s="193" t="s">
        <v>1</v>
      </c>
      <c r="N530" s="194" t="s">
        <v>45</v>
      </c>
      <c r="O530" s="71"/>
      <c r="P530" s="195">
        <f>O530*H530</f>
        <v>0</v>
      </c>
      <c r="Q530" s="195">
        <v>0</v>
      </c>
      <c r="R530" s="195">
        <f>Q530*H530</f>
        <v>0</v>
      </c>
      <c r="S530" s="195">
        <v>0</v>
      </c>
      <c r="T530" s="196">
        <f>S530*H530</f>
        <v>0</v>
      </c>
      <c r="U530" s="34"/>
      <c r="V530" s="34"/>
      <c r="W530" s="34"/>
      <c r="X530" s="34"/>
      <c r="Y530" s="34"/>
      <c r="Z530" s="34"/>
      <c r="AA530" s="34"/>
      <c r="AB530" s="34"/>
      <c r="AC530" s="34"/>
      <c r="AD530" s="34"/>
      <c r="AE530" s="34"/>
      <c r="AR530" s="197" t="s">
        <v>139</v>
      </c>
      <c r="AT530" s="197" t="s">
        <v>134</v>
      </c>
      <c r="AU530" s="197" t="s">
        <v>89</v>
      </c>
      <c r="AY530" s="17" t="s">
        <v>132</v>
      </c>
      <c r="BE530" s="198">
        <f>IF(N530="základní",J530,0)</f>
        <v>0</v>
      </c>
      <c r="BF530" s="198">
        <f>IF(N530="snížená",J530,0)</f>
        <v>0</v>
      </c>
      <c r="BG530" s="198">
        <f>IF(N530="zákl. přenesená",J530,0)</f>
        <v>0</v>
      </c>
      <c r="BH530" s="198">
        <f>IF(N530="sníž. přenesená",J530,0)</f>
        <v>0</v>
      </c>
      <c r="BI530" s="198">
        <f>IF(N530="nulová",J530,0)</f>
        <v>0</v>
      </c>
      <c r="BJ530" s="17" t="s">
        <v>85</v>
      </c>
      <c r="BK530" s="198">
        <f>ROUND(I530*H530,2)</f>
        <v>0</v>
      </c>
      <c r="BL530" s="17" t="s">
        <v>139</v>
      </c>
      <c r="BM530" s="197" t="s">
        <v>629</v>
      </c>
    </row>
    <row r="531" spans="1:65" s="2" customFormat="1" x14ac:dyDescent="0.2">
      <c r="A531" s="34"/>
      <c r="B531" s="35"/>
      <c r="C531" s="36"/>
      <c r="D531" s="199" t="s">
        <v>141</v>
      </c>
      <c r="E531" s="36"/>
      <c r="F531" s="200" t="s">
        <v>630</v>
      </c>
      <c r="G531" s="36"/>
      <c r="H531" s="36"/>
      <c r="I531" s="201"/>
      <c r="J531" s="36"/>
      <c r="K531" s="36"/>
      <c r="L531" s="39"/>
      <c r="M531" s="202"/>
      <c r="N531" s="203"/>
      <c r="O531" s="71"/>
      <c r="P531" s="71"/>
      <c r="Q531" s="71"/>
      <c r="R531" s="71"/>
      <c r="S531" s="71"/>
      <c r="T531" s="72"/>
      <c r="U531" s="34"/>
      <c r="V531" s="34"/>
      <c r="W531" s="34"/>
      <c r="X531" s="34"/>
      <c r="Y531" s="34"/>
      <c r="Z531" s="34"/>
      <c r="AA531" s="34"/>
      <c r="AB531" s="34"/>
      <c r="AC531" s="34"/>
      <c r="AD531" s="34"/>
      <c r="AE531" s="34"/>
      <c r="AT531" s="17" t="s">
        <v>141</v>
      </c>
      <c r="AU531" s="17" t="s">
        <v>89</v>
      </c>
    </row>
    <row r="532" spans="1:65" s="2" customFormat="1" ht="76.8" x14ac:dyDescent="0.2">
      <c r="A532" s="34"/>
      <c r="B532" s="35"/>
      <c r="C532" s="36"/>
      <c r="D532" s="204" t="s">
        <v>143</v>
      </c>
      <c r="E532" s="36"/>
      <c r="F532" s="205" t="s">
        <v>623</v>
      </c>
      <c r="G532" s="36"/>
      <c r="H532" s="36"/>
      <c r="I532" s="201"/>
      <c r="J532" s="36"/>
      <c r="K532" s="36"/>
      <c r="L532" s="39"/>
      <c r="M532" s="202"/>
      <c r="N532" s="203"/>
      <c r="O532" s="71"/>
      <c r="P532" s="71"/>
      <c r="Q532" s="71"/>
      <c r="R532" s="71"/>
      <c r="S532" s="71"/>
      <c r="T532" s="72"/>
      <c r="U532" s="34"/>
      <c r="V532" s="34"/>
      <c r="W532" s="34"/>
      <c r="X532" s="34"/>
      <c r="Y532" s="34"/>
      <c r="Z532" s="34"/>
      <c r="AA532" s="34"/>
      <c r="AB532" s="34"/>
      <c r="AC532" s="34"/>
      <c r="AD532" s="34"/>
      <c r="AE532" s="34"/>
      <c r="AT532" s="17" t="s">
        <v>143</v>
      </c>
      <c r="AU532" s="17" t="s">
        <v>89</v>
      </c>
    </row>
    <row r="533" spans="1:65" s="13" customFormat="1" x14ac:dyDescent="0.2">
      <c r="B533" s="206"/>
      <c r="C533" s="207"/>
      <c r="D533" s="204" t="s">
        <v>145</v>
      </c>
      <c r="E533" s="208" t="s">
        <v>1</v>
      </c>
      <c r="F533" s="209" t="s">
        <v>631</v>
      </c>
      <c r="G533" s="207"/>
      <c r="H533" s="210">
        <v>8</v>
      </c>
      <c r="I533" s="211"/>
      <c r="J533" s="207"/>
      <c r="K533" s="207"/>
      <c r="L533" s="212"/>
      <c r="M533" s="213"/>
      <c r="N533" s="214"/>
      <c r="O533" s="214"/>
      <c r="P533" s="214"/>
      <c r="Q533" s="214"/>
      <c r="R533" s="214"/>
      <c r="S533" s="214"/>
      <c r="T533" s="215"/>
      <c r="AT533" s="216" t="s">
        <v>145</v>
      </c>
      <c r="AU533" s="216" t="s">
        <v>89</v>
      </c>
      <c r="AV533" s="13" t="s">
        <v>89</v>
      </c>
      <c r="AW533" s="13" t="s">
        <v>34</v>
      </c>
      <c r="AX533" s="13" t="s">
        <v>80</v>
      </c>
      <c r="AY533" s="216" t="s">
        <v>132</v>
      </c>
    </row>
    <row r="534" spans="1:65" s="14" customFormat="1" x14ac:dyDescent="0.2">
      <c r="B534" s="217"/>
      <c r="C534" s="218"/>
      <c r="D534" s="204" t="s">
        <v>145</v>
      </c>
      <c r="E534" s="219" t="s">
        <v>1</v>
      </c>
      <c r="F534" s="220" t="s">
        <v>147</v>
      </c>
      <c r="G534" s="218"/>
      <c r="H534" s="221">
        <v>8</v>
      </c>
      <c r="I534" s="222"/>
      <c r="J534" s="218"/>
      <c r="K534" s="218"/>
      <c r="L534" s="223"/>
      <c r="M534" s="224"/>
      <c r="N534" s="225"/>
      <c r="O534" s="225"/>
      <c r="P534" s="225"/>
      <c r="Q534" s="225"/>
      <c r="R534" s="225"/>
      <c r="S534" s="225"/>
      <c r="T534" s="226"/>
      <c r="AT534" s="227" t="s">
        <v>145</v>
      </c>
      <c r="AU534" s="227" t="s">
        <v>89</v>
      </c>
      <c r="AV534" s="14" t="s">
        <v>139</v>
      </c>
      <c r="AW534" s="14" t="s">
        <v>34</v>
      </c>
      <c r="AX534" s="14" t="s">
        <v>85</v>
      </c>
      <c r="AY534" s="227" t="s">
        <v>132</v>
      </c>
    </row>
    <row r="535" spans="1:65" s="2" customFormat="1" ht="33" customHeight="1" x14ac:dyDescent="0.2">
      <c r="A535" s="34"/>
      <c r="B535" s="35"/>
      <c r="C535" s="186" t="s">
        <v>632</v>
      </c>
      <c r="D535" s="186" t="s">
        <v>134</v>
      </c>
      <c r="E535" s="187" t="s">
        <v>633</v>
      </c>
      <c r="F535" s="188" t="s">
        <v>634</v>
      </c>
      <c r="G535" s="189" t="s">
        <v>289</v>
      </c>
      <c r="H535" s="190">
        <v>0.33300000000000002</v>
      </c>
      <c r="I535" s="191"/>
      <c r="J535" s="192">
        <f>ROUND(I535*H535,2)</f>
        <v>0</v>
      </c>
      <c r="K535" s="188" t="s">
        <v>138</v>
      </c>
      <c r="L535" s="39"/>
      <c r="M535" s="193" t="s">
        <v>1</v>
      </c>
      <c r="N535" s="194" t="s">
        <v>45</v>
      </c>
      <c r="O535" s="71"/>
      <c r="P535" s="195">
        <f>O535*H535</f>
        <v>0</v>
      </c>
      <c r="Q535" s="195">
        <v>0</v>
      </c>
      <c r="R535" s="195">
        <f>Q535*H535</f>
        <v>0</v>
      </c>
      <c r="S535" s="195">
        <v>0</v>
      </c>
      <c r="T535" s="196">
        <f>S535*H535</f>
        <v>0</v>
      </c>
      <c r="U535" s="34"/>
      <c r="V535" s="34"/>
      <c r="W535" s="34"/>
      <c r="X535" s="34"/>
      <c r="Y535" s="34"/>
      <c r="Z535" s="34"/>
      <c r="AA535" s="34"/>
      <c r="AB535" s="34"/>
      <c r="AC535" s="34"/>
      <c r="AD535" s="34"/>
      <c r="AE535" s="34"/>
      <c r="AR535" s="197" t="s">
        <v>139</v>
      </c>
      <c r="AT535" s="197" t="s">
        <v>134</v>
      </c>
      <c r="AU535" s="197" t="s">
        <v>89</v>
      </c>
      <c r="AY535" s="17" t="s">
        <v>132</v>
      </c>
      <c r="BE535" s="198">
        <f>IF(N535="základní",J535,0)</f>
        <v>0</v>
      </c>
      <c r="BF535" s="198">
        <f>IF(N535="snížená",J535,0)</f>
        <v>0</v>
      </c>
      <c r="BG535" s="198">
        <f>IF(N535="zákl. přenesená",J535,0)</f>
        <v>0</v>
      </c>
      <c r="BH535" s="198">
        <f>IF(N535="sníž. přenesená",J535,0)</f>
        <v>0</v>
      </c>
      <c r="BI535" s="198">
        <f>IF(N535="nulová",J535,0)</f>
        <v>0</v>
      </c>
      <c r="BJ535" s="17" t="s">
        <v>85</v>
      </c>
      <c r="BK535" s="198">
        <f>ROUND(I535*H535,2)</f>
        <v>0</v>
      </c>
      <c r="BL535" s="17" t="s">
        <v>139</v>
      </c>
      <c r="BM535" s="197" t="s">
        <v>635</v>
      </c>
    </row>
    <row r="536" spans="1:65" s="2" customFormat="1" x14ac:dyDescent="0.2">
      <c r="A536" s="34"/>
      <c r="B536" s="35"/>
      <c r="C536" s="36"/>
      <c r="D536" s="199" t="s">
        <v>141</v>
      </c>
      <c r="E536" s="36"/>
      <c r="F536" s="200" t="s">
        <v>636</v>
      </c>
      <c r="G536" s="36"/>
      <c r="H536" s="36"/>
      <c r="I536" s="201"/>
      <c r="J536" s="36"/>
      <c r="K536" s="36"/>
      <c r="L536" s="39"/>
      <c r="M536" s="202"/>
      <c r="N536" s="203"/>
      <c r="O536" s="71"/>
      <c r="P536" s="71"/>
      <c r="Q536" s="71"/>
      <c r="R536" s="71"/>
      <c r="S536" s="71"/>
      <c r="T536" s="72"/>
      <c r="U536" s="34"/>
      <c r="V536" s="34"/>
      <c r="W536" s="34"/>
      <c r="X536" s="34"/>
      <c r="Y536" s="34"/>
      <c r="Z536" s="34"/>
      <c r="AA536" s="34"/>
      <c r="AB536" s="34"/>
      <c r="AC536" s="34"/>
      <c r="AD536" s="34"/>
      <c r="AE536" s="34"/>
      <c r="AT536" s="17" t="s">
        <v>141</v>
      </c>
      <c r="AU536" s="17" t="s">
        <v>89</v>
      </c>
    </row>
    <row r="537" spans="1:65" s="2" customFormat="1" ht="76.8" x14ac:dyDescent="0.2">
      <c r="A537" s="34"/>
      <c r="B537" s="35"/>
      <c r="C537" s="36"/>
      <c r="D537" s="204" t="s">
        <v>143</v>
      </c>
      <c r="E537" s="36"/>
      <c r="F537" s="205" t="s">
        <v>623</v>
      </c>
      <c r="G537" s="36"/>
      <c r="H537" s="36"/>
      <c r="I537" s="201"/>
      <c r="J537" s="36"/>
      <c r="K537" s="36"/>
      <c r="L537" s="39"/>
      <c r="M537" s="202"/>
      <c r="N537" s="203"/>
      <c r="O537" s="71"/>
      <c r="P537" s="71"/>
      <c r="Q537" s="71"/>
      <c r="R537" s="71"/>
      <c r="S537" s="71"/>
      <c r="T537" s="72"/>
      <c r="U537" s="34"/>
      <c r="V537" s="34"/>
      <c r="W537" s="34"/>
      <c r="X537" s="34"/>
      <c r="Y537" s="34"/>
      <c r="Z537" s="34"/>
      <c r="AA537" s="34"/>
      <c r="AB537" s="34"/>
      <c r="AC537" s="34"/>
      <c r="AD537" s="34"/>
      <c r="AE537" s="34"/>
      <c r="AT537" s="17" t="s">
        <v>143</v>
      </c>
      <c r="AU537" s="17" t="s">
        <v>89</v>
      </c>
    </row>
    <row r="538" spans="1:65" s="13" customFormat="1" x14ac:dyDescent="0.2">
      <c r="B538" s="206"/>
      <c r="C538" s="207"/>
      <c r="D538" s="204" t="s">
        <v>145</v>
      </c>
      <c r="E538" s="208" t="s">
        <v>1</v>
      </c>
      <c r="F538" s="209" t="s">
        <v>637</v>
      </c>
      <c r="G538" s="207"/>
      <c r="H538" s="210">
        <v>0.183</v>
      </c>
      <c r="I538" s="211"/>
      <c r="J538" s="207"/>
      <c r="K538" s="207"/>
      <c r="L538" s="212"/>
      <c r="M538" s="213"/>
      <c r="N538" s="214"/>
      <c r="O538" s="214"/>
      <c r="P538" s="214"/>
      <c r="Q538" s="214"/>
      <c r="R538" s="214"/>
      <c r="S538" s="214"/>
      <c r="T538" s="215"/>
      <c r="AT538" s="216" t="s">
        <v>145</v>
      </c>
      <c r="AU538" s="216" t="s">
        <v>89</v>
      </c>
      <c r="AV538" s="13" t="s">
        <v>89</v>
      </c>
      <c r="AW538" s="13" t="s">
        <v>34</v>
      </c>
      <c r="AX538" s="13" t="s">
        <v>80</v>
      </c>
      <c r="AY538" s="216" t="s">
        <v>132</v>
      </c>
    </row>
    <row r="539" spans="1:65" s="13" customFormat="1" x14ac:dyDescent="0.2">
      <c r="B539" s="206"/>
      <c r="C539" s="207"/>
      <c r="D539" s="204" t="s">
        <v>145</v>
      </c>
      <c r="E539" s="208" t="s">
        <v>1</v>
      </c>
      <c r="F539" s="209" t="s">
        <v>638</v>
      </c>
      <c r="G539" s="207"/>
      <c r="H539" s="210">
        <v>0.15</v>
      </c>
      <c r="I539" s="211"/>
      <c r="J539" s="207"/>
      <c r="K539" s="207"/>
      <c r="L539" s="212"/>
      <c r="M539" s="213"/>
      <c r="N539" s="214"/>
      <c r="O539" s="214"/>
      <c r="P539" s="214"/>
      <c r="Q539" s="214"/>
      <c r="R539" s="214"/>
      <c r="S539" s="214"/>
      <c r="T539" s="215"/>
      <c r="AT539" s="216" t="s">
        <v>145</v>
      </c>
      <c r="AU539" s="216" t="s">
        <v>89</v>
      </c>
      <c r="AV539" s="13" t="s">
        <v>89</v>
      </c>
      <c r="AW539" s="13" t="s">
        <v>34</v>
      </c>
      <c r="AX539" s="13" t="s">
        <v>80</v>
      </c>
      <c r="AY539" s="216" t="s">
        <v>132</v>
      </c>
    </row>
    <row r="540" spans="1:65" s="14" customFormat="1" x14ac:dyDescent="0.2">
      <c r="B540" s="217"/>
      <c r="C540" s="218"/>
      <c r="D540" s="204" t="s">
        <v>145</v>
      </c>
      <c r="E540" s="219" t="s">
        <v>1</v>
      </c>
      <c r="F540" s="220" t="s">
        <v>147</v>
      </c>
      <c r="G540" s="218"/>
      <c r="H540" s="221">
        <v>0.33300000000000002</v>
      </c>
      <c r="I540" s="222"/>
      <c r="J540" s="218"/>
      <c r="K540" s="218"/>
      <c r="L540" s="223"/>
      <c r="M540" s="224"/>
      <c r="N540" s="225"/>
      <c r="O540" s="225"/>
      <c r="P540" s="225"/>
      <c r="Q540" s="225"/>
      <c r="R540" s="225"/>
      <c r="S540" s="225"/>
      <c r="T540" s="226"/>
      <c r="AT540" s="227" t="s">
        <v>145</v>
      </c>
      <c r="AU540" s="227" t="s">
        <v>89</v>
      </c>
      <c r="AV540" s="14" t="s">
        <v>139</v>
      </c>
      <c r="AW540" s="14" t="s">
        <v>34</v>
      </c>
      <c r="AX540" s="14" t="s">
        <v>85</v>
      </c>
      <c r="AY540" s="227" t="s">
        <v>132</v>
      </c>
    </row>
    <row r="541" spans="1:65" s="2" customFormat="1" ht="24.15" customHeight="1" x14ac:dyDescent="0.2">
      <c r="A541" s="34"/>
      <c r="B541" s="35"/>
      <c r="C541" s="186" t="s">
        <v>639</v>
      </c>
      <c r="D541" s="186" t="s">
        <v>134</v>
      </c>
      <c r="E541" s="187" t="s">
        <v>640</v>
      </c>
      <c r="F541" s="188" t="s">
        <v>641</v>
      </c>
      <c r="G541" s="189" t="s">
        <v>289</v>
      </c>
      <c r="H541" s="190">
        <v>15.087</v>
      </c>
      <c r="I541" s="191"/>
      <c r="J541" s="192">
        <f>ROUND(I541*H541,2)</f>
        <v>0</v>
      </c>
      <c r="K541" s="188" t="s">
        <v>138</v>
      </c>
      <c r="L541" s="39"/>
      <c r="M541" s="193" t="s">
        <v>1</v>
      </c>
      <c r="N541" s="194" t="s">
        <v>45</v>
      </c>
      <c r="O541" s="71"/>
      <c r="P541" s="195">
        <f>O541*H541</f>
        <v>0</v>
      </c>
      <c r="Q541" s="195">
        <v>0</v>
      </c>
      <c r="R541" s="195">
        <f>Q541*H541</f>
        <v>0</v>
      </c>
      <c r="S541" s="195">
        <v>0</v>
      </c>
      <c r="T541" s="196">
        <f>S541*H541</f>
        <v>0</v>
      </c>
      <c r="U541" s="34"/>
      <c r="V541" s="34"/>
      <c r="W541" s="34"/>
      <c r="X541" s="34"/>
      <c r="Y541" s="34"/>
      <c r="Z541" s="34"/>
      <c r="AA541" s="34"/>
      <c r="AB541" s="34"/>
      <c r="AC541" s="34"/>
      <c r="AD541" s="34"/>
      <c r="AE541" s="34"/>
      <c r="AR541" s="197" t="s">
        <v>139</v>
      </c>
      <c r="AT541" s="197" t="s">
        <v>134</v>
      </c>
      <c r="AU541" s="197" t="s">
        <v>89</v>
      </c>
      <c r="AY541" s="17" t="s">
        <v>132</v>
      </c>
      <c r="BE541" s="198">
        <f>IF(N541="základní",J541,0)</f>
        <v>0</v>
      </c>
      <c r="BF541" s="198">
        <f>IF(N541="snížená",J541,0)</f>
        <v>0</v>
      </c>
      <c r="BG541" s="198">
        <f>IF(N541="zákl. přenesená",J541,0)</f>
        <v>0</v>
      </c>
      <c r="BH541" s="198">
        <f>IF(N541="sníž. přenesená",J541,0)</f>
        <v>0</v>
      </c>
      <c r="BI541" s="198">
        <f>IF(N541="nulová",J541,0)</f>
        <v>0</v>
      </c>
      <c r="BJ541" s="17" t="s">
        <v>85</v>
      </c>
      <c r="BK541" s="198">
        <f>ROUND(I541*H541,2)</f>
        <v>0</v>
      </c>
      <c r="BL541" s="17" t="s">
        <v>139</v>
      </c>
      <c r="BM541" s="197" t="s">
        <v>642</v>
      </c>
    </row>
    <row r="542" spans="1:65" s="2" customFormat="1" x14ac:dyDescent="0.2">
      <c r="A542" s="34"/>
      <c r="B542" s="35"/>
      <c r="C542" s="36"/>
      <c r="D542" s="199" t="s">
        <v>141</v>
      </c>
      <c r="E542" s="36"/>
      <c r="F542" s="200" t="s">
        <v>643</v>
      </c>
      <c r="G542" s="36"/>
      <c r="H542" s="36"/>
      <c r="I542" s="201"/>
      <c r="J542" s="36"/>
      <c r="K542" s="36"/>
      <c r="L542" s="39"/>
      <c r="M542" s="202"/>
      <c r="N542" s="203"/>
      <c r="O542" s="71"/>
      <c r="P542" s="71"/>
      <c r="Q542" s="71"/>
      <c r="R542" s="71"/>
      <c r="S542" s="71"/>
      <c r="T542" s="72"/>
      <c r="U542" s="34"/>
      <c r="V542" s="34"/>
      <c r="W542" s="34"/>
      <c r="X542" s="34"/>
      <c r="Y542" s="34"/>
      <c r="Z542" s="34"/>
      <c r="AA542" s="34"/>
      <c r="AB542" s="34"/>
      <c r="AC542" s="34"/>
      <c r="AD542" s="34"/>
      <c r="AE542" s="34"/>
      <c r="AT542" s="17" t="s">
        <v>141</v>
      </c>
      <c r="AU542" s="17" t="s">
        <v>89</v>
      </c>
    </row>
    <row r="543" spans="1:65" s="2" customFormat="1" ht="76.8" x14ac:dyDescent="0.2">
      <c r="A543" s="34"/>
      <c r="B543" s="35"/>
      <c r="C543" s="36"/>
      <c r="D543" s="204" t="s">
        <v>143</v>
      </c>
      <c r="E543" s="36"/>
      <c r="F543" s="205" t="s">
        <v>623</v>
      </c>
      <c r="G543" s="36"/>
      <c r="H543" s="36"/>
      <c r="I543" s="201"/>
      <c r="J543" s="36"/>
      <c r="K543" s="36"/>
      <c r="L543" s="39"/>
      <c r="M543" s="202"/>
      <c r="N543" s="203"/>
      <c r="O543" s="71"/>
      <c r="P543" s="71"/>
      <c r="Q543" s="71"/>
      <c r="R543" s="71"/>
      <c r="S543" s="71"/>
      <c r="T543" s="72"/>
      <c r="U543" s="34"/>
      <c r="V543" s="34"/>
      <c r="W543" s="34"/>
      <c r="X543" s="34"/>
      <c r="Y543" s="34"/>
      <c r="Z543" s="34"/>
      <c r="AA543" s="34"/>
      <c r="AB543" s="34"/>
      <c r="AC543" s="34"/>
      <c r="AD543" s="34"/>
      <c r="AE543" s="34"/>
      <c r="AT543" s="17" t="s">
        <v>143</v>
      </c>
      <c r="AU543" s="17" t="s">
        <v>89</v>
      </c>
    </row>
    <row r="544" spans="1:65" s="13" customFormat="1" x14ac:dyDescent="0.2">
      <c r="B544" s="206"/>
      <c r="C544" s="207"/>
      <c r="D544" s="204" t="s">
        <v>145</v>
      </c>
      <c r="E544" s="208" t="s">
        <v>1</v>
      </c>
      <c r="F544" s="209" t="s">
        <v>644</v>
      </c>
      <c r="G544" s="207"/>
      <c r="H544" s="210">
        <v>14.677</v>
      </c>
      <c r="I544" s="211"/>
      <c r="J544" s="207"/>
      <c r="K544" s="207"/>
      <c r="L544" s="212"/>
      <c r="M544" s="213"/>
      <c r="N544" s="214"/>
      <c r="O544" s="214"/>
      <c r="P544" s="214"/>
      <c r="Q544" s="214"/>
      <c r="R544" s="214"/>
      <c r="S544" s="214"/>
      <c r="T544" s="215"/>
      <c r="AT544" s="216" t="s">
        <v>145</v>
      </c>
      <c r="AU544" s="216" t="s">
        <v>89</v>
      </c>
      <c r="AV544" s="13" t="s">
        <v>89</v>
      </c>
      <c r="AW544" s="13" t="s">
        <v>34</v>
      </c>
      <c r="AX544" s="13" t="s">
        <v>80</v>
      </c>
      <c r="AY544" s="216" t="s">
        <v>132</v>
      </c>
    </row>
    <row r="545" spans="1:65" s="13" customFormat="1" x14ac:dyDescent="0.2">
      <c r="B545" s="206"/>
      <c r="C545" s="207"/>
      <c r="D545" s="204" t="s">
        <v>145</v>
      </c>
      <c r="E545" s="208" t="s">
        <v>1</v>
      </c>
      <c r="F545" s="209" t="s">
        <v>645</v>
      </c>
      <c r="G545" s="207"/>
      <c r="H545" s="210">
        <v>0.24399999999999999</v>
      </c>
      <c r="I545" s="211"/>
      <c r="J545" s="207"/>
      <c r="K545" s="207"/>
      <c r="L545" s="212"/>
      <c r="M545" s="213"/>
      <c r="N545" s="214"/>
      <c r="O545" s="214"/>
      <c r="P545" s="214"/>
      <c r="Q545" s="214"/>
      <c r="R545" s="214"/>
      <c r="S545" s="214"/>
      <c r="T545" s="215"/>
      <c r="AT545" s="216" t="s">
        <v>145</v>
      </c>
      <c r="AU545" s="216" t="s">
        <v>89</v>
      </c>
      <c r="AV545" s="13" t="s">
        <v>89</v>
      </c>
      <c r="AW545" s="13" t="s">
        <v>34</v>
      </c>
      <c r="AX545" s="13" t="s">
        <v>80</v>
      </c>
      <c r="AY545" s="216" t="s">
        <v>132</v>
      </c>
    </row>
    <row r="546" spans="1:65" s="13" customFormat="1" x14ac:dyDescent="0.2">
      <c r="B546" s="206"/>
      <c r="C546" s="207"/>
      <c r="D546" s="204" t="s">
        <v>145</v>
      </c>
      <c r="E546" s="208" t="s">
        <v>1</v>
      </c>
      <c r="F546" s="209" t="s">
        <v>646</v>
      </c>
      <c r="G546" s="207"/>
      <c r="H546" s="210">
        <v>0.16600000000000001</v>
      </c>
      <c r="I546" s="211"/>
      <c r="J546" s="207"/>
      <c r="K546" s="207"/>
      <c r="L546" s="212"/>
      <c r="M546" s="213"/>
      <c r="N546" s="214"/>
      <c r="O546" s="214"/>
      <c r="P546" s="214"/>
      <c r="Q546" s="214"/>
      <c r="R546" s="214"/>
      <c r="S546" s="214"/>
      <c r="T546" s="215"/>
      <c r="AT546" s="216" t="s">
        <v>145</v>
      </c>
      <c r="AU546" s="216" t="s">
        <v>89</v>
      </c>
      <c r="AV546" s="13" t="s">
        <v>89</v>
      </c>
      <c r="AW546" s="13" t="s">
        <v>34</v>
      </c>
      <c r="AX546" s="13" t="s">
        <v>80</v>
      </c>
      <c r="AY546" s="216" t="s">
        <v>132</v>
      </c>
    </row>
    <row r="547" spans="1:65" s="14" customFormat="1" x14ac:dyDescent="0.2">
      <c r="B547" s="217"/>
      <c r="C547" s="218"/>
      <c r="D547" s="204" t="s">
        <v>145</v>
      </c>
      <c r="E547" s="219" t="s">
        <v>1</v>
      </c>
      <c r="F547" s="220" t="s">
        <v>147</v>
      </c>
      <c r="G547" s="218"/>
      <c r="H547" s="221">
        <v>15.087</v>
      </c>
      <c r="I547" s="222"/>
      <c r="J547" s="218"/>
      <c r="K547" s="218"/>
      <c r="L547" s="223"/>
      <c r="M547" s="224"/>
      <c r="N547" s="225"/>
      <c r="O547" s="225"/>
      <c r="P547" s="225"/>
      <c r="Q547" s="225"/>
      <c r="R547" s="225"/>
      <c r="S547" s="225"/>
      <c r="T547" s="226"/>
      <c r="AT547" s="227" t="s">
        <v>145</v>
      </c>
      <c r="AU547" s="227" t="s">
        <v>89</v>
      </c>
      <c r="AV547" s="14" t="s">
        <v>139</v>
      </c>
      <c r="AW547" s="14" t="s">
        <v>34</v>
      </c>
      <c r="AX547" s="14" t="s">
        <v>85</v>
      </c>
      <c r="AY547" s="227" t="s">
        <v>132</v>
      </c>
    </row>
    <row r="548" spans="1:65" s="12" customFormat="1" ht="22.95" customHeight="1" x14ac:dyDescent="0.25">
      <c r="B548" s="170"/>
      <c r="C548" s="171"/>
      <c r="D548" s="172" t="s">
        <v>79</v>
      </c>
      <c r="E548" s="184" t="s">
        <v>647</v>
      </c>
      <c r="F548" s="184" t="s">
        <v>648</v>
      </c>
      <c r="G548" s="171"/>
      <c r="H548" s="171"/>
      <c r="I548" s="174"/>
      <c r="J548" s="185">
        <f>BK548</f>
        <v>0</v>
      </c>
      <c r="K548" s="171"/>
      <c r="L548" s="176"/>
      <c r="M548" s="177"/>
      <c r="N548" s="178"/>
      <c r="O548" s="178"/>
      <c r="P548" s="179">
        <f>SUM(P549:P551)</f>
        <v>0</v>
      </c>
      <c r="Q548" s="178"/>
      <c r="R548" s="179">
        <f>SUM(R549:R551)</f>
        <v>0</v>
      </c>
      <c r="S548" s="178"/>
      <c r="T548" s="180">
        <f>SUM(T549:T551)</f>
        <v>0</v>
      </c>
      <c r="AR548" s="181" t="s">
        <v>85</v>
      </c>
      <c r="AT548" s="182" t="s">
        <v>79</v>
      </c>
      <c r="AU548" s="182" t="s">
        <v>85</v>
      </c>
      <c r="AY548" s="181" t="s">
        <v>132</v>
      </c>
      <c r="BK548" s="183">
        <f>SUM(BK549:BK551)</f>
        <v>0</v>
      </c>
    </row>
    <row r="549" spans="1:65" s="2" customFormat="1" ht="16.5" customHeight="1" x14ac:dyDescent="0.2">
      <c r="A549" s="34"/>
      <c r="B549" s="35"/>
      <c r="C549" s="186" t="s">
        <v>649</v>
      </c>
      <c r="D549" s="186" t="s">
        <v>134</v>
      </c>
      <c r="E549" s="187" t="s">
        <v>650</v>
      </c>
      <c r="F549" s="188" t="s">
        <v>651</v>
      </c>
      <c r="G549" s="189" t="s">
        <v>289</v>
      </c>
      <c r="H549" s="190">
        <v>818.73699999999997</v>
      </c>
      <c r="I549" s="191"/>
      <c r="J549" s="192">
        <f>ROUND(I549*H549,2)</f>
        <v>0</v>
      </c>
      <c r="K549" s="188" t="s">
        <v>138</v>
      </c>
      <c r="L549" s="39"/>
      <c r="M549" s="193" t="s">
        <v>1</v>
      </c>
      <c r="N549" s="194" t="s">
        <v>45</v>
      </c>
      <c r="O549" s="71"/>
      <c r="P549" s="195">
        <f>O549*H549</f>
        <v>0</v>
      </c>
      <c r="Q549" s="195">
        <v>0</v>
      </c>
      <c r="R549" s="195">
        <f>Q549*H549</f>
        <v>0</v>
      </c>
      <c r="S549" s="195">
        <v>0</v>
      </c>
      <c r="T549" s="196">
        <f>S549*H549</f>
        <v>0</v>
      </c>
      <c r="U549" s="34"/>
      <c r="V549" s="34"/>
      <c r="W549" s="34"/>
      <c r="X549" s="34"/>
      <c r="Y549" s="34"/>
      <c r="Z549" s="34"/>
      <c r="AA549" s="34"/>
      <c r="AB549" s="34"/>
      <c r="AC549" s="34"/>
      <c r="AD549" s="34"/>
      <c r="AE549" s="34"/>
      <c r="AR549" s="197" t="s">
        <v>139</v>
      </c>
      <c r="AT549" s="197" t="s">
        <v>134</v>
      </c>
      <c r="AU549" s="197" t="s">
        <v>89</v>
      </c>
      <c r="AY549" s="17" t="s">
        <v>132</v>
      </c>
      <c r="BE549" s="198">
        <f>IF(N549="základní",J549,0)</f>
        <v>0</v>
      </c>
      <c r="BF549" s="198">
        <f>IF(N549="snížená",J549,0)</f>
        <v>0</v>
      </c>
      <c r="BG549" s="198">
        <f>IF(N549="zákl. přenesená",J549,0)</f>
        <v>0</v>
      </c>
      <c r="BH549" s="198">
        <f>IF(N549="sníž. přenesená",J549,0)</f>
        <v>0</v>
      </c>
      <c r="BI549" s="198">
        <f>IF(N549="nulová",J549,0)</f>
        <v>0</v>
      </c>
      <c r="BJ549" s="17" t="s">
        <v>85</v>
      </c>
      <c r="BK549" s="198">
        <f>ROUND(I549*H549,2)</f>
        <v>0</v>
      </c>
      <c r="BL549" s="17" t="s">
        <v>139</v>
      </c>
      <c r="BM549" s="197" t="s">
        <v>652</v>
      </c>
    </row>
    <row r="550" spans="1:65" s="2" customFormat="1" x14ac:dyDescent="0.2">
      <c r="A550" s="34"/>
      <c r="B550" s="35"/>
      <c r="C550" s="36"/>
      <c r="D550" s="199" t="s">
        <v>141</v>
      </c>
      <c r="E550" s="36"/>
      <c r="F550" s="200" t="s">
        <v>653</v>
      </c>
      <c r="G550" s="36"/>
      <c r="H550" s="36"/>
      <c r="I550" s="201"/>
      <c r="J550" s="36"/>
      <c r="K550" s="36"/>
      <c r="L550" s="39"/>
      <c r="M550" s="202"/>
      <c r="N550" s="203"/>
      <c r="O550" s="71"/>
      <c r="P550" s="71"/>
      <c r="Q550" s="71"/>
      <c r="R550" s="71"/>
      <c r="S550" s="71"/>
      <c r="T550" s="72"/>
      <c r="U550" s="34"/>
      <c r="V550" s="34"/>
      <c r="W550" s="34"/>
      <c r="X550" s="34"/>
      <c r="Y550" s="34"/>
      <c r="Z550" s="34"/>
      <c r="AA550" s="34"/>
      <c r="AB550" s="34"/>
      <c r="AC550" s="34"/>
      <c r="AD550" s="34"/>
      <c r="AE550" s="34"/>
      <c r="AT550" s="17" t="s">
        <v>141</v>
      </c>
      <c r="AU550" s="17" t="s">
        <v>89</v>
      </c>
    </row>
    <row r="551" spans="1:65" s="2" customFormat="1" ht="28.8" x14ac:dyDescent="0.2">
      <c r="A551" s="34"/>
      <c r="B551" s="35"/>
      <c r="C551" s="36"/>
      <c r="D551" s="204" t="s">
        <v>143</v>
      </c>
      <c r="E551" s="36"/>
      <c r="F551" s="205" t="s">
        <v>654</v>
      </c>
      <c r="G551" s="36"/>
      <c r="H551" s="36"/>
      <c r="I551" s="201"/>
      <c r="J551" s="36"/>
      <c r="K551" s="36"/>
      <c r="L551" s="39"/>
      <c r="M551" s="202"/>
      <c r="N551" s="203"/>
      <c r="O551" s="71"/>
      <c r="P551" s="71"/>
      <c r="Q551" s="71"/>
      <c r="R551" s="71"/>
      <c r="S551" s="71"/>
      <c r="T551" s="72"/>
      <c r="U551" s="34"/>
      <c r="V551" s="34"/>
      <c r="W551" s="34"/>
      <c r="X551" s="34"/>
      <c r="Y551" s="34"/>
      <c r="Z551" s="34"/>
      <c r="AA551" s="34"/>
      <c r="AB551" s="34"/>
      <c r="AC551" s="34"/>
      <c r="AD551" s="34"/>
      <c r="AE551" s="34"/>
      <c r="AT551" s="17" t="s">
        <v>143</v>
      </c>
      <c r="AU551" s="17" t="s">
        <v>89</v>
      </c>
    </row>
    <row r="552" spans="1:65" s="12" customFormat="1" ht="25.95" customHeight="1" x14ac:dyDescent="0.25">
      <c r="B552" s="170"/>
      <c r="C552" s="171"/>
      <c r="D552" s="172" t="s">
        <v>79</v>
      </c>
      <c r="E552" s="173" t="s">
        <v>655</v>
      </c>
      <c r="F552" s="173" t="s">
        <v>656</v>
      </c>
      <c r="G552" s="171"/>
      <c r="H552" s="171"/>
      <c r="I552" s="174"/>
      <c r="J552" s="175">
        <f>BK552</f>
        <v>0</v>
      </c>
      <c r="K552" s="171"/>
      <c r="L552" s="176"/>
      <c r="M552" s="177"/>
      <c r="N552" s="178"/>
      <c r="O552" s="178"/>
      <c r="P552" s="179">
        <f>P553+P556</f>
        <v>0</v>
      </c>
      <c r="Q552" s="178"/>
      <c r="R552" s="179">
        <f>R553+R556</f>
        <v>0.12225506</v>
      </c>
      <c r="S552" s="178"/>
      <c r="T552" s="180">
        <f>T553+T556</f>
        <v>0.183</v>
      </c>
      <c r="AR552" s="181" t="s">
        <v>89</v>
      </c>
      <c r="AT552" s="182" t="s">
        <v>79</v>
      </c>
      <c r="AU552" s="182" t="s">
        <v>80</v>
      </c>
      <c r="AY552" s="181" t="s">
        <v>132</v>
      </c>
      <c r="BK552" s="183">
        <f>BK553+BK556</f>
        <v>0</v>
      </c>
    </row>
    <row r="553" spans="1:65" s="12" customFormat="1" ht="22.95" customHeight="1" x14ac:dyDescent="0.25">
      <c r="B553" s="170"/>
      <c r="C553" s="171"/>
      <c r="D553" s="172" t="s">
        <v>79</v>
      </c>
      <c r="E553" s="184" t="s">
        <v>657</v>
      </c>
      <c r="F553" s="184" t="s">
        <v>658</v>
      </c>
      <c r="G553" s="171"/>
      <c r="H553" s="171"/>
      <c r="I553" s="174"/>
      <c r="J553" s="185">
        <f>BK553</f>
        <v>0</v>
      </c>
      <c r="K553" s="171"/>
      <c r="L553" s="176"/>
      <c r="M553" s="177"/>
      <c r="N553" s="178"/>
      <c r="O553" s="178"/>
      <c r="P553" s="179">
        <f>SUM(P554:P555)</f>
        <v>0</v>
      </c>
      <c r="Q553" s="178"/>
      <c r="R553" s="179">
        <f>SUM(R554:R555)</f>
        <v>0</v>
      </c>
      <c r="S553" s="178"/>
      <c r="T553" s="180">
        <f>SUM(T554:T555)</f>
        <v>0.183</v>
      </c>
      <c r="AR553" s="181" t="s">
        <v>89</v>
      </c>
      <c r="AT553" s="182" t="s">
        <v>79</v>
      </c>
      <c r="AU553" s="182" t="s">
        <v>85</v>
      </c>
      <c r="AY553" s="181" t="s">
        <v>132</v>
      </c>
      <c r="BK553" s="183">
        <f>SUM(BK554:BK555)</f>
        <v>0</v>
      </c>
    </row>
    <row r="554" spans="1:65" s="2" customFormat="1" ht="16.5" customHeight="1" x14ac:dyDescent="0.2">
      <c r="A554" s="34"/>
      <c r="B554" s="35"/>
      <c r="C554" s="186" t="s">
        <v>659</v>
      </c>
      <c r="D554" s="186" t="s">
        <v>134</v>
      </c>
      <c r="E554" s="187" t="s">
        <v>660</v>
      </c>
      <c r="F554" s="188" t="s">
        <v>661</v>
      </c>
      <c r="G554" s="189" t="s">
        <v>311</v>
      </c>
      <c r="H554" s="190">
        <v>1</v>
      </c>
      <c r="I554" s="191"/>
      <c r="J554" s="192">
        <f>ROUND(I554*H554,2)</f>
        <v>0</v>
      </c>
      <c r="K554" s="188" t="s">
        <v>1</v>
      </c>
      <c r="L554" s="39"/>
      <c r="M554" s="193" t="s">
        <v>1</v>
      </c>
      <c r="N554" s="194" t="s">
        <v>45</v>
      </c>
      <c r="O554" s="71"/>
      <c r="P554" s="195">
        <f>O554*H554</f>
        <v>0</v>
      </c>
      <c r="Q554" s="195">
        <v>0</v>
      </c>
      <c r="R554" s="195">
        <f>Q554*H554</f>
        <v>0</v>
      </c>
      <c r="S554" s="195">
        <v>0.183</v>
      </c>
      <c r="T554" s="196">
        <f>S554*H554</f>
        <v>0.183</v>
      </c>
      <c r="U554" s="34"/>
      <c r="V554" s="34"/>
      <c r="W554" s="34"/>
      <c r="X554" s="34"/>
      <c r="Y554" s="34"/>
      <c r="Z554" s="34"/>
      <c r="AA554" s="34"/>
      <c r="AB554" s="34"/>
      <c r="AC554" s="34"/>
      <c r="AD554" s="34"/>
      <c r="AE554" s="34"/>
      <c r="AR554" s="197" t="s">
        <v>267</v>
      </c>
      <c r="AT554" s="197" t="s">
        <v>134</v>
      </c>
      <c r="AU554" s="197" t="s">
        <v>89</v>
      </c>
      <c r="AY554" s="17" t="s">
        <v>132</v>
      </c>
      <c r="BE554" s="198">
        <f>IF(N554="základní",J554,0)</f>
        <v>0</v>
      </c>
      <c r="BF554" s="198">
        <f>IF(N554="snížená",J554,0)</f>
        <v>0</v>
      </c>
      <c r="BG554" s="198">
        <f>IF(N554="zákl. přenesená",J554,0)</f>
        <v>0</v>
      </c>
      <c r="BH554" s="198">
        <f>IF(N554="sníž. přenesená",J554,0)</f>
        <v>0</v>
      </c>
      <c r="BI554" s="198">
        <f>IF(N554="nulová",J554,0)</f>
        <v>0</v>
      </c>
      <c r="BJ554" s="17" t="s">
        <v>85</v>
      </c>
      <c r="BK554" s="198">
        <f>ROUND(I554*H554,2)</f>
        <v>0</v>
      </c>
      <c r="BL554" s="17" t="s">
        <v>267</v>
      </c>
      <c r="BM554" s="197" t="s">
        <v>662</v>
      </c>
    </row>
    <row r="555" spans="1:65" s="2" customFormat="1" ht="28.8" x14ac:dyDescent="0.2">
      <c r="A555" s="34"/>
      <c r="B555" s="35"/>
      <c r="C555" s="36"/>
      <c r="D555" s="204" t="s">
        <v>237</v>
      </c>
      <c r="E555" s="36"/>
      <c r="F555" s="205" t="s">
        <v>663</v>
      </c>
      <c r="G555" s="36"/>
      <c r="H555" s="36"/>
      <c r="I555" s="201"/>
      <c r="J555" s="36"/>
      <c r="K555" s="36"/>
      <c r="L555" s="39"/>
      <c r="M555" s="202"/>
      <c r="N555" s="203"/>
      <c r="O555" s="71"/>
      <c r="P555" s="71"/>
      <c r="Q555" s="71"/>
      <c r="R555" s="71"/>
      <c r="S555" s="71"/>
      <c r="T555" s="72"/>
      <c r="U555" s="34"/>
      <c r="V555" s="34"/>
      <c r="W555" s="34"/>
      <c r="X555" s="34"/>
      <c r="Y555" s="34"/>
      <c r="Z555" s="34"/>
      <c r="AA555" s="34"/>
      <c r="AB555" s="34"/>
      <c r="AC555" s="34"/>
      <c r="AD555" s="34"/>
      <c r="AE555" s="34"/>
      <c r="AT555" s="17" t="s">
        <v>237</v>
      </c>
      <c r="AU555" s="17" t="s">
        <v>89</v>
      </c>
    </row>
    <row r="556" spans="1:65" s="12" customFormat="1" ht="22.95" customHeight="1" x14ac:dyDescent="0.25">
      <c r="B556" s="170"/>
      <c r="C556" s="171"/>
      <c r="D556" s="172" t="s">
        <v>79</v>
      </c>
      <c r="E556" s="184" t="s">
        <v>664</v>
      </c>
      <c r="F556" s="184" t="s">
        <v>665</v>
      </c>
      <c r="G556" s="171"/>
      <c r="H556" s="171"/>
      <c r="I556" s="174"/>
      <c r="J556" s="185">
        <f>BK556</f>
        <v>0</v>
      </c>
      <c r="K556" s="171"/>
      <c r="L556" s="176"/>
      <c r="M556" s="177"/>
      <c r="N556" s="178"/>
      <c r="O556" s="178"/>
      <c r="P556" s="179">
        <f>SUM(P557:P579)</f>
        <v>0</v>
      </c>
      <c r="Q556" s="178"/>
      <c r="R556" s="179">
        <f>SUM(R557:R579)</f>
        <v>0.12225506</v>
      </c>
      <c r="S556" s="178"/>
      <c r="T556" s="180">
        <f>SUM(T557:T579)</f>
        <v>0</v>
      </c>
      <c r="AR556" s="181" t="s">
        <v>89</v>
      </c>
      <c r="AT556" s="182" t="s">
        <v>79</v>
      </c>
      <c r="AU556" s="182" t="s">
        <v>85</v>
      </c>
      <c r="AY556" s="181" t="s">
        <v>132</v>
      </c>
      <c r="BK556" s="183">
        <f>SUM(BK557:BK579)</f>
        <v>0</v>
      </c>
    </row>
    <row r="557" spans="1:65" s="2" customFormat="1" ht="24.15" customHeight="1" x14ac:dyDescent="0.2">
      <c r="A557" s="34"/>
      <c r="B557" s="35"/>
      <c r="C557" s="186" t="s">
        <v>666</v>
      </c>
      <c r="D557" s="186" t="s">
        <v>134</v>
      </c>
      <c r="E557" s="187" t="s">
        <v>667</v>
      </c>
      <c r="F557" s="188" t="s">
        <v>668</v>
      </c>
      <c r="G557" s="189" t="s">
        <v>669</v>
      </c>
      <c r="H557" s="190">
        <v>45.375999999999998</v>
      </c>
      <c r="I557" s="191"/>
      <c r="J557" s="192">
        <f>ROUND(I557*H557,2)</f>
        <v>0</v>
      </c>
      <c r="K557" s="188" t="s">
        <v>138</v>
      </c>
      <c r="L557" s="39"/>
      <c r="M557" s="193" t="s">
        <v>1</v>
      </c>
      <c r="N557" s="194" t="s">
        <v>45</v>
      </c>
      <c r="O557" s="71"/>
      <c r="P557" s="195">
        <f>O557*H557</f>
        <v>0</v>
      </c>
      <c r="Q557" s="195">
        <v>6.0000000000000002E-5</v>
      </c>
      <c r="R557" s="195">
        <f>Q557*H557</f>
        <v>2.7225599999999997E-3</v>
      </c>
      <c r="S557" s="195">
        <v>0</v>
      </c>
      <c r="T557" s="196">
        <f>S557*H557</f>
        <v>0</v>
      </c>
      <c r="U557" s="34"/>
      <c r="V557" s="34"/>
      <c r="W557" s="34"/>
      <c r="X557" s="34"/>
      <c r="Y557" s="34"/>
      <c r="Z557" s="34"/>
      <c r="AA557" s="34"/>
      <c r="AB557" s="34"/>
      <c r="AC557" s="34"/>
      <c r="AD557" s="34"/>
      <c r="AE557" s="34"/>
      <c r="AR557" s="197" t="s">
        <v>267</v>
      </c>
      <c r="AT557" s="197" t="s">
        <v>134</v>
      </c>
      <c r="AU557" s="197" t="s">
        <v>89</v>
      </c>
      <c r="AY557" s="17" t="s">
        <v>132</v>
      </c>
      <c r="BE557" s="198">
        <f>IF(N557="základní",J557,0)</f>
        <v>0</v>
      </c>
      <c r="BF557" s="198">
        <f>IF(N557="snížená",J557,0)</f>
        <v>0</v>
      </c>
      <c r="BG557" s="198">
        <f>IF(N557="zákl. přenesená",J557,0)</f>
        <v>0</v>
      </c>
      <c r="BH557" s="198">
        <f>IF(N557="sníž. přenesená",J557,0)</f>
        <v>0</v>
      </c>
      <c r="BI557" s="198">
        <f>IF(N557="nulová",J557,0)</f>
        <v>0</v>
      </c>
      <c r="BJ557" s="17" t="s">
        <v>85</v>
      </c>
      <c r="BK557" s="198">
        <f>ROUND(I557*H557,2)</f>
        <v>0</v>
      </c>
      <c r="BL557" s="17" t="s">
        <v>267</v>
      </c>
      <c r="BM557" s="197" t="s">
        <v>670</v>
      </c>
    </row>
    <row r="558" spans="1:65" s="2" customFormat="1" x14ac:dyDescent="0.2">
      <c r="A558" s="34"/>
      <c r="B558" s="35"/>
      <c r="C558" s="36"/>
      <c r="D558" s="199" t="s">
        <v>141</v>
      </c>
      <c r="E558" s="36"/>
      <c r="F558" s="200" t="s">
        <v>671</v>
      </c>
      <c r="G558" s="36"/>
      <c r="H558" s="36"/>
      <c r="I558" s="201"/>
      <c r="J558" s="36"/>
      <c r="K558" s="36"/>
      <c r="L558" s="39"/>
      <c r="M558" s="202"/>
      <c r="N558" s="203"/>
      <c r="O558" s="71"/>
      <c r="P558" s="71"/>
      <c r="Q558" s="71"/>
      <c r="R558" s="71"/>
      <c r="S558" s="71"/>
      <c r="T558" s="72"/>
      <c r="U558" s="34"/>
      <c r="V558" s="34"/>
      <c r="W558" s="34"/>
      <c r="X558" s="34"/>
      <c r="Y558" s="34"/>
      <c r="Z558" s="34"/>
      <c r="AA558" s="34"/>
      <c r="AB558" s="34"/>
      <c r="AC558" s="34"/>
      <c r="AD558" s="34"/>
      <c r="AE558" s="34"/>
      <c r="AT558" s="17" t="s">
        <v>141</v>
      </c>
      <c r="AU558" s="17" t="s">
        <v>89</v>
      </c>
    </row>
    <row r="559" spans="1:65" s="2" customFormat="1" ht="28.8" x14ac:dyDescent="0.2">
      <c r="A559" s="34"/>
      <c r="B559" s="35"/>
      <c r="C559" s="36"/>
      <c r="D559" s="204" t="s">
        <v>143</v>
      </c>
      <c r="E559" s="36"/>
      <c r="F559" s="205" t="s">
        <v>672</v>
      </c>
      <c r="G559" s="36"/>
      <c r="H559" s="36"/>
      <c r="I559" s="201"/>
      <c r="J559" s="36"/>
      <c r="K559" s="36"/>
      <c r="L559" s="39"/>
      <c r="M559" s="202"/>
      <c r="N559" s="203"/>
      <c r="O559" s="71"/>
      <c r="P559" s="71"/>
      <c r="Q559" s="71"/>
      <c r="R559" s="71"/>
      <c r="S559" s="71"/>
      <c r="T559" s="72"/>
      <c r="U559" s="34"/>
      <c r="V559" s="34"/>
      <c r="W559" s="34"/>
      <c r="X559" s="34"/>
      <c r="Y559" s="34"/>
      <c r="Z559" s="34"/>
      <c r="AA559" s="34"/>
      <c r="AB559" s="34"/>
      <c r="AC559" s="34"/>
      <c r="AD559" s="34"/>
      <c r="AE559" s="34"/>
      <c r="AT559" s="17" t="s">
        <v>143</v>
      </c>
      <c r="AU559" s="17" t="s">
        <v>89</v>
      </c>
    </row>
    <row r="560" spans="1:65" s="15" customFormat="1" x14ac:dyDescent="0.2">
      <c r="B560" s="228"/>
      <c r="C560" s="229"/>
      <c r="D560" s="204" t="s">
        <v>145</v>
      </c>
      <c r="E560" s="230" t="s">
        <v>1</v>
      </c>
      <c r="F560" s="231" t="s">
        <v>673</v>
      </c>
      <c r="G560" s="229"/>
      <c r="H560" s="230" t="s">
        <v>1</v>
      </c>
      <c r="I560" s="232"/>
      <c r="J560" s="229"/>
      <c r="K560" s="229"/>
      <c r="L560" s="233"/>
      <c r="M560" s="234"/>
      <c r="N560" s="235"/>
      <c r="O560" s="235"/>
      <c r="P560" s="235"/>
      <c r="Q560" s="235"/>
      <c r="R560" s="235"/>
      <c r="S560" s="235"/>
      <c r="T560" s="236"/>
      <c r="AT560" s="237" t="s">
        <v>145</v>
      </c>
      <c r="AU560" s="237" t="s">
        <v>89</v>
      </c>
      <c r="AV560" s="15" t="s">
        <v>85</v>
      </c>
      <c r="AW560" s="15" t="s">
        <v>34</v>
      </c>
      <c r="AX560" s="15" t="s">
        <v>80</v>
      </c>
      <c r="AY560" s="237" t="s">
        <v>132</v>
      </c>
    </row>
    <row r="561" spans="1:65" s="13" customFormat="1" x14ac:dyDescent="0.2">
      <c r="B561" s="206"/>
      <c r="C561" s="207"/>
      <c r="D561" s="204" t="s">
        <v>145</v>
      </c>
      <c r="E561" s="208" t="s">
        <v>1</v>
      </c>
      <c r="F561" s="209" t="s">
        <v>674</v>
      </c>
      <c r="G561" s="207"/>
      <c r="H561" s="210">
        <v>45.375999999999998</v>
      </c>
      <c r="I561" s="211"/>
      <c r="J561" s="207"/>
      <c r="K561" s="207"/>
      <c r="L561" s="212"/>
      <c r="M561" s="213"/>
      <c r="N561" s="214"/>
      <c r="O561" s="214"/>
      <c r="P561" s="214"/>
      <c r="Q561" s="214"/>
      <c r="R561" s="214"/>
      <c r="S561" s="214"/>
      <c r="T561" s="215"/>
      <c r="AT561" s="216" t="s">
        <v>145</v>
      </c>
      <c r="AU561" s="216" t="s">
        <v>89</v>
      </c>
      <c r="AV561" s="13" t="s">
        <v>89</v>
      </c>
      <c r="AW561" s="13" t="s">
        <v>34</v>
      </c>
      <c r="AX561" s="13" t="s">
        <v>80</v>
      </c>
      <c r="AY561" s="216" t="s">
        <v>132</v>
      </c>
    </row>
    <row r="562" spans="1:65" s="14" customFormat="1" x14ac:dyDescent="0.2">
      <c r="B562" s="217"/>
      <c r="C562" s="218"/>
      <c r="D562" s="204" t="s">
        <v>145</v>
      </c>
      <c r="E562" s="219" t="s">
        <v>1</v>
      </c>
      <c r="F562" s="220" t="s">
        <v>147</v>
      </c>
      <c r="G562" s="218"/>
      <c r="H562" s="221">
        <v>45.375999999999998</v>
      </c>
      <c r="I562" s="222"/>
      <c r="J562" s="218"/>
      <c r="K562" s="218"/>
      <c r="L562" s="223"/>
      <c r="M562" s="224"/>
      <c r="N562" s="225"/>
      <c r="O562" s="225"/>
      <c r="P562" s="225"/>
      <c r="Q562" s="225"/>
      <c r="R562" s="225"/>
      <c r="S562" s="225"/>
      <c r="T562" s="226"/>
      <c r="AT562" s="227" t="s">
        <v>145</v>
      </c>
      <c r="AU562" s="227" t="s">
        <v>89</v>
      </c>
      <c r="AV562" s="14" t="s">
        <v>139</v>
      </c>
      <c r="AW562" s="14" t="s">
        <v>34</v>
      </c>
      <c r="AX562" s="14" t="s">
        <v>85</v>
      </c>
      <c r="AY562" s="227" t="s">
        <v>132</v>
      </c>
    </row>
    <row r="563" spans="1:65" s="2" customFormat="1" ht="24.15" customHeight="1" x14ac:dyDescent="0.2">
      <c r="A563" s="34"/>
      <c r="B563" s="35"/>
      <c r="C563" s="238" t="s">
        <v>675</v>
      </c>
      <c r="D563" s="238" t="s">
        <v>286</v>
      </c>
      <c r="E563" s="239" t="s">
        <v>676</v>
      </c>
      <c r="F563" s="240" t="s">
        <v>677</v>
      </c>
      <c r="G563" s="241" t="s">
        <v>289</v>
      </c>
      <c r="H563" s="242">
        <v>4.4999999999999998E-2</v>
      </c>
      <c r="I563" s="243"/>
      <c r="J563" s="244">
        <f>ROUND(I563*H563,2)</f>
        <v>0</v>
      </c>
      <c r="K563" s="240" t="s">
        <v>138</v>
      </c>
      <c r="L563" s="245"/>
      <c r="M563" s="246" t="s">
        <v>1</v>
      </c>
      <c r="N563" s="247" t="s">
        <v>45</v>
      </c>
      <c r="O563" s="71"/>
      <c r="P563" s="195">
        <f>O563*H563</f>
        <v>0</v>
      </c>
      <c r="Q563" s="195">
        <v>1</v>
      </c>
      <c r="R563" s="195">
        <f>Q563*H563</f>
        <v>4.4999999999999998E-2</v>
      </c>
      <c r="S563" s="195">
        <v>0</v>
      </c>
      <c r="T563" s="196">
        <f>S563*H563</f>
        <v>0</v>
      </c>
      <c r="U563" s="34"/>
      <c r="V563" s="34"/>
      <c r="W563" s="34"/>
      <c r="X563" s="34"/>
      <c r="Y563" s="34"/>
      <c r="Z563" s="34"/>
      <c r="AA563" s="34"/>
      <c r="AB563" s="34"/>
      <c r="AC563" s="34"/>
      <c r="AD563" s="34"/>
      <c r="AE563" s="34"/>
      <c r="AR563" s="197" t="s">
        <v>379</v>
      </c>
      <c r="AT563" s="197" t="s">
        <v>286</v>
      </c>
      <c r="AU563" s="197" t="s">
        <v>89</v>
      </c>
      <c r="AY563" s="17" t="s">
        <v>132</v>
      </c>
      <c r="BE563" s="198">
        <f>IF(N563="základní",J563,0)</f>
        <v>0</v>
      </c>
      <c r="BF563" s="198">
        <f>IF(N563="snížená",J563,0)</f>
        <v>0</v>
      </c>
      <c r="BG563" s="198">
        <f>IF(N563="zákl. přenesená",J563,0)</f>
        <v>0</v>
      </c>
      <c r="BH563" s="198">
        <f>IF(N563="sníž. přenesená",J563,0)</f>
        <v>0</v>
      </c>
      <c r="BI563" s="198">
        <f>IF(N563="nulová",J563,0)</f>
        <v>0</v>
      </c>
      <c r="BJ563" s="17" t="s">
        <v>85</v>
      </c>
      <c r="BK563" s="198">
        <f>ROUND(I563*H563,2)</f>
        <v>0</v>
      </c>
      <c r="BL563" s="17" t="s">
        <v>267</v>
      </c>
      <c r="BM563" s="197" t="s">
        <v>678</v>
      </c>
    </row>
    <row r="564" spans="1:65" s="2" customFormat="1" ht="19.2" x14ac:dyDescent="0.2">
      <c r="A564" s="34"/>
      <c r="B564" s="35"/>
      <c r="C564" s="36"/>
      <c r="D564" s="204" t="s">
        <v>237</v>
      </c>
      <c r="E564" s="36"/>
      <c r="F564" s="205" t="s">
        <v>679</v>
      </c>
      <c r="G564" s="36"/>
      <c r="H564" s="36"/>
      <c r="I564" s="201"/>
      <c r="J564" s="36"/>
      <c r="K564" s="36"/>
      <c r="L564" s="39"/>
      <c r="M564" s="202"/>
      <c r="N564" s="203"/>
      <c r="O564" s="71"/>
      <c r="P564" s="71"/>
      <c r="Q564" s="71"/>
      <c r="R564" s="71"/>
      <c r="S564" s="71"/>
      <c r="T564" s="72"/>
      <c r="U564" s="34"/>
      <c r="V564" s="34"/>
      <c r="W564" s="34"/>
      <c r="X564" s="34"/>
      <c r="Y564" s="34"/>
      <c r="Z564" s="34"/>
      <c r="AA564" s="34"/>
      <c r="AB564" s="34"/>
      <c r="AC564" s="34"/>
      <c r="AD564" s="34"/>
      <c r="AE564" s="34"/>
      <c r="AT564" s="17" t="s">
        <v>237</v>
      </c>
      <c r="AU564" s="17" t="s">
        <v>89</v>
      </c>
    </row>
    <row r="565" spans="1:65" s="13" customFormat="1" x14ac:dyDescent="0.2">
      <c r="B565" s="206"/>
      <c r="C565" s="207"/>
      <c r="D565" s="204" t="s">
        <v>145</v>
      </c>
      <c r="E565" s="208" t="s">
        <v>1</v>
      </c>
      <c r="F565" s="209" t="s">
        <v>680</v>
      </c>
      <c r="G565" s="207"/>
      <c r="H565" s="210">
        <v>4.4999999999999998E-2</v>
      </c>
      <c r="I565" s="211"/>
      <c r="J565" s="207"/>
      <c r="K565" s="207"/>
      <c r="L565" s="212"/>
      <c r="M565" s="213"/>
      <c r="N565" s="214"/>
      <c r="O565" s="214"/>
      <c r="P565" s="214"/>
      <c r="Q565" s="214"/>
      <c r="R565" s="214"/>
      <c r="S565" s="214"/>
      <c r="T565" s="215"/>
      <c r="AT565" s="216" t="s">
        <v>145</v>
      </c>
      <c r="AU565" s="216" t="s">
        <v>89</v>
      </c>
      <c r="AV565" s="13" t="s">
        <v>89</v>
      </c>
      <c r="AW565" s="13" t="s">
        <v>34</v>
      </c>
      <c r="AX565" s="13" t="s">
        <v>80</v>
      </c>
      <c r="AY565" s="216" t="s">
        <v>132</v>
      </c>
    </row>
    <row r="566" spans="1:65" s="14" customFormat="1" x14ac:dyDescent="0.2">
      <c r="B566" s="217"/>
      <c r="C566" s="218"/>
      <c r="D566" s="204" t="s">
        <v>145</v>
      </c>
      <c r="E566" s="219" t="s">
        <v>1</v>
      </c>
      <c r="F566" s="220" t="s">
        <v>147</v>
      </c>
      <c r="G566" s="218"/>
      <c r="H566" s="221">
        <v>4.4999999999999998E-2</v>
      </c>
      <c r="I566" s="222"/>
      <c r="J566" s="218"/>
      <c r="K566" s="218"/>
      <c r="L566" s="223"/>
      <c r="M566" s="224"/>
      <c r="N566" s="225"/>
      <c r="O566" s="225"/>
      <c r="P566" s="225"/>
      <c r="Q566" s="225"/>
      <c r="R566" s="225"/>
      <c r="S566" s="225"/>
      <c r="T566" s="226"/>
      <c r="AT566" s="227" t="s">
        <v>145</v>
      </c>
      <c r="AU566" s="227" t="s">
        <v>89</v>
      </c>
      <c r="AV566" s="14" t="s">
        <v>139</v>
      </c>
      <c r="AW566" s="14" t="s">
        <v>34</v>
      </c>
      <c r="AX566" s="14" t="s">
        <v>85</v>
      </c>
      <c r="AY566" s="227" t="s">
        <v>132</v>
      </c>
    </row>
    <row r="567" spans="1:65" s="2" customFormat="1" ht="24.15" customHeight="1" x14ac:dyDescent="0.2">
      <c r="A567" s="34"/>
      <c r="B567" s="35"/>
      <c r="C567" s="186" t="s">
        <v>681</v>
      </c>
      <c r="D567" s="186" t="s">
        <v>134</v>
      </c>
      <c r="E567" s="187" t="s">
        <v>682</v>
      </c>
      <c r="F567" s="188" t="s">
        <v>683</v>
      </c>
      <c r="G567" s="189" t="s">
        <v>669</v>
      </c>
      <c r="H567" s="190">
        <v>70.650000000000006</v>
      </c>
      <c r="I567" s="191"/>
      <c r="J567" s="192">
        <f>ROUND(I567*H567,2)</f>
        <v>0</v>
      </c>
      <c r="K567" s="188" t="s">
        <v>138</v>
      </c>
      <c r="L567" s="39"/>
      <c r="M567" s="193" t="s">
        <v>1</v>
      </c>
      <c r="N567" s="194" t="s">
        <v>45</v>
      </c>
      <c r="O567" s="71"/>
      <c r="P567" s="195">
        <f>O567*H567</f>
        <v>0</v>
      </c>
      <c r="Q567" s="195">
        <v>5.0000000000000002E-5</v>
      </c>
      <c r="R567" s="195">
        <f>Q567*H567</f>
        <v>3.5325000000000005E-3</v>
      </c>
      <c r="S567" s="195">
        <v>0</v>
      </c>
      <c r="T567" s="196">
        <f>S567*H567</f>
        <v>0</v>
      </c>
      <c r="U567" s="34"/>
      <c r="V567" s="34"/>
      <c r="W567" s="34"/>
      <c r="X567" s="34"/>
      <c r="Y567" s="34"/>
      <c r="Z567" s="34"/>
      <c r="AA567" s="34"/>
      <c r="AB567" s="34"/>
      <c r="AC567" s="34"/>
      <c r="AD567" s="34"/>
      <c r="AE567" s="34"/>
      <c r="AR567" s="197" t="s">
        <v>267</v>
      </c>
      <c r="AT567" s="197" t="s">
        <v>134</v>
      </c>
      <c r="AU567" s="197" t="s">
        <v>89</v>
      </c>
      <c r="AY567" s="17" t="s">
        <v>132</v>
      </c>
      <c r="BE567" s="198">
        <f>IF(N567="základní",J567,0)</f>
        <v>0</v>
      </c>
      <c r="BF567" s="198">
        <f>IF(N567="snížená",J567,0)</f>
        <v>0</v>
      </c>
      <c r="BG567" s="198">
        <f>IF(N567="zákl. přenesená",J567,0)</f>
        <v>0</v>
      </c>
      <c r="BH567" s="198">
        <f>IF(N567="sníž. přenesená",J567,0)</f>
        <v>0</v>
      </c>
      <c r="BI567" s="198">
        <f>IF(N567="nulová",J567,0)</f>
        <v>0</v>
      </c>
      <c r="BJ567" s="17" t="s">
        <v>85</v>
      </c>
      <c r="BK567" s="198">
        <f>ROUND(I567*H567,2)</f>
        <v>0</v>
      </c>
      <c r="BL567" s="17" t="s">
        <v>267</v>
      </c>
      <c r="BM567" s="197" t="s">
        <v>684</v>
      </c>
    </row>
    <row r="568" spans="1:65" s="2" customFormat="1" x14ac:dyDescent="0.2">
      <c r="A568" s="34"/>
      <c r="B568" s="35"/>
      <c r="C568" s="36"/>
      <c r="D568" s="199" t="s">
        <v>141</v>
      </c>
      <c r="E568" s="36"/>
      <c r="F568" s="200" t="s">
        <v>685</v>
      </c>
      <c r="G568" s="36"/>
      <c r="H568" s="36"/>
      <c r="I568" s="201"/>
      <c r="J568" s="36"/>
      <c r="K568" s="36"/>
      <c r="L568" s="39"/>
      <c r="M568" s="202"/>
      <c r="N568" s="203"/>
      <c r="O568" s="71"/>
      <c r="P568" s="71"/>
      <c r="Q568" s="71"/>
      <c r="R568" s="71"/>
      <c r="S568" s="71"/>
      <c r="T568" s="72"/>
      <c r="U568" s="34"/>
      <c r="V568" s="34"/>
      <c r="W568" s="34"/>
      <c r="X568" s="34"/>
      <c r="Y568" s="34"/>
      <c r="Z568" s="34"/>
      <c r="AA568" s="34"/>
      <c r="AB568" s="34"/>
      <c r="AC568" s="34"/>
      <c r="AD568" s="34"/>
      <c r="AE568" s="34"/>
      <c r="AT568" s="17" t="s">
        <v>141</v>
      </c>
      <c r="AU568" s="17" t="s">
        <v>89</v>
      </c>
    </row>
    <row r="569" spans="1:65" s="2" customFormat="1" ht="28.8" x14ac:dyDescent="0.2">
      <c r="A569" s="34"/>
      <c r="B569" s="35"/>
      <c r="C569" s="36"/>
      <c r="D569" s="204" t="s">
        <v>143</v>
      </c>
      <c r="E569" s="36"/>
      <c r="F569" s="205" t="s">
        <v>672</v>
      </c>
      <c r="G569" s="36"/>
      <c r="H569" s="36"/>
      <c r="I569" s="201"/>
      <c r="J569" s="36"/>
      <c r="K569" s="36"/>
      <c r="L569" s="39"/>
      <c r="M569" s="202"/>
      <c r="N569" s="203"/>
      <c r="O569" s="71"/>
      <c r="P569" s="71"/>
      <c r="Q569" s="71"/>
      <c r="R569" s="71"/>
      <c r="S569" s="71"/>
      <c r="T569" s="72"/>
      <c r="U569" s="34"/>
      <c r="V569" s="34"/>
      <c r="W569" s="34"/>
      <c r="X569" s="34"/>
      <c r="Y569" s="34"/>
      <c r="Z569" s="34"/>
      <c r="AA569" s="34"/>
      <c r="AB569" s="34"/>
      <c r="AC569" s="34"/>
      <c r="AD569" s="34"/>
      <c r="AE569" s="34"/>
      <c r="AT569" s="17" t="s">
        <v>143</v>
      </c>
      <c r="AU569" s="17" t="s">
        <v>89</v>
      </c>
    </row>
    <row r="570" spans="1:65" s="15" customFormat="1" x14ac:dyDescent="0.2">
      <c r="B570" s="228"/>
      <c r="C570" s="229"/>
      <c r="D570" s="204" t="s">
        <v>145</v>
      </c>
      <c r="E570" s="230" t="s">
        <v>1</v>
      </c>
      <c r="F570" s="231" t="s">
        <v>686</v>
      </c>
      <c r="G570" s="229"/>
      <c r="H570" s="230" t="s">
        <v>1</v>
      </c>
      <c r="I570" s="232"/>
      <c r="J570" s="229"/>
      <c r="K570" s="229"/>
      <c r="L570" s="233"/>
      <c r="M570" s="234"/>
      <c r="N570" s="235"/>
      <c r="O570" s="235"/>
      <c r="P570" s="235"/>
      <c r="Q570" s="235"/>
      <c r="R570" s="235"/>
      <c r="S570" s="235"/>
      <c r="T570" s="236"/>
      <c r="AT570" s="237" t="s">
        <v>145</v>
      </c>
      <c r="AU570" s="237" t="s">
        <v>89</v>
      </c>
      <c r="AV570" s="15" t="s">
        <v>85</v>
      </c>
      <c r="AW570" s="15" t="s">
        <v>34</v>
      </c>
      <c r="AX570" s="15" t="s">
        <v>80</v>
      </c>
      <c r="AY570" s="237" t="s">
        <v>132</v>
      </c>
    </row>
    <row r="571" spans="1:65" s="13" customFormat="1" x14ac:dyDescent="0.2">
      <c r="B571" s="206"/>
      <c r="C571" s="207"/>
      <c r="D571" s="204" t="s">
        <v>145</v>
      </c>
      <c r="E571" s="208" t="s">
        <v>1</v>
      </c>
      <c r="F571" s="209" t="s">
        <v>687</v>
      </c>
      <c r="G571" s="207"/>
      <c r="H571" s="210">
        <v>70.650000000000006</v>
      </c>
      <c r="I571" s="211"/>
      <c r="J571" s="207"/>
      <c r="K571" s="207"/>
      <c r="L571" s="212"/>
      <c r="M571" s="213"/>
      <c r="N571" s="214"/>
      <c r="O571" s="214"/>
      <c r="P571" s="214"/>
      <c r="Q571" s="214"/>
      <c r="R571" s="214"/>
      <c r="S571" s="214"/>
      <c r="T571" s="215"/>
      <c r="AT571" s="216" t="s">
        <v>145</v>
      </c>
      <c r="AU571" s="216" t="s">
        <v>89</v>
      </c>
      <c r="AV571" s="13" t="s">
        <v>89</v>
      </c>
      <c r="AW571" s="13" t="s">
        <v>34</v>
      </c>
      <c r="AX571" s="13" t="s">
        <v>80</v>
      </c>
      <c r="AY571" s="216" t="s">
        <v>132</v>
      </c>
    </row>
    <row r="572" spans="1:65" s="14" customFormat="1" x14ac:dyDescent="0.2">
      <c r="B572" s="217"/>
      <c r="C572" s="218"/>
      <c r="D572" s="204" t="s">
        <v>145</v>
      </c>
      <c r="E572" s="219" t="s">
        <v>1</v>
      </c>
      <c r="F572" s="220" t="s">
        <v>147</v>
      </c>
      <c r="G572" s="218"/>
      <c r="H572" s="221">
        <v>70.650000000000006</v>
      </c>
      <c r="I572" s="222"/>
      <c r="J572" s="218"/>
      <c r="K572" s="218"/>
      <c r="L572" s="223"/>
      <c r="M572" s="224"/>
      <c r="N572" s="225"/>
      <c r="O572" s="225"/>
      <c r="P572" s="225"/>
      <c r="Q572" s="225"/>
      <c r="R572" s="225"/>
      <c r="S572" s="225"/>
      <c r="T572" s="226"/>
      <c r="AT572" s="227" t="s">
        <v>145</v>
      </c>
      <c r="AU572" s="227" t="s">
        <v>89</v>
      </c>
      <c r="AV572" s="14" t="s">
        <v>139</v>
      </c>
      <c r="AW572" s="14" t="s">
        <v>34</v>
      </c>
      <c r="AX572" s="14" t="s">
        <v>85</v>
      </c>
      <c r="AY572" s="227" t="s">
        <v>132</v>
      </c>
    </row>
    <row r="573" spans="1:65" s="2" customFormat="1" ht="21.75" customHeight="1" x14ac:dyDescent="0.2">
      <c r="A573" s="34"/>
      <c r="B573" s="35"/>
      <c r="C573" s="238" t="s">
        <v>688</v>
      </c>
      <c r="D573" s="238" t="s">
        <v>286</v>
      </c>
      <c r="E573" s="239" t="s">
        <v>689</v>
      </c>
      <c r="F573" s="240" t="s">
        <v>690</v>
      </c>
      <c r="G573" s="241" t="s">
        <v>289</v>
      </c>
      <c r="H573" s="242">
        <v>7.0999999999999994E-2</v>
      </c>
      <c r="I573" s="243"/>
      <c r="J573" s="244">
        <f>ROUND(I573*H573,2)</f>
        <v>0</v>
      </c>
      <c r="K573" s="240" t="s">
        <v>138</v>
      </c>
      <c r="L573" s="245"/>
      <c r="M573" s="246" t="s">
        <v>1</v>
      </c>
      <c r="N573" s="247" t="s">
        <v>45</v>
      </c>
      <c r="O573" s="71"/>
      <c r="P573" s="195">
        <f>O573*H573</f>
        <v>0</v>
      </c>
      <c r="Q573" s="195">
        <v>1</v>
      </c>
      <c r="R573" s="195">
        <f>Q573*H573</f>
        <v>7.0999999999999994E-2</v>
      </c>
      <c r="S573" s="195">
        <v>0</v>
      </c>
      <c r="T573" s="196">
        <f>S573*H573</f>
        <v>0</v>
      </c>
      <c r="U573" s="34"/>
      <c r="V573" s="34"/>
      <c r="W573" s="34"/>
      <c r="X573" s="34"/>
      <c r="Y573" s="34"/>
      <c r="Z573" s="34"/>
      <c r="AA573" s="34"/>
      <c r="AB573" s="34"/>
      <c r="AC573" s="34"/>
      <c r="AD573" s="34"/>
      <c r="AE573" s="34"/>
      <c r="AR573" s="197" t="s">
        <v>379</v>
      </c>
      <c r="AT573" s="197" t="s">
        <v>286</v>
      </c>
      <c r="AU573" s="197" t="s">
        <v>89</v>
      </c>
      <c r="AY573" s="17" t="s">
        <v>132</v>
      </c>
      <c r="BE573" s="198">
        <f>IF(N573="základní",J573,0)</f>
        <v>0</v>
      </c>
      <c r="BF573" s="198">
        <f>IF(N573="snížená",J573,0)</f>
        <v>0</v>
      </c>
      <c r="BG573" s="198">
        <f>IF(N573="zákl. přenesená",J573,0)</f>
        <v>0</v>
      </c>
      <c r="BH573" s="198">
        <f>IF(N573="sníž. přenesená",J573,0)</f>
        <v>0</v>
      </c>
      <c r="BI573" s="198">
        <f>IF(N573="nulová",J573,0)</f>
        <v>0</v>
      </c>
      <c r="BJ573" s="17" t="s">
        <v>85</v>
      </c>
      <c r="BK573" s="198">
        <f>ROUND(I573*H573,2)</f>
        <v>0</v>
      </c>
      <c r="BL573" s="17" t="s">
        <v>267</v>
      </c>
      <c r="BM573" s="197" t="s">
        <v>691</v>
      </c>
    </row>
    <row r="574" spans="1:65" s="2" customFormat="1" ht="19.2" x14ac:dyDescent="0.2">
      <c r="A574" s="34"/>
      <c r="B574" s="35"/>
      <c r="C574" s="36"/>
      <c r="D574" s="204" t="s">
        <v>237</v>
      </c>
      <c r="E574" s="36"/>
      <c r="F574" s="205" t="s">
        <v>692</v>
      </c>
      <c r="G574" s="36"/>
      <c r="H574" s="36"/>
      <c r="I574" s="201"/>
      <c r="J574" s="36"/>
      <c r="K574" s="36"/>
      <c r="L574" s="39"/>
      <c r="M574" s="202"/>
      <c r="N574" s="203"/>
      <c r="O574" s="71"/>
      <c r="P574" s="71"/>
      <c r="Q574" s="71"/>
      <c r="R574" s="71"/>
      <c r="S574" s="71"/>
      <c r="T574" s="72"/>
      <c r="U574" s="34"/>
      <c r="V574" s="34"/>
      <c r="W574" s="34"/>
      <c r="X574" s="34"/>
      <c r="Y574" s="34"/>
      <c r="Z574" s="34"/>
      <c r="AA574" s="34"/>
      <c r="AB574" s="34"/>
      <c r="AC574" s="34"/>
      <c r="AD574" s="34"/>
      <c r="AE574" s="34"/>
      <c r="AT574" s="17" t="s">
        <v>237</v>
      </c>
      <c r="AU574" s="17" t="s">
        <v>89</v>
      </c>
    </row>
    <row r="575" spans="1:65" s="13" customFormat="1" x14ac:dyDescent="0.2">
      <c r="B575" s="206"/>
      <c r="C575" s="207"/>
      <c r="D575" s="204" t="s">
        <v>145</v>
      </c>
      <c r="E575" s="208" t="s">
        <v>1</v>
      </c>
      <c r="F575" s="209" t="s">
        <v>693</v>
      </c>
      <c r="G575" s="207"/>
      <c r="H575" s="210">
        <v>7.0999999999999994E-2</v>
      </c>
      <c r="I575" s="211"/>
      <c r="J575" s="207"/>
      <c r="K575" s="207"/>
      <c r="L575" s="212"/>
      <c r="M575" s="213"/>
      <c r="N575" s="214"/>
      <c r="O575" s="214"/>
      <c r="P575" s="214"/>
      <c r="Q575" s="214"/>
      <c r="R575" s="214"/>
      <c r="S575" s="214"/>
      <c r="T575" s="215"/>
      <c r="AT575" s="216" t="s">
        <v>145</v>
      </c>
      <c r="AU575" s="216" t="s">
        <v>89</v>
      </c>
      <c r="AV575" s="13" t="s">
        <v>89</v>
      </c>
      <c r="AW575" s="13" t="s">
        <v>34</v>
      </c>
      <c r="AX575" s="13" t="s">
        <v>80</v>
      </c>
      <c r="AY575" s="216" t="s">
        <v>132</v>
      </c>
    </row>
    <row r="576" spans="1:65" s="14" customFormat="1" x14ac:dyDescent="0.2">
      <c r="B576" s="217"/>
      <c r="C576" s="218"/>
      <c r="D576" s="204" t="s">
        <v>145</v>
      </c>
      <c r="E576" s="219" t="s">
        <v>1</v>
      </c>
      <c r="F576" s="220" t="s">
        <v>147</v>
      </c>
      <c r="G576" s="218"/>
      <c r="H576" s="221">
        <v>7.0999999999999994E-2</v>
      </c>
      <c r="I576" s="222"/>
      <c r="J576" s="218"/>
      <c r="K576" s="218"/>
      <c r="L576" s="223"/>
      <c r="M576" s="224"/>
      <c r="N576" s="225"/>
      <c r="O576" s="225"/>
      <c r="P576" s="225"/>
      <c r="Q576" s="225"/>
      <c r="R576" s="225"/>
      <c r="S576" s="225"/>
      <c r="T576" s="226"/>
      <c r="AT576" s="227" t="s">
        <v>145</v>
      </c>
      <c r="AU576" s="227" t="s">
        <v>89</v>
      </c>
      <c r="AV576" s="14" t="s">
        <v>139</v>
      </c>
      <c r="AW576" s="14" t="s">
        <v>34</v>
      </c>
      <c r="AX576" s="14" t="s">
        <v>85</v>
      </c>
      <c r="AY576" s="227" t="s">
        <v>132</v>
      </c>
    </row>
    <row r="577" spans="1:65" s="2" customFormat="1" ht="24.15" customHeight="1" x14ac:dyDescent="0.2">
      <c r="A577" s="34"/>
      <c r="B577" s="35"/>
      <c r="C577" s="186" t="s">
        <v>694</v>
      </c>
      <c r="D577" s="186" t="s">
        <v>134</v>
      </c>
      <c r="E577" s="187" t="s">
        <v>695</v>
      </c>
      <c r="F577" s="188" t="s">
        <v>696</v>
      </c>
      <c r="G577" s="189" t="s">
        <v>697</v>
      </c>
      <c r="H577" s="248"/>
      <c r="I577" s="191"/>
      <c r="J577" s="192">
        <f>ROUND(I577*H577,2)</f>
        <v>0</v>
      </c>
      <c r="K577" s="188" t="s">
        <v>138</v>
      </c>
      <c r="L577" s="39"/>
      <c r="M577" s="193" t="s">
        <v>1</v>
      </c>
      <c r="N577" s="194" t="s">
        <v>45</v>
      </c>
      <c r="O577" s="71"/>
      <c r="P577" s="195">
        <f>O577*H577</f>
        <v>0</v>
      </c>
      <c r="Q577" s="195">
        <v>0</v>
      </c>
      <c r="R577" s="195">
        <f>Q577*H577</f>
        <v>0</v>
      </c>
      <c r="S577" s="195">
        <v>0</v>
      </c>
      <c r="T577" s="196">
        <f>S577*H577</f>
        <v>0</v>
      </c>
      <c r="U577" s="34"/>
      <c r="V577" s="34"/>
      <c r="W577" s="34"/>
      <c r="X577" s="34"/>
      <c r="Y577" s="34"/>
      <c r="Z577" s="34"/>
      <c r="AA577" s="34"/>
      <c r="AB577" s="34"/>
      <c r="AC577" s="34"/>
      <c r="AD577" s="34"/>
      <c r="AE577" s="34"/>
      <c r="AR577" s="197" t="s">
        <v>267</v>
      </c>
      <c r="AT577" s="197" t="s">
        <v>134</v>
      </c>
      <c r="AU577" s="197" t="s">
        <v>89</v>
      </c>
      <c r="AY577" s="17" t="s">
        <v>132</v>
      </c>
      <c r="BE577" s="198">
        <f>IF(N577="základní",J577,0)</f>
        <v>0</v>
      </c>
      <c r="BF577" s="198">
        <f>IF(N577="snížená",J577,0)</f>
        <v>0</v>
      </c>
      <c r="BG577" s="198">
        <f>IF(N577="zákl. přenesená",J577,0)</f>
        <v>0</v>
      </c>
      <c r="BH577" s="198">
        <f>IF(N577="sníž. přenesená",J577,0)</f>
        <v>0</v>
      </c>
      <c r="BI577" s="198">
        <f>IF(N577="nulová",J577,0)</f>
        <v>0</v>
      </c>
      <c r="BJ577" s="17" t="s">
        <v>85</v>
      </c>
      <c r="BK577" s="198">
        <f>ROUND(I577*H577,2)</f>
        <v>0</v>
      </c>
      <c r="BL577" s="17" t="s">
        <v>267</v>
      </c>
      <c r="BM577" s="197" t="s">
        <v>698</v>
      </c>
    </row>
    <row r="578" spans="1:65" s="2" customFormat="1" x14ac:dyDescent="0.2">
      <c r="A578" s="34"/>
      <c r="B578" s="35"/>
      <c r="C578" s="36"/>
      <c r="D578" s="199" t="s">
        <v>141</v>
      </c>
      <c r="E578" s="36"/>
      <c r="F578" s="200" t="s">
        <v>699</v>
      </c>
      <c r="G578" s="36"/>
      <c r="H578" s="36"/>
      <c r="I578" s="201"/>
      <c r="J578" s="36"/>
      <c r="K578" s="36"/>
      <c r="L578" s="39"/>
      <c r="M578" s="202"/>
      <c r="N578" s="203"/>
      <c r="O578" s="71"/>
      <c r="P578" s="71"/>
      <c r="Q578" s="71"/>
      <c r="R578" s="71"/>
      <c r="S578" s="71"/>
      <c r="T578" s="72"/>
      <c r="U578" s="34"/>
      <c r="V578" s="34"/>
      <c r="W578" s="34"/>
      <c r="X578" s="34"/>
      <c r="Y578" s="34"/>
      <c r="Z578" s="34"/>
      <c r="AA578" s="34"/>
      <c r="AB578" s="34"/>
      <c r="AC578" s="34"/>
      <c r="AD578" s="34"/>
      <c r="AE578" s="34"/>
      <c r="AT578" s="17" t="s">
        <v>141</v>
      </c>
      <c r="AU578" s="17" t="s">
        <v>89</v>
      </c>
    </row>
    <row r="579" spans="1:65" s="2" customFormat="1" ht="124.8" x14ac:dyDescent="0.2">
      <c r="A579" s="34"/>
      <c r="B579" s="35"/>
      <c r="C579" s="36"/>
      <c r="D579" s="204" t="s">
        <v>143</v>
      </c>
      <c r="E579" s="36"/>
      <c r="F579" s="205" t="s">
        <v>700</v>
      </c>
      <c r="G579" s="36"/>
      <c r="H579" s="36"/>
      <c r="I579" s="201"/>
      <c r="J579" s="36"/>
      <c r="K579" s="36"/>
      <c r="L579" s="39"/>
      <c r="M579" s="202"/>
      <c r="N579" s="203"/>
      <c r="O579" s="71"/>
      <c r="P579" s="71"/>
      <c r="Q579" s="71"/>
      <c r="R579" s="71"/>
      <c r="S579" s="71"/>
      <c r="T579" s="72"/>
      <c r="U579" s="34"/>
      <c r="V579" s="34"/>
      <c r="W579" s="34"/>
      <c r="X579" s="34"/>
      <c r="Y579" s="34"/>
      <c r="Z579" s="34"/>
      <c r="AA579" s="34"/>
      <c r="AB579" s="34"/>
      <c r="AC579" s="34"/>
      <c r="AD579" s="34"/>
      <c r="AE579" s="34"/>
      <c r="AT579" s="17" t="s">
        <v>143</v>
      </c>
      <c r="AU579" s="17" t="s">
        <v>89</v>
      </c>
    </row>
    <row r="580" spans="1:65" s="12" customFormat="1" ht="25.95" customHeight="1" x14ac:dyDescent="0.25">
      <c r="B580" s="170"/>
      <c r="C580" s="171"/>
      <c r="D580" s="172" t="s">
        <v>79</v>
      </c>
      <c r="E580" s="173" t="s">
        <v>286</v>
      </c>
      <c r="F580" s="173" t="s">
        <v>701</v>
      </c>
      <c r="G580" s="171"/>
      <c r="H580" s="171"/>
      <c r="I580" s="174"/>
      <c r="J580" s="175">
        <f>BK580</f>
        <v>0</v>
      </c>
      <c r="K580" s="171"/>
      <c r="L580" s="176"/>
      <c r="M580" s="177"/>
      <c r="N580" s="178"/>
      <c r="O580" s="178"/>
      <c r="P580" s="179">
        <f>P581</f>
        <v>0</v>
      </c>
      <c r="Q580" s="178"/>
      <c r="R580" s="179">
        <f>R581</f>
        <v>2.9999999999999997E-4</v>
      </c>
      <c r="S580" s="178"/>
      <c r="T580" s="180">
        <f>T581</f>
        <v>0.15</v>
      </c>
      <c r="AR580" s="181" t="s">
        <v>92</v>
      </c>
      <c r="AT580" s="182" t="s">
        <v>79</v>
      </c>
      <c r="AU580" s="182" t="s">
        <v>80</v>
      </c>
      <c r="AY580" s="181" t="s">
        <v>132</v>
      </c>
      <c r="BK580" s="183">
        <f>BK581</f>
        <v>0</v>
      </c>
    </row>
    <row r="581" spans="1:65" s="12" customFormat="1" ht="22.95" customHeight="1" x14ac:dyDescent="0.25">
      <c r="B581" s="170"/>
      <c r="C581" s="171"/>
      <c r="D581" s="172" t="s">
        <v>79</v>
      </c>
      <c r="E581" s="184" t="s">
        <v>702</v>
      </c>
      <c r="F581" s="184" t="s">
        <v>703</v>
      </c>
      <c r="G581" s="171"/>
      <c r="H581" s="171"/>
      <c r="I581" s="174"/>
      <c r="J581" s="185">
        <f>BK581</f>
        <v>0</v>
      </c>
      <c r="K581" s="171"/>
      <c r="L581" s="176"/>
      <c r="M581" s="177"/>
      <c r="N581" s="178"/>
      <c r="O581" s="178"/>
      <c r="P581" s="179">
        <f>P582</f>
        <v>0</v>
      </c>
      <c r="Q581" s="178"/>
      <c r="R581" s="179">
        <f>R582</f>
        <v>2.9999999999999997E-4</v>
      </c>
      <c r="S581" s="178"/>
      <c r="T581" s="180">
        <f>T582</f>
        <v>0.15</v>
      </c>
      <c r="AR581" s="181" t="s">
        <v>92</v>
      </c>
      <c r="AT581" s="182" t="s">
        <v>79</v>
      </c>
      <c r="AU581" s="182" t="s">
        <v>85</v>
      </c>
      <c r="AY581" s="181" t="s">
        <v>132</v>
      </c>
      <c r="BK581" s="183">
        <f>BK582</f>
        <v>0</v>
      </c>
    </row>
    <row r="582" spans="1:65" s="2" customFormat="1" ht="21.75" customHeight="1" x14ac:dyDescent="0.2">
      <c r="A582" s="34"/>
      <c r="B582" s="35"/>
      <c r="C582" s="186" t="s">
        <v>704</v>
      </c>
      <c r="D582" s="186" t="s">
        <v>134</v>
      </c>
      <c r="E582" s="187" t="s">
        <v>705</v>
      </c>
      <c r="F582" s="188" t="s">
        <v>706</v>
      </c>
      <c r="G582" s="189" t="s">
        <v>155</v>
      </c>
      <c r="H582" s="190">
        <v>1</v>
      </c>
      <c r="I582" s="191"/>
      <c r="J582" s="192">
        <f>ROUND(I582*H582,2)</f>
        <v>0</v>
      </c>
      <c r="K582" s="188" t="s">
        <v>1</v>
      </c>
      <c r="L582" s="39"/>
      <c r="M582" s="249" t="s">
        <v>1</v>
      </c>
      <c r="N582" s="250" t="s">
        <v>45</v>
      </c>
      <c r="O582" s="251"/>
      <c r="P582" s="252">
        <f>O582*H582</f>
        <v>0</v>
      </c>
      <c r="Q582" s="252">
        <v>2.9999999999999997E-4</v>
      </c>
      <c r="R582" s="252">
        <f>Q582*H582</f>
        <v>2.9999999999999997E-4</v>
      </c>
      <c r="S582" s="252">
        <v>0.15</v>
      </c>
      <c r="T582" s="253">
        <f>S582*H582</f>
        <v>0.15</v>
      </c>
      <c r="U582" s="34"/>
      <c r="V582" s="34"/>
      <c r="W582" s="34"/>
      <c r="X582" s="34"/>
      <c r="Y582" s="34"/>
      <c r="Z582" s="34"/>
      <c r="AA582" s="34"/>
      <c r="AB582" s="34"/>
      <c r="AC582" s="34"/>
      <c r="AD582" s="34"/>
      <c r="AE582" s="34"/>
      <c r="AR582" s="197" t="s">
        <v>612</v>
      </c>
      <c r="AT582" s="197" t="s">
        <v>134</v>
      </c>
      <c r="AU582" s="197" t="s">
        <v>89</v>
      </c>
      <c r="AY582" s="17" t="s">
        <v>132</v>
      </c>
      <c r="BE582" s="198">
        <f>IF(N582="základní",J582,0)</f>
        <v>0</v>
      </c>
      <c r="BF582" s="198">
        <f>IF(N582="snížená",J582,0)</f>
        <v>0</v>
      </c>
      <c r="BG582" s="198">
        <f>IF(N582="zákl. přenesená",J582,0)</f>
        <v>0</v>
      </c>
      <c r="BH582" s="198">
        <f>IF(N582="sníž. přenesená",J582,0)</f>
        <v>0</v>
      </c>
      <c r="BI582" s="198">
        <f>IF(N582="nulová",J582,0)</f>
        <v>0</v>
      </c>
      <c r="BJ582" s="17" t="s">
        <v>85</v>
      </c>
      <c r="BK582" s="198">
        <f>ROUND(I582*H582,2)</f>
        <v>0</v>
      </c>
      <c r="BL582" s="17" t="s">
        <v>612</v>
      </c>
      <c r="BM582" s="197" t="s">
        <v>707</v>
      </c>
    </row>
    <row r="583" spans="1:65" s="2" customFormat="1" ht="6.9" customHeight="1" x14ac:dyDescent="0.2">
      <c r="A583" s="34"/>
      <c r="B583" s="54"/>
      <c r="C583" s="55"/>
      <c r="D583" s="55"/>
      <c r="E583" s="55"/>
      <c r="F583" s="55"/>
      <c r="G583" s="55"/>
      <c r="H583" s="55"/>
      <c r="I583" s="55"/>
      <c r="J583" s="55"/>
      <c r="K583" s="55"/>
      <c r="L583" s="39"/>
      <c r="M583" s="34"/>
      <c r="O583" s="34"/>
      <c r="P583" s="34"/>
      <c r="Q583" s="34"/>
      <c r="R583" s="34"/>
      <c r="S583" s="34"/>
      <c r="T583" s="34"/>
      <c r="U583" s="34"/>
      <c r="V583" s="34"/>
      <c r="W583" s="34"/>
      <c r="X583" s="34"/>
      <c r="Y583" s="34"/>
      <c r="Z583" s="34"/>
      <c r="AA583" s="34"/>
      <c r="AB583" s="34"/>
      <c r="AC583" s="34"/>
      <c r="AD583" s="34"/>
      <c r="AE583" s="34"/>
    </row>
  </sheetData>
  <sheetProtection algorithmName="SHA-512" hashValue="sKxXLUJPmOjMTEUN4xGwfiXiSMzvh7ukS5ebv70irYMEq5LOialyq0AjUPc9acRZqkKEP5ybPtq+mg415cYp2A==" saltValue="tK2DxdYPYpPduVm6kA1U9KPQAYs4OwHbE2od2GapV6feUrOw0/XgDb2b0h0emR5zNqST/y7YvJv305nUz1Z9xA==" spinCount="100000" sheet="1" objects="1" scenarios="1" formatColumns="0" formatRows="0" autoFilter="0"/>
  <autoFilter ref="C128:K582"/>
  <mergeCells count="9">
    <mergeCell ref="E87:H87"/>
    <mergeCell ref="E119:H119"/>
    <mergeCell ref="E121:H121"/>
    <mergeCell ref="L2:V2"/>
    <mergeCell ref="E7:H7"/>
    <mergeCell ref="E9:H9"/>
    <mergeCell ref="E18:H18"/>
    <mergeCell ref="E27:H27"/>
    <mergeCell ref="E85:H85"/>
  </mergeCells>
  <hyperlinks>
    <hyperlink ref="F133" r:id="rId1"/>
    <hyperlink ref="F138" r:id="rId2"/>
    <hyperlink ref="F143" r:id="rId3"/>
    <hyperlink ref="F146" r:id="rId4"/>
    <hyperlink ref="F153" r:id="rId5"/>
    <hyperlink ref="F165" r:id="rId6"/>
    <hyperlink ref="F178" r:id="rId7"/>
    <hyperlink ref="F187" r:id="rId8"/>
    <hyperlink ref="F194" r:id="rId9"/>
    <hyperlink ref="F202" r:id="rId10"/>
    <hyperlink ref="F209" r:id="rId11"/>
    <hyperlink ref="F219" r:id="rId12"/>
    <hyperlink ref="F225" r:id="rId13"/>
    <hyperlink ref="F235" r:id="rId14"/>
    <hyperlink ref="F237" r:id="rId15"/>
    <hyperlink ref="F245" r:id="rId16"/>
    <hyperlink ref="F268" r:id="rId17"/>
    <hyperlink ref="F273" r:id="rId18"/>
    <hyperlink ref="F281" r:id="rId19"/>
    <hyperlink ref="F287" r:id="rId20"/>
    <hyperlink ref="F295" r:id="rId21"/>
    <hyperlink ref="F300" r:id="rId22"/>
    <hyperlink ref="F305" r:id="rId23"/>
    <hyperlink ref="F308" r:id="rId24"/>
    <hyperlink ref="F313" r:id="rId25"/>
    <hyperlink ref="F325" r:id="rId26"/>
    <hyperlink ref="F331" r:id="rId27"/>
    <hyperlink ref="F353" r:id="rId28"/>
    <hyperlink ref="F361" r:id="rId29"/>
    <hyperlink ref="F367" r:id="rId30"/>
    <hyperlink ref="F376" r:id="rId31"/>
    <hyperlink ref="F387" r:id="rId32"/>
    <hyperlink ref="F397" r:id="rId33"/>
    <hyperlink ref="F405" r:id="rId34"/>
    <hyperlink ref="F413" r:id="rId35"/>
    <hyperlink ref="F421" r:id="rId36"/>
    <hyperlink ref="F437" r:id="rId37"/>
    <hyperlink ref="F441" r:id="rId38"/>
    <hyperlink ref="F445" r:id="rId39"/>
    <hyperlink ref="F451" r:id="rId40"/>
    <hyperlink ref="F456" r:id="rId41"/>
    <hyperlink ref="F462" r:id="rId42"/>
    <hyperlink ref="F470" r:id="rId43"/>
    <hyperlink ref="F473" r:id="rId44"/>
    <hyperlink ref="F477" r:id="rId45"/>
    <hyperlink ref="F487" r:id="rId46"/>
    <hyperlink ref="F499" r:id="rId47"/>
    <hyperlink ref="F518" r:id="rId48"/>
    <hyperlink ref="F521" r:id="rId49"/>
    <hyperlink ref="F525" r:id="rId50"/>
    <hyperlink ref="F531" r:id="rId51"/>
    <hyperlink ref="F536" r:id="rId52"/>
    <hyperlink ref="F542" r:id="rId53"/>
    <hyperlink ref="F550" r:id="rId54"/>
    <hyperlink ref="F558" r:id="rId55"/>
    <hyperlink ref="F568" r:id="rId56"/>
    <hyperlink ref="F578" r:id="rId57"/>
  </hyperlinks>
  <pageMargins left="0.39370078740157483" right="0.39370078740157483" top="0.39370078740157483" bottom="0.39370078740157483" header="0" footer="0"/>
  <pageSetup paperSize="9" scale="77" fitToHeight="100" orientation="portrait" r:id="rId58"/>
  <headerFooter>
    <oddFooter>&amp;CStrana &amp;P z &amp;N</oddFooter>
  </headerFooter>
  <rowBreaks count="9" manualBreakCount="9">
    <brk id="149" min="2" max="10" man="1"/>
    <brk id="185" min="2" max="10" man="1"/>
    <brk id="271" min="2" max="10" man="1"/>
    <brk id="317" min="2" max="10" man="1"/>
    <brk id="359" min="2" max="10" man="1"/>
    <brk id="384" min="2" max="10" man="1"/>
    <brk id="475" min="2" max="10" man="1"/>
    <brk id="529" min="2" max="10" man="1"/>
    <brk id="576" min="2" max="10" man="1"/>
  </rowBreaks>
  <drawing r:id="rId5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M242"/>
  <sheetViews>
    <sheetView showGridLines="0" zoomScaleNormal="100" workbookViewId="0"/>
  </sheetViews>
  <sheetFormatPr defaultRowHeight="10.199999999999999" x14ac:dyDescent="0.2"/>
  <cols>
    <col min="1" max="1" width="8.28515625" style="1" customWidth="1"/>
    <col min="2" max="2" width="1.140625" style="1" customWidth="1"/>
    <col min="3" max="3" width="4.140625" style="1" customWidth="1"/>
    <col min="4" max="4" width="4.28515625" style="1" customWidth="1"/>
    <col min="5" max="5" width="17.140625" style="1" customWidth="1"/>
    <col min="6" max="6" width="50.85546875" style="1" customWidth="1"/>
    <col min="7" max="7" width="7.42578125" style="1" customWidth="1"/>
    <col min="8" max="8" width="14" style="1" customWidth="1"/>
    <col min="9" max="9" width="15.85546875" style="1" customWidth="1"/>
    <col min="10" max="11" width="22.28515625" style="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x14ac:dyDescent="0.2">
      <c r="L2" s="282"/>
      <c r="M2" s="282"/>
      <c r="N2" s="282"/>
      <c r="O2" s="282"/>
      <c r="P2" s="282"/>
      <c r="Q2" s="282"/>
      <c r="R2" s="282"/>
      <c r="S2" s="282"/>
      <c r="T2" s="282"/>
      <c r="U2" s="282"/>
      <c r="V2" s="282"/>
      <c r="AT2" s="17" t="s">
        <v>91</v>
      </c>
    </row>
    <row r="3" spans="1:46" s="1" customFormat="1" ht="6.9" customHeight="1" x14ac:dyDescent="0.2">
      <c r="B3" s="108"/>
      <c r="C3" s="109"/>
      <c r="D3" s="109"/>
      <c r="E3" s="109"/>
      <c r="F3" s="109"/>
      <c r="G3" s="109"/>
      <c r="H3" s="109"/>
      <c r="I3" s="109"/>
      <c r="J3" s="109"/>
      <c r="K3" s="109"/>
      <c r="L3" s="20"/>
      <c r="AT3" s="17" t="s">
        <v>89</v>
      </c>
    </row>
    <row r="4" spans="1:46" s="1" customFormat="1" ht="24.9" customHeight="1" x14ac:dyDescent="0.2">
      <c r="B4" s="20"/>
      <c r="D4" s="110" t="s">
        <v>95</v>
      </c>
      <c r="L4" s="20"/>
      <c r="M4" s="111" t="s">
        <v>10</v>
      </c>
      <c r="AT4" s="17" t="s">
        <v>4</v>
      </c>
    </row>
    <row r="5" spans="1:46" s="1" customFormat="1" ht="6.9" customHeight="1" x14ac:dyDescent="0.2">
      <c r="B5" s="20"/>
      <c r="L5" s="20"/>
    </row>
    <row r="6" spans="1:46" s="1" customFormat="1" ht="12" customHeight="1" x14ac:dyDescent="0.2">
      <c r="B6" s="20"/>
      <c r="D6" s="112" t="s">
        <v>16</v>
      </c>
      <c r="L6" s="20"/>
    </row>
    <row r="7" spans="1:46" s="1" customFormat="1" ht="16.5" customHeight="1" x14ac:dyDescent="0.2">
      <c r="B7" s="20"/>
      <c r="E7" s="301" t="str">
        <f>'Rekapitulace stavby'!K6</f>
        <v>Odbahnění a oprava nádrže Klapý - revize 04/2023</v>
      </c>
      <c r="F7" s="302"/>
      <c r="G7" s="302"/>
      <c r="H7" s="302"/>
      <c r="L7" s="20"/>
    </row>
    <row r="8" spans="1:46" s="2" customFormat="1" ht="12" customHeight="1" x14ac:dyDescent="0.2">
      <c r="A8" s="34"/>
      <c r="B8" s="39"/>
      <c r="C8" s="34"/>
      <c r="D8" s="112" t="s">
        <v>96</v>
      </c>
      <c r="E8" s="34"/>
      <c r="F8" s="34"/>
      <c r="G8" s="34"/>
      <c r="H8" s="34"/>
      <c r="I8" s="34"/>
      <c r="J8" s="34"/>
      <c r="K8" s="34"/>
      <c r="L8" s="51"/>
      <c r="S8" s="34"/>
      <c r="T8" s="34"/>
      <c r="U8" s="34"/>
      <c r="V8" s="34"/>
      <c r="W8" s="34"/>
      <c r="X8" s="34"/>
      <c r="Y8" s="34"/>
      <c r="Z8" s="34"/>
      <c r="AA8" s="34"/>
      <c r="AB8" s="34"/>
      <c r="AC8" s="34"/>
      <c r="AD8" s="34"/>
      <c r="AE8" s="34"/>
    </row>
    <row r="9" spans="1:46" s="2" customFormat="1" ht="16.5" customHeight="1" x14ac:dyDescent="0.2">
      <c r="A9" s="34"/>
      <c r="B9" s="39"/>
      <c r="C9" s="34"/>
      <c r="D9" s="34"/>
      <c r="E9" s="303" t="s">
        <v>708</v>
      </c>
      <c r="F9" s="304"/>
      <c r="G9" s="304"/>
      <c r="H9" s="304"/>
      <c r="I9" s="34"/>
      <c r="J9" s="34"/>
      <c r="K9" s="34"/>
      <c r="L9" s="51"/>
      <c r="S9" s="34"/>
      <c r="T9" s="34"/>
      <c r="U9" s="34"/>
      <c r="V9" s="34"/>
      <c r="W9" s="34"/>
      <c r="X9" s="34"/>
      <c r="Y9" s="34"/>
      <c r="Z9" s="34"/>
      <c r="AA9" s="34"/>
      <c r="AB9" s="34"/>
      <c r="AC9" s="34"/>
      <c r="AD9" s="34"/>
      <c r="AE9" s="34"/>
    </row>
    <row r="10" spans="1:46" s="2" customFormat="1" x14ac:dyDescent="0.2">
      <c r="A10" s="34"/>
      <c r="B10" s="39"/>
      <c r="C10" s="34"/>
      <c r="D10" s="34"/>
      <c r="E10" s="34"/>
      <c r="F10" s="34"/>
      <c r="G10" s="34"/>
      <c r="H10" s="34"/>
      <c r="I10" s="34"/>
      <c r="J10" s="34"/>
      <c r="K10" s="34"/>
      <c r="L10" s="51"/>
      <c r="S10" s="34"/>
      <c r="T10" s="34"/>
      <c r="U10" s="34"/>
      <c r="V10" s="34"/>
      <c r="W10" s="34"/>
      <c r="X10" s="34"/>
      <c r="Y10" s="34"/>
      <c r="Z10" s="34"/>
      <c r="AA10" s="34"/>
      <c r="AB10" s="34"/>
      <c r="AC10" s="34"/>
      <c r="AD10" s="34"/>
      <c r="AE10" s="34"/>
    </row>
    <row r="11" spans="1:46" s="2" customFormat="1" ht="12" customHeight="1" x14ac:dyDescent="0.2">
      <c r="A11" s="34"/>
      <c r="B11" s="39"/>
      <c r="C11" s="34"/>
      <c r="D11" s="112" t="s">
        <v>18</v>
      </c>
      <c r="E11" s="34"/>
      <c r="F11" s="113" t="s">
        <v>1</v>
      </c>
      <c r="G11" s="34"/>
      <c r="H11" s="34"/>
      <c r="I11" s="112" t="s">
        <v>19</v>
      </c>
      <c r="J11" s="113" t="s">
        <v>1</v>
      </c>
      <c r="K11" s="34"/>
      <c r="L11" s="51"/>
      <c r="S11" s="34"/>
      <c r="T11" s="34"/>
      <c r="U11" s="34"/>
      <c r="V11" s="34"/>
      <c r="W11" s="34"/>
      <c r="X11" s="34"/>
      <c r="Y11" s="34"/>
      <c r="Z11" s="34"/>
      <c r="AA11" s="34"/>
      <c r="AB11" s="34"/>
      <c r="AC11" s="34"/>
      <c r="AD11" s="34"/>
      <c r="AE11" s="34"/>
    </row>
    <row r="12" spans="1:46" s="2" customFormat="1" ht="12" customHeight="1" x14ac:dyDescent="0.2">
      <c r="A12" s="34"/>
      <c r="B12" s="39"/>
      <c r="C12" s="34"/>
      <c r="D12" s="112" t="s">
        <v>20</v>
      </c>
      <c r="E12" s="34"/>
      <c r="F12" s="113" t="s">
        <v>21</v>
      </c>
      <c r="G12" s="34"/>
      <c r="H12" s="34"/>
      <c r="I12" s="112" t="s">
        <v>22</v>
      </c>
      <c r="J12" s="114" t="str">
        <f>'Rekapitulace stavby'!AN8</f>
        <v>3. 4. 2023</v>
      </c>
      <c r="K12" s="34"/>
      <c r="L12" s="51"/>
      <c r="S12" s="34"/>
      <c r="T12" s="34"/>
      <c r="U12" s="34"/>
      <c r="V12" s="34"/>
      <c r="W12" s="34"/>
      <c r="X12" s="34"/>
      <c r="Y12" s="34"/>
      <c r="Z12" s="34"/>
      <c r="AA12" s="34"/>
      <c r="AB12" s="34"/>
      <c r="AC12" s="34"/>
      <c r="AD12" s="34"/>
      <c r="AE12" s="34"/>
    </row>
    <row r="13" spans="1:46" s="2" customFormat="1" ht="10.95" customHeight="1" x14ac:dyDescent="0.2">
      <c r="A13" s="34"/>
      <c r="B13" s="39"/>
      <c r="C13" s="34"/>
      <c r="D13" s="34"/>
      <c r="E13" s="34"/>
      <c r="F13" s="34"/>
      <c r="G13" s="34"/>
      <c r="H13" s="34"/>
      <c r="I13" s="34"/>
      <c r="J13" s="34"/>
      <c r="K13" s="34"/>
      <c r="L13" s="51"/>
      <c r="S13" s="34"/>
      <c r="T13" s="34"/>
      <c r="U13" s="34"/>
      <c r="V13" s="34"/>
      <c r="W13" s="34"/>
      <c r="X13" s="34"/>
      <c r="Y13" s="34"/>
      <c r="Z13" s="34"/>
      <c r="AA13" s="34"/>
      <c r="AB13" s="34"/>
      <c r="AC13" s="34"/>
      <c r="AD13" s="34"/>
      <c r="AE13" s="34"/>
    </row>
    <row r="14" spans="1:46" s="2" customFormat="1" ht="12" customHeight="1" x14ac:dyDescent="0.2">
      <c r="A14" s="34"/>
      <c r="B14" s="39"/>
      <c r="C14" s="34"/>
      <c r="D14" s="112" t="s">
        <v>24</v>
      </c>
      <c r="E14" s="34"/>
      <c r="F14" s="34"/>
      <c r="G14" s="34"/>
      <c r="H14" s="34"/>
      <c r="I14" s="112" t="s">
        <v>25</v>
      </c>
      <c r="J14" s="113" t="s">
        <v>26</v>
      </c>
      <c r="K14" s="34"/>
      <c r="L14" s="51"/>
      <c r="S14" s="34"/>
      <c r="T14" s="34"/>
      <c r="U14" s="34"/>
      <c r="V14" s="34"/>
      <c r="W14" s="34"/>
      <c r="X14" s="34"/>
      <c r="Y14" s="34"/>
      <c r="Z14" s="34"/>
      <c r="AA14" s="34"/>
      <c r="AB14" s="34"/>
      <c r="AC14" s="34"/>
      <c r="AD14" s="34"/>
      <c r="AE14" s="34"/>
    </row>
    <row r="15" spans="1:46" s="2" customFormat="1" ht="18" customHeight="1" x14ac:dyDescent="0.2">
      <c r="A15" s="34"/>
      <c r="B15" s="39"/>
      <c r="C15" s="34"/>
      <c r="D15" s="34"/>
      <c r="E15" s="113" t="s">
        <v>27</v>
      </c>
      <c r="F15" s="34"/>
      <c r="G15" s="34"/>
      <c r="H15" s="34"/>
      <c r="I15" s="112" t="s">
        <v>28</v>
      </c>
      <c r="J15" s="113" t="s">
        <v>1</v>
      </c>
      <c r="K15" s="34"/>
      <c r="L15" s="51"/>
      <c r="S15" s="34"/>
      <c r="T15" s="34"/>
      <c r="U15" s="34"/>
      <c r="V15" s="34"/>
      <c r="W15" s="34"/>
      <c r="X15" s="34"/>
      <c r="Y15" s="34"/>
      <c r="Z15" s="34"/>
      <c r="AA15" s="34"/>
      <c r="AB15" s="34"/>
      <c r="AC15" s="34"/>
      <c r="AD15" s="34"/>
      <c r="AE15" s="34"/>
    </row>
    <row r="16" spans="1:46" s="2" customFormat="1" ht="6.9" customHeight="1" x14ac:dyDescent="0.2">
      <c r="A16" s="34"/>
      <c r="B16" s="39"/>
      <c r="C16" s="34"/>
      <c r="D16" s="34"/>
      <c r="E16" s="34"/>
      <c r="F16" s="34"/>
      <c r="G16" s="34"/>
      <c r="H16" s="34"/>
      <c r="I16" s="34"/>
      <c r="J16" s="34"/>
      <c r="K16" s="34"/>
      <c r="L16" s="51"/>
      <c r="S16" s="34"/>
      <c r="T16" s="34"/>
      <c r="U16" s="34"/>
      <c r="V16" s="34"/>
      <c r="W16" s="34"/>
      <c r="X16" s="34"/>
      <c r="Y16" s="34"/>
      <c r="Z16" s="34"/>
      <c r="AA16" s="34"/>
      <c r="AB16" s="34"/>
      <c r="AC16" s="34"/>
      <c r="AD16" s="34"/>
      <c r="AE16" s="34"/>
    </row>
    <row r="17" spans="1:31" s="2" customFormat="1" ht="12" customHeight="1" x14ac:dyDescent="0.2">
      <c r="A17" s="34"/>
      <c r="B17" s="39"/>
      <c r="C17" s="34"/>
      <c r="D17" s="112" t="s">
        <v>29</v>
      </c>
      <c r="E17" s="34"/>
      <c r="F17" s="34"/>
      <c r="G17" s="34"/>
      <c r="H17" s="34"/>
      <c r="I17" s="112" t="s">
        <v>25</v>
      </c>
      <c r="J17" s="30" t="str">
        <f>'Rekapitulace stavby'!AN13</f>
        <v>Vyplň údaj</v>
      </c>
      <c r="K17" s="34"/>
      <c r="L17" s="51"/>
      <c r="S17" s="34"/>
      <c r="T17" s="34"/>
      <c r="U17" s="34"/>
      <c r="V17" s="34"/>
      <c r="W17" s="34"/>
      <c r="X17" s="34"/>
      <c r="Y17" s="34"/>
      <c r="Z17" s="34"/>
      <c r="AA17" s="34"/>
      <c r="AB17" s="34"/>
      <c r="AC17" s="34"/>
      <c r="AD17" s="34"/>
      <c r="AE17" s="34"/>
    </row>
    <row r="18" spans="1:31" s="2" customFormat="1" ht="18" customHeight="1" x14ac:dyDescent="0.2">
      <c r="A18" s="34"/>
      <c r="B18" s="39"/>
      <c r="C18" s="34"/>
      <c r="D18" s="34"/>
      <c r="E18" s="305" t="str">
        <f>'Rekapitulace stavby'!E14</f>
        <v>Vyplň údaj</v>
      </c>
      <c r="F18" s="306"/>
      <c r="G18" s="306"/>
      <c r="H18" s="306"/>
      <c r="I18" s="112" t="s">
        <v>28</v>
      </c>
      <c r="J18" s="30" t="str">
        <f>'Rekapitulace stavby'!AN14</f>
        <v>Vyplň údaj</v>
      </c>
      <c r="K18" s="34"/>
      <c r="L18" s="51"/>
      <c r="S18" s="34"/>
      <c r="T18" s="34"/>
      <c r="U18" s="34"/>
      <c r="V18" s="34"/>
      <c r="W18" s="34"/>
      <c r="X18" s="34"/>
      <c r="Y18" s="34"/>
      <c r="Z18" s="34"/>
      <c r="AA18" s="34"/>
      <c r="AB18" s="34"/>
      <c r="AC18" s="34"/>
      <c r="AD18" s="34"/>
      <c r="AE18" s="34"/>
    </row>
    <row r="19" spans="1:31" s="2" customFormat="1" ht="6.9" customHeight="1" x14ac:dyDescent="0.2">
      <c r="A19" s="34"/>
      <c r="B19" s="39"/>
      <c r="C19" s="34"/>
      <c r="D19" s="34"/>
      <c r="E19" s="34"/>
      <c r="F19" s="34"/>
      <c r="G19" s="34"/>
      <c r="H19" s="34"/>
      <c r="I19" s="34"/>
      <c r="J19" s="34"/>
      <c r="K19" s="34"/>
      <c r="L19" s="51"/>
      <c r="S19" s="34"/>
      <c r="T19" s="34"/>
      <c r="U19" s="34"/>
      <c r="V19" s="34"/>
      <c r="W19" s="34"/>
      <c r="X19" s="34"/>
      <c r="Y19" s="34"/>
      <c r="Z19" s="34"/>
      <c r="AA19" s="34"/>
      <c r="AB19" s="34"/>
      <c r="AC19" s="34"/>
      <c r="AD19" s="34"/>
      <c r="AE19" s="34"/>
    </row>
    <row r="20" spans="1:31" s="2" customFormat="1" ht="12" customHeight="1" x14ac:dyDescent="0.2">
      <c r="A20" s="34"/>
      <c r="B20" s="39"/>
      <c r="C20" s="34"/>
      <c r="D20" s="112" t="s">
        <v>31</v>
      </c>
      <c r="E20" s="34"/>
      <c r="F20" s="34"/>
      <c r="G20" s="34"/>
      <c r="H20" s="34"/>
      <c r="I20" s="112" t="s">
        <v>25</v>
      </c>
      <c r="J20" s="113" t="s">
        <v>32</v>
      </c>
      <c r="K20" s="34"/>
      <c r="L20" s="51"/>
      <c r="S20" s="34"/>
      <c r="T20" s="34"/>
      <c r="U20" s="34"/>
      <c r="V20" s="34"/>
      <c r="W20" s="34"/>
      <c r="X20" s="34"/>
      <c r="Y20" s="34"/>
      <c r="Z20" s="34"/>
      <c r="AA20" s="34"/>
      <c r="AB20" s="34"/>
      <c r="AC20" s="34"/>
      <c r="AD20" s="34"/>
      <c r="AE20" s="34"/>
    </row>
    <row r="21" spans="1:31" s="2" customFormat="1" ht="18" customHeight="1" x14ac:dyDescent="0.2">
      <c r="A21" s="34"/>
      <c r="B21" s="39"/>
      <c r="C21" s="34"/>
      <c r="D21" s="34"/>
      <c r="E21" s="113" t="s">
        <v>33</v>
      </c>
      <c r="F21" s="34"/>
      <c r="G21" s="34"/>
      <c r="H21" s="34"/>
      <c r="I21" s="112" t="s">
        <v>28</v>
      </c>
      <c r="J21" s="113" t="s">
        <v>1</v>
      </c>
      <c r="K21" s="34"/>
      <c r="L21" s="51"/>
      <c r="S21" s="34"/>
      <c r="T21" s="34"/>
      <c r="U21" s="34"/>
      <c r="V21" s="34"/>
      <c r="W21" s="34"/>
      <c r="X21" s="34"/>
      <c r="Y21" s="34"/>
      <c r="Z21" s="34"/>
      <c r="AA21" s="34"/>
      <c r="AB21" s="34"/>
      <c r="AC21" s="34"/>
      <c r="AD21" s="34"/>
      <c r="AE21" s="34"/>
    </row>
    <row r="22" spans="1:31" s="2" customFormat="1" ht="6.9" customHeight="1" x14ac:dyDescent="0.2">
      <c r="A22" s="34"/>
      <c r="B22" s="39"/>
      <c r="C22" s="34"/>
      <c r="D22" s="34"/>
      <c r="E22" s="34"/>
      <c r="F22" s="34"/>
      <c r="G22" s="34"/>
      <c r="H22" s="34"/>
      <c r="I22" s="34"/>
      <c r="J22" s="34"/>
      <c r="K22" s="34"/>
      <c r="L22" s="51"/>
      <c r="S22" s="34"/>
      <c r="T22" s="34"/>
      <c r="U22" s="34"/>
      <c r="V22" s="34"/>
      <c r="W22" s="34"/>
      <c r="X22" s="34"/>
      <c r="Y22" s="34"/>
      <c r="Z22" s="34"/>
      <c r="AA22" s="34"/>
      <c r="AB22" s="34"/>
      <c r="AC22" s="34"/>
      <c r="AD22" s="34"/>
      <c r="AE22" s="34"/>
    </row>
    <row r="23" spans="1:31" s="2" customFormat="1" ht="12" customHeight="1" x14ac:dyDescent="0.2">
      <c r="A23" s="34"/>
      <c r="B23" s="39"/>
      <c r="C23" s="34"/>
      <c r="D23" s="112" t="s">
        <v>35</v>
      </c>
      <c r="E23" s="34"/>
      <c r="F23" s="34"/>
      <c r="G23" s="34"/>
      <c r="H23" s="34"/>
      <c r="I23" s="112" t="s">
        <v>25</v>
      </c>
      <c r="J23" s="113" t="s">
        <v>36</v>
      </c>
      <c r="K23" s="34"/>
      <c r="L23" s="51"/>
      <c r="S23" s="34"/>
      <c r="T23" s="34"/>
      <c r="U23" s="34"/>
      <c r="V23" s="34"/>
      <c r="W23" s="34"/>
      <c r="X23" s="34"/>
      <c r="Y23" s="34"/>
      <c r="Z23" s="34"/>
      <c r="AA23" s="34"/>
      <c r="AB23" s="34"/>
      <c r="AC23" s="34"/>
      <c r="AD23" s="34"/>
      <c r="AE23" s="34"/>
    </row>
    <row r="24" spans="1:31" s="2" customFormat="1" ht="18" customHeight="1" x14ac:dyDescent="0.2">
      <c r="A24" s="34"/>
      <c r="B24" s="39"/>
      <c r="C24" s="34"/>
      <c r="D24" s="34"/>
      <c r="E24" s="113" t="s">
        <v>37</v>
      </c>
      <c r="F24" s="34"/>
      <c r="G24" s="34"/>
      <c r="H24" s="34"/>
      <c r="I24" s="112" t="s">
        <v>28</v>
      </c>
      <c r="J24" s="113" t="s">
        <v>1</v>
      </c>
      <c r="K24" s="34"/>
      <c r="L24" s="51"/>
      <c r="S24" s="34"/>
      <c r="T24" s="34"/>
      <c r="U24" s="34"/>
      <c r="V24" s="34"/>
      <c r="W24" s="34"/>
      <c r="X24" s="34"/>
      <c r="Y24" s="34"/>
      <c r="Z24" s="34"/>
      <c r="AA24" s="34"/>
      <c r="AB24" s="34"/>
      <c r="AC24" s="34"/>
      <c r="AD24" s="34"/>
      <c r="AE24" s="34"/>
    </row>
    <row r="25" spans="1:31" s="2" customFormat="1" ht="6.9" customHeight="1" x14ac:dyDescent="0.2">
      <c r="A25" s="34"/>
      <c r="B25" s="39"/>
      <c r="C25" s="34"/>
      <c r="D25" s="34"/>
      <c r="E25" s="34"/>
      <c r="F25" s="34"/>
      <c r="G25" s="34"/>
      <c r="H25" s="34"/>
      <c r="I25" s="34"/>
      <c r="J25" s="34"/>
      <c r="K25" s="34"/>
      <c r="L25" s="51"/>
      <c r="S25" s="34"/>
      <c r="T25" s="34"/>
      <c r="U25" s="34"/>
      <c r="V25" s="34"/>
      <c r="W25" s="34"/>
      <c r="X25" s="34"/>
      <c r="Y25" s="34"/>
      <c r="Z25" s="34"/>
      <c r="AA25" s="34"/>
      <c r="AB25" s="34"/>
      <c r="AC25" s="34"/>
      <c r="AD25" s="34"/>
      <c r="AE25" s="34"/>
    </row>
    <row r="26" spans="1:31" s="2" customFormat="1" ht="12" customHeight="1" x14ac:dyDescent="0.2">
      <c r="A26" s="34"/>
      <c r="B26" s="39"/>
      <c r="C26" s="34"/>
      <c r="D26" s="112" t="s">
        <v>38</v>
      </c>
      <c r="E26" s="34"/>
      <c r="F26" s="34"/>
      <c r="G26" s="34"/>
      <c r="H26" s="34"/>
      <c r="I26" s="34"/>
      <c r="J26" s="34"/>
      <c r="K26" s="34"/>
      <c r="L26" s="51"/>
      <c r="S26" s="34"/>
      <c r="T26" s="34"/>
      <c r="U26" s="34"/>
      <c r="V26" s="34"/>
      <c r="W26" s="34"/>
      <c r="X26" s="34"/>
      <c r="Y26" s="34"/>
      <c r="Z26" s="34"/>
      <c r="AA26" s="34"/>
      <c r="AB26" s="34"/>
      <c r="AC26" s="34"/>
      <c r="AD26" s="34"/>
      <c r="AE26" s="34"/>
    </row>
    <row r="27" spans="1:31" s="8" customFormat="1" ht="155.25" customHeight="1" x14ac:dyDescent="0.2">
      <c r="A27" s="115"/>
      <c r="B27" s="116"/>
      <c r="C27" s="115"/>
      <c r="D27" s="115"/>
      <c r="E27" s="307" t="s">
        <v>98</v>
      </c>
      <c r="F27" s="307"/>
      <c r="G27" s="307"/>
      <c r="H27" s="307"/>
      <c r="I27" s="115"/>
      <c r="J27" s="115"/>
      <c r="K27" s="115"/>
      <c r="L27" s="117"/>
      <c r="S27" s="115"/>
      <c r="T27" s="115"/>
      <c r="U27" s="115"/>
      <c r="V27" s="115"/>
      <c r="W27" s="115"/>
      <c r="X27" s="115"/>
      <c r="Y27" s="115"/>
      <c r="Z27" s="115"/>
      <c r="AA27" s="115"/>
      <c r="AB27" s="115"/>
      <c r="AC27" s="115"/>
      <c r="AD27" s="115"/>
      <c r="AE27" s="115"/>
    </row>
    <row r="28" spans="1:31" s="2" customFormat="1" ht="6.9" customHeight="1" x14ac:dyDescent="0.2">
      <c r="A28" s="34"/>
      <c r="B28" s="39"/>
      <c r="C28" s="34"/>
      <c r="D28" s="34"/>
      <c r="E28" s="34"/>
      <c r="F28" s="34"/>
      <c r="G28" s="34"/>
      <c r="H28" s="34"/>
      <c r="I28" s="34"/>
      <c r="J28" s="34"/>
      <c r="K28" s="34"/>
      <c r="L28" s="51"/>
      <c r="S28" s="34"/>
      <c r="T28" s="34"/>
      <c r="U28" s="34"/>
      <c r="V28" s="34"/>
      <c r="W28" s="34"/>
      <c r="X28" s="34"/>
      <c r="Y28" s="34"/>
      <c r="Z28" s="34"/>
      <c r="AA28" s="34"/>
      <c r="AB28" s="34"/>
      <c r="AC28" s="34"/>
      <c r="AD28" s="34"/>
      <c r="AE28" s="34"/>
    </row>
    <row r="29" spans="1:31" s="2" customFormat="1" ht="6.9" customHeight="1" x14ac:dyDescent="0.2">
      <c r="A29" s="34"/>
      <c r="B29" s="39"/>
      <c r="C29" s="34"/>
      <c r="D29" s="118"/>
      <c r="E29" s="118"/>
      <c r="F29" s="118"/>
      <c r="G29" s="118"/>
      <c r="H29" s="118"/>
      <c r="I29" s="118"/>
      <c r="J29" s="118"/>
      <c r="K29" s="118"/>
      <c r="L29" s="51"/>
      <c r="S29" s="34"/>
      <c r="T29" s="34"/>
      <c r="U29" s="34"/>
      <c r="V29" s="34"/>
      <c r="W29" s="34"/>
      <c r="X29" s="34"/>
      <c r="Y29" s="34"/>
      <c r="Z29" s="34"/>
      <c r="AA29" s="34"/>
      <c r="AB29" s="34"/>
      <c r="AC29" s="34"/>
      <c r="AD29" s="34"/>
      <c r="AE29" s="34"/>
    </row>
    <row r="30" spans="1:31" s="2" customFormat="1" ht="25.35" customHeight="1" x14ac:dyDescent="0.2">
      <c r="A30" s="34"/>
      <c r="B30" s="39"/>
      <c r="C30" s="34"/>
      <c r="D30" s="119" t="s">
        <v>40</v>
      </c>
      <c r="E30" s="34"/>
      <c r="F30" s="34"/>
      <c r="G30" s="34"/>
      <c r="H30" s="34"/>
      <c r="I30" s="34"/>
      <c r="J30" s="120">
        <f>ROUND(J124, 2)</f>
        <v>0</v>
      </c>
      <c r="K30" s="34"/>
      <c r="L30" s="51"/>
      <c r="S30" s="34"/>
      <c r="T30" s="34"/>
      <c r="U30" s="34"/>
      <c r="V30" s="34"/>
      <c r="W30" s="34"/>
      <c r="X30" s="34"/>
      <c r="Y30" s="34"/>
      <c r="Z30" s="34"/>
      <c r="AA30" s="34"/>
      <c r="AB30" s="34"/>
      <c r="AC30" s="34"/>
      <c r="AD30" s="34"/>
      <c r="AE30" s="34"/>
    </row>
    <row r="31" spans="1:31" s="2" customFormat="1" ht="6.9" customHeight="1" x14ac:dyDescent="0.2">
      <c r="A31" s="34"/>
      <c r="B31" s="39"/>
      <c r="C31" s="34"/>
      <c r="D31" s="118"/>
      <c r="E31" s="118"/>
      <c r="F31" s="118"/>
      <c r="G31" s="118"/>
      <c r="H31" s="118"/>
      <c r="I31" s="118"/>
      <c r="J31" s="118"/>
      <c r="K31" s="118"/>
      <c r="L31" s="51"/>
      <c r="S31" s="34"/>
      <c r="T31" s="34"/>
      <c r="U31" s="34"/>
      <c r="V31" s="34"/>
      <c r="W31" s="34"/>
      <c r="X31" s="34"/>
      <c r="Y31" s="34"/>
      <c r="Z31" s="34"/>
      <c r="AA31" s="34"/>
      <c r="AB31" s="34"/>
      <c r="AC31" s="34"/>
      <c r="AD31" s="34"/>
      <c r="AE31" s="34"/>
    </row>
    <row r="32" spans="1:31" s="2" customFormat="1" ht="14.4" customHeight="1" x14ac:dyDescent="0.2">
      <c r="A32" s="34"/>
      <c r="B32" s="39"/>
      <c r="C32" s="34"/>
      <c r="D32" s="34"/>
      <c r="E32" s="34"/>
      <c r="F32" s="121" t="s">
        <v>42</v>
      </c>
      <c r="G32" s="34"/>
      <c r="H32" s="34"/>
      <c r="I32" s="121" t="s">
        <v>41</v>
      </c>
      <c r="J32" s="121" t="s">
        <v>43</v>
      </c>
      <c r="K32" s="34"/>
      <c r="L32" s="51"/>
      <c r="S32" s="34"/>
      <c r="T32" s="34"/>
      <c r="U32" s="34"/>
      <c r="V32" s="34"/>
      <c r="W32" s="34"/>
      <c r="X32" s="34"/>
      <c r="Y32" s="34"/>
      <c r="Z32" s="34"/>
      <c r="AA32" s="34"/>
      <c r="AB32" s="34"/>
      <c r="AC32" s="34"/>
      <c r="AD32" s="34"/>
      <c r="AE32" s="34"/>
    </row>
    <row r="33" spans="1:31" s="2" customFormat="1" ht="14.4" customHeight="1" x14ac:dyDescent="0.2">
      <c r="A33" s="34"/>
      <c r="B33" s="39"/>
      <c r="C33" s="34"/>
      <c r="D33" s="122" t="s">
        <v>44</v>
      </c>
      <c r="E33" s="112" t="s">
        <v>45</v>
      </c>
      <c r="F33" s="123">
        <f>ROUND((SUM(BE124:BE241)),  2)</f>
        <v>0</v>
      </c>
      <c r="G33" s="34"/>
      <c r="H33" s="34"/>
      <c r="I33" s="124">
        <v>0.21</v>
      </c>
      <c r="J33" s="123">
        <f>ROUND(((SUM(BE124:BE241))*I33),  2)</f>
        <v>0</v>
      </c>
      <c r="K33" s="34"/>
      <c r="L33" s="51"/>
      <c r="S33" s="34"/>
      <c r="T33" s="34"/>
      <c r="U33" s="34"/>
      <c r="V33" s="34"/>
      <c r="W33" s="34"/>
      <c r="X33" s="34"/>
      <c r="Y33" s="34"/>
      <c r="Z33" s="34"/>
      <c r="AA33" s="34"/>
      <c r="AB33" s="34"/>
      <c r="AC33" s="34"/>
      <c r="AD33" s="34"/>
      <c r="AE33" s="34"/>
    </row>
    <row r="34" spans="1:31" s="2" customFormat="1" ht="14.4" customHeight="1" x14ac:dyDescent="0.2">
      <c r="A34" s="34"/>
      <c r="B34" s="39"/>
      <c r="C34" s="34"/>
      <c r="D34" s="34"/>
      <c r="E34" s="112" t="s">
        <v>46</v>
      </c>
      <c r="F34" s="123">
        <f>ROUND((SUM(BF124:BF241)),  2)</f>
        <v>0</v>
      </c>
      <c r="G34" s="34"/>
      <c r="H34" s="34"/>
      <c r="I34" s="124">
        <v>0.15</v>
      </c>
      <c r="J34" s="123">
        <f>ROUND(((SUM(BF124:BF241))*I34),  2)</f>
        <v>0</v>
      </c>
      <c r="K34" s="34"/>
      <c r="L34" s="51"/>
      <c r="S34" s="34"/>
      <c r="T34" s="34"/>
      <c r="U34" s="34"/>
      <c r="V34" s="34"/>
      <c r="W34" s="34"/>
      <c r="X34" s="34"/>
      <c r="Y34" s="34"/>
      <c r="Z34" s="34"/>
      <c r="AA34" s="34"/>
      <c r="AB34" s="34"/>
      <c r="AC34" s="34"/>
      <c r="AD34" s="34"/>
      <c r="AE34" s="34"/>
    </row>
    <row r="35" spans="1:31" s="2" customFormat="1" ht="14.4" hidden="1" customHeight="1" x14ac:dyDescent="0.2">
      <c r="A35" s="34"/>
      <c r="B35" s="39"/>
      <c r="C35" s="34"/>
      <c r="D35" s="34"/>
      <c r="E35" s="112" t="s">
        <v>47</v>
      </c>
      <c r="F35" s="123">
        <f>ROUND((SUM(BG124:BG241)),  2)</f>
        <v>0</v>
      </c>
      <c r="G35" s="34"/>
      <c r="H35" s="34"/>
      <c r="I35" s="124">
        <v>0.21</v>
      </c>
      <c r="J35" s="123">
        <f>0</f>
        <v>0</v>
      </c>
      <c r="K35" s="34"/>
      <c r="L35" s="51"/>
      <c r="S35" s="34"/>
      <c r="T35" s="34"/>
      <c r="U35" s="34"/>
      <c r="V35" s="34"/>
      <c r="W35" s="34"/>
      <c r="X35" s="34"/>
      <c r="Y35" s="34"/>
      <c r="Z35" s="34"/>
      <c r="AA35" s="34"/>
      <c r="AB35" s="34"/>
      <c r="AC35" s="34"/>
      <c r="AD35" s="34"/>
      <c r="AE35" s="34"/>
    </row>
    <row r="36" spans="1:31" s="2" customFormat="1" ht="14.4" hidden="1" customHeight="1" x14ac:dyDescent="0.2">
      <c r="A36" s="34"/>
      <c r="B36" s="39"/>
      <c r="C36" s="34"/>
      <c r="D36" s="34"/>
      <c r="E36" s="112" t="s">
        <v>48</v>
      </c>
      <c r="F36" s="123">
        <f>ROUND((SUM(BH124:BH241)),  2)</f>
        <v>0</v>
      </c>
      <c r="G36" s="34"/>
      <c r="H36" s="34"/>
      <c r="I36" s="124">
        <v>0.15</v>
      </c>
      <c r="J36" s="123">
        <f>0</f>
        <v>0</v>
      </c>
      <c r="K36" s="34"/>
      <c r="L36" s="51"/>
      <c r="S36" s="34"/>
      <c r="T36" s="34"/>
      <c r="U36" s="34"/>
      <c r="V36" s="34"/>
      <c r="W36" s="34"/>
      <c r="X36" s="34"/>
      <c r="Y36" s="34"/>
      <c r="Z36" s="34"/>
      <c r="AA36" s="34"/>
      <c r="AB36" s="34"/>
      <c r="AC36" s="34"/>
      <c r="AD36" s="34"/>
      <c r="AE36" s="34"/>
    </row>
    <row r="37" spans="1:31" s="2" customFormat="1" ht="14.4" hidden="1" customHeight="1" x14ac:dyDescent="0.2">
      <c r="A37" s="34"/>
      <c r="B37" s="39"/>
      <c r="C37" s="34"/>
      <c r="D37" s="34"/>
      <c r="E37" s="112" t="s">
        <v>49</v>
      </c>
      <c r="F37" s="123">
        <f>ROUND((SUM(BI124:BI241)),  2)</f>
        <v>0</v>
      </c>
      <c r="G37" s="34"/>
      <c r="H37" s="34"/>
      <c r="I37" s="124">
        <v>0</v>
      </c>
      <c r="J37" s="123">
        <f>0</f>
        <v>0</v>
      </c>
      <c r="K37" s="34"/>
      <c r="L37" s="51"/>
      <c r="S37" s="34"/>
      <c r="T37" s="34"/>
      <c r="U37" s="34"/>
      <c r="V37" s="34"/>
      <c r="W37" s="34"/>
      <c r="X37" s="34"/>
      <c r="Y37" s="34"/>
      <c r="Z37" s="34"/>
      <c r="AA37" s="34"/>
      <c r="AB37" s="34"/>
      <c r="AC37" s="34"/>
      <c r="AD37" s="34"/>
      <c r="AE37" s="34"/>
    </row>
    <row r="38" spans="1:31" s="2" customFormat="1" ht="6.9" customHeight="1" x14ac:dyDescent="0.2">
      <c r="A38" s="34"/>
      <c r="B38" s="39"/>
      <c r="C38" s="34"/>
      <c r="D38" s="34"/>
      <c r="E38" s="34"/>
      <c r="F38" s="34"/>
      <c r="G38" s="34"/>
      <c r="H38" s="34"/>
      <c r="I38" s="34"/>
      <c r="J38" s="34"/>
      <c r="K38" s="34"/>
      <c r="L38" s="51"/>
      <c r="S38" s="34"/>
      <c r="T38" s="34"/>
      <c r="U38" s="34"/>
      <c r="V38" s="34"/>
      <c r="W38" s="34"/>
      <c r="X38" s="34"/>
      <c r="Y38" s="34"/>
      <c r="Z38" s="34"/>
      <c r="AA38" s="34"/>
      <c r="AB38" s="34"/>
      <c r="AC38" s="34"/>
      <c r="AD38" s="34"/>
      <c r="AE38" s="34"/>
    </row>
    <row r="39" spans="1:31" s="2" customFormat="1" ht="25.35" customHeight="1" x14ac:dyDescent="0.2">
      <c r="A39" s="34"/>
      <c r="B39" s="39"/>
      <c r="C39" s="125"/>
      <c r="D39" s="126" t="s">
        <v>50</v>
      </c>
      <c r="E39" s="127"/>
      <c r="F39" s="127"/>
      <c r="G39" s="128" t="s">
        <v>51</v>
      </c>
      <c r="H39" s="129" t="s">
        <v>52</v>
      </c>
      <c r="I39" s="127"/>
      <c r="J39" s="130">
        <f>SUM(J30:J37)</f>
        <v>0</v>
      </c>
      <c r="K39" s="131"/>
      <c r="L39" s="51"/>
      <c r="S39" s="34"/>
      <c r="T39" s="34"/>
      <c r="U39" s="34"/>
      <c r="V39" s="34"/>
      <c r="W39" s="34"/>
      <c r="X39" s="34"/>
      <c r="Y39" s="34"/>
      <c r="Z39" s="34"/>
      <c r="AA39" s="34"/>
      <c r="AB39" s="34"/>
      <c r="AC39" s="34"/>
      <c r="AD39" s="34"/>
      <c r="AE39" s="34"/>
    </row>
    <row r="40" spans="1:31" s="2" customFormat="1" ht="14.4" customHeight="1" x14ac:dyDescent="0.2">
      <c r="A40" s="34"/>
      <c r="B40" s="39"/>
      <c r="C40" s="34"/>
      <c r="D40" s="34"/>
      <c r="E40" s="34"/>
      <c r="F40" s="34"/>
      <c r="G40" s="34"/>
      <c r="H40" s="34"/>
      <c r="I40" s="34"/>
      <c r="J40" s="34"/>
      <c r="K40" s="34"/>
      <c r="L40" s="51"/>
      <c r="S40" s="34"/>
      <c r="T40" s="34"/>
      <c r="U40" s="34"/>
      <c r="V40" s="34"/>
      <c r="W40" s="34"/>
      <c r="X40" s="34"/>
      <c r="Y40" s="34"/>
      <c r="Z40" s="34"/>
      <c r="AA40" s="34"/>
      <c r="AB40" s="34"/>
      <c r="AC40" s="34"/>
      <c r="AD40" s="34"/>
      <c r="AE40" s="34"/>
    </row>
    <row r="41" spans="1:31" s="1" customFormat="1" ht="14.4" customHeight="1" x14ac:dyDescent="0.2">
      <c r="B41" s="20"/>
      <c r="L41" s="20"/>
    </row>
    <row r="42" spans="1:31" s="1" customFormat="1" ht="14.4" customHeight="1" x14ac:dyDescent="0.2">
      <c r="B42" s="20"/>
      <c r="L42" s="20"/>
    </row>
    <row r="43" spans="1:31" s="1" customFormat="1" ht="14.4" customHeight="1" x14ac:dyDescent="0.2">
      <c r="B43" s="20"/>
      <c r="L43" s="20"/>
    </row>
    <row r="44" spans="1:31" s="1" customFormat="1" ht="14.4" customHeight="1" x14ac:dyDescent="0.2">
      <c r="B44" s="20"/>
      <c r="L44" s="20"/>
    </row>
    <row r="45" spans="1:31" s="1" customFormat="1" ht="14.4" customHeight="1" x14ac:dyDescent="0.2">
      <c r="B45" s="20"/>
      <c r="L45" s="20"/>
    </row>
    <row r="46" spans="1:31" s="1" customFormat="1" ht="14.4" customHeight="1" x14ac:dyDescent="0.2">
      <c r="B46" s="20"/>
      <c r="L46" s="20"/>
    </row>
    <row r="47" spans="1:31" s="1" customFormat="1" ht="14.4" customHeight="1" x14ac:dyDescent="0.2">
      <c r="B47" s="20"/>
      <c r="L47" s="20"/>
    </row>
    <row r="48" spans="1:31" s="1" customFormat="1" ht="14.4" customHeight="1" x14ac:dyDescent="0.2">
      <c r="B48" s="20"/>
      <c r="L48" s="20"/>
    </row>
    <row r="49" spans="1:31" s="1" customFormat="1" ht="14.4" customHeight="1" x14ac:dyDescent="0.2">
      <c r="B49" s="20"/>
      <c r="L49" s="20"/>
    </row>
    <row r="50" spans="1:31" s="2" customFormat="1" ht="14.4" customHeight="1" x14ac:dyDescent="0.2">
      <c r="B50" s="51"/>
      <c r="D50" s="132" t="s">
        <v>53</v>
      </c>
      <c r="E50" s="133"/>
      <c r="F50" s="133"/>
      <c r="G50" s="132" t="s">
        <v>54</v>
      </c>
      <c r="H50" s="133"/>
      <c r="I50" s="133"/>
      <c r="J50" s="133"/>
      <c r="K50" s="133"/>
      <c r="L50" s="51"/>
    </row>
    <row r="51" spans="1:31" x14ac:dyDescent="0.2">
      <c r="B51" s="20"/>
      <c r="L51" s="20"/>
    </row>
    <row r="52" spans="1:31" x14ac:dyDescent="0.2">
      <c r="B52" s="20"/>
      <c r="L52" s="20"/>
    </row>
    <row r="53" spans="1:31" x14ac:dyDescent="0.2">
      <c r="B53" s="20"/>
      <c r="L53" s="20"/>
    </row>
    <row r="54" spans="1:31" x14ac:dyDescent="0.2">
      <c r="B54" s="20"/>
      <c r="L54" s="20"/>
    </row>
    <row r="55" spans="1:31" x14ac:dyDescent="0.2">
      <c r="B55" s="20"/>
      <c r="L55" s="20"/>
    </row>
    <row r="56" spans="1:31" x14ac:dyDescent="0.2">
      <c r="B56" s="20"/>
      <c r="L56" s="20"/>
    </row>
    <row r="57" spans="1:31" x14ac:dyDescent="0.2">
      <c r="B57" s="20"/>
      <c r="L57" s="20"/>
    </row>
    <row r="58" spans="1:31" x14ac:dyDescent="0.2">
      <c r="B58" s="20"/>
      <c r="L58" s="20"/>
    </row>
    <row r="59" spans="1:31" x14ac:dyDescent="0.2">
      <c r="B59" s="20"/>
      <c r="L59" s="20"/>
    </row>
    <row r="60" spans="1:31" x14ac:dyDescent="0.2">
      <c r="B60" s="20"/>
      <c r="L60" s="20"/>
    </row>
    <row r="61" spans="1:31" s="2" customFormat="1" ht="13.2" x14ac:dyDescent="0.2">
      <c r="A61" s="34"/>
      <c r="B61" s="39"/>
      <c r="C61" s="34"/>
      <c r="D61" s="134" t="s">
        <v>55</v>
      </c>
      <c r="E61" s="135"/>
      <c r="F61" s="136" t="s">
        <v>56</v>
      </c>
      <c r="G61" s="134" t="s">
        <v>55</v>
      </c>
      <c r="H61" s="135"/>
      <c r="I61" s="135"/>
      <c r="J61" s="137" t="s">
        <v>56</v>
      </c>
      <c r="K61" s="135"/>
      <c r="L61" s="51"/>
      <c r="S61" s="34"/>
      <c r="T61" s="34"/>
      <c r="U61" s="34"/>
      <c r="V61" s="34"/>
      <c r="W61" s="34"/>
      <c r="X61" s="34"/>
      <c r="Y61" s="34"/>
      <c r="Z61" s="34"/>
      <c r="AA61" s="34"/>
      <c r="AB61" s="34"/>
      <c r="AC61" s="34"/>
      <c r="AD61" s="34"/>
      <c r="AE61" s="34"/>
    </row>
    <row r="62" spans="1:31" x14ac:dyDescent="0.2">
      <c r="B62" s="20"/>
      <c r="L62" s="20"/>
    </row>
    <row r="63" spans="1:31" x14ac:dyDescent="0.2">
      <c r="B63" s="20"/>
      <c r="L63" s="20"/>
    </row>
    <row r="64" spans="1:31" x14ac:dyDescent="0.2">
      <c r="B64" s="20"/>
      <c r="L64" s="20"/>
    </row>
    <row r="65" spans="1:31" s="2" customFormat="1" ht="13.2" x14ac:dyDescent="0.2">
      <c r="A65" s="34"/>
      <c r="B65" s="39"/>
      <c r="C65" s="34"/>
      <c r="D65" s="132" t="s">
        <v>57</v>
      </c>
      <c r="E65" s="138"/>
      <c r="F65" s="138"/>
      <c r="G65" s="132" t="s">
        <v>58</v>
      </c>
      <c r="H65" s="138"/>
      <c r="I65" s="138"/>
      <c r="J65" s="138"/>
      <c r="K65" s="138"/>
      <c r="L65" s="51"/>
      <c r="S65" s="34"/>
      <c r="T65" s="34"/>
      <c r="U65" s="34"/>
      <c r="V65" s="34"/>
      <c r="W65" s="34"/>
      <c r="X65" s="34"/>
      <c r="Y65" s="34"/>
      <c r="Z65" s="34"/>
      <c r="AA65" s="34"/>
      <c r="AB65" s="34"/>
      <c r="AC65" s="34"/>
      <c r="AD65" s="34"/>
      <c r="AE65" s="34"/>
    </row>
    <row r="66" spans="1:31" x14ac:dyDescent="0.2">
      <c r="B66" s="20"/>
      <c r="L66" s="20"/>
    </row>
    <row r="67" spans="1:31" x14ac:dyDescent="0.2">
      <c r="B67" s="20"/>
      <c r="L67" s="20"/>
    </row>
    <row r="68" spans="1:31" x14ac:dyDescent="0.2">
      <c r="B68" s="20"/>
      <c r="L68" s="20"/>
    </row>
    <row r="69" spans="1:31" x14ac:dyDescent="0.2">
      <c r="B69" s="20"/>
      <c r="L69" s="20"/>
    </row>
    <row r="70" spans="1:31" x14ac:dyDescent="0.2">
      <c r="B70" s="20"/>
      <c r="L70" s="20"/>
    </row>
    <row r="71" spans="1:31" x14ac:dyDescent="0.2">
      <c r="B71" s="20"/>
      <c r="L71" s="20"/>
    </row>
    <row r="72" spans="1:31" x14ac:dyDescent="0.2">
      <c r="B72" s="20"/>
      <c r="L72" s="20"/>
    </row>
    <row r="73" spans="1:31" x14ac:dyDescent="0.2">
      <c r="B73" s="20"/>
      <c r="L73" s="20"/>
    </row>
    <row r="74" spans="1:31" x14ac:dyDescent="0.2">
      <c r="B74" s="20"/>
      <c r="L74" s="20"/>
    </row>
    <row r="75" spans="1:31" x14ac:dyDescent="0.2">
      <c r="B75" s="20"/>
      <c r="L75" s="20"/>
    </row>
    <row r="76" spans="1:31" s="2" customFormat="1" ht="13.2" x14ac:dyDescent="0.2">
      <c r="A76" s="34"/>
      <c r="B76" s="39"/>
      <c r="C76" s="34"/>
      <c r="D76" s="134" t="s">
        <v>55</v>
      </c>
      <c r="E76" s="135"/>
      <c r="F76" s="136" t="s">
        <v>56</v>
      </c>
      <c r="G76" s="134" t="s">
        <v>55</v>
      </c>
      <c r="H76" s="135"/>
      <c r="I76" s="135"/>
      <c r="J76" s="137" t="s">
        <v>56</v>
      </c>
      <c r="K76" s="135"/>
      <c r="L76" s="51"/>
      <c r="S76" s="34"/>
      <c r="T76" s="34"/>
      <c r="U76" s="34"/>
      <c r="V76" s="34"/>
      <c r="W76" s="34"/>
      <c r="X76" s="34"/>
      <c r="Y76" s="34"/>
      <c r="Z76" s="34"/>
      <c r="AA76" s="34"/>
      <c r="AB76" s="34"/>
      <c r="AC76" s="34"/>
      <c r="AD76" s="34"/>
      <c r="AE76" s="34"/>
    </row>
    <row r="77" spans="1:31" s="2" customFormat="1" ht="14.4" customHeight="1" x14ac:dyDescent="0.2">
      <c r="A77" s="34"/>
      <c r="B77" s="139"/>
      <c r="C77" s="140"/>
      <c r="D77" s="140"/>
      <c r="E77" s="140"/>
      <c r="F77" s="140"/>
      <c r="G77" s="140"/>
      <c r="H77" s="140"/>
      <c r="I77" s="140"/>
      <c r="J77" s="140"/>
      <c r="K77" s="140"/>
      <c r="L77" s="51"/>
      <c r="S77" s="34"/>
      <c r="T77" s="34"/>
      <c r="U77" s="34"/>
      <c r="V77" s="34"/>
      <c r="W77" s="34"/>
      <c r="X77" s="34"/>
      <c r="Y77" s="34"/>
      <c r="Z77" s="34"/>
      <c r="AA77" s="34"/>
      <c r="AB77" s="34"/>
      <c r="AC77" s="34"/>
      <c r="AD77" s="34"/>
      <c r="AE77" s="34"/>
    </row>
    <row r="81" spans="1:47" s="2" customFormat="1" ht="6.9" customHeight="1" x14ac:dyDescent="0.2">
      <c r="A81" s="34"/>
      <c r="B81" s="141"/>
      <c r="C81" s="142"/>
      <c r="D81" s="142"/>
      <c r="E81" s="142"/>
      <c r="F81" s="142"/>
      <c r="G81" s="142"/>
      <c r="H81" s="142"/>
      <c r="I81" s="142"/>
      <c r="J81" s="142"/>
      <c r="K81" s="142"/>
      <c r="L81" s="51"/>
      <c r="S81" s="34"/>
      <c r="T81" s="34"/>
      <c r="U81" s="34"/>
      <c r="V81" s="34"/>
      <c r="W81" s="34"/>
      <c r="X81" s="34"/>
      <c r="Y81" s="34"/>
      <c r="Z81" s="34"/>
      <c r="AA81" s="34"/>
      <c r="AB81" s="34"/>
      <c r="AC81" s="34"/>
      <c r="AD81" s="34"/>
      <c r="AE81" s="34"/>
    </row>
    <row r="82" spans="1:47" s="2" customFormat="1" ht="24.9" customHeight="1" x14ac:dyDescent="0.2">
      <c r="A82" s="34"/>
      <c r="B82" s="35"/>
      <c r="C82" s="23" t="s">
        <v>99</v>
      </c>
      <c r="D82" s="36"/>
      <c r="E82" s="36"/>
      <c r="F82" s="36"/>
      <c r="G82" s="36"/>
      <c r="H82" s="36"/>
      <c r="I82" s="36"/>
      <c r="J82" s="36"/>
      <c r="K82" s="36"/>
      <c r="L82" s="51"/>
      <c r="S82" s="34"/>
      <c r="T82" s="34"/>
      <c r="U82" s="34"/>
      <c r="V82" s="34"/>
      <c r="W82" s="34"/>
      <c r="X82" s="34"/>
      <c r="Y82" s="34"/>
      <c r="Z82" s="34"/>
      <c r="AA82" s="34"/>
      <c r="AB82" s="34"/>
      <c r="AC82" s="34"/>
      <c r="AD82" s="34"/>
      <c r="AE82" s="34"/>
    </row>
    <row r="83" spans="1:47" s="2" customFormat="1" ht="6.9" customHeight="1" x14ac:dyDescent="0.2">
      <c r="A83" s="34"/>
      <c r="B83" s="35"/>
      <c r="C83" s="36"/>
      <c r="D83" s="36"/>
      <c r="E83" s="36"/>
      <c r="F83" s="36"/>
      <c r="G83" s="36"/>
      <c r="H83" s="36"/>
      <c r="I83" s="36"/>
      <c r="J83" s="36"/>
      <c r="K83" s="36"/>
      <c r="L83" s="51"/>
      <c r="S83" s="34"/>
      <c r="T83" s="34"/>
      <c r="U83" s="34"/>
      <c r="V83" s="34"/>
      <c r="W83" s="34"/>
      <c r="X83" s="34"/>
      <c r="Y83" s="34"/>
      <c r="Z83" s="34"/>
      <c r="AA83" s="34"/>
      <c r="AB83" s="34"/>
      <c r="AC83" s="34"/>
      <c r="AD83" s="34"/>
      <c r="AE83" s="34"/>
    </row>
    <row r="84" spans="1:47" s="2" customFormat="1" ht="12" customHeight="1" x14ac:dyDescent="0.2">
      <c r="A84" s="34"/>
      <c r="B84" s="35"/>
      <c r="C84" s="29" t="s">
        <v>16</v>
      </c>
      <c r="D84" s="36"/>
      <c r="E84" s="36"/>
      <c r="F84" s="36"/>
      <c r="G84" s="36"/>
      <c r="H84" s="36"/>
      <c r="I84" s="36"/>
      <c r="J84" s="36"/>
      <c r="K84" s="36"/>
      <c r="L84" s="51"/>
      <c r="S84" s="34"/>
      <c r="T84" s="34"/>
      <c r="U84" s="34"/>
      <c r="V84" s="34"/>
      <c r="W84" s="34"/>
      <c r="X84" s="34"/>
      <c r="Y84" s="34"/>
      <c r="Z84" s="34"/>
      <c r="AA84" s="34"/>
      <c r="AB84" s="34"/>
      <c r="AC84" s="34"/>
      <c r="AD84" s="34"/>
      <c r="AE84" s="34"/>
    </row>
    <row r="85" spans="1:47" s="2" customFormat="1" ht="16.5" customHeight="1" x14ac:dyDescent="0.2">
      <c r="A85" s="34"/>
      <c r="B85" s="35"/>
      <c r="C85" s="36"/>
      <c r="D85" s="36"/>
      <c r="E85" s="299" t="str">
        <f>E7</f>
        <v>Odbahnění a oprava nádrže Klapý - revize 04/2023</v>
      </c>
      <c r="F85" s="300"/>
      <c r="G85" s="300"/>
      <c r="H85" s="300"/>
      <c r="I85" s="36"/>
      <c r="J85" s="36"/>
      <c r="K85" s="36"/>
      <c r="L85" s="51"/>
      <c r="S85" s="34"/>
      <c r="T85" s="34"/>
      <c r="U85" s="34"/>
      <c r="V85" s="34"/>
      <c r="W85" s="34"/>
      <c r="X85" s="34"/>
      <c r="Y85" s="34"/>
      <c r="Z85" s="34"/>
      <c r="AA85" s="34"/>
      <c r="AB85" s="34"/>
      <c r="AC85" s="34"/>
      <c r="AD85" s="34"/>
      <c r="AE85" s="34"/>
    </row>
    <row r="86" spans="1:47" s="2" customFormat="1" ht="12" customHeight="1" x14ac:dyDescent="0.2">
      <c r="A86" s="34"/>
      <c r="B86" s="35"/>
      <c r="C86" s="29" t="s">
        <v>96</v>
      </c>
      <c r="D86" s="36"/>
      <c r="E86" s="36"/>
      <c r="F86" s="36"/>
      <c r="G86" s="36"/>
      <c r="H86" s="36"/>
      <c r="I86" s="36"/>
      <c r="J86" s="36"/>
      <c r="K86" s="36"/>
      <c r="L86" s="51"/>
      <c r="S86" s="34"/>
      <c r="T86" s="34"/>
      <c r="U86" s="34"/>
      <c r="V86" s="34"/>
      <c r="W86" s="34"/>
      <c r="X86" s="34"/>
      <c r="Y86" s="34"/>
      <c r="Z86" s="34"/>
      <c r="AA86" s="34"/>
      <c r="AB86" s="34"/>
      <c r="AC86" s="34"/>
      <c r="AD86" s="34"/>
      <c r="AE86" s="34"/>
    </row>
    <row r="87" spans="1:47" s="2" customFormat="1" ht="16.5" customHeight="1" x14ac:dyDescent="0.2">
      <c r="A87" s="34"/>
      <c r="B87" s="35"/>
      <c r="C87" s="36"/>
      <c r="D87" s="36"/>
      <c r="E87" s="283" t="str">
        <f>E9</f>
        <v>2 - Dešťová kanalizace</v>
      </c>
      <c r="F87" s="298"/>
      <c r="G87" s="298"/>
      <c r="H87" s="298"/>
      <c r="I87" s="36"/>
      <c r="J87" s="36"/>
      <c r="K87" s="36"/>
      <c r="L87" s="51"/>
      <c r="S87" s="34"/>
      <c r="T87" s="34"/>
      <c r="U87" s="34"/>
      <c r="V87" s="34"/>
      <c r="W87" s="34"/>
      <c r="X87" s="34"/>
      <c r="Y87" s="34"/>
      <c r="Z87" s="34"/>
      <c r="AA87" s="34"/>
      <c r="AB87" s="34"/>
      <c r="AC87" s="34"/>
      <c r="AD87" s="34"/>
      <c r="AE87" s="34"/>
    </row>
    <row r="88" spans="1:47" s="2" customFormat="1" ht="6.9" customHeight="1" x14ac:dyDescent="0.2">
      <c r="A88" s="34"/>
      <c r="B88" s="35"/>
      <c r="C88" s="36"/>
      <c r="D88" s="36"/>
      <c r="E88" s="36"/>
      <c r="F88" s="36"/>
      <c r="G88" s="36"/>
      <c r="H88" s="36"/>
      <c r="I88" s="36"/>
      <c r="J88" s="36"/>
      <c r="K88" s="36"/>
      <c r="L88" s="51"/>
      <c r="S88" s="34"/>
      <c r="T88" s="34"/>
      <c r="U88" s="34"/>
      <c r="V88" s="34"/>
      <c r="W88" s="34"/>
      <c r="X88" s="34"/>
      <c r="Y88" s="34"/>
      <c r="Z88" s="34"/>
      <c r="AA88" s="34"/>
      <c r="AB88" s="34"/>
      <c r="AC88" s="34"/>
      <c r="AD88" s="34"/>
      <c r="AE88" s="34"/>
    </row>
    <row r="89" spans="1:47" s="2" customFormat="1" ht="12" customHeight="1" x14ac:dyDescent="0.2">
      <c r="A89" s="34"/>
      <c r="B89" s="35"/>
      <c r="C89" s="29" t="s">
        <v>20</v>
      </c>
      <c r="D89" s="36"/>
      <c r="E89" s="36"/>
      <c r="F89" s="27" t="str">
        <f>F12</f>
        <v>Klapý</v>
      </c>
      <c r="G89" s="36"/>
      <c r="H89" s="36"/>
      <c r="I89" s="29" t="s">
        <v>22</v>
      </c>
      <c r="J89" s="66" t="str">
        <f>IF(J12="","",J12)</f>
        <v>3. 4. 2023</v>
      </c>
      <c r="K89" s="36"/>
      <c r="L89" s="51"/>
      <c r="S89" s="34"/>
      <c r="T89" s="34"/>
      <c r="U89" s="34"/>
      <c r="V89" s="34"/>
      <c r="W89" s="34"/>
      <c r="X89" s="34"/>
      <c r="Y89" s="34"/>
      <c r="Z89" s="34"/>
      <c r="AA89" s="34"/>
      <c r="AB89" s="34"/>
      <c r="AC89" s="34"/>
      <c r="AD89" s="34"/>
      <c r="AE89" s="34"/>
    </row>
    <row r="90" spans="1:47" s="2" customFormat="1" ht="6.9" customHeight="1" x14ac:dyDescent="0.2">
      <c r="A90" s="34"/>
      <c r="B90" s="35"/>
      <c r="C90" s="36"/>
      <c r="D90" s="36"/>
      <c r="E90" s="36"/>
      <c r="F90" s="36"/>
      <c r="G90" s="36"/>
      <c r="H90" s="36"/>
      <c r="I90" s="36"/>
      <c r="J90" s="36"/>
      <c r="K90" s="36"/>
      <c r="L90" s="51"/>
      <c r="S90" s="34"/>
      <c r="T90" s="34"/>
      <c r="U90" s="34"/>
      <c r="V90" s="34"/>
      <c r="W90" s="34"/>
      <c r="X90" s="34"/>
      <c r="Y90" s="34"/>
      <c r="Z90" s="34"/>
      <c r="AA90" s="34"/>
      <c r="AB90" s="34"/>
      <c r="AC90" s="34"/>
      <c r="AD90" s="34"/>
      <c r="AE90" s="34"/>
    </row>
    <row r="91" spans="1:47" s="2" customFormat="1" ht="25.65" customHeight="1" x14ac:dyDescent="0.2">
      <c r="A91" s="34"/>
      <c r="B91" s="35"/>
      <c r="C91" s="29" t="s">
        <v>24</v>
      </c>
      <c r="D91" s="36"/>
      <c r="E91" s="36"/>
      <c r="F91" s="27" t="str">
        <f>E15</f>
        <v>Obec Klapý</v>
      </c>
      <c r="G91" s="36"/>
      <c r="H91" s="36"/>
      <c r="I91" s="29" t="s">
        <v>31</v>
      </c>
      <c r="J91" s="32" t="str">
        <f>E21</f>
        <v>Ing. Michal Jeřábek – INDORS</v>
      </c>
      <c r="K91" s="36"/>
      <c r="L91" s="51"/>
      <c r="S91" s="34"/>
      <c r="T91" s="34"/>
      <c r="U91" s="34"/>
      <c r="V91" s="34"/>
      <c r="W91" s="34"/>
      <c r="X91" s="34"/>
      <c r="Y91" s="34"/>
      <c r="Z91" s="34"/>
      <c r="AA91" s="34"/>
      <c r="AB91" s="34"/>
      <c r="AC91" s="34"/>
      <c r="AD91" s="34"/>
      <c r="AE91" s="34"/>
    </row>
    <row r="92" spans="1:47" s="2" customFormat="1" ht="15.15" customHeight="1" x14ac:dyDescent="0.2">
      <c r="A92" s="34"/>
      <c r="B92" s="35"/>
      <c r="C92" s="29" t="s">
        <v>29</v>
      </c>
      <c r="D92" s="36"/>
      <c r="E92" s="36"/>
      <c r="F92" s="27" t="str">
        <f>IF(E18="","",E18)</f>
        <v>Vyplň údaj</v>
      </c>
      <c r="G92" s="36"/>
      <c r="H92" s="36"/>
      <c r="I92" s="29" t="s">
        <v>35</v>
      </c>
      <c r="J92" s="32" t="str">
        <f>E24</f>
        <v>Ing. Petr Jarkovský</v>
      </c>
      <c r="K92" s="36"/>
      <c r="L92" s="51"/>
      <c r="S92" s="34"/>
      <c r="T92" s="34"/>
      <c r="U92" s="34"/>
      <c r="V92" s="34"/>
      <c r="W92" s="34"/>
      <c r="X92" s="34"/>
      <c r="Y92" s="34"/>
      <c r="Z92" s="34"/>
      <c r="AA92" s="34"/>
      <c r="AB92" s="34"/>
      <c r="AC92" s="34"/>
      <c r="AD92" s="34"/>
      <c r="AE92" s="34"/>
    </row>
    <row r="93" spans="1:47" s="2" customFormat="1" ht="10.35" customHeight="1" x14ac:dyDescent="0.2">
      <c r="A93" s="34"/>
      <c r="B93" s="35"/>
      <c r="C93" s="36"/>
      <c r="D93" s="36"/>
      <c r="E93" s="36"/>
      <c r="F93" s="36"/>
      <c r="G93" s="36"/>
      <c r="H93" s="36"/>
      <c r="I93" s="36"/>
      <c r="J93" s="36"/>
      <c r="K93" s="36"/>
      <c r="L93" s="51"/>
      <c r="S93" s="34"/>
      <c r="T93" s="34"/>
      <c r="U93" s="34"/>
      <c r="V93" s="34"/>
      <c r="W93" s="34"/>
      <c r="X93" s="34"/>
      <c r="Y93" s="34"/>
      <c r="Z93" s="34"/>
      <c r="AA93" s="34"/>
      <c r="AB93" s="34"/>
      <c r="AC93" s="34"/>
      <c r="AD93" s="34"/>
      <c r="AE93" s="34"/>
    </row>
    <row r="94" spans="1:47" s="2" customFormat="1" ht="29.25" customHeight="1" x14ac:dyDescent="0.2">
      <c r="A94" s="34"/>
      <c r="B94" s="35"/>
      <c r="C94" s="143" t="s">
        <v>100</v>
      </c>
      <c r="D94" s="144"/>
      <c r="E94" s="144"/>
      <c r="F94" s="144"/>
      <c r="G94" s="144"/>
      <c r="H94" s="144"/>
      <c r="I94" s="144"/>
      <c r="J94" s="145" t="s">
        <v>101</v>
      </c>
      <c r="K94" s="144"/>
      <c r="L94" s="51"/>
      <c r="S94" s="34"/>
      <c r="T94" s="34"/>
      <c r="U94" s="34"/>
      <c r="V94" s="34"/>
      <c r="W94" s="34"/>
      <c r="X94" s="34"/>
      <c r="Y94" s="34"/>
      <c r="Z94" s="34"/>
      <c r="AA94" s="34"/>
      <c r="AB94" s="34"/>
      <c r="AC94" s="34"/>
      <c r="AD94" s="34"/>
      <c r="AE94" s="34"/>
    </row>
    <row r="95" spans="1:47" s="2" customFormat="1" ht="10.35" customHeight="1" x14ac:dyDescent="0.2">
      <c r="A95" s="34"/>
      <c r="B95" s="35"/>
      <c r="C95" s="36"/>
      <c r="D95" s="36"/>
      <c r="E95" s="36"/>
      <c r="F95" s="36"/>
      <c r="G95" s="36"/>
      <c r="H95" s="36"/>
      <c r="I95" s="36"/>
      <c r="J95" s="36"/>
      <c r="K95" s="36"/>
      <c r="L95" s="51"/>
      <c r="S95" s="34"/>
      <c r="T95" s="34"/>
      <c r="U95" s="34"/>
      <c r="V95" s="34"/>
      <c r="W95" s="34"/>
      <c r="X95" s="34"/>
      <c r="Y95" s="34"/>
      <c r="Z95" s="34"/>
      <c r="AA95" s="34"/>
      <c r="AB95" s="34"/>
      <c r="AC95" s="34"/>
      <c r="AD95" s="34"/>
      <c r="AE95" s="34"/>
    </row>
    <row r="96" spans="1:47" s="2" customFormat="1" ht="22.95" customHeight="1" x14ac:dyDescent="0.2">
      <c r="A96" s="34"/>
      <c r="B96" s="35"/>
      <c r="C96" s="146" t="s">
        <v>102</v>
      </c>
      <c r="D96" s="36"/>
      <c r="E96" s="36"/>
      <c r="F96" s="36"/>
      <c r="G96" s="36"/>
      <c r="H96" s="36"/>
      <c r="I96" s="36"/>
      <c r="J96" s="84">
        <f>J124</f>
        <v>0</v>
      </c>
      <c r="K96" s="36"/>
      <c r="L96" s="51"/>
      <c r="S96" s="34"/>
      <c r="T96" s="34"/>
      <c r="U96" s="34"/>
      <c r="V96" s="34"/>
      <c r="W96" s="34"/>
      <c r="X96" s="34"/>
      <c r="Y96" s="34"/>
      <c r="Z96" s="34"/>
      <c r="AA96" s="34"/>
      <c r="AB96" s="34"/>
      <c r="AC96" s="34"/>
      <c r="AD96" s="34"/>
      <c r="AE96" s="34"/>
      <c r="AU96" s="17" t="s">
        <v>103</v>
      </c>
    </row>
    <row r="97" spans="1:31" s="9" customFormat="1" ht="24.9" customHeight="1" x14ac:dyDescent="0.2">
      <c r="B97" s="147"/>
      <c r="C97" s="148"/>
      <c r="D97" s="149" t="s">
        <v>104</v>
      </c>
      <c r="E97" s="150"/>
      <c r="F97" s="150"/>
      <c r="G97" s="150"/>
      <c r="H97" s="150"/>
      <c r="I97" s="150"/>
      <c r="J97" s="151">
        <f>J125</f>
        <v>0</v>
      </c>
      <c r="K97" s="148"/>
      <c r="L97" s="152"/>
    </row>
    <row r="98" spans="1:31" s="10" customFormat="1" ht="19.95" customHeight="1" x14ac:dyDescent="0.2">
      <c r="B98" s="153"/>
      <c r="C98" s="154"/>
      <c r="D98" s="155" t="s">
        <v>105</v>
      </c>
      <c r="E98" s="156"/>
      <c r="F98" s="156"/>
      <c r="G98" s="156"/>
      <c r="H98" s="156"/>
      <c r="I98" s="156"/>
      <c r="J98" s="157">
        <f>J126</f>
        <v>0</v>
      </c>
      <c r="K98" s="154"/>
      <c r="L98" s="158"/>
    </row>
    <row r="99" spans="1:31" s="10" customFormat="1" ht="19.95" customHeight="1" x14ac:dyDescent="0.2">
      <c r="B99" s="153"/>
      <c r="C99" s="154"/>
      <c r="D99" s="155" t="s">
        <v>108</v>
      </c>
      <c r="E99" s="156"/>
      <c r="F99" s="156"/>
      <c r="G99" s="156"/>
      <c r="H99" s="156"/>
      <c r="I99" s="156"/>
      <c r="J99" s="157">
        <f>J170</f>
        <v>0</v>
      </c>
      <c r="K99" s="154"/>
      <c r="L99" s="158"/>
    </row>
    <row r="100" spans="1:31" s="10" customFormat="1" ht="19.95" customHeight="1" x14ac:dyDescent="0.2">
      <c r="B100" s="153"/>
      <c r="C100" s="154"/>
      <c r="D100" s="155" t="s">
        <v>709</v>
      </c>
      <c r="E100" s="156"/>
      <c r="F100" s="156"/>
      <c r="G100" s="156"/>
      <c r="H100" s="156"/>
      <c r="I100" s="156"/>
      <c r="J100" s="157">
        <f>J183</f>
        <v>0</v>
      </c>
      <c r="K100" s="154"/>
      <c r="L100" s="158"/>
    </row>
    <row r="101" spans="1:31" s="10" customFormat="1" ht="19.95" customHeight="1" x14ac:dyDescent="0.2">
      <c r="B101" s="153"/>
      <c r="C101" s="154"/>
      <c r="D101" s="155" t="s">
        <v>710</v>
      </c>
      <c r="E101" s="156"/>
      <c r="F101" s="156"/>
      <c r="G101" s="156"/>
      <c r="H101" s="156"/>
      <c r="I101" s="156"/>
      <c r="J101" s="157">
        <f>J200</f>
        <v>0</v>
      </c>
      <c r="K101" s="154"/>
      <c r="L101" s="158"/>
    </row>
    <row r="102" spans="1:31" s="10" customFormat="1" ht="19.95" customHeight="1" x14ac:dyDescent="0.2">
      <c r="B102" s="153"/>
      <c r="C102" s="154"/>
      <c r="D102" s="155" t="s">
        <v>109</v>
      </c>
      <c r="E102" s="156"/>
      <c r="F102" s="156"/>
      <c r="G102" s="156"/>
      <c r="H102" s="156"/>
      <c r="I102" s="156"/>
      <c r="J102" s="157">
        <f>J213</f>
        <v>0</v>
      </c>
      <c r="K102" s="154"/>
      <c r="L102" s="158"/>
    </row>
    <row r="103" spans="1:31" s="10" customFormat="1" ht="19.95" customHeight="1" x14ac:dyDescent="0.2">
      <c r="B103" s="153"/>
      <c r="C103" s="154"/>
      <c r="D103" s="155" t="s">
        <v>110</v>
      </c>
      <c r="E103" s="156"/>
      <c r="F103" s="156"/>
      <c r="G103" s="156"/>
      <c r="H103" s="156"/>
      <c r="I103" s="156"/>
      <c r="J103" s="157">
        <f>J220</f>
        <v>0</v>
      </c>
      <c r="K103" s="154"/>
      <c r="L103" s="158"/>
    </row>
    <row r="104" spans="1:31" s="10" customFormat="1" ht="19.95" customHeight="1" x14ac:dyDescent="0.2">
      <c r="B104" s="153"/>
      <c r="C104" s="154"/>
      <c r="D104" s="155" t="s">
        <v>111</v>
      </c>
      <c r="E104" s="156"/>
      <c r="F104" s="156"/>
      <c r="G104" s="156"/>
      <c r="H104" s="156"/>
      <c r="I104" s="156"/>
      <c r="J104" s="157">
        <f>J238</f>
        <v>0</v>
      </c>
      <c r="K104" s="154"/>
      <c r="L104" s="158"/>
    </row>
    <row r="105" spans="1:31" s="2" customFormat="1" ht="21.75" customHeight="1" x14ac:dyDescent="0.2">
      <c r="A105" s="34"/>
      <c r="B105" s="35"/>
      <c r="C105" s="36"/>
      <c r="D105" s="36"/>
      <c r="E105" s="36"/>
      <c r="F105" s="36"/>
      <c r="G105" s="36"/>
      <c r="H105" s="36"/>
      <c r="I105" s="36"/>
      <c r="J105" s="36"/>
      <c r="K105" s="36"/>
      <c r="L105" s="51"/>
      <c r="S105" s="34"/>
      <c r="T105" s="34"/>
      <c r="U105" s="34"/>
      <c r="V105" s="34"/>
      <c r="W105" s="34"/>
      <c r="X105" s="34"/>
      <c r="Y105" s="34"/>
      <c r="Z105" s="34"/>
      <c r="AA105" s="34"/>
      <c r="AB105" s="34"/>
      <c r="AC105" s="34"/>
      <c r="AD105" s="34"/>
      <c r="AE105" s="34"/>
    </row>
    <row r="106" spans="1:31" s="2" customFormat="1" ht="6.9" customHeight="1" x14ac:dyDescent="0.2">
      <c r="A106" s="34"/>
      <c r="B106" s="54"/>
      <c r="C106" s="55"/>
      <c r="D106" s="55"/>
      <c r="E106" s="55"/>
      <c r="F106" s="55"/>
      <c r="G106" s="55"/>
      <c r="H106" s="55"/>
      <c r="I106" s="55"/>
      <c r="J106" s="55"/>
      <c r="K106" s="55"/>
      <c r="L106" s="51"/>
      <c r="S106" s="34"/>
      <c r="T106" s="34"/>
      <c r="U106" s="34"/>
      <c r="V106" s="34"/>
      <c r="W106" s="34"/>
      <c r="X106" s="34"/>
      <c r="Y106" s="34"/>
      <c r="Z106" s="34"/>
      <c r="AA106" s="34"/>
      <c r="AB106" s="34"/>
      <c r="AC106" s="34"/>
      <c r="AD106" s="34"/>
      <c r="AE106" s="34"/>
    </row>
    <row r="110" spans="1:31" s="2" customFormat="1" ht="6.9" customHeight="1" x14ac:dyDescent="0.2">
      <c r="A110" s="34"/>
      <c r="B110" s="56"/>
      <c r="C110" s="57"/>
      <c r="D110" s="57"/>
      <c r="E110" s="57"/>
      <c r="F110" s="57"/>
      <c r="G110" s="57"/>
      <c r="H110" s="57"/>
      <c r="I110" s="57"/>
      <c r="J110" s="57"/>
      <c r="K110" s="57"/>
      <c r="L110" s="51"/>
      <c r="S110" s="34"/>
      <c r="T110" s="34"/>
      <c r="U110" s="34"/>
      <c r="V110" s="34"/>
      <c r="W110" s="34"/>
      <c r="X110" s="34"/>
      <c r="Y110" s="34"/>
      <c r="Z110" s="34"/>
      <c r="AA110" s="34"/>
      <c r="AB110" s="34"/>
      <c r="AC110" s="34"/>
      <c r="AD110" s="34"/>
      <c r="AE110" s="34"/>
    </row>
    <row r="111" spans="1:31" s="2" customFormat="1" ht="24.9" customHeight="1" x14ac:dyDescent="0.2">
      <c r="A111" s="34"/>
      <c r="B111" s="35"/>
      <c r="C111" s="23" t="s">
        <v>117</v>
      </c>
      <c r="D111" s="36"/>
      <c r="E111" s="36"/>
      <c r="F111" s="36"/>
      <c r="G111" s="36"/>
      <c r="H111" s="36"/>
      <c r="I111" s="36"/>
      <c r="J111" s="36"/>
      <c r="K111" s="36"/>
      <c r="L111" s="51"/>
      <c r="S111" s="34"/>
      <c r="T111" s="34"/>
      <c r="U111" s="34"/>
      <c r="V111" s="34"/>
      <c r="W111" s="34"/>
      <c r="X111" s="34"/>
      <c r="Y111" s="34"/>
      <c r="Z111" s="34"/>
      <c r="AA111" s="34"/>
      <c r="AB111" s="34"/>
      <c r="AC111" s="34"/>
      <c r="AD111" s="34"/>
      <c r="AE111" s="34"/>
    </row>
    <row r="112" spans="1:31" s="2" customFormat="1" ht="6.9" customHeight="1" x14ac:dyDescent="0.2">
      <c r="A112" s="34"/>
      <c r="B112" s="35"/>
      <c r="C112" s="36"/>
      <c r="D112" s="36"/>
      <c r="E112" s="36"/>
      <c r="F112" s="36"/>
      <c r="G112" s="36"/>
      <c r="H112" s="36"/>
      <c r="I112" s="36"/>
      <c r="J112" s="36"/>
      <c r="K112" s="36"/>
      <c r="L112" s="51"/>
      <c r="S112" s="34"/>
      <c r="T112" s="34"/>
      <c r="U112" s="34"/>
      <c r="V112" s="34"/>
      <c r="W112" s="34"/>
      <c r="X112" s="34"/>
      <c r="Y112" s="34"/>
      <c r="Z112" s="34"/>
      <c r="AA112" s="34"/>
      <c r="AB112" s="34"/>
      <c r="AC112" s="34"/>
      <c r="AD112" s="34"/>
      <c r="AE112" s="34"/>
    </row>
    <row r="113" spans="1:65" s="2" customFormat="1" ht="12" customHeight="1" x14ac:dyDescent="0.2">
      <c r="A113" s="34"/>
      <c r="B113" s="35"/>
      <c r="C113" s="29" t="s">
        <v>16</v>
      </c>
      <c r="D113" s="36"/>
      <c r="E113" s="36"/>
      <c r="F113" s="36"/>
      <c r="G113" s="36"/>
      <c r="H113" s="36"/>
      <c r="I113" s="36"/>
      <c r="J113" s="36"/>
      <c r="K113" s="36"/>
      <c r="L113" s="51"/>
      <c r="S113" s="34"/>
      <c r="T113" s="34"/>
      <c r="U113" s="34"/>
      <c r="V113" s="34"/>
      <c r="W113" s="34"/>
      <c r="X113" s="34"/>
      <c r="Y113" s="34"/>
      <c r="Z113" s="34"/>
      <c r="AA113" s="34"/>
      <c r="AB113" s="34"/>
      <c r="AC113" s="34"/>
      <c r="AD113" s="34"/>
      <c r="AE113" s="34"/>
    </row>
    <row r="114" spans="1:65" s="2" customFormat="1" ht="16.5" customHeight="1" x14ac:dyDescent="0.2">
      <c r="A114" s="34"/>
      <c r="B114" s="35"/>
      <c r="C114" s="36"/>
      <c r="D114" s="36"/>
      <c r="E114" s="299" t="str">
        <f>E7</f>
        <v>Odbahnění a oprava nádrže Klapý - revize 04/2023</v>
      </c>
      <c r="F114" s="300"/>
      <c r="G114" s="300"/>
      <c r="H114" s="300"/>
      <c r="I114" s="36"/>
      <c r="J114" s="36"/>
      <c r="K114" s="36"/>
      <c r="L114" s="51"/>
      <c r="S114" s="34"/>
      <c r="T114" s="34"/>
      <c r="U114" s="34"/>
      <c r="V114" s="34"/>
      <c r="W114" s="34"/>
      <c r="X114" s="34"/>
      <c r="Y114" s="34"/>
      <c r="Z114" s="34"/>
      <c r="AA114" s="34"/>
      <c r="AB114" s="34"/>
      <c r="AC114" s="34"/>
      <c r="AD114" s="34"/>
      <c r="AE114" s="34"/>
    </row>
    <row r="115" spans="1:65" s="2" customFormat="1" ht="12" customHeight="1" x14ac:dyDescent="0.2">
      <c r="A115" s="34"/>
      <c r="B115" s="35"/>
      <c r="C115" s="29" t="s">
        <v>96</v>
      </c>
      <c r="D115" s="36"/>
      <c r="E115" s="36"/>
      <c r="F115" s="36"/>
      <c r="G115" s="36"/>
      <c r="H115" s="36"/>
      <c r="I115" s="36"/>
      <c r="J115" s="36"/>
      <c r="K115" s="36"/>
      <c r="L115" s="51"/>
      <c r="S115" s="34"/>
      <c r="T115" s="34"/>
      <c r="U115" s="34"/>
      <c r="V115" s="34"/>
      <c r="W115" s="34"/>
      <c r="X115" s="34"/>
      <c r="Y115" s="34"/>
      <c r="Z115" s="34"/>
      <c r="AA115" s="34"/>
      <c r="AB115" s="34"/>
      <c r="AC115" s="34"/>
      <c r="AD115" s="34"/>
      <c r="AE115" s="34"/>
    </row>
    <row r="116" spans="1:65" s="2" customFormat="1" ht="16.5" customHeight="1" x14ac:dyDescent="0.2">
      <c r="A116" s="34"/>
      <c r="B116" s="35"/>
      <c r="C116" s="36"/>
      <c r="D116" s="36"/>
      <c r="E116" s="283" t="str">
        <f>E9</f>
        <v>2 - Dešťová kanalizace</v>
      </c>
      <c r="F116" s="298"/>
      <c r="G116" s="298"/>
      <c r="H116" s="298"/>
      <c r="I116" s="36"/>
      <c r="J116" s="36"/>
      <c r="K116" s="36"/>
      <c r="L116" s="51"/>
      <c r="S116" s="34"/>
      <c r="T116" s="34"/>
      <c r="U116" s="34"/>
      <c r="V116" s="34"/>
      <c r="W116" s="34"/>
      <c r="X116" s="34"/>
      <c r="Y116" s="34"/>
      <c r="Z116" s="34"/>
      <c r="AA116" s="34"/>
      <c r="AB116" s="34"/>
      <c r="AC116" s="34"/>
      <c r="AD116" s="34"/>
      <c r="AE116" s="34"/>
    </row>
    <row r="117" spans="1:65" s="2" customFormat="1" ht="6.9" customHeight="1" x14ac:dyDescent="0.2">
      <c r="A117" s="34"/>
      <c r="B117" s="35"/>
      <c r="C117" s="36"/>
      <c r="D117" s="36"/>
      <c r="E117" s="36"/>
      <c r="F117" s="36"/>
      <c r="G117" s="36"/>
      <c r="H117" s="36"/>
      <c r="I117" s="36"/>
      <c r="J117" s="36"/>
      <c r="K117" s="36"/>
      <c r="L117" s="51"/>
      <c r="S117" s="34"/>
      <c r="T117" s="34"/>
      <c r="U117" s="34"/>
      <c r="V117" s="34"/>
      <c r="W117" s="34"/>
      <c r="X117" s="34"/>
      <c r="Y117" s="34"/>
      <c r="Z117" s="34"/>
      <c r="AA117" s="34"/>
      <c r="AB117" s="34"/>
      <c r="AC117" s="34"/>
      <c r="AD117" s="34"/>
      <c r="AE117" s="34"/>
    </row>
    <row r="118" spans="1:65" s="2" customFormat="1" ht="12" customHeight="1" x14ac:dyDescent="0.2">
      <c r="A118" s="34"/>
      <c r="B118" s="35"/>
      <c r="C118" s="29" t="s">
        <v>20</v>
      </c>
      <c r="D118" s="36"/>
      <c r="E118" s="36"/>
      <c r="F118" s="27" t="str">
        <f>F12</f>
        <v>Klapý</v>
      </c>
      <c r="G118" s="36"/>
      <c r="H118" s="36"/>
      <c r="I118" s="29" t="s">
        <v>22</v>
      </c>
      <c r="J118" s="66" t="str">
        <f>IF(J12="","",J12)</f>
        <v>3. 4. 2023</v>
      </c>
      <c r="K118" s="36"/>
      <c r="L118" s="51"/>
      <c r="S118" s="34"/>
      <c r="T118" s="34"/>
      <c r="U118" s="34"/>
      <c r="V118" s="34"/>
      <c r="W118" s="34"/>
      <c r="X118" s="34"/>
      <c r="Y118" s="34"/>
      <c r="Z118" s="34"/>
      <c r="AA118" s="34"/>
      <c r="AB118" s="34"/>
      <c r="AC118" s="34"/>
      <c r="AD118" s="34"/>
      <c r="AE118" s="34"/>
    </row>
    <row r="119" spans="1:65" s="2" customFormat="1" ht="6.9" customHeight="1" x14ac:dyDescent="0.2">
      <c r="A119" s="34"/>
      <c r="B119" s="35"/>
      <c r="C119" s="36"/>
      <c r="D119" s="36"/>
      <c r="E119" s="36"/>
      <c r="F119" s="36"/>
      <c r="G119" s="36"/>
      <c r="H119" s="36"/>
      <c r="I119" s="36"/>
      <c r="J119" s="36"/>
      <c r="K119" s="36"/>
      <c r="L119" s="51"/>
      <c r="S119" s="34"/>
      <c r="T119" s="34"/>
      <c r="U119" s="34"/>
      <c r="V119" s="34"/>
      <c r="W119" s="34"/>
      <c r="X119" s="34"/>
      <c r="Y119" s="34"/>
      <c r="Z119" s="34"/>
      <c r="AA119" s="34"/>
      <c r="AB119" s="34"/>
      <c r="AC119" s="34"/>
      <c r="AD119" s="34"/>
      <c r="AE119" s="34"/>
    </row>
    <row r="120" spans="1:65" s="2" customFormat="1" ht="25.65" customHeight="1" x14ac:dyDescent="0.2">
      <c r="A120" s="34"/>
      <c r="B120" s="35"/>
      <c r="C120" s="29" t="s">
        <v>24</v>
      </c>
      <c r="D120" s="36"/>
      <c r="E120" s="36"/>
      <c r="F120" s="27" t="str">
        <f>E15</f>
        <v>Obec Klapý</v>
      </c>
      <c r="G120" s="36"/>
      <c r="H120" s="36"/>
      <c r="I120" s="29" t="s">
        <v>31</v>
      </c>
      <c r="J120" s="32" t="str">
        <f>E21</f>
        <v>Ing. Michal Jeřábek – INDORS</v>
      </c>
      <c r="K120" s="36"/>
      <c r="L120" s="51"/>
      <c r="S120" s="34"/>
      <c r="T120" s="34"/>
      <c r="U120" s="34"/>
      <c r="V120" s="34"/>
      <c r="W120" s="34"/>
      <c r="X120" s="34"/>
      <c r="Y120" s="34"/>
      <c r="Z120" s="34"/>
      <c r="AA120" s="34"/>
      <c r="AB120" s="34"/>
      <c r="AC120" s="34"/>
      <c r="AD120" s="34"/>
      <c r="AE120" s="34"/>
    </row>
    <row r="121" spans="1:65" s="2" customFormat="1" ht="15.15" customHeight="1" x14ac:dyDescent="0.2">
      <c r="A121" s="34"/>
      <c r="B121" s="35"/>
      <c r="C121" s="29" t="s">
        <v>29</v>
      </c>
      <c r="D121" s="36"/>
      <c r="E121" s="36"/>
      <c r="F121" s="27" t="str">
        <f>IF(E18="","",E18)</f>
        <v>Vyplň údaj</v>
      </c>
      <c r="G121" s="36"/>
      <c r="H121" s="36"/>
      <c r="I121" s="29" t="s">
        <v>35</v>
      </c>
      <c r="J121" s="32" t="str">
        <f>E24</f>
        <v>Ing. Petr Jarkovský</v>
      </c>
      <c r="K121" s="36"/>
      <c r="L121" s="51"/>
      <c r="S121" s="34"/>
      <c r="T121" s="34"/>
      <c r="U121" s="34"/>
      <c r="V121" s="34"/>
      <c r="W121" s="34"/>
      <c r="X121" s="34"/>
      <c r="Y121" s="34"/>
      <c r="Z121" s="34"/>
      <c r="AA121" s="34"/>
      <c r="AB121" s="34"/>
      <c r="AC121" s="34"/>
      <c r="AD121" s="34"/>
      <c r="AE121" s="34"/>
    </row>
    <row r="122" spans="1:65" s="2" customFormat="1" ht="10.35" customHeight="1" x14ac:dyDescent="0.2">
      <c r="A122" s="34"/>
      <c r="B122" s="35"/>
      <c r="C122" s="36"/>
      <c r="D122" s="36"/>
      <c r="E122" s="36"/>
      <c r="F122" s="36"/>
      <c r="G122" s="36"/>
      <c r="H122" s="36"/>
      <c r="I122" s="36"/>
      <c r="J122" s="36"/>
      <c r="K122" s="36"/>
      <c r="L122" s="51"/>
      <c r="S122" s="34"/>
      <c r="T122" s="34"/>
      <c r="U122" s="34"/>
      <c r="V122" s="34"/>
      <c r="W122" s="34"/>
      <c r="X122" s="34"/>
      <c r="Y122" s="34"/>
      <c r="Z122" s="34"/>
      <c r="AA122" s="34"/>
      <c r="AB122" s="34"/>
      <c r="AC122" s="34"/>
      <c r="AD122" s="34"/>
      <c r="AE122" s="34"/>
    </row>
    <row r="123" spans="1:65" s="11" customFormat="1" ht="29.25" customHeight="1" x14ac:dyDescent="0.2">
      <c r="A123" s="159"/>
      <c r="B123" s="160"/>
      <c r="C123" s="161" t="s">
        <v>118</v>
      </c>
      <c r="D123" s="162" t="s">
        <v>65</v>
      </c>
      <c r="E123" s="162" t="s">
        <v>61</v>
      </c>
      <c r="F123" s="162" t="s">
        <v>62</v>
      </c>
      <c r="G123" s="162" t="s">
        <v>119</v>
      </c>
      <c r="H123" s="162" t="s">
        <v>120</v>
      </c>
      <c r="I123" s="162" t="s">
        <v>121</v>
      </c>
      <c r="J123" s="162" t="s">
        <v>101</v>
      </c>
      <c r="K123" s="163" t="s">
        <v>122</v>
      </c>
      <c r="L123" s="164"/>
      <c r="M123" s="75" t="s">
        <v>1</v>
      </c>
      <c r="N123" s="76" t="s">
        <v>44</v>
      </c>
      <c r="O123" s="76" t="s">
        <v>123</v>
      </c>
      <c r="P123" s="76" t="s">
        <v>124</v>
      </c>
      <c r="Q123" s="76" t="s">
        <v>125</v>
      </c>
      <c r="R123" s="76" t="s">
        <v>126</v>
      </c>
      <c r="S123" s="76" t="s">
        <v>127</v>
      </c>
      <c r="T123" s="77" t="s">
        <v>128</v>
      </c>
      <c r="U123" s="159"/>
      <c r="V123" s="159"/>
      <c r="W123" s="159"/>
      <c r="X123" s="159"/>
      <c r="Y123" s="159"/>
      <c r="Z123" s="159"/>
      <c r="AA123" s="159"/>
      <c r="AB123" s="159"/>
      <c r="AC123" s="159"/>
      <c r="AD123" s="159"/>
      <c r="AE123" s="159"/>
    </row>
    <row r="124" spans="1:65" s="2" customFormat="1" ht="22.95" customHeight="1" x14ac:dyDescent="0.3">
      <c r="A124" s="34"/>
      <c r="B124" s="35"/>
      <c r="C124" s="82" t="s">
        <v>129</v>
      </c>
      <c r="D124" s="36"/>
      <c r="E124" s="36"/>
      <c r="F124" s="36"/>
      <c r="G124" s="36"/>
      <c r="H124" s="36"/>
      <c r="I124" s="36"/>
      <c r="J124" s="165">
        <f>BK124</f>
        <v>0</v>
      </c>
      <c r="K124" s="36"/>
      <c r="L124" s="39"/>
      <c r="M124" s="78"/>
      <c r="N124" s="166"/>
      <c r="O124" s="79"/>
      <c r="P124" s="167">
        <f>P125</f>
        <v>0</v>
      </c>
      <c r="Q124" s="79"/>
      <c r="R124" s="167">
        <f>R125</f>
        <v>24.125423150000003</v>
      </c>
      <c r="S124" s="79"/>
      <c r="T124" s="168">
        <f>T125</f>
        <v>14.715</v>
      </c>
      <c r="U124" s="34"/>
      <c r="V124" s="34"/>
      <c r="W124" s="34"/>
      <c r="X124" s="34"/>
      <c r="Y124" s="34"/>
      <c r="Z124" s="34"/>
      <c r="AA124" s="34"/>
      <c r="AB124" s="34"/>
      <c r="AC124" s="34"/>
      <c r="AD124" s="34"/>
      <c r="AE124" s="34"/>
      <c r="AT124" s="17" t="s">
        <v>79</v>
      </c>
      <c r="AU124" s="17" t="s">
        <v>103</v>
      </c>
      <c r="BK124" s="169">
        <f>BK125</f>
        <v>0</v>
      </c>
    </row>
    <row r="125" spans="1:65" s="12" customFormat="1" ht="25.95" customHeight="1" x14ac:dyDescent="0.25">
      <c r="B125" s="170"/>
      <c r="C125" s="171"/>
      <c r="D125" s="172" t="s">
        <v>79</v>
      </c>
      <c r="E125" s="173" t="s">
        <v>130</v>
      </c>
      <c r="F125" s="173" t="s">
        <v>131</v>
      </c>
      <c r="G125" s="171"/>
      <c r="H125" s="171"/>
      <c r="I125" s="174"/>
      <c r="J125" s="175">
        <f>BK125</f>
        <v>0</v>
      </c>
      <c r="K125" s="171"/>
      <c r="L125" s="176"/>
      <c r="M125" s="177"/>
      <c r="N125" s="178"/>
      <c r="O125" s="178"/>
      <c r="P125" s="179">
        <f>P126+P170+P183+P200+P213+P220+P238</f>
        <v>0</v>
      </c>
      <c r="Q125" s="178"/>
      <c r="R125" s="179">
        <f>R126+R170+R183+R200+R213+R220+R238</f>
        <v>24.125423150000003</v>
      </c>
      <c r="S125" s="178"/>
      <c r="T125" s="180">
        <f>T126+T170+T183+T200+T213+T220+T238</f>
        <v>14.715</v>
      </c>
      <c r="AR125" s="181" t="s">
        <v>85</v>
      </c>
      <c r="AT125" s="182" t="s">
        <v>79</v>
      </c>
      <c r="AU125" s="182" t="s">
        <v>80</v>
      </c>
      <c r="AY125" s="181" t="s">
        <v>132</v>
      </c>
      <c r="BK125" s="183">
        <f>BK126+BK170+BK183+BK200+BK213+BK220+BK238</f>
        <v>0</v>
      </c>
    </row>
    <row r="126" spans="1:65" s="12" customFormat="1" ht="22.95" customHeight="1" x14ac:dyDescent="0.25">
      <c r="B126" s="170"/>
      <c r="C126" s="171"/>
      <c r="D126" s="172" t="s">
        <v>79</v>
      </c>
      <c r="E126" s="184" t="s">
        <v>85</v>
      </c>
      <c r="F126" s="184" t="s">
        <v>133</v>
      </c>
      <c r="G126" s="171"/>
      <c r="H126" s="171"/>
      <c r="I126" s="174"/>
      <c r="J126" s="185">
        <f>BK126</f>
        <v>0</v>
      </c>
      <c r="K126" s="171"/>
      <c r="L126" s="176"/>
      <c r="M126" s="177"/>
      <c r="N126" s="178"/>
      <c r="O126" s="178"/>
      <c r="P126" s="179">
        <f>SUM(P127:P169)</f>
        <v>0</v>
      </c>
      <c r="Q126" s="178"/>
      <c r="R126" s="179">
        <f>SUM(R127:R169)</f>
        <v>22.62</v>
      </c>
      <c r="S126" s="178"/>
      <c r="T126" s="180">
        <f>SUM(T127:T169)</f>
        <v>14.715</v>
      </c>
      <c r="AR126" s="181" t="s">
        <v>85</v>
      </c>
      <c r="AT126" s="182" t="s">
        <v>79</v>
      </c>
      <c r="AU126" s="182" t="s">
        <v>85</v>
      </c>
      <c r="AY126" s="181" t="s">
        <v>132</v>
      </c>
      <c r="BK126" s="183">
        <f>SUM(BK127:BK169)</f>
        <v>0</v>
      </c>
    </row>
    <row r="127" spans="1:65" s="2" customFormat="1" ht="24.15" customHeight="1" x14ac:dyDescent="0.2">
      <c r="A127" s="34"/>
      <c r="B127" s="35"/>
      <c r="C127" s="186" t="s">
        <v>85</v>
      </c>
      <c r="D127" s="186" t="s">
        <v>134</v>
      </c>
      <c r="E127" s="187" t="s">
        <v>711</v>
      </c>
      <c r="F127" s="188" t="s">
        <v>712</v>
      </c>
      <c r="G127" s="189" t="s">
        <v>137</v>
      </c>
      <c r="H127" s="190">
        <v>27</v>
      </c>
      <c r="I127" s="191"/>
      <c r="J127" s="192">
        <f>ROUND(I127*H127,2)</f>
        <v>0</v>
      </c>
      <c r="K127" s="188" t="s">
        <v>138</v>
      </c>
      <c r="L127" s="39"/>
      <c r="M127" s="193" t="s">
        <v>1</v>
      </c>
      <c r="N127" s="194" t="s">
        <v>45</v>
      </c>
      <c r="O127" s="71"/>
      <c r="P127" s="195">
        <f>O127*H127</f>
        <v>0</v>
      </c>
      <c r="Q127" s="195">
        <v>0</v>
      </c>
      <c r="R127" s="195">
        <f>Q127*H127</f>
        <v>0</v>
      </c>
      <c r="S127" s="195">
        <v>0.32500000000000001</v>
      </c>
      <c r="T127" s="196">
        <f>S127*H127</f>
        <v>8.7750000000000004</v>
      </c>
      <c r="U127" s="34"/>
      <c r="V127" s="34"/>
      <c r="W127" s="34"/>
      <c r="X127" s="34"/>
      <c r="Y127" s="34"/>
      <c r="Z127" s="34"/>
      <c r="AA127" s="34"/>
      <c r="AB127" s="34"/>
      <c r="AC127" s="34"/>
      <c r="AD127" s="34"/>
      <c r="AE127" s="34"/>
      <c r="AR127" s="197" t="s">
        <v>139</v>
      </c>
      <c r="AT127" s="197" t="s">
        <v>134</v>
      </c>
      <c r="AU127" s="197" t="s">
        <v>89</v>
      </c>
      <c r="AY127" s="17" t="s">
        <v>132</v>
      </c>
      <c r="BE127" s="198">
        <f>IF(N127="základní",J127,0)</f>
        <v>0</v>
      </c>
      <c r="BF127" s="198">
        <f>IF(N127="snížená",J127,0)</f>
        <v>0</v>
      </c>
      <c r="BG127" s="198">
        <f>IF(N127="zákl. přenesená",J127,0)</f>
        <v>0</v>
      </c>
      <c r="BH127" s="198">
        <f>IF(N127="sníž. přenesená",J127,0)</f>
        <v>0</v>
      </c>
      <c r="BI127" s="198">
        <f>IF(N127="nulová",J127,0)</f>
        <v>0</v>
      </c>
      <c r="BJ127" s="17" t="s">
        <v>85</v>
      </c>
      <c r="BK127" s="198">
        <f>ROUND(I127*H127,2)</f>
        <v>0</v>
      </c>
      <c r="BL127" s="17" t="s">
        <v>139</v>
      </c>
      <c r="BM127" s="197" t="s">
        <v>713</v>
      </c>
    </row>
    <row r="128" spans="1:65" s="2" customFormat="1" x14ac:dyDescent="0.2">
      <c r="A128" s="34"/>
      <c r="B128" s="35"/>
      <c r="C128" s="36"/>
      <c r="D128" s="199" t="s">
        <v>141</v>
      </c>
      <c r="E128" s="36"/>
      <c r="F128" s="200" t="s">
        <v>714</v>
      </c>
      <c r="G128" s="36"/>
      <c r="H128" s="36"/>
      <c r="I128" s="201"/>
      <c r="J128" s="36"/>
      <c r="K128" s="36"/>
      <c r="L128" s="39"/>
      <c r="M128" s="202"/>
      <c r="N128" s="203"/>
      <c r="O128" s="71"/>
      <c r="P128" s="71"/>
      <c r="Q128" s="71"/>
      <c r="R128" s="71"/>
      <c r="S128" s="71"/>
      <c r="T128" s="72"/>
      <c r="U128" s="34"/>
      <c r="V128" s="34"/>
      <c r="W128" s="34"/>
      <c r="X128" s="34"/>
      <c r="Y128" s="34"/>
      <c r="Z128" s="34"/>
      <c r="AA128" s="34"/>
      <c r="AB128" s="34"/>
      <c r="AC128" s="34"/>
      <c r="AD128" s="34"/>
      <c r="AE128" s="34"/>
      <c r="AT128" s="17" t="s">
        <v>141</v>
      </c>
      <c r="AU128" s="17" t="s">
        <v>89</v>
      </c>
    </row>
    <row r="129" spans="1:65" s="2" customFormat="1" ht="278.39999999999998" x14ac:dyDescent="0.2">
      <c r="A129" s="34"/>
      <c r="B129" s="35"/>
      <c r="C129" s="36"/>
      <c r="D129" s="204" t="s">
        <v>143</v>
      </c>
      <c r="E129" s="36"/>
      <c r="F129" s="205" t="s">
        <v>715</v>
      </c>
      <c r="G129" s="36"/>
      <c r="H129" s="36"/>
      <c r="I129" s="201"/>
      <c r="J129" s="36"/>
      <c r="K129" s="36"/>
      <c r="L129" s="39"/>
      <c r="M129" s="202"/>
      <c r="N129" s="203"/>
      <c r="O129" s="71"/>
      <c r="P129" s="71"/>
      <c r="Q129" s="71"/>
      <c r="R129" s="71"/>
      <c r="S129" s="71"/>
      <c r="T129" s="72"/>
      <c r="U129" s="34"/>
      <c r="V129" s="34"/>
      <c r="W129" s="34"/>
      <c r="X129" s="34"/>
      <c r="Y129" s="34"/>
      <c r="Z129" s="34"/>
      <c r="AA129" s="34"/>
      <c r="AB129" s="34"/>
      <c r="AC129" s="34"/>
      <c r="AD129" s="34"/>
      <c r="AE129" s="34"/>
      <c r="AT129" s="17" t="s">
        <v>143</v>
      </c>
      <c r="AU129" s="17" t="s">
        <v>89</v>
      </c>
    </row>
    <row r="130" spans="1:65" s="13" customFormat="1" x14ac:dyDescent="0.2">
      <c r="B130" s="206"/>
      <c r="C130" s="207"/>
      <c r="D130" s="204" t="s">
        <v>145</v>
      </c>
      <c r="E130" s="208" t="s">
        <v>1</v>
      </c>
      <c r="F130" s="209" t="s">
        <v>716</v>
      </c>
      <c r="G130" s="207"/>
      <c r="H130" s="210">
        <v>6</v>
      </c>
      <c r="I130" s="211"/>
      <c r="J130" s="207"/>
      <c r="K130" s="207"/>
      <c r="L130" s="212"/>
      <c r="M130" s="213"/>
      <c r="N130" s="214"/>
      <c r="O130" s="214"/>
      <c r="P130" s="214"/>
      <c r="Q130" s="214"/>
      <c r="R130" s="214"/>
      <c r="S130" s="214"/>
      <c r="T130" s="215"/>
      <c r="AT130" s="216" t="s">
        <v>145</v>
      </c>
      <c r="AU130" s="216" t="s">
        <v>89</v>
      </c>
      <c r="AV130" s="13" t="s">
        <v>89</v>
      </c>
      <c r="AW130" s="13" t="s">
        <v>34</v>
      </c>
      <c r="AX130" s="13" t="s">
        <v>80</v>
      </c>
      <c r="AY130" s="216" t="s">
        <v>132</v>
      </c>
    </row>
    <row r="131" spans="1:65" s="13" customFormat="1" x14ac:dyDescent="0.2">
      <c r="B131" s="206"/>
      <c r="C131" s="207"/>
      <c r="D131" s="204" t="s">
        <v>145</v>
      </c>
      <c r="E131" s="208" t="s">
        <v>1</v>
      </c>
      <c r="F131" s="209" t="s">
        <v>717</v>
      </c>
      <c r="G131" s="207"/>
      <c r="H131" s="210">
        <v>21</v>
      </c>
      <c r="I131" s="211"/>
      <c r="J131" s="207"/>
      <c r="K131" s="207"/>
      <c r="L131" s="212"/>
      <c r="M131" s="213"/>
      <c r="N131" s="214"/>
      <c r="O131" s="214"/>
      <c r="P131" s="214"/>
      <c r="Q131" s="214"/>
      <c r="R131" s="214"/>
      <c r="S131" s="214"/>
      <c r="T131" s="215"/>
      <c r="AT131" s="216" t="s">
        <v>145</v>
      </c>
      <c r="AU131" s="216" t="s">
        <v>89</v>
      </c>
      <c r="AV131" s="13" t="s">
        <v>89</v>
      </c>
      <c r="AW131" s="13" t="s">
        <v>34</v>
      </c>
      <c r="AX131" s="13" t="s">
        <v>80</v>
      </c>
      <c r="AY131" s="216" t="s">
        <v>132</v>
      </c>
    </row>
    <row r="132" spans="1:65" s="14" customFormat="1" x14ac:dyDescent="0.2">
      <c r="B132" s="217"/>
      <c r="C132" s="218"/>
      <c r="D132" s="204" t="s">
        <v>145</v>
      </c>
      <c r="E132" s="219" t="s">
        <v>1</v>
      </c>
      <c r="F132" s="220" t="s">
        <v>147</v>
      </c>
      <c r="G132" s="218"/>
      <c r="H132" s="221">
        <v>27</v>
      </c>
      <c r="I132" s="222"/>
      <c r="J132" s="218"/>
      <c r="K132" s="218"/>
      <c r="L132" s="223"/>
      <c r="M132" s="224"/>
      <c r="N132" s="225"/>
      <c r="O132" s="225"/>
      <c r="P132" s="225"/>
      <c r="Q132" s="225"/>
      <c r="R132" s="225"/>
      <c r="S132" s="225"/>
      <c r="T132" s="226"/>
      <c r="AT132" s="227" t="s">
        <v>145</v>
      </c>
      <c r="AU132" s="227" t="s">
        <v>89</v>
      </c>
      <c r="AV132" s="14" t="s">
        <v>139</v>
      </c>
      <c r="AW132" s="14" t="s">
        <v>34</v>
      </c>
      <c r="AX132" s="14" t="s">
        <v>85</v>
      </c>
      <c r="AY132" s="227" t="s">
        <v>132</v>
      </c>
    </row>
    <row r="133" spans="1:65" s="2" customFormat="1" ht="24.15" customHeight="1" x14ac:dyDescent="0.2">
      <c r="A133" s="34"/>
      <c r="B133" s="35"/>
      <c r="C133" s="186" t="s">
        <v>89</v>
      </c>
      <c r="D133" s="186" t="s">
        <v>134</v>
      </c>
      <c r="E133" s="187" t="s">
        <v>718</v>
      </c>
      <c r="F133" s="188" t="s">
        <v>719</v>
      </c>
      <c r="G133" s="189" t="s">
        <v>137</v>
      </c>
      <c r="H133" s="190">
        <v>27</v>
      </c>
      <c r="I133" s="191"/>
      <c r="J133" s="192">
        <f>ROUND(I133*H133,2)</f>
        <v>0</v>
      </c>
      <c r="K133" s="188" t="s">
        <v>138</v>
      </c>
      <c r="L133" s="39"/>
      <c r="M133" s="193" t="s">
        <v>1</v>
      </c>
      <c r="N133" s="194" t="s">
        <v>45</v>
      </c>
      <c r="O133" s="71"/>
      <c r="P133" s="195">
        <f>O133*H133</f>
        <v>0</v>
      </c>
      <c r="Q133" s="195">
        <v>0</v>
      </c>
      <c r="R133" s="195">
        <f>Q133*H133</f>
        <v>0</v>
      </c>
      <c r="S133" s="195">
        <v>0.22</v>
      </c>
      <c r="T133" s="196">
        <f>S133*H133</f>
        <v>5.94</v>
      </c>
      <c r="U133" s="34"/>
      <c r="V133" s="34"/>
      <c r="W133" s="34"/>
      <c r="X133" s="34"/>
      <c r="Y133" s="34"/>
      <c r="Z133" s="34"/>
      <c r="AA133" s="34"/>
      <c r="AB133" s="34"/>
      <c r="AC133" s="34"/>
      <c r="AD133" s="34"/>
      <c r="AE133" s="34"/>
      <c r="AR133" s="197" t="s">
        <v>139</v>
      </c>
      <c r="AT133" s="197" t="s">
        <v>134</v>
      </c>
      <c r="AU133" s="197" t="s">
        <v>89</v>
      </c>
      <c r="AY133" s="17" t="s">
        <v>132</v>
      </c>
      <c r="BE133" s="198">
        <f>IF(N133="základní",J133,0)</f>
        <v>0</v>
      </c>
      <c r="BF133" s="198">
        <f>IF(N133="snížená",J133,0)</f>
        <v>0</v>
      </c>
      <c r="BG133" s="198">
        <f>IF(N133="zákl. přenesená",J133,0)</f>
        <v>0</v>
      </c>
      <c r="BH133" s="198">
        <f>IF(N133="sníž. přenesená",J133,0)</f>
        <v>0</v>
      </c>
      <c r="BI133" s="198">
        <f>IF(N133="nulová",J133,0)</f>
        <v>0</v>
      </c>
      <c r="BJ133" s="17" t="s">
        <v>85</v>
      </c>
      <c r="BK133" s="198">
        <f>ROUND(I133*H133,2)</f>
        <v>0</v>
      </c>
      <c r="BL133" s="17" t="s">
        <v>139</v>
      </c>
      <c r="BM133" s="197" t="s">
        <v>720</v>
      </c>
    </row>
    <row r="134" spans="1:65" s="2" customFormat="1" x14ac:dyDescent="0.2">
      <c r="A134" s="34"/>
      <c r="B134" s="35"/>
      <c r="C134" s="36"/>
      <c r="D134" s="199" t="s">
        <v>141</v>
      </c>
      <c r="E134" s="36"/>
      <c r="F134" s="200" t="s">
        <v>721</v>
      </c>
      <c r="G134" s="36"/>
      <c r="H134" s="36"/>
      <c r="I134" s="201"/>
      <c r="J134" s="36"/>
      <c r="K134" s="36"/>
      <c r="L134" s="39"/>
      <c r="M134" s="202"/>
      <c r="N134" s="203"/>
      <c r="O134" s="71"/>
      <c r="P134" s="71"/>
      <c r="Q134" s="71"/>
      <c r="R134" s="71"/>
      <c r="S134" s="71"/>
      <c r="T134" s="72"/>
      <c r="U134" s="34"/>
      <c r="V134" s="34"/>
      <c r="W134" s="34"/>
      <c r="X134" s="34"/>
      <c r="Y134" s="34"/>
      <c r="Z134" s="34"/>
      <c r="AA134" s="34"/>
      <c r="AB134" s="34"/>
      <c r="AC134" s="34"/>
      <c r="AD134" s="34"/>
      <c r="AE134" s="34"/>
      <c r="AT134" s="17" t="s">
        <v>141</v>
      </c>
      <c r="AU134" s="17" t="s">
        <v>89</v>
      </c>
    </row>
    <row r="135" spans="1:65" s="2" customFormat="1" ht="278.39999999999998" x14ac:dyDescent="0.2">
      <c r="A135" s="34"/>
      <c r="B135" s="35"/>
      <c r="C135" s="36"/>
      <c r="D135" s="204" t="s">
        <v>143</v>
      </c>
      <c r="E135" s="36"/>
      <c r="F135" s="205" t="s">
        <v>715</v>
      </c>
      <c r="G135" s="36"/>
      <c r="H135" s="36"/>
      <c r="I135" s="201"/>
      <c r="J135" s="36"/>
      <c r="K135" s="36"/>
      <c r="L135" s="39"/>
      <c r="M135" s="202"/>
      <c r="N135" s="203"/>
      <c r="O135" s="71"/>
      <c r="P135" s="71"/>
      <c r="Q135" s="71"/>
      <c r="R135" s="71"/>
      <c r="S135" s="71"/>
      <c r="T135" s="72"/>
      <c r="U135" s="34"/>
      <c r="V135" s="34"/>
      <c r="W135" s="34"/>
      <c r="X135" s="34"/>
      <c r="Y135" s="34"/>
      <c r="Z135" s="34"/>
      <c r="AA135" s="34"/>
      <c r="AB135" s="34"/>
      <c r="AC135" s="34"/>
      <c r="AD135" s="34"/>
      <c r="AE135" s="34"/>
      <c r="AT135" s="17" t="s">
        <v>143</v>
      </c>
      <c r="AU135" s="17" t="s">
        <v>89</v>
      </c>
    </row>
    <row r="136" spans="1:65" s="13" customFormat="1" x14ac:dyDescent="0.2">
      <c r="B136" s="206"/>
      <c r="C136" s="207"/>
      <c r="D136" s="204" t="s">
        <v>145</v>
      </c>
      <c r="E136" s="208" t="s">
        <v>1</v>
      </c>
      <c r="F136" s="209" t="s">
        <v>716</v>
      </c>
      <c r="G136" s="207"/>
      <c r="H136" s="210">
        <v>6</v>
      </c>
      <c r="I136" s="211"/>
      <c r="J136" s="207"/>
      <c r="K136" s="207"/>
      <c r="L136" s="212"/>
      <c r="M136" s="213"/>
      <c r="N136" s="214"/>
      <c r="O136" s="214"/>
      <c r="P136" s="214"/>
      <c r="Q136" s="214"/>
      <c r="R136" s="214"/>
      <c r="S136" s="214"/>
      <c r="T136" s="215"/>
      <c r="AT136" s="216" t="s">
        <v>145</v>
      </c>
      <c r="AU136" s="216" t="s">
        <v>89</v>
      </c>
      <c r="AV136" s="13" t="s">
        <v>89</v>
      </c>
      <c r="AW136" s="13" t="s">
        <v>34</v>
      </c>
      <c r="AX136" s="13" t="s">
        <v>80</v>
      </c>
      <c r="AY136" s="216" t="s">
        <v>132</v>
      </c>
    </row>
    <row r="137" spans="1:65" s="13" customFormat="1" x14ac:dyDescent="0.2">
      <c r="B137" s="206"/>
      <c r="C137" s="207"/>
      <c r="D137" s="204" t="s">
        <v>145</v>
      </c>
      <c r="E137" s="208" t="s">
        <v>1</v>
      </c>
      <c r="F137" s="209" t="s">
        <v>717</v>
      </c>
      <c r="G137" s="207"/>
      <c r="H137" s="210">
        <v>21</v>
      </c>
      <c r="I137" s="211"/>
      <c r="J137" s="207"/>
      <c r="K137" s="207"/>
      <c r="L137" s="212"/>
      <c r="M137" s="213"/>
      <c r="N137" s="214"/>
      <c r="O137" s="214"/>
      <c r="P137" s="214"/>
      <c r="Q137" s="214"/>
      <c r="R137" s="214"/>
      <c r="S137" s="214"/>
      <c r="T137" s="215"/>
      <c r="AT137" s="216" t="s">
        <v>145</v>
      </c>
      <c r="AU137" s="216" t="s">
        <v>89</v>
      </c>
      <c r="AV137" s="13" t="s">
        <v>89</v>
      </c>
      <c r="AW137" s="13" t="s">
        <v>34</v>
      </c>
      <c r="AX137" s="13" t="s">
        <v>80</v>
      </c>
      <c r="AY137" s="216" t="s">
        <v>132</v>
      </c>
    </row>
    <row r="138" spans="1:65" s="14" customFormat="1" x14ac:dyDescent="0.2">
      <c r="B138" s="217"/>
      <c r="C138" s="218"/>
      <c r="D138" s="204" t="s">
        <v>145</v>
      </c>
      <c r="E138" s="219" t="s">
        <v>1</v>
      </c>
      <c r="F138" s="220" t="s">
        <v>147</v>
      </c>
      <c r="G138" s="218"/>
      <c r="H138" s="221">
        <v>27</v>
      </c>
      <c r="I138" s="222"/>
      <c r="J138" s="218"/>
      <c r="K138" s="218"/>
      <c r="L138" s="223"/>
      <c r="M138" s="224"/>
      <c r="N138" s="225"/>
      <c r="O138" s="225"/>
      <c r="P138" s="225"/>
      <c r="Q138" s="225"/>
      <c r="R138" s="225"/>
      <c r="S138" s="225"/>
      <c r="T138" s="226"/>
      <c r="AT138" s="227" t="s">
        <v>145</v>
      </c>
      <c r="AU138" s="227" t="s">
        <v>89</v>
      </c>
      <c r="AV138" s="14" t="s">
        <v>139</v>
      </c>
      <c r="AW138" s="14" t="s">
        <v>34</v>
      </c>
      <c r="AX138" s="14" t="s">
        <v>85</v>
      </c>
      <c r="AY138" s="227" t="s">
        <v>132</v>
      </c>
    </row>
    <row r="139" spans="1:65" s="2" customFormat="1" ht="33" customHeight="1" x14ac:dyDescent="0.2">
      <c r="A139" s="34"/>
      <c r="B139" s="35"/>
      <c r="C139" s="186" t="s">
        <v>92</v>
      </c>
      <c r="D139" s="186" t="s">
        <v>134</v>
      </c>
      <c r="E139" s="187" t="s">
        <v>722</v>
      </c>
      <c r="F139" s="188" t="s">
        <v>723</v>
      </c>
      <c r="G139" s="189" t="s">
        <v>174</v>
      </c>
      <c r="H139" s="190">
        <v>28.08</v>
      </c>
      <c r="I139" s="191"/>
      <c r="J139" s="192">
        <f>ROUND(I139*H139,2)</f>
        <v>0</v>
      </c>
      <c r="K139" s="188" t="s">
        <v>138</v>
      </c>
      <c r="L139" s="39"/>
      <c r="M139" s="193" t="s">
        <v>1</v>
      </c>
      <c r="N139" s="194" t="s">
        <v>45</v>
      </c>
      <c r="O139" s="71"/>
      <c r="P139" s="195">
        <f>O139*H139</f>
        <v>0</v>
      </c>
      <c r="Q139" s="195">
        <v>0</v>
      </c>
      <c r="R139" s="195">
        <f>Q139*H139</f>
        <v>0</v>
      </c>
      <c r="S139" s="195">
        <v>0</v>
      </c>
      <c r="T139" s="196">
        <f>S139*H139</f>
        <v>0</v>
      </c>
      <c r="U139" s="34"/>
      <c r="V139" s="34"/>
      <c r="W139" s="34"/>
      <c r="X139" s="34"/>
      <c r="Y139" s="34"/>
      <c r="Z139" s="34"/>
      <c r="AA139" s="34"/>
      <c r="AB139" s="34"/>
      <c r="AC139" s="34"/>
      <c r="AD139" s="34"/>
      <c r="AE139" s="34"/>
      <c r="AR139" s="197" t="s">
        <v>139</v>
      </c>
      <c r="AT139" s="197" t="s">
        <v>134</v>
      </c>
      <c r="AU139" s="197" t="s">
        <v>89</v>
      </c>
      <c r="AY139" s="17" t="s">
        <v>132</v>
      </c>
      <c r="BE139" s="198">
        <f>IF(N139="základní",J139,0)</f>
        <v>0</v>
      </c>
      <c r="BF139" s="198">
        <f>IF(N139="snížená",J139,0)</f>
        <v>0</v>
      </c>
      <c r="BG139" s="198">
        <f>IF(N139="zákl. přenesená",J139,0)</f>
        <v>0</v>
      </c>
      <c r="BH139" s="198">
        <f>IF(N139="sníž. přenesená",J139,0)</f>
        <v>0</v>
      </c>
      <c r="BI139" s="198">
        <f>IF(N139="nulová",J139,0)</f>
        <v>0</v>
      </c>
      <c r="BJ139" s="17" t="s">
        <v>85</v>
      </c>
      <c r="BK139" s="198">
        <f>ROUND(I139*H139,2)</f>
        <v>0</v>
      </c>
      <c r="BL139" s="17" t="s">
        <v>139</v>
      </c>
      <c r="BM139" s="197" t="s">
        <v>724</v>
      </c>
    </row>
    <row r="140" spans="1:65" s="2" customFormat="1" x14ac:dyDescent="0.2">
      <c r="A140" s="34"/>
      <c r="B140" s="35"/>
      <c r="C140" s="36"/>
      <c r="D140" s="199" t="s">
        <v>141</v>
      </c>
      <c r="E140" s="36"/>
      <c r="F140" s="200" t="s">
        <v>725</v>
      </c>
      <c r="G140" s="36"/>
      <c r="H140" s="36"/>
      <c r="I140" s="201"/>
      <c r="J140" s="36"/>
      <c r="K140" s="36"/>
      <c r="L140" s="39"/>
      <c r="M140" s="202"/>
      <c r="N140" s="203"/>
      <c r="O140" s="71"/>
      <c r="P140" s="71"/>
      <c r="Q140" s="71"/>
      <c r="R140" s="71"/>
      <c r="S140" s="71"/>
      <c r="T140" s="72"/>
      <c r="U140" s="34"/>
      <c r="V140" s="34"/>
      <c r="W140" s="34"/>
      <c r="X140" s="34"/>
      <c r="Y140" s="34"/>
      <c r="Z140" s="34"/>
      <c r="AA140" s="34"/>
      <c r="AB140" s="34"/>
      <c r="AC140" s="34"/>
      <c r="AD140" s="34"/>
      <c r="AE140" s="34"/>
      <c r="AT140" s="17" t="s">
        <v>141</v>
      </c>
      <c r="AU140" s="17" t="s">
        <v>89</v>
      </c>
    </row>
    <row r="141" spans="1:65" s="2" customFormat="1" ht="38.4" x14ac:dyDescent="0.2">
      <c r="A141" s="34"/>
      <c r="B141" s="35"/>
      <c r="C141" s="36"/>
      <c r="D141" s="204" t="s">
        <v>143</v>
      </c>
      <c r="E141" s="36"/>
      <c r="F141" s="205" t="s">
        <v>726</v>
      </c>
      <c r="G141" s="36"/>
      <c r="H141" s="36"/>
      <c r="I141" s="201"/>
      <c r="J141" s="36"/>
      <c r="K141" s="36"/>
      <c r="L141" s="39"/>
      <c r="M141" s="202"/>
      <c r="N141" s="203"/>
      <c r="O141" s="71"/>
      <c r="P141" s="71"/>
      <c r="Q141" s="71"/>
      <c r="R141" s="71"/>
      <c r="S141" s="71"/>
      <c r="T141" s="72"/>
      <c r="U141" s="34"/>
      <c r="V141" s="34"/>
      <c r="W141" s="34"/>
      <c r="X141" s="34"/>
      <c r="Y141" s="34"/>
      <c r="Z141" s="34"/>
      <c r="AA141" s="34"/>
      <c r="AB141" s="34"/>
      <c r="AC141" s="34"/>
      <c r="AD141" s="34"/>
      <c r="AE141" s="34"/>
      <c r="AT141" s="17" t="s">
        <v>143</v>
      </c>
      <c r="AU141" s="17" t="s">
        <v>89</v>
      </c>
    </row>
    <row r="142" spans="1:65" s="13" customFormat="1" x14ac:dyDescent="0.2">
      <c r="B142" s="206"/>
      <c r="C142" s="207"/>
      <c r="D142" s="204" t="s">
        <v>145</v>
      </c>
      <c r="E142" s="208" t="s">
        <v>1</v>
      </c>
      <c r="F142" s="209" t="s">
        <v>727</v>
      </c>
      <c r="G142" s="207"/>
      <c r="H142" s="210">
        <v>4.32</v>
      </c>
      <c r="I142" s="211"/>
      <c r="J142" s="207"/>
      <c r="K142" s="207"/>
      <c r="L142" s="212"/>
      <c r="M142" s="213"/>
      <c r="N142" s="214"/>
      <c r="O142" s="214"/>
      <c r="P142" s="214"/>
      <c r="Q142" s="214"/>
      <c r="R142" s="214"/>
      <c r="S142" s="214"/>
      <c r="T142" s="215"/>
      <c r="AT142" s="216" t="s">
        <v>145</v>
      </c>
      <c r="AU142" s="216" t="s">
        <v>89</v>
      </c>
      <c r="AV142" s="13" t="s">
        <v>89</v>
      </c>
      <c r="AW142" s="13" t="s">
        <v>34</v>
      </c>
      <c r="AX142" s="13" t="s">
        <v>80</v>
      </c>
      <c r="AY142" s="216" t="s">
        <v>132</v>
      </c>
    </row>
    <row r="143" spans="1:65" s="13" customFormat="1" x14ac:dyDescent="0.2">
      <c r="B143" s="206"/>
      <c r="C143" s="207"/>
      <c r="D143" s="204" t="s">
        <v>145</v>
      </c>
      <c r="E143" s="208" t="s">
        <v>1</v>
      </c>
      <c r="F143" s="209" t="s">
        <v>728</v>
      </c>
      <c r="G143" s="207"/>
      <c r="H143" s="210">
        <v>15.12</v>
      </c>
      <c r="I143" s="211"/>
      <c r="J143" s="207"/>
      <c r="K143" s="207"/>
      <c r="L143" s="212"/>
      <c r="M143" s="213"/>
      <c r="N143" s="214"/>
      <c r="O143" s="214"/>
      <c r="P143" s="214"/>
      <c r="Q143" s="214"/>
      <c r="R143" s="214"/>
      <c r="S143" s="214"/>
      <c r="T143" s="215"/>
      <c r="AT143" s="216" t="s">
        <v>145</v>
      </c>
      <c r="AU143" s="216" t="s">
        <v>89</v>
      </c>
      <c r="AV143" s="13" t="s">
        <v>89</v>
      </c>
      <c r="AW143" s="13" t="s">
        <v>34</v>
      </c>
      <c r="AX143" s="13" t="s">
        <v>80</v>
      </c>
      <c r="AY143" s="216" t="s">
        <v>132</v>
      </c>
    </row>
    <row r="144" spans="1:65" s="13" customFormat="1" x14ac:dyDescent="0.2">
      <c r="B144" s="206"/>
      <c r="C144" s="207"/>
      <c r="D144" s="204" t="s">
        <v>145</v>
      </c>
      <c r="E144" s="208" t="s">
        <v>1</v>
      </c>
      <c r="F144" s="209" t="s">
        <v>729</v>
      </c>
      <c r="G144" s="207"/>
      <c r="H144" s="210">
        <v>8.64</v>
      </c>
      <c r="I144" s="211"/>
      <c r="J144" s="207"/>
      <c r="K144" s="207"/>
      <c r="L144" s="212"/>
      <c r="M144" s="213"/>
      <c r="N144" s="214"/>
      <c r="O144" s="214"/>
      <c r="P144" s="214"/>
      <c r="Q144" s="214"/>
      <c r="R144" s="214"/>
      <c r="S144" s="214"/>
      <c r="T144" s="215"/>
      <c r="AT144" s="216" t="s">
        <v>145</v>
      </c>
      <c r="AU144" s="216" t="s">
        <v>89</v>
      </c>
      <c r="AV144" s="13" t="s">
        <v>89</v>
      </c>
      <c r="AW144" s="13" t="s">
        <v>34</v>
      </c>
      <c r="AX144" s="13" t="s">
        <v>80</v>
      </c>
      <c r="AY144" s="216" t="s">
        <v>132</v>
      </c>
    </row>
    <row r="145" spans="1:65" s="14" customFormat="1" x14ac:dyDescent="0.2">
      <c r="B145" s="217"/>
      <c r="C145" s="218"/>
      <c r="D145" s="204" t="s">
        <v>145</v>
      </c>
      <c r="E145" s="219" t="s">
        <v>1</v>
      </c>
      <c r="F145" s="220" t="s">
        <v>147</v>
      </c>
      <c r="G145" s="218"/>
      <c r="H145" s="221">
        <v>28.08</v>
      </c>
      <c r="I145" s="222"/>
      <c r="J145" s="218"/>
      <c r="K145" s="218"/>
      <c r="L145" s="223"/>
      <c r="M145" s="224"/>
      <c r="N145" s="225"/>
      <c r="O145" s="225"/>
      <c r="P145" s="225"/>
      <c r="Q145" s="225"/>
      <c r="R145" s="225"/>
      <c r="S145" s="225"/>
      <c r="T145" s="226"/>
      <c r="AT145" s="227" t="s">
        <v>145</v>
      </c>
      <c r="AU145" s="227" t="s">
        <v>89</v>
      </c>
      <c r="AV145" s="14" t="s">
        <v>139</v>
      </c>
      <c r="AW145" s="14" t="s">
        <v>34</v>
      </c>
      <c r="AX145" s="14" t="s">
        <v>85</v>
      </c>
      <c r="AY145" s="227" t="s">
        <v>132</v>
      </c>
    </row>
    <row r="146" spans="1:65" s="2" customFormat="1" ht="37.950000000000003" customHeight="1" x14ac:dyDescent="0.2">
      <c r="A146" s="34"/>
      <c r="B146" s="35"/>
      <c r="C146" s="186" t="s">
        <v>139</v>
      </c>
      <c r="D146" s="186" t="s">
        <v>134</v>
      </c>
      <c r="E146" s="187" t="s">
        <v>242</v>
      </c>
      <c r="F146" s="188" t="s">
        <v>243</v>
      </c>
      <c r="G146" s="189" t="s">
        <v>174</v>
      </c>
      <c r="H146" s="190">
        <v>13.65</v>
      </c>
      <c r="I146" s="191"/>
      <c r="J146" s="192">
        <f>ROUND(I146*H146,2)</f>
        <v>0</v>
      </c>
      <c r="K146" s="188" t="s">
        <v>138</v>
      </c>
      <c r="L146" s="39"/>
      <c r="M146" s="193" t="s">
        <v>1</v>
      </c>
      <c r="N146" s="194" t="s">
        <v>45</v>
      </c>
      <c r="O146" s="71"/>
      <c r="P146" s="195">
        <f>O146*H146</f>
        <v>0</v>
      </c>
      <c r="Q146" s="195">
        <v>0</v>
      </c>
      <c r="R146" s="195">
        <f>Q146*H146</f>
        <v>0</v>
      </c>
      <c r="S146" s="195">
        <v>0</v>
      </c>
      <c r="T146" s="196">
        <f>S146*H146</f>
        <v>0</v>
      </c>
      <c r="U146" s="34"/>
      <c r="V146" s="34"/>
      <c r="W146" s="34"/>
      <c r="X146" s="34"/>
      <c r="Y146" s="34"/>
      <c r="Z146" s="34"/>
      <c r="AA146" s="34"/>
      <c r="AB146" s="34"/>
      <c r="AC146" s="34"/>
      <c r="AD146" s="34"/>
      <c r="AE146" s="34"/>
      <c r="AR146" s="197" t="s">
        <v>139</v>
      </c>
      <c r="AT146" s="197" t="s">
        <v>134</v>
      </c>
      <c r="AU146" s="197" t="s">
        <v>89</v>
      </c>
      <c r="AY146" s="17" t="s">
        <v>132</v>
      </c>
      <c r="BE146" s="198">
        <f>IF(N146="základní",J146,0)</f>
        <v>0</v>
      </c>
      <c r="BF146" s="198">
        <f>IF(N146="snížená",J146,0)</f>
        <v>0</v>
      </c>
      <c r="BG146" s="198">
        <f>IF(N146="zákl. přenesená",J146,0)</f>
        <v>0</v>
      </c>
      <c r="BH146" s="198">
        <f>IF(N146="sníž. přenesená",J146,0)</f>
        <v>0</v>
      </c>
      <c r="BI146" s="198">
        <f>IF(N146="nulová",J146,0)</f>
        <v>0</v>
      </c>
      <c r="BJ146" s="17" t="s">
        <v>85</v>
      </c>
      <c r="BK146" s="198">
        <f>ROUND(I146*H146,2)</f>
        <v>0</v>
      </c>
      <c r="BL146" s="17" t="s">
        <v>139</v>
      </c>
      <c r="BM146" s="197" t="s">
        <v>730</v>
      </c>
    </row>
    <row r="147" spans="1:65" s="2" customFormat="1" x14ac:dyDescent="0.2">
      <c r="A147" s="34"/>
      <c r="B147" s="35"/>
      <c r="C147" s="36"/>
      <c r="D147" s="199" t="s">
        <v>141</v>
      </c>
      <c r="E147" s="36"/>
      <c r="F147" s="200" t="s">
        <v>245</v>
      </c>
      <c r="G147" s="36"/>
      <c r="H147" s="36"/>
      <c r="I147" s="201"/>
      <c r="J147" s="36"/>
      <c r="K147" s="36"/>
      <c r="L147" s="39"/>
      <c r="M147" s="202"/>
      <c r="N147" s="203"/>
      <c r="O147" s="71"/>
      <c r="P147" s="71"/>
      <c r="Q147" s="71"/>
      <c r="R147" s="71"/>
      <c r="S147" s="71"/>
      <c r="T147" s="72"/>
      <c r="U147" s="34"/>
      <c r="V147" s="34"/>
      <c r="W147" s="34"/>
      <c r="X147" s="34"/>
      <c r="Y147" s="34"/>
      <c r="Z147" s="34"/>
      <c r="AA147" s="34"/>
      <c r="AB147" s="34"/>
      <c r="AC147" s="34"/>
      <c r="AD147" s="34"/>
      <c r="AE147" s="34"/>
      <c r="AT147" s="17" t="s">
        <v>141</v>
      </c>
      <c r="AU147" s="17" t="s">
        <v>89</v>
      </c>
    </row>
    <row r="148" spans="1:65" s="2" customFormat="1" ht="67.2" x14ac:dyDescent="0.2">
      <c r="A148" s="34"/>
      <c r="B148" s="35"/>
      <c r="C148" s="36"/>
      <c r="D148" s="204" t="s">
        <v>143</v>
      </c>
      <c r="E148" s="36"/>
      <c r="F148" s="205" t="s">
        <v>236</v>
      </c>
      <c r="G148" s="36"/>
      <c r="H148" s="36"/>
      <c r="I148" s="201"/>
      <c r="J148" s="36"/>
      <c r="K148" s="36"/>
      <c r="L148" s="39"/>
      <c r="M148" s="202"/>
      <c r="N148" s="203"/>
      <c r="O148" s="71"/>
      <c r="P148" s="71"/>
      <c r="Q148" s="71"/>
      <c r="R148" s="71"/>
      <c r="S148" s="71"/>
      <c r="T148" s="72"/>
      <c r="U148" s="34"/>
      <c r="V148" s="34"/>
      <c r="W148" s="34"/>
      <c r="X148" s="34"/>
      <c r="Y148" s="34"/>
      <c r="Z148" s="34"/>
      <c r="AA148" s="34"/>
      <c r="AB148" s="34"/>
      <c r="AC148" s="34"/>
      <c r="AD148" s="34"/>
      <c r="AE148" s="34"/>
      <c r="AT148" s="17" t="s">
        <v>143</v>
      </c>
      <c r="AU148" s="17" t="s">
        <v>89</v>
      </c>
    </row>
    <row r="149" spans="1:65" s="13" customFormat="1" x14ac:dyDescent="0.2">
      <c r="B149" s="206"/>
      <c r="C149" s="207"/>
      <c r="D149" s="204" t="s">
        <v>145</v>
      </c>
      <c r="E149" s="208" t="s">
        <v>1</v>
      </c>
      <c r="F149" s="209" t="s">
        <v>731</v>
      </c>
      <c r="G149" s="207"/>
      <c r="H149" s="210">
        <v>13.65</v>
      </c>
      <c r="I149" s="211"/>
      <c r="J149" s="207"/>
      <c r="K149" s="207"/>
      <c r="L149" s="212"/>
      <c r="M149" s="213"/>
      <c r="N149" s="214"/>
      <c r="O149" s="214"/>
      <c r="P149" s="214"/>
      <c r="Q149" s="214"/>
      <c r="R149" s="214"/>
      <c r="S149" s="214"/>
      <c r="T149" s="215"/>
      <c r="AT149" s="216" t="s">
        <v>145</v>
      </c>
      <c r="AU149" s="216" t="s">
        <v>89</v>
      </c>
      <c r="AV149" s="13" t="s">
        <v>89</v>
      </c>
      <c r="AW149" s="13" t="s">
        <v>34</v>
      </c>
      <c r="AX149" s="13" t="s">
        <v>80</v>
      </c>
      <c r="AY149" s="216" t="s">
        <v>132</v>
      </c>
    </row>
    <row r="150" spans="1:65" s="14" customFormat="1" x14ac:dyDescent="0.2">
      <c r="B150" s="217"/>
      <c r="C150" s="218"/>
      <c r="D150" s="204" t="s">
        <v>145</v>
      </c>
      <c r="E150" s="219" t="s">
        <v>1</v>
      </c>
      <c r="F150" s="220" t="s">
        <v>147</v>
      </c>
      <c r="G150" s="218"/>
      <c r="H150" s="221">
        <v>13.65</v>
      </c>
      <c r="I150" s="222"/>
      <c r="J150" s="218"/>
      <c r="K150" s="218"/>
      <c r="L150" s="223"/>
      <c r="M150" s="224"/>
      <c r="N150" s="225"/>
      <c r="O150" s="225"/>
      <c r="P150" s="225"/>
      <c r="Q150" s="225"/>
      <c r="R150" s="225"/>
      <c r="S150" s="225"/>
      <c r="T150" s="226"/>
      <c r="AT150" s="227" t="s">
        <v>145</v>
      </c>
      <c r="AU150" s="227" t="s">
        <v>89</v>
      </c>
      <c r="AV150" s="14" t="s">
        <v>139</v>
      </c>
      <c r="AW150" s="14" t="s">
        <v>34</v>
      </c>
      <c r="AX150" s="14" t="s">
        <v>85</v>
      </c>
      <c r="AY150" s="227" t="s">
        <v>132</v>
      </c>
    </row>
    <row r="151" spans="1:65" s="2" customFormat="1" ht="24.15" customHeight="1" x14ac:dyDescent="0.2">
      <c r="A151" s="34"/>
      <c r="B151" s="35"/>
      <c r="C151" s="186" t="s">
        <v>165</v>
      </c>
      <c r="D151" s="186" t="s">
        <v>134</v>
      </c>
      <c r="E151" s="187" t="s">
        <v>732</v>
      </c>
      <c r="F151" s="188" t="s">
        <v>733</v>
      </c>
      <c r="G151" s="189" t="s">
        <v>174</v>
      </c>
      <c r="H151" s="190">
        <v>13.65</v>
      </c>
      <c r="I151" s="191"/>
      <c r="J151" s="192">
        <f>ROUND(I151*H151,2)</f>
        <v>0</v>
      </c>
      <c r="K151" s="188" t="s">
        <v>138</v>
      </c>
      <c r="L151" s="39"/>
      <c r="M151" s="193" t="s">
        <v>1</v>
      </c>
      <c r="N151" s="194" t="s">
        <v>45</v>
      </c>
      <c r="O151" s="71"/>
      <c r="P151" s="195">
        <f>O151*H151</f>
        <v>0</v>
      </c>
      <c r="Q151" s="195">
        <v>0</v>
      </c>
      <c r="R151" s="195">
        <f>Q151*H151</f>
        <v>0</v>
      </c>
      <c r="S151" s="195">
        <v>0</v>
      </c>
      <c r="T151" s="196">
        <f>S151*H151</f>
        <v>0</v>
      </c>
      <c r="U151" s="34"/>
      <c r="V151" s="34"/>
      <c r="W151" s="34"/>
      <c r="X151" s="34"/>
      <c r="Y151" s="34"/>
      <c r="Z151" s="34"/>
      <c r="AA151" s="34"/>
      <c r="AB151" s="34"/>
      <c r="AC151" s="34"/>
      <c r="AD151" s="34"/>
      <c r="AE151" s="34"/>
      <c r="AR151" s="197" t="s">
        <v>139</v>
      </c>
      <c r="AT151" s="197" t="s">
        <v>134</v>
      </c>
      <c r="AU151" s="197" t="s">
        <v>89</v>
      </c>
      <c r="AY151" s="17" t="s">
        <v>132</v>
      </c>
      <c r="BE151" s="198">
        <f>IF(N151="základní",J151,0)</f>
        <v>0</v>
      </c>
      <c r="BF151" s="198">
        <f>IF(N151="snížená",J151,0)</f>
        <v>0</v>
      </c>
      <c r="BG151" s="198">
        <f>IF(N151="zákl. přenesená",J151,0)</f>
        <v>0</v>
      </c>
      <c r="BH151" s="198">
        <f>IF(N151="sníž. přenesená",J151,0)</f>
        <v>0</v>
      </c>
      <c r="BI151" s="198">
        <f>IF(N151="nulová",J151,0)</f>
        <v>0</v>
      </c>
      <c r="BJ151" s="17" t="s">
        <v>85</v>
      </c>
      <c r="BK151" s="198">
        <f>ROUND(I151*H151,2)</f>
        <v>0</v>
      </c>
      <c r="BL151" s="17" t="s">
        <v>139</v>
      </c>
      <c r="BM151" s="197" t="s">
        <v>734</v>
      </c>
    </row>
    <row r="152" spans="1:65" s="2" customFormat="1" x14ac:dyDescent="0.2">
      <c r="A152" s="34"/>
      <c r="B152" s="35"/>
      <c r="C152" s="36"/>
      <c r="D152" s="199" t="s">
        <v>141</v>
      </c>
      <c r="E152" s="36"/>
      <c r="F152" s="200" t="s">
        <v>735</v>
      </c>
      <c r="G152" s="36"/>
      <c r="H152" s="36"/>
      <c r="I152" s="201"/>
      <c r="J152" s="36"/>
      <c r="K152" s="36"/>
      <c r="L152" s="39"/>
      <c r="M152" s="202"/>
      <c r="N152" s="203"/>
      <c r="O152" s="71"/>
      <c r="P152" s="71"/>
      <c r="Q152" s="71"/>
      <c r="R152" s="71"/>
      <c r="S152" s="71"/>
      <c r="T152" s="72"/>
      <c r="U152" s="34"/>
      <c r="V152" s="34"/>
      <c r="W152" s="34"/>
      <c r="X152" s="34"/>
      <c r="Y152" s="34"/>
      <c r="Z152" s="34"/>
      <c r="AA152" s="34"/>
      <c r="AB152" s="34"/>
      <c r="AC152" s="34"/>
      <c r="AD152" s="34"/>
      <c r="AE152" s="34"/>
      <c r="AT152" s="17" t="s">
        <v>141</v>
      </c>
      <c r="AU152" s="17" t="s">
        <v>89</v>
      </c>
    </row>
    <row r="153" spans="1:65" s="2" customFormat="1" ht="124.8" x14ac:dyDescent="0.2">
      <c r="A153" s="34"/>
      <c r="B153" s="35"/>
      <c r="C153" s="36"/>
      <c r="D153" s="204" t="s">
        <v>143</v>
      </c>
      <c r="E153" s="36"/>
      <c r="F153" s="205" t="s">
        <v>257</v>
      </c>
      <c r="G153" s="36"/>
      <c r="H153" s="36"/>
      <c r="I153" s="201"/>
      <c r="J153" s="36"/>
      <c r="K153" s="36"/>
      <c r="L153" s="39"/>
      <c r="M153" s="202"/>
      <c r="N153" s="203"/>
      <c r="O153" s="71"/>
      <c r="P153" s="71"/>
      <c r="Q153" s="71"/>
      <c r="R153" s="71"/>
      <c r="S153" s="71"/>
      <c r="T153" s="72"/>
      <c r="U153" s="34"/>
      <c r="V153" s="34"/>
      <c r="W153" s="34"/>
      <c r="X153" s="34"/>
      <c r="Y153" s="34"/>
      <c r="Z153" s="34"/>
      <c r="AA153" s="34"/>
      <c r="AB153" s="34"/>
      <c r="AC153" s="34"/>
      <c r="AD153" s="34"/>
      <c r="AE153" s="34"/>
      <c r="AT153" s="17" t="s">
        <v>143</v>
      </c>
      <c r="AU153" s="17" t="s">
        <v>89</v>
      </c>
    </row>
    <row r="154" spans="1:65" s="2" customFormat="1" ht="24.15" customHeight="1" x14ac:dyDescent="0.2">
      <c r="A154" s="34"/>
      <c r="B154" s="35"/>
      <c r="C154" s="186" t="s">
        <v>171</v>
      </c>
      <c r="D154" s="186" t="s">
        <v>134</v>
      </c>
      <c r="E154" s="187" t="s">
        <v>278</v>
      </c>
      <c r="F154" s="188" t="s">
        <v>279</v>
      </c>
      <c r="G154" s="189" t="s">
        <v>174</v>
      </c>
      <c r="H154" s="190">
        <v>14.43</v>
      </c>
      <c r="I154" s="191"/>
      <c r="J154" s="192">
        <f>ROUND(I154*H154,2)</f>
        <v>0</v>
      </c>
      <c r="K154" s="188" t="s">
        <v>138</v>
      </c>
      <c r="L154" s="39"/>
      <c r="M154" s="193" t="s">
        <v>1</v>
      </c>
      <c r="N154" s="194" t="s">
        <v>45</v>
      </c>
      <c r="O154" s="71"/>
      <c r="P154" s="195">
        <f>O154*H154</f>
        <v>0</v>
      </c>
      <c r="Q154" s="195">
        <v>0</v>
      </c>
      <c r="R154" s="195">
        <f>Q154*H154</f>
        <v>0</v>
      </c>
      <c r="S154" s="195">
        <v>0</v>
      </c>
      <c r="T154" s="196">
        <f>S154*H154</f>
        <v>0</v>
      </c>
      <c r="U154" s="34"/>
      <c r="V154" s="34"/>
      <c r="W154" s="34"/>
      <c r="X154" s="34"/>
      <c r="Y154" s="34"/>
      <c r="Z154" s="34"/>
      <c r="AA154" s="34"/>
      <c r="AB154" s="34"/>
      <c r="AC154" s="34"/>
      <c r="AD154" s="34"/>
      <c r="AE154" s="34"/>
      <c r="AR154" s="197" t="s">
        <v>139</v>
      </c>
      <c r="AT154" s="197" t="s">
        <v>134</v>
      </c>
      <c r="AU154" s="197" t="s">
        <v>89</v>
      </c>
      <c r="AY154" s="17" t="s">
        <v>132</v>
      </c>
      <c r="BE154" s="198">
        <f>IF(N154="základní",J154,0)</f>
        <v>0</v>
      </c>
      <c r="BF154" s="198">
        <f>IF(N154="snížená",J154,0)</f>
        <v>0</v>
      </c>
      <c r="BG154" s="198">
        <f>IF(N154="zákl. přenesená",J154,0)</f>
        <v>0</v>
      </c>
      <c r="BH154" s="198">
        <f>IF(N154="sníž. přenesená",J154,0)</f>
        <v>0</v>
      </c>
      <c r="BI154" s="198">
        <f>IF(N154="nulová",J154,0)</f>
        <v>0</v>
      </c>
      <c r="BJ154" s="17" t="s">
        <v>85</v>
      </c>
      <c r="BK154" s="198">
        <f>ROUND(I154*H154,2)</f>
        <v>0</v>
      </c>
      <c r="BL154" s="17" t="s">
        <v>139</v>
      </c>
      <c r="BM154" s="197" t="s">
        <v>736</v>
      </c>
    </row>
    <row r="155" spans="1:65" s="2" customFormat="1" x14ac:dyDescent="0.2">
      <c r="A155" s="34"/>
      <c r="B155" s="35"/>
      <c r="C155" s="36"/>
      <c r="D155" s="199" t="s">
        <v>141</v>
      </c>
      <c r="E155" s="36"/>
      <c r="F155" s="200" t="s">
        <v>281</v>
      </c>
      <c r="G155" s="36"/>
      <c r="H155" s="36"/>
      <c r="I155" s="201"/>
      <c r="J155" s="36"/>
      <c r="K155" s="36"/>
      <c r="L155" s="39"/>
      <c r="M155" s="202"/>
      <c r="N155" s="203"/>
      <c r="O155" s="71"/>
      <c r="P155" s="71"/>
      <c r="Q155" s="71"/>
      <c r="R155" s="71"/>
      <c r="S155" s="71"/>
      <c r="T155" s="72"/>
      <c r="U155" s="34"/>
      <c r="V155" s="34"/>
      <c r="W155" s="34"/>
      <c r="X155" s="34"/>
      <c r="Y155" s="34"/>
      <c r="Z155" s="34"/>
      <c r="AA155" s="34"/>
      <c r="AB155" s="34"/>
      <c r="AC155" s="34"/>
      <c r="AD155" s="34"/>
      <c r="AE155" s="34"/>
      <c r="AT155" s="17" t="s">
        <v>141</v>
      </c>
      <c r="AU155" s="17" t="s">
        <v>89</v>
      </c>
    </row>
    <row r="156" spans="1:65" s="2" customFormat="1" ht="230.4" x14ac:dyDescent="0.2">
      <c r="A156" s="34"/>
      <c r="B156" s="35"/>
      <c r="C156" s="36"/>
      <c r="D156" s="204" t="s">
        <v>143</v>
      </c>
      <c r="E156" s="36"/>
      <c r="F156" s="205" t="s">
        <v>282</v>
      </c>
      <c r="G156" s="36"/>
      <c r="H156" s="36"/>
      <c r="I156" s="201"/>
      <c r="J156" s="36"/>
      <c r="K156" s="36"/>
      <c r="L156" s="39"/>
      <c r="M156" s="202"/>
      <c r="N156" s="203"/>
      <c r="O156" s="71"/>
      <c r="P156" s="71"/>
      <c r="Q156" s="71"/>
      <c r="R156" s="71"/>
      <c r="S156" s="71"/>
      <c r="T156" s="72"/>
      <c r="U156" s="34"/>
      <c r="V156" s="34"/>
      <c r="W156" s="34"/>
      <c r="X156" s="34"/>
      <c r="Y156" s="34"/>
      <c r="Z156" s="34"/>
      <c r="AA156" s="34"/>
      <c r="AB156" s="34"/>
      <c r="AC156" s="34"/>
      <c r="AD156" s="34"/>
      <c r="AE156" s="34"/>
      <c r="AT156" s="17" t="s">
        <v>143</v>
      </c>
      <c r="AU156" s="17" t="s">
        <v>89</v>
      </c>
    </row>
    <row r="157" spans="1:65" s="13" customFormat="1" x14ac:dyDescent="0.2">
      <c r="B157" s="206"/>
      <c r="C157" s="207"/>
      <c r="D157" s="204" t="s">
        <v>145</v>
      </c>
      <c r="E157" s="208" t="s">
        <v>1</v>
      </c>
      <c r="F157" s="209" t="s">
        <v>737</v>
      </c>
      <c r="G157" s="207"/>
      <c r="H157" s="210">
        <v>14.43</v>
      </c>
      <c r="I157" s="211"/>
      <c r="J157" s="207"/>
      <c r="K157" s="207"/>
      <c r="L157" s="212"/>
      <c r="M157" s="213"/>
      <c r="N157" s="214"/>
      <c r="O157" s="214"/>
      <c r="P157" s="214"/>
      <c r="Q157" s="214"/>
      <c r="R157" s="214"/>
      <c r="S157" s="214"/>
      <c r="T157" s="215"/>
      <c r="AT157" s="216" t="s">
        <v>145</v>
      </c>
      <c r="AU157" s="216" t="s">
        <v>89</v>
      </c>
      <c r="AV157" s="13" t="s">
        <v>89</v>
      </c>
      <c r="AW157" s="13" t="s">
        <v>34</v>
      </c>
      <c r="AX157" s="13" t="s">
        <v>80</v>
      </c>
      <c r="AY157" s="216" t="s">
        <v>132</v>
      </c>
    </row>
    <row r="158" spans="1:65" s="14" customFormat="1" x14ac:dyDescent="0.2">
      <c r="B158" s="217"/>
      <c r="C158" s="218"/>
      <c r="D158" s="204" t="s">
        <v>145</v>
      </c>
      <c r="E158" s="219" t="s">
        <v>1</v>
      </c>
      <c r="F158" s="220" t="s">
        <v>147</v>
      </c>
      <c r="G158" s="218"/>
      <c r="H158" s="221">
        <v>14.43</v>
      </c>
      <c r="I158" s="222"/>
      <c r="J158" s="218"/>
      <c r="K158" s="218"/>
      <c r="L158" s="223"/>
      <c r="M158" s="224"/>
      <c r="N158" s="225"/>
      <c r="O158" s="225"/>
      <c r="P158" s="225"/>
      <c r="Q158" s="225"/>
      <c r="R158" s="225"/>
      <c r="S158" s="225"/>
      <c r="T158" s="226"/>
      <c r="AT158" s="227" t="s">
        <v>145</v>
      </c>
      <c r="AU158" s="227" t="s">
        <v>89</v>
      </c>
      <c r="AV158" s="14" t="s">
        <v>139</v>
      </c>
      <c r="AW158" s="14" t="s">
        <v>34</v>
      </c>
      <c r="AX158" s="14" t="s">
        <v>85</v>
      </c>
      <c r="AY158" s="227" t="s">
        <v>132</v>
      </c>
    </row>
    <row r="159" spans="1:65" s="2" customFormat="1" ht="24.15" customHeight="1" x14ac:dyDescent="0.2">
      <c r="A159" s="34"/>
      <c r="B159" s="35"/>
      <c r="C159" s="186" t="s">
        <v>186</v>
      </c>
      <c r="D159" s="186" t="s">
        <v>134</v>
      </c>
      <c r="E159" s="187" t="s">
        <v>738</v>
      </c>
      <c r="F159" s="188" t="s">
        <v>739</v>
      </c>
      <c r="G159" s="189" t="s">
        <v>174</v>
      </c>
      <c r="H159" s="190">
        <v>11.31</v>
      </c>
      <c r="I159" s="191"/>
      <c r="J159" s="192">
        <f>ROUND(I159*H159,2)</f>
        <v>0</v>
      </c>
      <c r="K159" s="188" t="s">
        <v>138</v>
      </c>
      <c r="L159" s="39"/>
      <c r="M159" s="193" t="s">
        <v>1</v>
      </c>
      <c r="N159" s="194" t="s">
        <v>45</v>
      </c>
      <c r="O159" s="71"/>
      <c r="P159" s="195">
        <f>O159*H159</f>
        <v>0</v>
      </c>
      <c r="Q159" s="195">
        <v>0</v>
      </c>
      <c r="R159" s="195">
        <f>Q159*H159</f>
        <v>0</v>
      </c>
      <c r="S159" s="195">
        <v>0</v>
      </c>
      <c r="T159" s="196">
        <f>S159*H159</f>
        <v>0</v>
      </c>
      <c r="U159" s="34"/>
      <c r="V159" s="34"/>
      <c r="W159" s="34"/>
      <c r="X159" s="34"/>
      <c r="Y159" s="34"/>
      <c r="Z159" s="34"/>
      <c r="AA159" s="34"/>
      <c r="AB159" s="34"/>
      <c r="AC159" s="34"/>
      <c r="AD159" s="34"/>
      <c r="AE159" s="34"/>
      <c r="AR159" s="197" t="s">
        <v>139</v>
      </c>
      <c r="AT159" s="197" t="s">
        <v>134</v>
      </c>
      <c r="AU159" s="197" t="s">
        <v>89</v>
      </c>
      <c r="AY159" s="17" t="s">
        <v>132</v>
      </c>
      <c r="BE159" s="198">
        <f>IF(N159="základní",J159,0)</f>
        <v>0</v>
      </c>
      <c r="BF159" s="198">
        <f>IF(N159="snížená",J159,0)</f>
        <v>0</v>
      </c>
      <c r="BG159" s="198">
        <f>IF(N159="zákl. přenesená",J159,0)</f>
        <v>0</v>
      </c>
      <c r="BH159" s="198">
        <f>IF(N159="sníž. přenesená",J159,0)</f>
        <v>0</v>
      </c>
      <c r="BI159" s="198">
        <f>IF(N159="nulová",J159,0)</f>
        <v>0</v>
      </c>
      <c r="BJ159" s="17" t="s">
        <v>85</v>
      </c>
      <c r="BK159" s="198">
        <f>ROUND(I159*H159,2)</f>
        <v>0</v>
      </c>
      <c r="BL159" s="17" t="s">
        <v>139</v>
      </c>
      <c r="BM159" s="197" t="s">
        <v>740</v>
      </c>
    </row>
    <row r="160" spans="1:65" s="2" customFormat="1" x14ac:dyDescent="0.2">
      <c r="A160" s="34"/>
      <c r="B160" s="35"/>
      <c r="C160" s="36"/>
      <c r="D160" s="199" t="s">
        <v>141</v>
      </c>
      <c r="E160" s="36"/>
      <c r="F160" s="200" t="s">
        <v>741</v>
      </c>
      <c r="G160" s="36"/>
      <c r="H160" s="36"/>
      <c r="I160" s="201"/>
      <c r="J160" s="36"/>
      <c r="K160" s="36"/>
      <c r="L160" s="39"/>
      <c r="M160" s="202"/>
      <c r="N160" s="203"/>
      <c r="O160" s="71"/>
      <c r="P160" s="71"/>
      <c r="Q160" s="71"/>
      <c r="R160" s="71"/>
      <c r="S160" s="71"/>
      <c r="T160" s="72"/>
      <c r="U160" s="34"/>
      <c r="V160" s="34"/>
      <c r="W160" s="34"/>
      <c r="X160" s="34"/>
      <c r="Y160" s="34"/>
      <c r="Z160" s="34"/>
      <c r="AA160" s="34"/>
      <c r="AB160" s="34"/>
      <c r="AC160" s="34"/>
      <c r="AD160" s="34"/>
      <c r="AE160" s="34"/>
      <c r="AT160" s="17" t="s">
        <v>141</v>
      </c>
      <c r="AU160" s="17" t="s">
        <v>89</v>
      </c>
    </row>
    <row r="161" spans="1:65" s="2" customFormat="1" ht="124.8" x14ac:dyDescent="0.2">
      <c r="A161" s="34"/>
      <c r="B161" s="35"/>
      <c r="C161" s="36"/>
      <c r="D161" s="204" t="s">
        <v>143</v>
      </c>
      <c r="E161" s="36"/>
      <c r="F161" s="205" t="s">
        <v>742</v>
      </c>
      <c r="G161" s="36"/>
      <c r="H161" s="36"/>
      <c r="I161" s="201"/>
      <c r="J161" s="36"/>
      <c r="K161" s="36"/>
      <c r="L161" s="39"/>
      <c r="M161" s="202"/>
      <c r="N161" s="203"/>
      <c r="O161" s="71"/>
      <c r="P161" s="71"/>
      <c r="Q161" s="71"/>
      <c r="R161" s="71"/>
      <c r="S161" s="71"/>
      <c r="T161" s="72"/>
      <c r="U161" s="34"/>
      <c r="V161" s="34"/>
      <c r="W161" s="34"/>
      <c r="X161" s="34"/>
      <c r="Y161" s="34"/>
      <c r="Z161" s="34"/>
      <c r="AA161" s="34"/>
      <c r="AB161" s="34"/>
      <c r="AC161" s="34"/>
      <c r="AD161" s="34"/>
      <c r="AE161" s="34"/>
      <c r="AT161" s="17" t="s">
        <v>143</v>
      </c>
      <c r="AU161" s="17" t="s">
        <v>89</v>
      </c>
    </row>
    <row r="162" spans="1:65" s="13" customFormat="1" x14ac:dyDescent="0.2">
      <c r="B162" s="206"/>
      <c r="C162" s="207"/>
      <c r="D162" s="204" t="s">
        <v>145</v>
      </c>
      <c r="E162" s="208" t="s">
        <v>1</v>
      </c>
      <c r="F162" s="209" t="s">
        <v>743</v>
      </c>
      <c r="G162" s="207"/>
      <c r="H162" s="210">
        <v>2.16</v>
      </c>
      <c r="I162" s="211"/>
      <c r="J162" s="207"/>
      <c r="K162" s="207"/>
      <c r="L162" s="212"/>
      <c r="M162" s="213"/>
      <c r="N162" s="214"/>
      <c r="O162" s="214"/>
      <c r="P162" s="214"/>
      <c r="Q162" s="214"/>
      <c r="R162" s="214"/>
      <c r="S162" s="214"/>
      <c r="T162" s="215"/>
      <c r="AT162" s="216" t="s">
        <v>145</v>
      </c>
      <c r="AU162" s="216" t="s">
        <v>89</v>
      </c>
      <c r="AV162" s="13" t="s">
        <v>89</v>
      </c>
      <c r="AW162" s="13" t="s">
        <v>34</v>
      </c>
      <c r="AX162" s="13" t="s">
        <v>80</v>
      </c>
      <c r="AY162" s="216" t="s">
        <v>132</v>
      </c>
    </row>
    <row r="163" spans="1:65" s="13" customFormat="1" x14ac:dyDescent="0.2">
      <c r="B163" s="206"/>
      <c r="C163" s="207"/>
      <c r="D163" s="204" t="s">
        <v>145</v>
      </c>
      <c r="E163" s="208" t="s">
        <v>1</v>
      </c>
      <c r="F163" s="209" t="s">
        <v>744</v>
      </c>
      <c r="G163" s="207"/>
      <c r="H163" s="210">
        <v>7.56</v>
      </c>
      <c r="I163" s="211"/>
      <c r="J163" s="207"/>
      <c r="K163" s="207"/>
      <c r="L163" s="212"/>
      <c r="M163" s="213"/>
      <c r="N163" s="214"/>
      <c r="O163" s="214"/>
      <c r="P163" s="214"/>
      <c r="Q163" s="214"/>
      <c r="R163" s="214"/>
      <c r="S163" s="214"/>
      <c r="T163" s="215"/>
      <c r="AT163" s="216" t="s">
        <v>145</v>
      </c>
      <c r="AU163" s="216" t="s">
        <v>89</v>
      </c>
      <c r="AV163" s="13" t="s">
        <v>89</v>
      </c>
      <c r="AW163" s="13" t="s">
        <v>34</v>
      </c>
      <c r="AX163" s="13" t="s">
        <v>80</v>
      </c>
      <c r="AY163" s="216" t="s">
        <v>132</v>
      </c>
    </row>
    <row r="164" spans="1:65" s="13" customFormat="1" x14ac:dyDescent="0.2">
      <c r="B164" s="206"/>
      <c r="C164" s="207"/>
      <c r="D164" s="204" t="s">
        <v>145</v>
      </c>
      <c r="E164" s="208" t="s">
        <v>1</v>
      </c>
      <c r="F164" s="209" t="s">
        <v>745</v>
      </c>
      <c r="G164" s="207"/>
      <c r="H164" s="210">
        <v>4.32</v>
      </c>
      <c r="I164" s="211"/>
      <c r="J164" s="207"/>
      <c r="K164" s="207"/>
      <c r="L164" s="212"/>
      <c r="M164" s="213"/>
      <c r="N164" s="214"/>
      <c r="O164" s="214"/>
      <c r="P164" s="214"/>
      <c r="Q164" s="214"/>
      <c r="R164" s="214"/>
      <c r="S164" s="214"/>
      <c r="T164" s="215"/>
      <c r="AT164" s="216" t="s">
        <v>145</v>
      </c>
      <c r="AU164" s="216" t="s">
        <v>89</v>
      </c>
      <c r="AV164" s="13" t="s">
        <v>89</v>
      </c>
      <c r="AW164" s="13" t="s">
        <v>34</v>
      </c>
      <c r="AX164" s="13" t="s">
        <v>80</v>
      </c>
      <c r="AY164" s="216" t="s">
        <v>132</v>
      </c>
    </row>
    <row r="165" spans="1:65" s="15" customFormat="1" x14ac:dyDescent="0.2">
      <c r="B165" s="228"/>
      <c r="C165" s="229"/>
      <c r="D165" s="204" t="s">
        <v>145</v>
      </c>
      <c r="E165" s="230" t="s">
        <v>1</v>
      </c>
      <c r="F165" s="231" t="s">
        <v>746</v>
      </c>
      <c r="G165" s="229"/>
      <c r="H165" s="230" t="s">
        <v>1</v>
      </c>
      <c r="I165" s="232"/>
      <c r="J165" s="229"/>
      <c r="K165" s="229"/>
      <c r="L165" s="233"/>
      <c r="M165" s="234"/>
      <c r="N165" s="235"/>
      <c r="O165" s="235"/>
      <c r="P165" s="235"/>
      <c r="Q165" s="235"/>
      <c r="R165" s="235"/>
      <c r="S165" s="235"/>
      <c r="T165" s="236"/>
      <c r="AT165" s="237" t="s">
        <v>145</v>
      </c>
      <c r="AU165" s="237" t="s">
        <v>89</v>
      </c>
      <c r="AV165" s="15" t="s">
        <v>85</v>
      </c>
      <c r="AW165" s="15" t="s">
        <v>34</v>
      </c>
      <c r="AX165" s="15" t="s">
        <v>80</v>
      </c>
      <c r="AY165" s="237" t="s">
        <v>132</v>
      </c>
    </row>
    <row r="166" spans="1:65" s="13" customFormat="1" x14ac:dyDescent="0.2">
      <c r="B166" s="206"/>
      <c r="C166" s="207"/>
      <c r="D166" s="204" t="s">
        <v>145</v>
      </c>
      <c r="E166" s="208" t="s">
        <v>1</v>
      </c>
      <c r="F166" s="209" t="s">
        <v>747</v>
      </c>
      <c r="G166" s="207"/>
      <c r="H166" s="210">
        <v>-2.73</v>
      </c>
      <c r="I166" s="211"/>
      <c r="J166" s="207"/>
      <c r="K166" s="207"/>
      <c r="L166" s="212"/>
      <c r="M166" s="213"/>
      <c r="N166" s="214"/>
      <c r="O166" s="214"/>
      <c r="P166" s="214"/>
      <c r="Q166" s="214"/>
      <c r="R166" s="214"/>
      <c r="S166" s="214"/>
      <c r="T166" s="215"/>
      <c r="AT166" s="216" t="s">
        <v>145</v>
      </c>
      <c r="AU166" s="216" t="s">
        <v>89</v>
      </c>
      <c r="AV166" s="13" t="s">
        <v>89</v>
      </c>
      <c r="AW166" s="13" t="s">
        <v>34</v>
      </c>
      <c r="AX166" s="13" t="s">
        <v>80</v>
      </c>
      <c r="AY166" s="216" t="s">
        <v>132</v>
      </c>
    </row>
    <row r="167" spans="1:65" s="14" customFormat="1" x14ac:dyDescent="0.2">
      <c r="B167" s="217"/>
      <c r="C167" s="218"/>
      <c r="D167" s="204" t="s">
        <v>145</v>
      </c>
      <c r="E167" s="219" t="s">
        <v>1</v>
      </c>
      <c r="F167" s="220" t="s">
        <v>147</v>
      </c>
      <c r="G167" s="218"/>
      <c r="H167" s="221">
        <v>11.309999999999999</v>
      </c>
      <c r="I167" s="222"/>
      <c r="J167" s="218"/>
      <c r="K167" s="218"/>
      <c r="L167" s="223"/>
      <c r="M167" s="224"/>
      <c r="N167" s="225"/>
      <c r="O167" s="225"/>
      <c r="P167" s="225"/>
      <c r="Q167" s="225"/>
      <c r="R167" s="225"/>
      <c r="S167" s="225"/>
      <c r="T167" s="226"/>
      <c r="AT167" s="227" t="s">
        <v>145</v>
      </c>
      <c r="AU167" s="227" t="s">
        <v>89</v>
      </c>
      <c r="AV167" s="14" t="s">
        <v>139</v>
      </c>
      <c r="AW167" s="14" t="s">
        <v>34</v>
      </c>
      <c r="AX167" s="14" t="s">
        <v>85</v>
      </c>
      <c r="AY167" s="227" t="s">
        <v>132</v>
      </c>
    </row>
    <row r="168" spans="1:65" s="2" customFormat="1" ht="16.5" customHeight="1" x14ac:dyDescent="0.2">
      <c r="A168" s="34"/>
      <c r="B168" s="35"/>
      <c r="C168" s="238" t="s">
        <v>201</v>
      </c>
      <c r="D168" s="238" t="s">
        <v>286</v>
      </c>
      <c r="E168" s="239" t="s">
        <v>748</v>
      </c>
      <c r="F168" s="240" t="s">
        <v>749</v>
      </c>
      <c r="G168" s="241" t="s">
        <v>289</v>
      </c>
      <c r="H168" s="242">
        <v>22.62</v>
      </c>
      <c r="I168" s="243"/>
      <c r="J168" s="244">
        <f>ROUND(I168*H168,2)</f>
        <v>0</v>
      </c>
      <c r="K168" s="240" t="s">
        <v>138</v>
      </c>
      <c r="L168" s="245"/>
      <c r="M168" s="246" t="s">
        <v>1</v>
      </c>
      <c r="N168" s="247" t="s">
        <v>45</v>
      </c>
      <c r="O168" s="71"/>
      <c r="P168" s="195">
        <f>O168*H168</f>
        <v>0</v>
      </c>
      <c r="Q168" s="195">
        <v>1</v>
      </c>
      <c r="R168" s="195">
        <f>Q168*H168</f>
        <v>22.62</v>
      </c>
      <c r="S168" s="195">
        <v>0</v>
      </c>
      <c r="T168" s="196">
        <f>S168*H168</f>
        <v>0</v>
      </c>
      <c r="U168" s="34"/>
      <c r="V168" s="34"/>
      <c r="W168" s="34"/>
      <c r="X168" s="34"/>
      <c r="Y168" s="34"/>
      <c r="Z168" s="34"/>
      <c r="AA168" s="34"/>
      <c r="AB168" s="34"/>
      <c r="AC168" s="34"/>
      <c r="AD168" s="34"/>
      <c r="AE168" s="34"/>
      <c r="AR168" s="197" t="s">
        <v>201</v>
      </c>
      <c r="AT168" s="197" t="s">
        <v>286</v>
      </c>
      <c r="AU168" s="197" t="s">
        <v>89</v>
      </c>
      <c r="AY168" s="17" t="s">
        <v>132</v>
      </c>
      <c r="BE168" s="198">
        <f>IF(N168="základní",J168,0)</f>
        <v>0</v>
      </c>
      <c r="BF168" s="198">
        <f>IF(N168="snížená",J168,0)</f>
        <v>0</v>
      </c>
      <c r="BG168" s="198">
        <f>IF(N168="zákl. přenesená",J168,0)</f>
        <v>0</v>
      </c>
      <c r="BH168" s="198">
        <f>IF(N168="sníž. přenesená",J168,0)</f>
        <v>0</v>
      </c>
      <c r="BI168" s="198">
        <f>IF(N168="nulová",J168,0)</f>
        <v>0</v>
      </c>
      <c r="BJ168" s="17" t="s">
        <v>85</v>
      </c>
      <c r="BK168" s="198">
        <f>ROUND(I168*H168,2)</f>
        <v>0</v>
      </c>
      <c r="BL168" s="17" t="s">
        <v>139</v>
      </c>
      <c r="BM168" s="197" t="s">
        <v>750</v>
      </c>
    </row>
    <row r="169" spans="1:65" s="13" customFormat="1" x14ac:dyDescent="0.2">
      <c r="B169" s="206"/>
      <c r="C169" s="207"/>
      <c r="D169" s="204" t="s">
        <v>145</v>
      </c>
      <c r="E169" s="207"/>
      <c r="F169" s="209" t="s">
        <v>751</v>
      </c>
      <c r="G169" s="207"/>
      <c r="H169" s="210">
        <v>22.62</v>
      </c>
      <c r="I169" s="211"/>
      <c r="J169" s="207"/>
      <c r="K169" s="207"/>
      <c r="L169" s="212"/>
      <c r="M169" s="213"/>
      <c r="N169" s="214"/>
      <c r="O169" s="214"/>
      <c r="P169" s="214"/>
      <c r="Q169" s="214"/>
      <c r="R169" s="214"/>
      <c r="S169" s="214"/>
      <c r="T169" s="215"/>
      <c r="AT169" s="216" t="s">
        <v>145</v>
      </c>
      <c r="AU169" s="216" t="s">
        <v>89</v>
      </c>
      <c r="AV169" s="13" t="s">
        <v>89</v>
      </c>
      <c r="AW169" s="13" t="s">
        <v>4</v>
      </c>
      <c r="AX169" s="13" t="s">
        <v>85</v>
      </c>
      <c r="AY169" s="216" t="s">
        <v>132</v>
      </c>
    </row>
    <row r="170" spans="1:65" s="12" customFormat="1" ht="22.95" customHeight="1" x14ac:dyDescent="0.25">
      <c r="B170" s="170"/>
      <c r="C170" s="171"/>
      <c r="D170" s="172" t="s">
        <v>79</v>
      </c>
      <c r="E170" s="184" t="s">
        <v>139</v>
      </c>
      <c r="F170" s="184" t="s">
        <v>469</v>
      </c>
      <c r="G170" s="171"/>
      <c r="H170" s="171"/>
      <c r="I170" s="174"/>
      <c r="J170" s="185">
        <f>BK170</f>
        <v>0</v>
      </c>
      <c r="K170" s="171"/>
      <c r="L170" s="176"/>
      <c r="M170" s="177"/>
      <c r="N170" s="178"/>
      <c r="O170" s="178"/>
      <c r="P170" s="179">
        <f>SUM(P171:P182)</f>
        <v>0</v>
      </c>
      <c r="Q170" s="178"/>
      <c r="R170" s="179">
        <f>SUM(R171:R182)</f>
        <v>1.0483199999999999</v>
      </c>
      <c r="S170" s="178"/>
      <c r="T170" s="180">
        <f>SUM(T171:T182)</f>
        <v>0</v>
      </c>
      <c r="AR170" s="181" t="s">
        <v>85</v>
      </c>
      <c r="AT170" s="182" t="s">
        <v>79</v>
      </c>
      <c r="AU170" s="182" t="s">
        <v>85</v>
      </c>
      <c r="AY170" s="181" t="s">
        <v>132</v>
      </c>
      <c r="BK170" s="183">
        <f>SUM(BK171:BK182)</f>
        <v>0</v>
      </c>
    </row>
    <row r="171" spans="1:65" s="2" customFormat="1" ht="16.5" customHeight="1" x14ac:dyDescent="0.2">
      <c r="A171" s="34"/>
      <c r="B171" s="35"/>
      <c r="C171" s="186" t="s">
        <v>212</v>
      </c>
      <c r="D171" s="186" t="s">
        <v>134</v>
      </c>
      <c r="E171" s="187" t="s">
        <v>752</v>
      </c>
      <c r="F171" s="188" t="s">
        <v>753</v>
      </c>
      <c r="G171" s="189" t="s">
        <v>174</v>
      </c>
      <c r="H171" s="190">
        <v>2.34</v>
      </c>
      <c r="I171" s="191"/>
      <c r="J171" s="192">
        <f>ROUND(I171*H171,2)</f>
        <v>0</v>
      </c>
      <c r="K171" s="188" t="s">
        <v>138</v>
      </c>
      <c r="L171" s="39"/>
      <c r="M171" s="193" t="s">
        <v>1</v>
      </c>
      <c r="N171" s="194" t="s">
        <v>45</v>
      </c>
      <c r="O171" s="71"/>
      <c r="P171" s="195">
        <f>O171*H171</f>
        <v>0</v>
      </c>
      <c r="Q171" s="195">
        <v>0</v>
      </c>
      <c r="R171" s="195">
        <f>Q171*H171</f>
        <v>0</v>
      </c>
      <c r="S171" s="195">
        <v>0</v>
      </c>
      <c r="T171" s="196">
        <f>S171*H171</f>
        <v>0</v>
      </c>
      <c r="U171" s="34"/>
      <c r="V171" s="34"/>
      <c r="W171" s="34"/>
      <c r="X171" s="34"/>
      <c r="Y171" s="34"/>
      <c r="Z171" s="34"/>
      <c r="AA171" s="34"/>
      <c r="AB171" s="34"/>
      <c r="AC171" s="34"/>
      <c r="AD171" s="34"/>
      <c r="AE171" s="34"/>
      <c r="AR171" s="197" t="s">
        <v>139</v>
      </c>
      <c r="AT171" s="197" t="s">
        <v>134</v>
      </c>
      <c r="AU171" s="197" t="s">
        <v>89</v>
      </c>
      <c r="AY171" s="17" t="s">
        <v>132</v>
      </c>
      <c r="BE171" s="198">
        <f>IF(N171="základní",J171,0)</f>
        <v>0</v>
      </c>
      <c r="BF171" s="198">
        <f>IF(N171="snížená",J171,0)</f>
        <v>0</v>
      </c>
      <c r="BG171" s="198">
        <f>IF(N171="zákl. přenesená",J171,0)</f>
        <v>0</v>
      </c>
      <c r="BH171" s="198">
        <f>IF(N171="sníž. přenesená",J171,0)</f>
        <v>0</v>
      </c>
      <c r="BI171" s="198">
        <f>IF(N171="nulová",J171,0)</f>
        <v>0</v>
      </c>
      <c r="BJ171" s="17" t="s">
        <v>85</v>
      </c>
      <c r="BK171" s="198">
        <f>ROUND(I171*H171,2)</f>
        <v>0</v>
      </c>
      <c r="BL171" s="17" t="s">
        <v>139</v>
      </c>
      <c r="BM171" s="197" t="s">
        <v>754</v>
      </c>
    </row>
    <row r="172" spans="1:65" s="2" customFormat="1" x14ac:dyDescent="0.2">
      <c r="A172" s="34"/>
      <c r="B172" s="35"/>
      <c r="C172" s="36"/>
      <c r="D172" s="199" t="s">
        <v>141</v>
      </c>
      <c r="E172" s="36"/>
      <c r="F172" s="200" t="s">
        <v>755</v>
      </c>
      <c r="G172" s="36"/>
      <c r="H172" s="36"/>
      <c r="I172" s="201"/>
      <c r="J172" s="36"/>
      <c r="K172" s="36"/>
      <c r="L172" s="39"/>
      <c r="M172" s="202"/>
      <c r="N172" s="203"/>
      <c r="O172" s="71"/>
      <c r="P172" s="71"/>
      <c r="Q172" s="71"/>
      <c r="R172" s="71"/>
      <c r="S172" s="71"/>
      <c r="T172" s="72"/>
      <c r="U172" s="34"/>
      <c r="V172" s="34"/>
      <c r="W172" s="34"/>
      <c r="X172" s="34"/>
      <c r="Y172" s="34"/>
      <c r="Z172" s="34"/>
      <c r="AA172" s="34"/>
      <c r="AB172" s="34"/>
      <c r="AC172" s="34"/>
      <c r="AD172" s="34"/>
      <c r="AE172" s="34"/>
      <c r="AT172" s="17" t="s">
        <v>141</v>
      </c>
      <c r="AU172" s="17" t="s">
        <v>89</v>
      </c>
    </row>
    <row r="173" spans="1:65" s="2" customFormat="1" ht="48" x14ac:dyDescent="0.2">
      <c r="A173" s="34"/>
      <c r="B173" s="35"/>
      <c r="C173" s="36"/>
      <c r="D173" s="204" t="s">
        <v>143</v>
      </c>
      <c r="E173" s="36"/>
      <c r="F173" s="205" t="s">
        <v>756</v>
      </c>
      <c r="G173" s="36"/>
      <c r="H173" s="36"/>
      <c r="I173" s="201"/>
      <c r="J173" s="36"/>
      <c r="K173" s="36"/>
      <c r="L173" s="39"/>
      <c r="M173" s="202"/>
      <c r="N173" s="203"/>
      <c r="O173" s="71"/>
      <c r="P173" s="71"/>
      <c r="Q173" s="71"/>
      <c r="R173" s="71"/>
      <c r="S173" s="71"/>
      <c r="T173" s="72"/>
      <c r="U173" s="34"/>
      <c r="V173" s="34"/>
      <c r="W173" s="34"/>
      <c r="X173" s="34"/>
      <c r="Y173" s="34"/>
      <c r="Z173" s="34"/>
      <c r="AA173" s="34"/>
      <c r="AB173" s="34"/>
      <c r="AC173" s="34"/>
      <c r="AD173" s="34"/>
      <c r="AE173" s="34"/>
      <c r="AT173" s="17" t="s">
        <v>143</v>
      </c>
      <c r="AU173" s="17" t="s">
        <v>89</v>
      </c>
    </row>
    <row r="174" spans="1:65" s="13" customFormat="1" x14ac:dyDescent="0.2">
      <c r="B174" s="206"/>
      <c r="C174" s="207"/>
      <c r="D174" s="204" t="s">
        <v>145</v>
      </c>
      <c r="E174" s="208" t="s">
        <v>1</v>
      </c>
      <c r="F174" s="209" t="s">
        <v>757</v>
      </c>
      <c r="G174" s="207"/>
      <c r="H174" s="210">
        <v>0.36</v>
      </c>
      <c r="I174" s="211"/>
      <c r="J174" s="207"/>
      <c r="K174" s="207"/>
      <c r="L174" s="212"/>
      <c r="M174" s="213"/>
      <c r="N174" s="214"/>
      <c r="O174" s="214"/>
      <c r="P174" s="214"/>
      <c r="Q174" s="214"/>
      <c r="R174" s="214"/>
      <c r="S174" s="214"/>
      <c r="T174" s="215"/>
      <c r="AT174" s="216" t="s">
        <v>145</v>
      </c>
      <c r="AU174" s="216" t="s">
        <v>89</v>
      </c>
      <c r="AV174" s="13" t="s">
        <v>89</v>
      </c>
      <c r="AW174" s="13" t="s">
        <v>34</v>
      </c>
      <c r="AX174" s="13" t="s">
        <v>80</v>
      </c>
      <c r="AY174" s="216" t="s">
        <v>132</v>
      </c>
    </row>
    <row r="175" spans="1:65" s="13" customFormat="1" x14ac:dyDescent="0.2">
      <c r="B175" s="206"/>
      <c r="C175" s="207"/>
      <c r="D175" s="204" t="s">
        <v>145</v>
      </c>
      <c r="E175" s="208" t="s">
        <v>1</v>
      </c>
      <c r="F175" s="209" t="s">
        <v>758</v>
      </c>
      <c r="G175" s="207"/>
      <c r="H175" s="210">
        <v>1.26</v>
      </c>
      <c r="I175" s="211"/>
      <c r="J175" s="207"/>
      <c r="K175" s="207"/>
      <c r="L175" s="212"/>
      <c r="M175" s="213"/>
      <c r="N175" s="214"/>
      <c r="O175" s="214"/>
      <c r="P175" s="214"/>
      <c r="Q175" s="214"/>
      <c r="R175" s="214"/>
      <c r="S175" s="214"/>
      <c r="T175" s="215"/>
      <c r="AT175" s="216" t="s">
        <v>145</v>
      </c>
      <c r="AU175" s="216" t="s">
        <v>89</v>
      </c>
      <c r="AV175" s="13" t="s">
        <v>89</v>
      </c>
      <c r="AW175" s="13" t="s">
        <v>34</v>
      </c>
      <c r="AX175" s="13" t="s">
        <v>80</v>
      </c>
      <c r="AY175" s="216" t="s">
        <v>132</v>
      </c>
    </row>
    <row r="176" spans="1:65" s="13" customFormat="1" x14ac:dyDescent="0.2">
      <c r="B176" s="206"/>
      <c r="C176" s="207"/>
      <c r="D176" s="204" t="s">
        <v>145</v>
      </c>
      <c r="E176" s="208" t="s">
        <v>1</v>
      </c>
      <c r="F176" s="209" t="s">
        <v>759</v>
      </c>
      <c r="G176" s="207"/>
      <c r="H176" s="210">
        <v>0.72</v>
      </c>
      <c r="I176" s="211"/>
      <c r="J176" s="207"/>
      <c r="K176" s="207"/>
      <c r="L176" s="212"/>
      <c r="M176" s="213"/>
      <c r="N176" s="214"/>
      <c r="O176" s="214"/>
      <c r="P176" s="214"/>
      <c r="Q176" s="214"/>
      <c r="R176" s="214"/>
      <c r="S176" s="214"/>
      <c r="T176" s="215"/>
      <c r="AT176" s="216" t="s">
        <v>145</v>
      </c>
      <c r="AU176" s="216" t="s">
        <v>89</v>
      </c>
      <c r="AV176" s="13" t="s">
        <v>89</v>
      </c>
      <c r="AW176" s="13" t="s">
        <v>34</v>
      </c>
      <c r="AX176" s="13" t="s">
        <v>80</v>
      </c>
      <c r="AY176" s="216" t="s">
        <v>132</v>
      </c>
    </row>
    <row r="177" spans="1:65" s="14" customFormat="1" x14ac:dyDescent="0.2">
      <c r="B177" s="217"/>
      <c r="C177" s="218"/>
      <c r="D177" s="204" t="s">
        <v>145</v>
      </c>
      <c r="E177" s="219" t="s">
        <v>1</v>
      </c>
      <c r="F177" s="220" t="s">
        <v>147</v>
      </c>
      <c r="G177" s="218"/>
      <c r="H177" s="221">
        <v>2.34</v>
      </c>
      <c r="I177" s="222"/>
      <c r="J177" s="218"/>
      <c r="K177" s="218"/>
      <c r="L177" s="223"/>
      <c r="M177" s="224"/>
      <c r="N177" s="225"/>
      <c r="O177" s="225"/>
      <c r="P177" s="225"/>
      <c r="Q177" s="225"/>
      <c r="R177" s="225"/>
      <c r="S177" s="225"/>
      <c r="T177" s="226"/>
      <c r="AT177" s="227" t="s">
        <v>145</v>
      </c>
      <c r="AU177" s="227" t="s">
        <v>89</v>
      </c>
      <c r="AV177" s="14" t="s">
        <v>139</v>
      </c>
      <c r="AW177" s="14" t="s">
        <v>34</v>
      </c>
      <c r="AX177" s="14" t="s">
        <v>85</v>
      </c>
      <c r="AY177" s="227" t="s">
        <v>132</v>
      </c>
    </row>
    <row r="178" spans="1:65" s="2" customFormat="1" ht="24.15" customHeight="1" x14ac:dyDescent="0.2">
      <c r="A178" s="34"/>
      <c r="B178" s="35"/>
      <c r="C178" s="186" t="s">
        <v>221</v>
      </c>
      <c r="D178" s="186" t="s">
        <v>134</v>
      </c>
      <c r="E178" s="187" t="s">
        <v>490</v>
      </c>
      <c r="F178" s="188" t="s">
        <v>491</v>
      </c>
      <c r="G178" s="189" t="s">
        <v>174</v>
      </c>
      <c r="H178" s="190">
        <v>0.52500000000000002</v>
      </c>
      <c r="I178" s="191"/>
      <c r="J178" s="192">
        <f>ROUND(I178*H178,2)</f>
        <v>0</v>
      </c>
      <c r="K178" s="188" t="s">
        <v>138</v>
      </c>
      <c r="L178" s="39"/>
      <c r="M178" s="193" t="s">
        <v>1</v>
      </c>
      <c r="N178" s="194" t="s">
        <v>45</v>
      </c>
      <c r="O178" s="71"/>
      <c r="P178" s="195">
        <f>O178*H178</f>
        <v>0</v>
      </c>
      <c r="Q178" s="195">
        <v>1.9967999999999999</v>
      </c>
      <c r="R178" s="195">
        <f>Q178*H178</f>
        <v>1.0483199999999999</v>
      </c>
      <c r="S178" s="195">
        <v>0</v>
      </c>
      <c r="T178" s="196">
        <f>S178*H178</f>
        <v>0</v>
      </c>
      <c r="U178" s="34"/>
      <c r="V178" s="34"/>
      <c r="W178" s="34"/>
      <c r="X178" s="34"/>
      <c r="Y178" s="34"/>
      <c r="Z178" s="34"/>
      <c r="AA178" s="34"/>
      <c r="AB178" s="34"/>
      <c r="AC178" s="34"/>
      <c r="AD178" s="34"/>
      <c r="AE178" s="34"/>
      <c r="AR178" s="197" t="s">
        <v>139</v>
      </c>
      <c r="AT178" s="197" t="s">
        <v>134</v>
      </c>
      <c r="AU178" s="197" t="s">
        <v>89</v>
      </c>
      <c r="AY178" s="17" t="s">
        <v>132</v>
      </c>
      <c r="BE178" s="198">
        <f>IF(N178="základní",J178,0)</f>
        <v>0</v>
      </c>
      <c r="BF178" s="198">
        <f>IF(N178="snížená",J178,0)</f>
        <v>0</v>
      </c>
      <c r="BG178" s="198">
        <f>IF(N178="zákl. přenesená",J178,0)</f>
        <v>0</v>
      </c>
      <c r="BH178" s="198">
        <f>IF(N178="sníž. přenesená",J178,0)</f>
        <v>0</v>
      </c>
      <c r="BI178" s="198">
        <f>IF(N178="nulová",J178,0)</f>
        <v>0</v>
      </c>
      <c r="BJ178" s="17" t="s">
        <v>85</v>
      </c>
      <c r="BK178" s="198">
        <f>ROUND(I178*H178,2)</f>
        <v>0</v>
      </c>
      <c r="BL178" s="17" t="s">
        <v>139</v>
      </c>
      <c r="BM178" s="197" t="s">
        <v>760</v>
      </c>
    </row>
    <row r="179" spans="1:65" s="2" customFormat="1" x14ac:dyDescent="0.2">
      <c r="A179" s="34"/>
      <c r="B179" s="35"/>
      <c r="C179" s="36"/>
      <c r="D179" s="199" t="s">
        <v>141</v>
      </c>
      <c r="E179" s="36"/>
      <c r="F179" s="200" t="s">
        <v>493</v>
      </c>
      <c r="G179" s="36"/>
      <c r="H179" s="36"/>
      <c r="I179" s="201"/>
      <c r="J179" s="36"/>
      <c r="K179" s="36"/>
      <c r="L179" s="39"/>
      <c r="M179" s="202"/>
      <c r="N179" s="203"/>
      <c r="O179" s="71"/>
      <c r="P179" s="71"/>
      <c r="Q179" s="71"/>
      <c r="R179" s="71"/>
      <c r="S179" s="71"/>
      <c r="T179" s="72"/>
      <c r="U179" s="34"/>
      <c r="V179" s="34"/>
      <c r="W179" s="34"/>
      <c r="X179" s="34"/>
      <c r="Y179" s="34"/>
      <c r="Z179" s="34"/>
      <c r="AA179" s="34"/>
      <c r="AB179" s="34"/>
      <c r="AC179" s="34"/>
      <c r="AD179" s="34"/>
      <c r="AE179" s="34"/>
      <c r="AT179" s="17" t="s">
        <v>141</v>
      </c>
      <c r="AU179" s="17" t="s">
        <v>89</v>
      </c>
    </row>
    <row r="180" spans="1:65" s="2" customFormat="1" ht="105.6" x14ac:dyDescent="0.2">
      <c r="A180" s="34"/>
      <c r="B180" s="35"/>
      <c r="C180" s="36"/>
      <c r="D180" s="204" t="s">
        <v>143</v>
      </c>
      <c r="E180" s="36"/>
      <c r="F180" s="205" t="s">
        <v>494</v>
      </c>
      <c r="G180" s="36"/>
      <c r="H180" s="36"/>
      <c r="I180" s="201"/>
      <c r="J180" s="36"/>
      <c r="K180" s="36"/>
      <c r="L180" s="39"/>
      <c r="M180" s="202"/>
      <c r="N180" s="203"/>
      <c r="O180" s="71"/>
      <c r="P180" s="71"/>
      <c r="Q180" s="71"/>
      <c r="R180" s="71"/>
      <c r="S180" s="71"/>
      <c r="T180" s="72"/>
      <c r="U180" s="34"/>
      <c r="V180" s="34"/>
      <c r="W180" s="34"/>
      <c r="X180" s="34"/>
      <c r="Y180" s="34"/>
      <c r="Z180" s="34"/>
      <c r="AA180" s="34"/>
      <c r="AB180" s="34"/>
      <c r="AC180" s="34"/>
      <c r="AD180" s="34"/>
      <c r="AE180" s="34"/>
      <c r="AT180" s="17" t="s">
        <v>143</v>
      </c>
      <c r="AU180" s="17" t="s">
        <v>89</v>
      </c>
    </row>
    <row r="181" spans="1:65" s="13" customFormat="1" x14ac:dyDescent="0.2">
      <c r="B181" s="206"/>
      <c r="C181" s="207"/>
      <c r="D181" s="204" t="s">
        <v>145</v>
      </c>
      <c r="E181" s="208" t="s">
        <v>1</v>
      </c>
      <c r="F181" s="209" t="s">
        <v>761</v>
      </c>
      <c r="G181" s="207"/>
      <c r="H181" s="210">
        <v>0.52500000000000002</v>
      </c>
      <c r="I181" s="211"/>
      <c r="J181" s="207"/>
      <c r="K181" s="207"/>
      <c r="L181" s="212"/>
      <c r="M181" s="213"/>
      <c r="N181" s="214"/>
      <c r="O181" s="214"/>
      <c r="P181" s="214"/>
      <c r="Q181" s="214"/>
      <c r="R181" s="214"/>
      <c r="S181" s="214"/>
      <c r="T181" s="215"/>
      <c r="AT181" s="216" t="s">
        <v>145</v>
      </c>
      <c r="AU181" s="216" t="s">
        <v>89</v>
      </c>
      <c r="AV181" s="13" t="s">
        <v>89</v>
      </c>
      <c r="AW181" s="13" t="s">
        <v>34</v>
      </c>
      <c r="AX181" s="13" t="s">
        <v>80</v>
      </c>
      <c r="AY181" s="216" t="s">
        <v>132</v>
      </c>
    </row>
    <row r="182" spans="1:65" s="14" customFormat="1" x14ac:dyDescent="0.2">
      <c r="B182" s="217"/>
      <c r="C182" s="218"/>
      <c r="D182" s="204" t="s">
        <v>145</v>
      </c>
      <c r="E182" s="219" t="s">
        <v>1</v>
      </c>
      <c r="F182" s="220" t="s">
        <v>147</v>
      </c>
      <c r="G182" s="218"/>
      <c r="H182" s="221">
        <v>0.52500000000000002</v>
      </c>
      <c r="I182" s="222"/>
      <c r="J182" s="218"/>
      <c r="K182" s="218"/>
      <c r="L182" s="223"/>
      <c r="M182" s="224"/>
      <c r="N182" s="225"/>
      <c r="O182" s="225"/>
      <c r="P182" s="225"/>
      <c r="Q182" s="225"/>
      <c r="R182" s="225"/>
      <c r="S182" s="225"/>
      <c r="T182" s="226"/>
      <c r="AT182" s="227" t="s">
        <v>145</v>
      </c>
      <c r="AU182" s="227" t="s">
        <v>89</v>
      </c>
      <c r="AV182" s="14" t="s">
        <v>139</v>
      </c>
      <c r="AW182" s="14" t="s">
        <v>34</v>
      </c>
      <c r="AX182" s="14" t="s">
        <v>85</v>
      </c>
      <c r="AY182" s="227" t="s">
        <v>132</v>
      </c>
    </row>
    <row r="183" spans="1:65" s="12" customFormat="1" ht="22.95" customHeight="1" x14ac:dyDescent="0.25">
      <c r="B183" s="170"/>
      <c r="C183" s="171"/>
      <c r="D183" s="172" t="s">
        <v>79</v>
      </c>
      <c r="E183" s="184" t="s">
        <v>165</v>
      </c>
      <c r="F183" s="184" t="s">
        <v>762</v>
      </c>
      <c r="G183" s="171"/>
      <c r="H183" s="171"/>
      <c r="I183" s="174"/>
      <c r="J183" s="185">
        <f>BK183</f>
        <v>0</v>
      </c>
      <c r="K183" s="171"/>
      <c r="L183" s="176"/>
      <c r="M183" s="177"/>
      <c r="N183" s="178"/>
      <c r="O183" s="178"/>
      <c r="P183" s="179">
        <f>SUM(P184:P199)</f>
        <v>0</v>
      </c>
      <c r="Q183" s="178"/>
      <c r="R183" s="179">
        <f>SUM(R184:R199)</f>
        <v>0</v>
      </c>
      <c r="S183" s="178"/>
      <c r="T183" s="180">
        <f>SUM(T184:T199)</f>
        <v>0</v>
      </c>
      <c r="AR183" s="181" t="s">
        <v>85</v>
      </c>
      <c r="AT183" s="182" t="s">
        <v>79</v>
      </c>
      <c r="AU183" s="182" t="s">
        <v>85</v>
      </c>
      <c r="AY183" s="181" t="s">
        <v>132</v>
      </c>
      <c r="BK183" s="183">
        <f>SUM(BK184:BK199)</f>
        <v>0</v>
      </c>
    </row>
    <row r="184" spans="1:65" s="2" customFormat="1" ht="24.15" customHeight="1" x14ac:dyDescent="0.2">
      <c r="A184" s="34"/>
      <c r="B184" s="35"/>
      <c r="C184" s="186" t="s">
        <v>231</v>
      </c>
      <c r="D184" s="186" t="s">
        <v>134</v>
      </c>
      <c r="E184" s="187" t="s">
        <v>763</v>
      </c>
      <c r="F184" s="188" t="s">
        <v>764</v>
      </c>
      <c r="G184" s="189" t="s">
        <v>137</v>
      </c>
      <c r="H184" s="190">
        <v>27</v>
      </c>
      <c r="I184" s="191"/>
      <c r="J184" s="192">
        <f>ROUND(I184*H184,2)</f>
        <v>0</v>
      </c>
      <c r="K184" s="188" t="s">
        <v>138</v>
      </c>
      <c r="L184" s="39"/>
      <c r="M184" s="193" t="s">
        <v>1</v>
      </c>
      <c r="N184" s="194" t="s">
        <v>45</v>
      </c>
      <c r="O184" s="71"/>
      <c r="P184" s="195">
        <f>O184*H184</f>
        <v>0</v>
      </c>
      <c r="Q184" s="195">
        <v>0</v>
      </c>
      <c r="R184" s="195">
        <f>Q184*H184</f>
        <v>0</v>
      </c>
      <c r="S184" s="195">
        <v>0</v>
      </c>
      <c r="T184" s="196">
        <f>S184*H184</f>
        <v>0</v>
      </c>
      <c r="U184" s="34"/>
      <c r="V184" s="34"/>
      <c r="W184" s="34"/>
      <c r="X184" s="34"/>
      <c r="Y184" s="34"/>
      <c r="Z184" s="34"/>
      <c r="AA184" s="34"/>
      <c r="AB184" s="34"/>
      <c r="AC184" s="34"/>
      <c r="AD184" s="34"/>
      <c r="AE184" s="34"/>
      <c r="AR184" s="197" t="s">
        <v>139</v>
      </c>
      <c r="AT184" s="197" t="s">
        <v>134</v>
      </c>
      <c r="AU184" s="197" t="s">
        <v>89</v>
      </c>
      <c r="AY184" s="17" t="s">
        <v>132</v>
      </c>
      <c r="BE184" s="198">
        <f>IF(N184="základní",J184,0)</f>
        <v>0</v>
      </c>
      <c r="BF184" s="198">
        <f>IF(N184="snížená",J184,0)</f>
        <v>0</v>
      </c>
      <c r="BG184" s="198">
        <f>IF(N184="zákl. přenesená",J184,0)</f>
        <v>0</v>
      </c>
      <c r="BH184" s="198">
        <f>IF(N184="sníž. přenesená",J184,0)</f>
        <v>0</v>
      </c>
      <c r="BI184" s="198">
        <f>IF(N184="nulová",J184,0)</f>
        <v>0</v>
      </c>
      <c r="BJ184" s="17" t="s">
        <v>85</v>
      </c>
      <c r="BK184" s="198">
        <f>ROUND(I184*H184,2)</f>
        <v>0</v>
      </c>
      <c r="BL184" s="17" t="s">
        <v>139</v>
      </c>
      <c r="BM184" s="197" t="s">
        <v>765</v>
      </c>
    </row>
    <row r="185" spans="1:65" s="2" customFormat="1" x14ac:dyDescent="0.2">
      <c r="A185" s="34"/>
      <c r="B185" s="35"/>
      <c r="C185" s="36"/>
      <c r="D185" s="199" t="s">
        <v>141</v>
      </c>
      <c r="E185" s="36"/>
      <c r="F185" s="200" t="s">
        <v>766</v>
      </c>
      <c r="G185" s="36"/>
      <c r="H185" s="36"/>
      <c r="I185" s="201"/>
      <c r="J185" s="36"/>
      <c r="K185" s="36"/>
      <c r="L185" s="39"/>
      <c r="M185" s="202"/>
      <c r="N185" s="203"/>
      <c r="O185" s="71"/>
      <c r="P185" s="71"/>
      <c r="Q185" s="71"/>
      <c r="R185" s="71"/>
      <c r="S185" s="71"/>
      <c r="T185" s="72"/>
      <c r="U185" s="34"/>
      <c r="V185" s="34"/>
      <c r="W185" s="34"/>
      <c r="X185" s="34"/>
      <c r="Y185" s="34"/>
      <c r="Z185" s="34"/>
      <c r="AA185" s="34"/>
      <c r="AB185" s="34"/>
      <c r="AC185" s="34"/>
      <c r="AD185" s="34"/>
      <c r="AE185" s="34"/>
      <c r="AT185" s="17" t="s">
        <v>141</v>
      </c>
      <c r="AU185" s="17" t="s">
        <v>89</v>
      </c>
    </row>
    <row r="186" spans="1:65" s="13" customFormat="1" x14ac:dyDescent="0.2">
      <c r="B186" s="206"/>
      <c r="C186" s="207"/>
      <c r="D186" s="204" t="s">
        <v>145</v>
      </c>
      <c r="E186" s="208" t="s">
        <v>1</v>
      </c>
      <c r="F186" s="209" t="s">
        <v>767</v>
      </c>
      <c r="G186" s="207"/>
      <c r="H186" s="210">
        <v>27</v>
      </c>
      <c r="I186" s="211"/>
      <c r="J186" s="207"/>
      <c r="K186" s="207"/>
      <c r="L186" s="212"/>
      <c r="M186" s="213"/>
      <c r="N186" s="214"/>
      <c r="O186" s="214"/>
      <c r="P186" s="214"/>
      <c r="Q186" s="214"/>
      <c r="R186" s="214"/>
      <c r="S186" s="214"/>
      <c r="T186" s="215"/>
      <c r="AT186" s="216" t="s">
        <v>145</v>
      </c>
      <c r="AU186" s="216" t="s">
        <v>89</v>
      </c>
      <c r="AV186" s="13" t="s">
        <v>89</v>
      </c>
      <c r="AW186" s="13" t="s">
        <v>34</v>
      </c>
      <c r="AX186" s="13" t="s">
        <v>80</v>
      </c>
      <c r="AY186" s="216" t="s">
        <v>132</v>
      </c>
    </row>
    <row r="187" spans="1:65" s="14" customFormat="1" x14ac:dyDescent="0.2">
      <c r="B187" s="217"/>
      <c r="C187" s="218"/>
      <c r="D187" s="204" t="s">
        <v>145</v>
      </c>
      <c r="E187" s="219" t="s">
        <v>1</v>
      </c>
      <c r="F187" s="220" t="s">
        <v>147</v>
      </c>
      <c r="G187" s="218"/>
      <c r="H187" s="221">
        <v>27</v>
      </c>
      <c r="I187" s="222"/>
      <c r="J187" s="218"/>
      <c r="K187" s="218"/>
      <c r="L187" s="223"/>
      <c r="M187" s="224"/>
      <c r="N187" s="225"/>
      <c r="O187" s="225"/>
      <c r="P187" s="225"/>
      <c r="Q187" s="225"/>
      <c r="R187" s="225"/>
      <c r="S187" s="225"/>
      <c r="T187" s="226"/>
      <c r="AT187" s="227" t="s">
        <v>145</v>
      </c>
      <c r="AU187" s="227" t="s">
        <v>89</v>
      </c>
      <c r="AV187" s="14" t="s">
        <v>139</v>
      </c>
      <c r="AW187" s="14" t="s">
        <v>34</v>
      </c>
      <c r="AX187" s="14" t="s">
        <v>85</v>
      </c>
      <c r="AY187" s="227" t="s">
        <v>132</v>
      </c>
    </row>
    <row r="188" spans="1:65" s="2" customFormat="1" ht="21.75" customHeight="1" x14ac:dyDescent="0.2">
      <c r="A188" s="34"/>
      <c r="B188" s="35"/>
      <c r="C188" s="186" t="s">
        <v>241</v>
      </c>
      <c r="D188" s="186" t="s">
        <v>134</v>
      </c>
      <c r="E188" s="187" t="s">
        <v>768</v>
      </c>
      <c r="F188" s="188" t="s">
        <v>769</v>
      </c>
      <c r="G188" s="189" t="s">
        <v>137</v>
      </c>
      <c r="H188" s="190">
        <v>54</v>
      </c>
      <c r="I188" s="191"/>
      <c r="J188" s="192">
        <f>ROUND(I188*H188,2)</f>
        <v>0</v>
      </c>
      <c r="K188" s="188" t="s">
        <v>138</v>
      </c>
      <c r="L188" s="39"/>
      <c r="M188" s="193" t="s">
        <v>1</v>
      </c>
      <c r="N188" s="194" t="s">
        <v>45</v>
      </c>
      <c r="O188" s="71"/>
      <c r="P188" s="195">
        <f>O188*H188</f>
        <v>0</v>
      </c>
      <c r="Q188" s="195">
        <v>0</v>
      </c>
      <c r="R188" s="195">
        <f>Q188*H188</f>
        <v>0</v>
      </c>
      <c r="S188" s="195">
        <v>0</v>
      </c>
      <c r="T188" s="196">
        <f>S188*H188</f>
        <v>0</v>
      </c>
      <c r="U188" s="34"/>
      <c r="V188" s="34"/>
      <c r="W188" s="34"/>
      <c r="X188" s="34"/>
      <c r="Y188" s="34"/>
      <c r="Z188" s="34"/>
      <c r="AA188" s="34"/>
      <c r="AB188" s="34"/>
      <c r="AC188" s="34"/>
      <c r="AD188" s="34"/>
      <c r="AE188" s="34"/>
      <c r="AR188" s="197" t="s">
        <v>139</v>
      </c>
      <c r="AT188" s="197" t="s">
        <v>134</v>
      </c>
      <c r="AU188" s="197" t="s">
        <v>89</v>
      </c>
      <c r="AY188" s="17" t="s">
        <v>132</v>
      </c>
      <c r="BE188" s="198">
        <f>IF(N188="základní",J188,0)</f>
        <v>0</v>
      </c>
      <c r="BF188" s="198">
        <f>IF(N188="snížená",J188,0)</f>
        <v>0</v>
      </c>
      <c r="BG188" s="198">
        <f>IF(N188="zákl. přenesená",J188,0)</f>
        <v>0</v>
      </c>
      <c r="BH188" s="198">
        <f>IF(N188="sníž. přenesená",J188,0)</f>
        <v>0</v>
      </c>
      <c r="BI188" s="198">
        <f>IF(N188="nulová",J188,0)</f>
        <v>0</v>
      </c>
      <c r="BJ188" s="17" t="s">
        <v>85</v>
      </c>
      <c r="BK188" s="198">
        <f>ROUND(I188*H188,2)</f>
        <v>0</v>
      </c>
      <c r="BL188" s="17" t="s">
        <v>139</v>
      </c>
      <c r="BM188" s="197" t="s">
        <v>770</v>
      </c>
    </row>
    <row r="189" spans="1:65" s="2" customFormat="1" x14ac:dyDescent="0.2">
      <c r="A189" s="34"/>
      <c r="B189" s="35"/>
      <c r="C189" s="36"/>
      <c r="D189" s="199" t="s">
        <v>141</v>
      </c>
      <c r="E189" s="36"/>
      <c r="F189" s="200" t="s">
        <v>771</v>
      </c>
      <c r="G189" s="36"/>
      <c r="H189" s="36"/>
      <c r="I189" s="201"/>
      <c r="J189" s="36"/>
      <c r="K189" s="36"/>
      <c r="L189" s="39"/>
      <c r="M189" s="202"/>
      <c r="N189" s="203"/>
      <c r="O189" s="71"/>
      <c r="P189" s="71"/>
      <c r="Q189" s="71"/>
      <c r="R189" s="71"/>
      <c r="S189" s="71"/>
      <c r="T189" s="72"/>
      <c r="U189" s="34"/>
      <c r="V189" s="34"/>
      <c r="W189" s="34"/>
      <c r="X189" s="34"/>
      <c r="Y189" s="34"/>
      <c r="Z189" s="34"/>
      <c r="AA189" s="34"/>
      <c r="AB189" s="34"/>
      <c r="AC189" s="34"/>
      <c r="AD189" s="34"/>
      <c r="AE189" s="34"/>
      <c r="AT189" s="17" t="s">
        <v>141</v>
      </c>
      <c r="AU189" s="17" t="s">
        <v>89</v>
      </c>
    </row>
    <row r="190" spans="1:65" s="13" customFormat="1" x14ac:dyDescent="0.2">
      <c r="B190" s="206"/>
      <c r="C190" s="207"/>
      <c r="D190" s="204" t="s">
        <v>145</v>
      </c>
      <c r="E190" s="208" t="s">
        <v>1</v>
      </c>
      <c r="F190" s="209" t="s">
        <v>772</v>
      </c>
      <c r="G190" s="207"/>
      <c r="H190" s="210">
        <v>54</v>
      </c>
      <c r="I190" s="211"/>
      <c r="J190" s="207"/>
      <c r="K190" s="207"/>
      <c r="L190" s="212"/>
      <c r="M190" s="213"/>
      <c r="N190" s="214"/>
      <c r="O190" s="214"/>
      <c r="P190" s="214"/>
      <c r="Q190" s="214"/>
      <c r="R190" s="214"/>
      <c r="S190" s="214"/>
      <c r="T190" s="215"/>
      <c r="AT190" s="216" t="s">
        <v>145</v>
      </c>
      <c r="AU190" s="216" t="s">
        <v>89</v>
      </c>
      <c r="AV190" s="13" t="s">
        <v>89</v>
      </c>
      <c r="AW190" s="13" t="s">
        <v>34</v>
      </c>
      <c r="AX190" s="13" t="s">
        <v>80</v>
      </c>
      <c r="AY190" s="216" t="s">
        <v>132</v>
      </c>
    </row>
    <row r="191" spans="1:65" s="14" customFormat="1" x14ac:dyDescent="0.2">
      <c r="B191" s="217"/>
      <c r="C191" s="218"/>
      <c r="D191" s="204" t="s">
        <v>145</v>
      </c>
      <c r="E191" s="219" t="s">
        <v>1</v>
      </c>
      <c r="F191" s="220" t="s">
        <v>147</v>
      </c>
      <c r="G191" s="218"/>
      <c r="H191" s="221">
        <v>54</v>
      </c>
      <c r="I191" s="222"/>
      <c r="J191" s="218"/>
      <c r="K191" s="218"/>
      <c r="L191" s="223"/>
      <c r="M191" s="224"/>
      <c r="N191" s="225"/>
      <c r="O191" s="225"/>
      <c r="P191" s="225"/>
      <c r="Q191" s="225"/>
      <c r="R191" s="225"/>
      <c r="S191" s="225"/>
      <c r="T191" s="226"/>
      <c r="AT191" s="227" t="s">
        <v>145</v>
      </c>
      <c r="AU191" s="227" t="s">
        <v>89</v>
      </c>
      <c r="AV191" s="14" t="s">
        <v>139</v>
      </c>
      <c r="AW191" s="14" t="s">
        <v>34</v>
      </c>
      <c r="AX191" s="14" t="s">
        <v>85</v>
      </c>
      <c r="AY191" s="227" t="s">
        <v>132</v>
      </c>
    </row>
    <row r="192" spans="1:65" s="2" customFormat="1" ht="24.15" customHeight="1" x14ac:dyDescent="0.2">
      <c r="A192" s="34"/>
      <c r="B192" s="35"/>
      <c r="C192" s="186" t="s">
        <v>252</v>
      </c>
      <c r="D192" s="186" t="s">
        <v>134</v>
      </c>
      <c r="E192" s="187" t="s">
        <v>773</v>
      </c>
      <c r="F192" s="188" t="s">
        <v>774</v>
      </c>
      <c r="G192" s="189" t="s">
        <v>137</v>
      </c>
      <c r="H192" s="190">
        <v>27</v>
      </c>
      <c r="I192" s="191"/>
      <c r="J192" s="192">
        <f>ROUND(I192*H192,2)</f>
        <v>0</v>
      </c>
      <c r="K192" s="188" t="s">
        <v>138</v>
      </c>
      <c r="L192" s="39"/>
      <c r="M192" s="193" t="s">
        <v>1</v>
      </c>
      <c r="N192" s="194" t="s">
        <v>45</v>
      </c>
      <c r="O192" s="71"/>
      <c r="P192" s="195">
        <f>O192*H192</f>
        <v>0</v>
      </c>
      <c r="Q192" s="195">
        <v>0</v>
      </c>
      <c r="R192" s="195">
        <f>Q192*H192</f>
        <v>0</v>
      </c>
      <c r="S192" s="195">
        <v>0</v>
      </c>
      <c r="T192" s="196">
        <f>S192*H192</f>
        <v>0</v>
      </c>
      <c r="U192" s="34"/>
      <c r="V192" s="34"/>
      <c r="W192" s="34"/>
      <c r="X192" s="34"/>
      <c r="Y192" s="34"/>
      <c r="Z192" s="34"/>
      <c r="AA192" s="34"/>
      <c r="AB192" s="34"/>
      <c r="AC192" s="34"/>
      <c r="AD192" s="34"/>
      <c r="AE192" s="34"/>
      <c r="AR192" s="197" t="s">
        <v>139</v>
      </c>
      <c r="AT192" s="197" t="s">
        <v>134</v>
      </c>
      <c r="AU192" s="197" t="s">
        <v>89</v>
      </c>
      <c r="AY192" s="17" t="s">
        <v>132</v>
      </c>
      <c r="BE192" s="198">
        <f>IF(N192="základní",J192,0)</f>
        <v>0</v>
      </c>
      <c r="BF192" s="198">
        <f>IF(N192="snížená",J192,0)</f>
        <v>0</v>
      </c>
      <c r="BG192" s="198">
        <f>IF(N192="zákl. přenesená",J192,0)</f>
        <v>0</v>
      </c>
      <c r="BH192" s="198">
        <f>IF(N192="sníž. přenesená",J192,0)</f>
        <v>0</v>
      </c>
      <c r="BI192" s="198">
        <f>IF(N192="nulová",J192,0)</f>
        <v>0</v>
      </c>
      <c r="BJ192" s="17" t="s">
        <v>85</v>
      </c>
      <c r="BK192" s="198">
        <f>ROUND(I192*H192,2)</f>
        <v>0</v>
      </c>
      <c r="BL192" s="17" t="s">
        <v>139</v>
      </c>
      <c r="BM192" s="197" t="s">
        <v>775</v>
      </c>
    </row>
    <row r="193" spans="1:65" s="2" customFormat="1" x14ac:dyDescent="0.2">
      <c r="A193" s="34"/>
      <c r="B193" s="35"/>
      <c r="C193" s="36"/>
      <c r="D193" s="199" t="s">
        <v>141</v>
      </c>
      <c r="E193" s="36"/>
      <c r="F193" s="200" t="s">
        <v>776</v>
      </c>
      <c r="G193" s="36"/>
      <c r="H193" s="36"/>
      <c r="I193" s="201"/>
      <c r="J193" s="36"/>
      <c r="K193" s="36"/>
      <c r="L193" s="39"/>
      <c r="M193" s="202"/>
      <c r="N193" s="203"/>
      <c r="O193" s="71"/>
      <c r="P193" s="71"/>
      <c r="Q193" s="71"/>
      <c r="R193" s="71"/>
      <c r="S193" s="71"/>
      <c r="T193" s="72"/>
      <c r="U193" s="34"/>
      <c r="V193" s="34"/>
      <c r="W193" s="34"/>
      <c r="X193" s="34"/>
      <c r="Y193" s="34"/>
      <c r="Z193" s="34"/>
      <c r="AA193" s="34"/>
      <c r="AB193" s="34"/>
      <c r="AC193" s="34"/>
      <c r="AD193" s="34"/>
      <c r="AE193" s="34"/>
      <c r="AT193" s="17" t="s">
        <v>141</v>
      </c>
      <c r="AU193" s="17" t="s">
        <v>89</v>
      </c>
    </row>
    <row r="194" spans="1:65" s="2" customFormat="1" ht="48" x14ac:dyDescent="0.2">
      <c r="A194" s="34"/>
      <c r="B194" s="35"/>
      <c r="C194" s="36"/>
      <c r="D194" s="204" t="s">
        <v>143</v>
      </c>
      <c r="E194" s="36"/>
      <c r="F194" s="205" t="s">
        <v>777</v>
      </c>
      <c r="G194" s="36"/>
      <c r="H194" s="36"/>
      <c r="I194" s="201"/>
      <c r="J194" s="36"/>
      <c r="K194" s="36"/>
      <c r="L194" s="39"/>
      <c r="M194" s="202"/>
      <c r="N194" s="203"/>
      <c r="O194" s="71"/>
      <c r="P194" s="71"/>
      <c r="Q194" s="71"/>
      <c r="R194" s="71"/>
      <c r="S194" s="71"/>
      <c r="T194" s="72"/>
      <c r="U194" s="34"/>
      <c r="V194" s="34"/>
      <c r="W194" s="34"/>
      <c r="X194" s="34"/>
      <c r="Y194" s="34"/>
      <c r="Z194" s="34"/>
      <c r="AA194" s="34"/>
      <c r="AB194" s="34"/>
      <c r="AC194" s="34"/>
      <c r="AD194" s="34"/>
      <c r="AE194" s="34"/>
      <c r="AT194" s="17" t="s">
        <v>143</v>
      </c>
      <c r="AU194" s="17" t="s">
        <v>89</v>
      </c>
    </row>
    <row r="195" spans="1:65" s="13" customFormat="1" x14ac:dyDescent="0.2">
      <c r="B195" s="206"/>
      <c r="C195" s="207"/>
      <c r="D195" s="204" t="s">
        <v>145</v>
      </c>
      <c r="E195" s="208" t="s">
        <v>1</v>
      </c>
      <c r="F195" s="209" t="s">
        <v>767</v>
      </c>
      <c r="G195" s="207"/>
      <c r="H195" s="210">
        <v>27</v>
      </c>
      <c r="I195" s="211"/>
      <c r="J195" s="207"/>
      <c r="K195" s="207"/>
      <c r="L195" s="212"/>
      <c r="M195" s="213"/>
      <c r="N195" s="214"/>
      <c r="O195" s="214"/>
      <c r="P195" s="214"/>
      <c r="Q195" s="214"/>
      <c r="R195" s="214"/>
      <c r="S195" s="214"/>
      <c r="T195" s="215"/>
      <c r="AT195" s="216" t="s">
        <v>145</v>
      </c>
      <c r="AU195" s="216" t="s">
        <v>89</v>
      </c>
      <c r="AV195" s="13" t="s">
        <v>89</v>
      </c>
      <c r="AW195" s="13" t="s">
        <v>34</v>
      </c>
      <c r="AX195" s="13" t="s">
        <v>80</v>
      </c>
      <c r="AY195" s="216" t="s">
        <v>132</v>
      </c>
    </row>
    <row r="196" spans="1:65" s="14" customFormat="1" x14ac:dyDescent="0.2">
      <c r="B196" s="217"/>
      <c r="C196" s="218"/>
      <c r="D196" s="204" t="s">
        <v>145</v>
      </c>
      <c r="E196" s="219" t="s">
        <v>1</v>
      </c>
      <c r="F196" s="220" t="s">
        <v>147</v>
      </c>
      <c r="G196" s="218"/>
      <c r="H196" s="221">
        <v>27</v>
      </c>
      <c r="I196" s="222"/>
      <c r="J196" s="218"/>
      <c r="K196" s="218"/>
      <c r="L196" s="223"/>
      <c r="M196" s="224"/>
      <c r="N196" s="225"/>
      <c r="O196" s="225"/>
      <c r="P196" s="225"/>
      <c r="Q196" s="225"/>
      <c r="R196" s="225"/>
      <c r="S196" s="225"/>
      <c r="T196" s="226"/>
      <c r="AT196" s="227" t="s">
        <v>145</v>
      </c>
      <c r="AU196" s="227" t="s">
        <v>89</v>
      </c>
      <c r="AV196" s="14" t="s">
        <v>139</v>
      </c>
      <c r="AW196" s="14" t="s">
        <v>34</v>
      </c>
      <c r="AX196" s="14" t="s">
        <v>85</v>
      </c>
      <c r="AY196" s="227" t="s">
        <v>132</v>
      </c>
    </row>
    <row r="197" spans="1:65" s="2" customFormat="1" ht="24.15" customHeight="1" x14ac:dyDescent="0.2">
      <c r="A197" s="34"/>
      <c r="B197" s="35"/>
      <c r="C197" s="186" t="s">
        <v>258</v>
      </c>
      <c r="D197" s="186" t="s">
        <v>134</v>
      </c>
      <c r="E197" s="187" t="s">
        <v>778</v>
      </c>
      <c r="F197" s="188" t="s">
        <v>779</v>
      </c>
      <c r="G197" s="189" t="s">
        <v>137</v>
      </c>
      <c r="H197" s="190">
        <v>27</v>
      </c>
      <c r="I197" s="191"/>
      <c r="J197" s="192">
        <f>ROUND(I197*H197,2)</f>
        <v>0</v>
      </c>
      <c r="K197" s="188" t="s">
        <v>138</v>
      </c>
      <c r="L197" s="39"/>
      <c r="M197" s="193" t="s">
        <v>1</v>
      </c>
      <c r="N197" s="194" t="s">
        <v>45</v>
      </c>
      <c r="O197" s="71"/>
      <c r="P197" s="195">
        <f>O197*H197</f>
        <v>0</v>
      </c>
      <c r="Q197" s="195">
        <v>0</v>
      </c>
      <c r="R197" s="195">
        <f>Q197*H197</f>
        <v>0</v>
      </c>
      <c r="S197" s="195">
        <v>0</v>
      </c>
      <c r="T197" s="196">
        <f>S197*H197</f>
        <v>0</v>
      </c>
      <c r="U197" s="34"/>
      <c r="V197" s="34"/>
      <c r="W197" s="34"/>
      <c r="X197" s="34"/>
      <c r="Y197" s="34"/>
      <c r="Z197" s="34"/>
      <c r="AA197" s="34"/>
      <c r="AB197" s="34"/>
      <c r="AC197" s="34"/>
      <c r="AD197" s="34"/>
      <c r="AE197" s="34"/>
      <c r="AR197" s="197" t="s">
        <v>139</v>
      </c>
      <c r="AT197" s="197" t="s">
        <v>134</v>
      </c>
      <c r="AU197" s="197" t="s">
        <v>89</v>
      </c>
      <c r="AY197" s="17" t="s">
        <v>132</v>
      </c>
      <c r="BE197" s="198">
        <f>IF(N197="základní",J197,0)</f>
        <v>0</v>
      </c>
      <c r="BF197" s="198">
        <f>IF(N197="snížená",J197,0)</f>
        <v>0</v>
      </c>
      <c r="BG197" s="198">
        <f>IF(N197="zákl. přenesená",J197,0)</f>
        <v>0</v>
      </c>
      <c r="BH197" s="198">
        <f>IF(N197="sníž. přenesená",J197,0)</f>
        <v>0</v>
      </c>
      <c r="BI197" s="198">
        <f>IF(N197="nulová",J197,0)</f>
        <v>0</v>
      </c>
      <c r="BJ197" s="17" t="s">
        <v>85</v>
      </c>
      <c r="BK197" s="198">
        <f>ROUND(I197*H197,2)</f>
        <v>0</v>
      </c>
      <c r="BL197" s="17" t="s">
        <v>139</v>
      </c>
      <c r="BM197" s="197" t="s">
        <v>780</v>
      </c>
    </row>
    <row r="198" spans="1:65" s="2" customFormat="1" x14ac:dyDescent="0.2">
      <c r="A198" s="34"/>
      <c r="B198" s="35"/>
      <c r="C198" s="36"/>
      <c r="D198" s="199" t="s">
        <v>141</v>
      </c>
      <c r="E198" s="36"/>
      <c r="F198" s="200" t="s">
        <v>781</v>
      </c>
      <c r="G198" s="36"/>
      <c r="H198" s="36"/>
      <c r="I198" s="201"/>
      <c r="J198" s="36"/>
      <c r="K198" s="36"/>
      <c r="L198" s="39"/>
      <c r="M198" s="202"/>
      <c r="N198" s="203"/>
      <c r="O198" s="71"/>
      <c r="P198" s="71"/>
      <c r="Q198" s="71"/>
      <c r="R198" s="71"/>
      <c r="S198" s="71"/>
      <c r="T198" s="72"/>
      <c r="U198" s="34"/>
      <c r="V198" s="34"/>
      <c r="W198" s="34"/>
      <c r="X198" s="34"/>
      <c r="Y198" s="34"/>
      <c r="Z198" s="34"/>
      <c r="AA198" s="34"/>
      <c r="AB198" s="34"/>
      <c r="AC198" s="34"/>
      <c r="AD198" s="34"/>
      <c r="AE198" s="34"/>
      <c r="AT198" s="17" t="s">
        <v>141</v>
      </c>
      <c r="AU198" s="17" t="s">
        <v>89</v>
      </c>
    </row>
    <row r="199" spans="1:65" s="2" customFormat="1" ht="48" x14ac:dyDescent="0.2">
      <c r="A199" s="34"/>
      <c r="B199" s="35"/>
      <c r="C199" s="36"/>
      <c r="D199" s="204" t="s">
        <v>143</v>
      </c>
      <c r="E199" s="36"/>
      <c r="F199" s="205" t="s">
        <v>782</v>
      </c>
      <c r="G199" s="36"/>
      <c r="H199" s="36"/>
      <c r="I199" s="201"/>
      <c r="J199" s="36"/>
      <c r="K199" s="36"/>
      <c r="L199" s="39"/>
      <c r="M199" s="202"/>
      <c r="N199" s="203"/>
      <c r="O199" s="71"/>
      <c r="P199" s="71"/>
      <c r="Q199" s="71"/>
      <c r="R199" s="71"/>
      <c r="S199" s="71"/>
      <c r="T199" s="72"/>
      <c r="U199" s="34"/>
      <c r="V199" s="34"/>
      <c r="W199" s="34"/>
      <c r="X199" s="34"/>
      <c r="Y199" s="34"/>
      <c r="Z199" s="34"/>
      <c r="AA199" s="34"/>
      <c r="AB199" s="34"/>
      <c r="AC199" s="34"/>
      <c r="AD199" s="34"/>
      <c r="AE199" s="34"/>
      <c r="AT199" s="17" t="s">
        <v>143</v>
      </c>
      <c r="AU199" s="17" t="s">
        <v>89</v>
      </c>
    </row>
    <row r="200" spans="1:65" s="12" customFormat="1" ht="22.95" customHeight="1" x14ac:dyDescent="0.25">
      <c r="B200" s="170"/>
      <c r="C200" s="171"/>
      <c r="D200" s="172" t="s">
        <v>79</v>
      </c>
      <c r="E200" s="184" t="s">
        <v>201</v>
      </c>
      <c r="F200" s="184" t="s">
        <v>783</v>
      </c>
      <c r="G200" s="171"/>
      <c r="H200" s="171"/>
      <c r="I200" s="174"/>
      <c r="J200" s="185">
        <f>BK200</f>
        <v>0</v>
      </c>
      <c r="K200" s="171"/>
      <c r="L200" s="176"/>
      <c r="M200" s="177"/>
      <c r="N200" s="178"/>
      <c r="O200" s="178"/>
      <c r="P200" s="179">
        <f>SUM(P201:P212)</f>
        <v>0</v>
      </c>
      <c r="Q200" s="178"/>
      <c r="R200" s="179">
        <f>SUM(R201:R212)</f>
        <v>0.45710315000000007</v>
      </c>
      <c r="S200" s="178"/>
      <c r="T200" s="180">
        <f>SUM(T201:T212)</f>
        <v>0</v>
      </c>
      <c r="AR200" s="181" t="s">
        <v>85</v>
      </c>
      <c r="AT200" s="182" t="s">
        <v>79</v>
      </c>
      <c r="AU200" s="182" t="s">
        <v>85</v>
      </c>
      <c r="AY200" s="181" t="s">
        <v>132</v>
      </c>
      <c r="BK200" s="183">
        <f>SUM(BK201:BK212)</f>
        <v>0</v>
      </c>
    </row>
    <row r="201" spans="1:65" s="2" customFormat="1" ht="24.15" customHeight="1" x14ac:dyDescent="0.2">
      <c r="A201" s="34"/>
      <c r="B201" s="35"/>
      <c r="C201" s="186" t="s">
        <v>8</v>
      </c>
      <c r="D201" s="186" t="s">
        <v>134</v>
      </c>
      <c r="E201" s="187" t="s">
        <v>784</v>
      </c>
      <c r="F201" s="188" t="s">
        <v>785</v>
      </c>
      <c r="G201" s="189" t="s">
        <v>520</v>
      </c>
      <c r="H201" s="190">
        <v>39</v>
      </c>
      <c r="I201" s="191"/>
      <c r="J201" s="192">
        <f>ROUND(I201*H201,2)</f>
        <v>0</v>
      </c>
      <c r="K201" s="188" t="s">
        <v>138</v>
      </c>
      <c r="L201" s="39"/>
      <c r="M201" s="193" t="s">
        <v>1</v>
      </c>
      <c r="N201" s="194" t="s">
        <v>45</v>
      </c>
      <c r="O201" s="71"/>
      <c r="P201" s="195">
        <f>O201*H201</f>
        <v>0</v>
      </c>
      <c r="Q201" s="195">
        <v>2.0000000000000002E-5</v>
      </c>
      <c r="R201" s="195">
        <f>Q201*H201</f>
        <v>7.8000000000000009E-4</v>
      </c>
      <c r="S201" s="195">
        <v>0</v>
      </c>
      <c r="T201" s="196">
        <f>S201*H201</f>
        <v>0</v>
      </c>
      <c r="U201" s="34"/>
      <c r="V201" s="34"/>
      <c r="W201" s="34"/>
      <c r="X201" s="34"/>
      <c r="Y201" s="34"/>
      <c r="Z201" s="34"/>
      <c r="AA201" s="34"/>
      <c r="AB201" s="34"/>
      <c r="AC201" s="34"/>
      <c r="AD201" s="34"/>
      <c r="AE201" s="34"/>
      <c r="AR201" s="197" t="s">
        <v>139</v>
      </c>
      <c r="AT201" s="197" t="s">
        <v>134</v>
      </c>
      <c r="AU201" s="197" t="s">
        <v>89</v>
      </c>
      <c r="AY201" s="17" t="s">
        <v>132</v>
      </c>
      <c r="BE201" s="198">
        <f>IF(N201="základní",J201,0)</f>
        <v>0</v>
      </c>
      <c r="BF201" s="198">
        <f>IF(N201="snížená",J201,0)</f>
        <v>0</v>
      </c>
      <c r="BG201" s="198">
        <f>IF(N201="zákl. přenesená",J201,0)</f>
        <v>0</v>
      </c>
      <c r="BH201" s="198">
        <f>IF(N201="sníž. přenesená",J201,0)</f>
        <v>0</v>
      </c>
      <c r="BI201" s="198">
        <f>IF(N201="nulová",J201,0)</f>
        <v>0</v>
      </c>
      <c r="BJ201" s="17" t="s">
        <v>85</v>
      </c>
      <c r="BK201" s="198">
        <f>ROUND(I201*H201,2)</f>
        <v>0</v>
      </c>
      <c r="BL201" s="17" t="s">
        <v>139</v>
      </c>
      <c r="BM201" s="197" t="s">
        <v>786</v>
      </c>
    </row>
    <row r="202" spans="1:65" s="2" customFormat="1" x14ac:dyDescent="0.2">
      <c r="A202" s="34"/>
      <c r="B202" s="35"/>
      <c r="C202" s="36"/>
      <c r="D202" s="199" t="s">
        <v>141</v>
      </c>
      <c r="E202" s="36"/>
      <c r="F202" s="200" t="s">
        <v>787</v>
      </c>
      <c r="G202" s="36"/>
      <c r="H202" s="36"/>
      <c r="I202" s="201"/>
      <c r="J202" s="36"/>
      <c r="K202" s="36"/>
      <c r="L202" s="39"/>
      <c r="M202" s="202"/>
      <c r="N202" s="203"/>
      <c r="O202" s="71"/>
      <c r="P202" s="71"/>
      <c r="Q202" s="71"/>
      <c r="R202" s="71"/>
      <c r="S202" s="71"/>
      <c r="T202" s="72"/>
      <c r="U202" s="34"/>
      <c r="V202" s="34"/>
      <c r="W202" s="34"/>
      <c r="X202" s="34"/>
      <c r="Y202" s="34"/>
      <c r="Z202" s="34"/>
      <c r="AA202" s="34"/>
      <c r="AB202" s="34"/>
      <c r="AC202" s="34"/>
      <c r="AD202" s="34"/>
      <c r="AE202" s="34"/>
      <c r="AT202" s="17" t="s">
        <v>141</v>
      </c>
      <c r="AU202" s="17" t="s">
        <v>89</v>
      </c>
    </row>
    <row r="203" spans="1:65" s="2" customFormat="1" ht="96" x14ac:dyDescent="0.2">
      <c r="A203" s="34"/>
      <c r="B203" s="35"/>
      <c r="C203" s="36"/>
      <c r="D203" s="204" t="s">
        <v>143</v>
      </c>
      <c r="E203" s="36"/>
      <c r="F203" s="205" t="s">
        <v>788</v>
      </c>
      <c r="G203" s="36"/>
      <c r="H203" s="36"/>
      <c r="I203" s="201"/>
      <c r="J203" s="36"/>
      <c r="K203" s="36"/>
      <c r="L203" s="39"/>
      <c r="M203" s="202"/>
      <c r="N203" s="203"/>
      <c r="O203" s="71"/>
      <c r="P203" s="71"/>
      <c r="Q203" s="71"/>
      <c r="R203" s="71"/>
      <c r="S203" s="71"/>
      <c r="T203" s="72"/>
      <c r="U203" s="34"/>
      <c r="V203" s="34"/>
      <c r="W203" s="34"/>
      <c r="X203" s="34"/>
      <c r="Y203" s="34"/>
      <c r="Z203" s="34"/>
      <c r="AA203" s="34"/>
      <c r="AB203" s="34"/>
      <c r="AC203" s="34"/>
      <c r="AD203" s="34"/>
      <c r="AE203" s="34"/>
      <c r="AT203" s="17" t="s">
        <v>143</v>
      </c>
      <c r="AU203" s="17" t="s">
        <v>89</v>
      </c>
    </row>
    <row r="204" spans="1:65" s="2" customFormat="1" ht="24.15" customHeight="1" x14ac:dyDescent="0.2">
      <c r="A204" s="34"/>
      <c r="B204" s="35"/>
      <c r="C204" s="238" t="s">
        <v>267</v>
      </c>
      <c r="D204" s="238" t="s">
        <v>286</v>
      </c>
      <c r="E204" s="239" t="s">
        <v>789</v>
      </c>
      <c r="F204" s="240" t="s">
        <v>790</v>
      </c>
      <c r="G204" s="241" t="s">
        <v>520</v>
      </c>
      <c r="H204" s="242">
        <v>39.585000000000001</v>
      </c>
      <c r="I204" s="243"/>
      <c r="J204" s="244">
        <f>ROUND(I204*H204,2)</f>
        <v>0</v>
      </c>
      <c r="K204" s="240" t="s">
        <v>138</v>
      </c>
      <c r="L204" s="245"/>
      <c r="M204" s="246" t="s">
        <v>1</v>
      </c>
      <c r="N204" s="247" t="s">
        <v>45</v>
      </c>
      <c r="O204" s="71"/>
      <c r="P204" s="195">
        <f>O204*H204</f>
        <v>0</v>
      </c>
      <c r="Q204" s="195">
        <v>1.1390000000000001E-2</v>
      </c>
      <c r="R204" s="195">
        <f>Q204*H204</f>
        <v>0.45087315000000006</v>
      </c>
      <c r="S204" s="195">
        <v>0</v>
      </c>
      <c r="T204" s="196">
        <f>S204*H204</f>
        <v>0</v>
      </c>
      <c r="U204" s="34"/>
      <c r="V204" s="34"/>
      <c r="W204" s="34"/>
      <c r="X204" s="34"/>
      <c r="Y204" s="34"/>
      <c r="Z204" s="34"/>
      <c r="AA204" s="34"/>
      <c r="AB204" s="34"/>
      <c r="AC204" s="34"/>
      <c r="AD204" s="34"/>
      <c r="AE204" s="34"/>
      <c r="AR204" s="197" t="s">
        <v>201</v>
      </c>
      <c r="AT204" s="197" t="s">
        <v>286</v>
      </c>
      <c r="AU204" s="197" t="s">
        <v>89</v>
      </c>
      <c r="AY204" s="17" t="s">
        <v>132</v>
      </c>
      <c r="BE204" s="198">
        <f>IF(N204="základní",J204,0)</f>
        <v>0</v>
      </c>
      <c r="BF204" s="198">
        <f>IF(N204="snížená",J204,0)</f>
        <v>0</v>
      </c>
      <c r="BG204" s="198">
        <f>IF(N204="zákl. přenesená",J204,0)</f>
        <v>0</v>
      </c>
      <c r="BH204" s="198">
        <f>IF(N204="sníž. přenesená",J204,0)</f>
        <v>0</v>
      </c>
      <c r="BI204" s="198">
        <f>IF(N204="nulová",J204,0)</f>
        <v>0</v>
      </c>
      <c r="BJ204" s="17" t="s">
        <v>85</v>
      </c>
      <c r="BK204" s="198">
        <f>ROUND(I204*H204,2)</f>
        <v>0</v>
      </c>
      <c r="BL204" s="17" t="s">
        <v>139</v>
      </c>
      <c r="BM204" s="197" t="s">
        <v>791</v>
      </c>
    </row>
    <row r="205" spans="1:65" s="13" customFormat="1" x14ac:dyDescent="0.2">
      <c r="B205" s="206"/>
      <c r="C205" s="207"/>
      <c r="D205" s="204" t="s">
        <v>145</v>
      </c>
      <c r="E205" s="207"/>
      <c r="F205" s="209" t="s">
        <v>792</v>
      </c>
      <c r="G205" s="207"/>
      <c r="H205" s="210">
        <v>39.585000000000001</v>
      </c>
      <c r="I205" s="211"/>
      <c r="J205" s="207"/>
      <c r="K205" s="207"/>
      <c r="L205" s="212"/>
      <c r="M205" s="213"/>
      <c r="N205" s="214"/>
      <c r="O205" s="214"/>
      <c r="P205" s="214"/>
      <c r="Q205" s="214"/>
      <c r="R205" s="214"/>
      <c r="S205" s="214"/>
      <c r="T205" s="215"/>
      <c r="AT205" s="216" t="s">
        <v>145</v>
      </c>
      <c r="AU205" s="216" t="s">
        <v>89</v>
      </c>
      <c r="AV205" s="13" t="s">
        <v>89</v>
      </c>
      <c r="AW205" s="13" t="s">
        <v>4</v>
      </c>
      <c r="AX205" s="13" t="s">
        <v>85</v>
      </c>
      <c r="AY205" s="216" t="s">
        <v>132</v>
      </c>
    </row>
    <row r="206" spans="1:65" s="2" customFormat="1" ht="16.5" customHeight="1" x14ac:dyDescent="0.2">
      <c r="A206" s="34"/>
      <c r="B206" s="35"/>
      <c r="C206" s="186" t="s">
        <v>277</v>
      </c>
      <c r="D206" s="186" t="s">
        <v>134</v>
      </c>
      <c r="E206" s="187" t="s">
        <v>793</v>
      </c>
      <c r="F206" s="188" t="s">
        <v>794</v>
      </c>
      <c r="G206" s="189" t="s">
        <v>155</v>
      </c>
      <c r="H206" s="190">
        <v>1</v>
      </c>
      <c r="I206" s="191"/>
      <c r="J206" s="192">
        <f>ROUND(I206*H206,2)</f>
        <v>0</v>
      </c>
      <c r="K206" s="188" t="s">
        <v>1</v>
      </c>
      <c r="L206" s="39"/>
      <c r="M206" s="193" t="s">
        <v>1</v>
      </c>
      <c r="N206" s="194" t="s">
        <v>45</v>
      </c>
      <c r="O206" s="71"/>
      <c r="P206" s="195">
        <f>O206*H206</f>
        <v>0</v>
      </c>
      <c r="Q206" s="195">
        <v>5.45E-3</v>
      </c>
      <c r="R206" s="195">
        <f>Q206*H206</f>
        <v>5.45E-3</v>
      </c>
      <c r="S206" s="195">
        <v>0</v>
      </c>
      <c r="T206" s="196">
        <f>S206*H206</f>
        <v>0</v>
      </c>
      <c r="U206" s="34"/>
      <c r="V206" s="34"/>
      <c r="W206" s="34"/>
      <c r="X206" s="34"/>
      <c r="Y206" s="34"/>
      <c r="Z206" s="34"/>
      <c r="AA206" s="34"/>
      <c r="AB206" s="34"/>
      <c r="AC206" s="34"/>
      <c r="AD206" s="34"/>
      <c r="AE206" s="34"/>
      <c r="AR206" s="197" t="s">
        <v>139</v>
      </c>
      <c r="AT206" s="197" t="s">
        <v>134</v>
      </c>
      <c r="AU206" s="197" t="s">
        <v>89</v>
      </c>
      <c r="AY206" s="17" t="s">
        <v>132</v>
      </c>
      <c r="BE206" s="198">
        <f>IF(N206="základní",J206,0)</f>
        <v>0</v>
      </c>
      <c r="BF206" s="198">
        <f>IF(N206="snížená",J206,0)</f>
        <v>0</v>
      </c>
      <c r="BG206" s="198">
        <f>IF(N206="zákl. přenesená",J206,0)</f>
        <v>0</v>
      </c>
      <c r="BH206" s="198">
        <f>IF(N206="sníž. přenesená",J206,0)</f>
        <v>0</v>
      </c>
      <c r="BI206" s="198">
        <f>IF(N206="nulová",J206,0)</f>
        <v>0</v>
      </c>
      <c r="BJ206" s="17" t="s">
        <v>85</v>
      </c>
      <c r="BK206" s="198">
        <f>ROUND(I206*H206,2)</f>
        <v>0</v>
      </c>
      <c r="BL206" s="17" t="s">
        <v>139</v>
      </c>
      <c r="BM206" s="197" t="s">
        <v>795</v>
      </c>
    </row>
    <row r="207" spans="1:65" s="2" customFormat="1" ht="163.19999999999999" x14ac:dyDescent="0.2">
      <c r="A207" s="34"/>
      <c r="B207" s="35"/>
      <c r="C207" s="36"/>
      <c r="D207" s="204" t="s">
        <v>143</v>
      </c>
      <c r="E207" s="36"/>
      <c r="F207" s="205" t="s">
        <v>796</v>
      </c>
      <c r="G207" s="36"/>
      <c r="H207" s="36"/>
      <c r="I207" s="201"/>
      <c r="J207" s="36"/>
      <c r="K207" s="36"/>
      <c r="L207" s="39"/>
      <c r="M207" s="202"/>
      <c r="N207" s="203"/>
      <c r="O207" s="71"/>
      <c r="P207" s="71"/>
      <c r="Q207" s="71"/>
      <c r="R207" s="71"/>
      <c r="S207" s="71"/>
      <c r="T207" s="72"/>
      <c r="U207" s="34"/>
      <c r="V207" s="34"/>
      <c r="W207" s="34"/>
      <c r="X207" s="34"/>
      <c r="Y207" s="34"/>
      <c r="Z207" s="34"/>
      <c r="AA207" s="34"/>
      <c r="AB207" s="34"/>
      <c r="AC207" s="34"/>
      <c r="AD207" s="34"/>
      <c r="AE207" s="34"/>
      <c r="AT207" s="17" t="s">
        <v>143</v>
      </c>
      <c r="AU207" s="17" t="s">
        <v>89</v>
      </c>
    </row>
    <row r="208" spans="1:65" s="2" customFormat="1" ht="24.15" customHeight="1" x14ac:dyDescent="0.2">
      <c r="A208" s="34"/>
      <c r="B208" s="35"/>
      <c r="C208" s="186" t="s">
        <v>285</v>
      </c>
      <c r="D208" s="186" t="s">
        <v>134</v>
      </c>
      <c r="E208" s="187" t="s">
        <v>797</v>
      </c>
      <c r="F208" s="188" t="s">
        <v>798</v>
      </c>
      <c r="G208" s="189" t="s">
        <v>174</v>
      </c>
      <c r="H208" s="190">
        <v>0.186</v>
      </c>
      <c r="I208" s="191"/>
      <c r="J208" s="192">
        <f>ROUND(I208*H208,2)</f>
        <v>0</v>
      </c>
      <c r="K208" s="188" t="s">
        <v>138</v>
      </c>
      <c r="L208" s="39"/>
      <c r="M208" s="193" t="s">
        <v>1</v>
      </c>
      <c r="N208" s="194" t="s">
        <v>45</v>
      </c>
      <c r="O208" s="71"/>
      <c r="P208" s="195">
        <f>O208*H208</f>
        <v>0</v>
      </c>
      <c r="Q208" s="195">
        <v>0</v>
      </c>
      <c r="R208" s="195">
        <f>Q208*H208</f>
        <v>0</v>
      </c>
      <c r="S208" s="195">
        <v>0</v>
      </c>
      <c r="T208" s="196">
        <f>S208*H208</f>
        <v>0</v>
      </c>
      <c r="U208" s="34"/>
      <c r="V208" s="34"/>
      <c r="W208" s="34"/>
      <c r="X208" s="34"/>
      <c r="Y208" s="34"/>
      <c r="Z208" s="34"/>
      <c r="AA208" s="34"/>
      <c r="AB208" s="34"/>
      <c r="AC208" s="34"/>
      <c r="AD208" s="34"/>
      <c r="AE208" s="34"/>
      <c r="AR208" s="197" t="s">
        <v>139</v>
      </c>
      <c r="AT208" s="197" t="s">
        <v>134</v>
      </c>
      <c r="AU208" s="197" t="s">
        <v>89</v>
      </c>
      <c r="AY208" s="17" t="s">
        <v>132</v>
      </c>
      <c r="BE208" s="198">
        <f>IF(N208="základní",J208,0)</f>
        <v>0</v>
      </c>
      <c r="BF208" s="198">
        <f>IF(N208="snížená",J208,0)</f>
        <v>0</v>
      </c>
      <c r="BG208" s="198">
        <f>IF(N208="zákl. přenesená",J208,0)</f>
        <v>0</v>
      </c>
      <c r="BH208" s="198">
        <f>IF(N208="sníž. přenesená",J208,0)</f>
        <v>0</v>
      </c>
      <c r="BI208" s="198">
        <f>IF(N208="nulová",J208,0)</f>
        <v>0</v>
      </c>
      <c r="BJ208" s="17" t="s">
        <v>85</v>
      </c>
      <c r="BK208" s="198">
        <f>ROUND(I208*H208,2)</f>
        <v>0</v>
      </c>
      <c r="BL208" s="17" t="s">
        <v>139</v>
      </c>
      <c r="BM208" s="197" t="s">
        <v>799</v>
      </c>
    </row>
    <row r="209" spans="1:65" s="2" customFormat="1" x14ac:dyDescent="0.2">
      <c r="A209" s="34"/>
      <c r="B209" s="35"/>
      <c r="C209" s="36"/>
      <c r="D209" s="199" t="s">
        <v>141</v>
      </c>
      <c r="E209" s="36"/>
      <c r="F209" s="200" t="s">
        <v>800</v>
      </c>
      <c r="G209" s="36"/>
      <c r="H209" s="36"/>
      <c r="I209" s="201"/>
      <c r="J209" s="36"/>
      <c r="K209" s="36"/>
      <c r="L209" s="39"/>
      <c r="M209" s="202"/>
      <c r="N209" s="203"/>
      <c r="O209" s="71"/>
      <c r="P209" s="71"/>
      <c r="Q209" s="71"/>
      <c r="R209" s="71"/>
      <c r="S209" s="71"/>
      <c r="T209" s="72"/>
      <c r="U209" s="34"/>
      <c r="V209" s="34"/>
      <c r="W209" s="34"/>
      <c r="X209" s="34"/>
      <c r="Y209" s="34"/>
      <c r="Z209" s="34"/>
      <c r="AA209" s="34"/>
      <c r="AB209" s="34"/>
      <c r="AC209" s="34"/>
      <c r="AD209" s="34"/>
      <c r="AE209" s="34"/>
      <c r="AT209" s="17" t="s">
        <v>141</v>
      </c>
      <c r="AU209" s="17" t="s">
        <v>89</v>
      </c>
    </row>
    <row r="210" spans="1:65" s="2" customFormat="1" ht="38.4" x14ac:dyDescent="0.2">
      <c r="A210" s="34"/>
      <c r="B210" s="35"/>
      <c r="C210" s="36"/>
      <c r="D210" s="204" t="s">
        <v>143</v>
      </c>
      <c r="E210" s="36"/>
      <c r="F210" s="205" t="s">
        <v>801</v>
      </c>
      <c r="G210" s="36"/>
      <c r="H210" s="36"/>
      <c r="I210" s="201"/>
      <c r="J210" s="36"/>
      <c r="K210" s="36"/>
      <c r="L210" s="39"/>
      <c r="M210" s="202"/>
      <c r="N210" s="203"/>
      <c r="O210" s="71"/>
      <c r="P210" s="71"/>
      <c r="Q210" s="71"/>
      <c r="R210" s="71"/>
      <c r="S210" s="71"/>
      <c r="T210" s="72"/>
      <c r="U210" s="34"/>
      <c r="V210" s="34"/>
      <c r="W210" s="34"/>
      <c r="X210" s="34"/>
      <c r="Y210" s="34"/>
      <c r="Z210" s="34"/>
      <c r="AA210" s="34"/>
      <c r="AB210" s="34"/>
      <c r="AC210" s="34"/>
      <c r="AD210" s="34"/>
      <c r="AE210" s="34"/>
      <c r="AT210" s="17" t="s">
        <v>143</v>
      </c>
      <c r="AU210" s="17" t="s">
        <v>89</v>
      </c>
    </row>
    <row r="211" spans="1:65" s="13" customFormat="1" x14ac:dyDescent="0.2">
      <c r="B211" s="206"/>
      <c r="C211" s="207"/>
      <c r="D211" s="204" t="s">
        <v>145</v>
      </c>
      <c r="E211" s="208" t="s">
        <v>1</v>
      </c>
      <c r="F211" s="209" t="s">
        <v>802</v>
      </c>
      <c r="G211" s="207"/>
      <c r="H211" s="210">
        <v>0.186</v>
      </c>
      <c r="I211" s="211"/>
      <c r="J211" s="207"/>
      <c r="K211" s="207"/>
      <c r="L211" s="212"/>
      <c r="M211" s="213"/>
      <c r="N211" s="214"/>
      <c r="O211" s="214"/>
      <c r="P211" s="214"/>
      <c r="Q211" s="214"/>
      <c r="R211" s="214"/>
      <c r="S211" s="214"/>
      <c r="T211" s="215"/>
      <c r="AT211" s="216" t="s">
        <v>145</v>
      </c>
      <c r="AU211" s="216" t="s">
        <v>89</v>
      </c>
      <c r="AV211" s="13" t="s">
        <v>89</v>
      </c>
      <c r="AW211" s="13" t="s">
        <v>34</v>
      </c>
      <c r="AX211" s="13" t="s">
        <v>80</v>
      </c>
      <c r="AY211" s="216" t="s">
        <v>132</v>
      </c>
    </row>
    <row r="212" spans="1:65" s="14" customFormat="1" x14ac:dyDescent="0.2">
      <c r="B212" s="217"/>
      <c r="C212" s="218"/>
      <c r="D212" s="204" t="s">
        <v>145</v>
      </c>
      <c r="E212" s="219" t="s">
        <v>1</v>
      </c>
      <c r="F212" s="220" t="s">
        <v>147</v>
      </c>
      <c r="G212" s="218"/>
      <c r="H212" s="221">
        <v>0.186</v>
      </c>
      <c r="I212" s="222"/>
      <c r="J212" s="218"/>
      <c r="K212" s="218"/>
      <c r="L212" s="223"/>
      <c r="M212" s="224"/>
      <c r="N212" s="225"/>
      <c r="O212" s="225"/>
      <c r="P212" s="225"/>
      <c r="Q212" s="225"/>
      <c r="R212" s="225"/>
      <c r="S212" s="225"/>
      <c r="T212" s="226"/>
      <c r="AT212" s="227" t="s">
        <v>145</v>
      </c>
      <c r="AU212" s="227" t="s">
        <v>89</v>
      </c>
      <c r="AV212" s="14" t="s">
        <v>139</v>
      </c>
      <c r="AW212" s="14" t="s">
        <v>34</v>
      </c>
      <c r="AX212" s="14" t="s">
        <v>85</v>
      </c>
      <c r="AY212" s="227" t="s">
        <v>132</v>
      </c>
    </row>
    <row r="213" spans="1:65" s="12" customFormat="1" ht="22.95" customHeight="1" x14ac:dyDescent="0.25">
      <c r="B213" s="170"/>
      <c r="C213" s="171"/>
      <c r="D213" s="172" t="s">
        <v>79</v>
      </c>
      <c r="E213" s="184" t="s">
        <v>212</v>
      </c>
      <c r="F213" s="184" t="s">
        <v>508</v>
      </c>
      <c r="G213" s="171"/>
      <c r="H213" s="171"/>
      <c r="I213" s="174"/>
      <c r="J213" s="185">
        <f>BK213</f>
        <v>0</v>
      </c>
      <c r="K213" s="171"/>
      <c r="L213" s="176"/>
      <c r="M213" s="177"/>
      <c r="N213" s="178"/>
      <c r="O213" s="178"/>
      <c r="P213" s="179">
        <f>SUM(P214:P219)</f>
        <v>0</v>
      </c>
      <c r="Q213" s="178"/>
      <c r="R213" s="179">
        <f>SUM(R214:R219)</f>
        <v>0</v>
      </c>
      <c r="S213" s="178"/>
      <c r="T213" s="180">
        <f>SUM(T214:T219)</f>
        <v>0</v>
      </c>
      <c r="AR213" s="181" t="s">
        <v>85</v>
      </c>
      <c r="AT213" s="182" t="s">
        <v>79</v>
      </c>
      <c r="AU213" s="182" t="s">
        <v>85</v>
      </c>
      <c r="AY213" s="181" t="s">
        <v>132</v>
      </c>
      <c r="BK213" s="183">
        <f>SUM(BK214:BK219)</f>
        <v>0</v>
      </c>
    </row>
    <row r="214" spans="1:65" s="2" customFormat="1" ht="24.15" customHeight="1" x14ac:dyDescent="0.2">
      <c r="A214" s="34"/>
      <c r="B214" s="35"/>
      <c r="C214" s="186" t="s">
        <v>292</v>
      </c>
      <c r="D214" s="186" t="s">
        <v>134</v>
      </c>
      <c r="E214" s="187" t="s">
        <v>803</v>
      </c>
      <c r="F214" s="188" t="s">
        <v>804</v>
      </c>
      <c r="G214" s="189" t="s">
        <v>520</v>
      </c>
      <c r="H214" s="190">
        <v>33</v>
      </c>
      <c r="I214" s="191"/>
      <c r="J214" s="192">
        <f>ROUND(I214*H214,2)</f>
        <v>0</v>
      </c>
      <c r="K214" s="188" t="s">
        <v>138</v>
      </c>
      <c r="L214" s="39"/>
      <c r="M214" s="193" t="s">
        <v>1</v>
      </c>
      <c r="N214" s="194" t="s">
        <v>45</v>
      </c>
      <c r="O214" s="71"/>
      <c r="P214" s="195">
        <f>O214*H214</f>
        <v>0</v>
      </c>
      <c r="Q214" s="195">
        <v>0</v>
      </c>
      <c r="R214" s="195">
        <f>Q214*H214</f>
        <v>0</v>
      </c>
      <c r="S214" s="195">
        <v>0</v>
      </c>
      <c r="T214" s="196">
        <f>S214*H214</f>
        <v>0</v>
      </c>
      <c r="U214" s="34"/>
      <c r="V214" s="34"/>
      <c r="W214" s="34"/>
      <c r="X214" s="34"/>
      <c r="Y214" s="34"/>
      <c r="Z214" s="34"/>
      <c r="AA214" s="34"/>
      <c r="AB214" s="34"/>
      <c r="AC214" s="34"/>
      <c r="AD214" s="34"/>
      <c r="AE214" s="34"/>
      <c r="AR214" s="197" t="s">
        <v>139</v>
      </c>
      <c r="AT214" s="197" t="s">
        <v>134</v>
      </c>
      <c r="AU214" s="197" t="s">
        <v>89</v>
      </c>
      <c r="AY214" s="17" t="s">
        <v>132</v>
      </c>
      <c r="BE214" s="198">
        <f>IF(N214="základní",J214,0)</f>
        <v>0</v>
      </c>
      <c r="BF214" s="198">
        <f>IF(N214="snížená",J214,0)</f>
        <v>0</v>
      </c>
      <c r="BG214" s="198">
        <f>IF(N214="zákl. přenesená",J214,0)</f>
        <v>0</v>
      </c>
      <c r="BH214" s="198">
        <f>IF(N214="sníž. přenesená",J214,0)</f>
        <v>0</v>
      </c>
      <c r="BI214" s="198">
        <f>IF(N214="nulová",J214,0)</f>
        <v>0</v>
      </c>
      <c r="BJ214" s="17" t="s">
        <v>85</v>
      </c>
      <c r="BK214" s="198">
        <f>ROUND(I214*H214,2)</f>
        <v>0</v>
      </c>
      <c r="BL214" s="17" t="s">
        <v>139</v>
      </c>
      <c r="BM214" s="197" t="s">
        <v>805</v>
      </c>
    </row>
    <row r="215" spans="1:65" s="2" customFormat="1" x14ac:dyDescent="0.2">
      <c r="A215" s="34"/>
      <c r="B215" s="35"/>
      <c r="C215" s="36"/>
      <c r="D215" s="199" t="s">
        <v>141</v>
      </c>
      <c r="E215" s="36"/>
      <c r="F215" s="200" t="s">
        <v>806</v>
      </c>
      <c r="G215" s="36"/>
      <c r="H215" s="36"/>
      <c r="I215" s="201"/>
      <c r="J215" s="36"/>
      <c r="K215" s="36"/>
      <c r="L215" s="39"/>
      <c r="M215" s="202"/>
      <c r="N215" s="203"/>
      <c r="O215" s="71"/>
      <c r="P215" s="71"/>
      <c r="Q215" s="71"/>
      <c r="R215" s="71"/>
      <c r="S215" s="71"/>
      <c r="T215" s="72"/>
      <c r="U215" s="34"/>
      <c r="V215" s="34"/>
      <c r="W215" s="34"/>
      <c r="X215" s="34"/>
      <c r="Y215" s="34"/>
      <c r="Z215" s="34"/>
      <c r="AA215" s="34"/>
      <c r="AB215" s="34"/>
      <c r="AC215" s="34"/>
      <c r="AD215" s="34"/>
      <c r="AE215" s="34"/>
      <c r="AT215" s="17" t="s">
        <v>141</v>
      </c>
      <c r="AU215" s="17" t="s">
        <v>89</v>
      </c>
    </row>
    <row r="216" spans="1:65" s="2" customFormat="1" ht="19.2" x14ac:dyDescent="0.2">
      <c r="A216" s="34"/>
      <c r="B216" s="35"/>
      <c r="C216" s="36"/>
      <c r="D216" s="204" t="s">
        <v>143</v>
      </c>
      <c r="E216" s="36"/>
      <c r="F216" s="205" t="s">
        <v>807</v>
      </c>
      <c r="G216" s="36"/>
      <c r="H216" s="36"/>
      <c r="I216" s="201"/>
      <c r="J216" s="36"/>
      <c r="K216" s="36"/>
      <c r="L216" s="39"/>
      <c r="M216" s="202"/>
      <c r="N216" s="203"/>
      <c r="O216" s="71"/>
      <c r="P216" s="71"/>
      <c r="Q216" s="71"/>
      <c r="R216" s="71"/>
      <c r="S216" s="71"/>
      <c r="T216" s="72"/>
      <c r="U216" s="34"/>
      <c r="V216" s="34"/>
      <c r="W216" s="34"/>
      <c r="X216" s="34"/>
      <c r="Y216" s="34"/>
      <c r="Z216" s="34"/>
      <c r="AA216" s="34"/>
      <c r="AB216" s="34"/>
      <c r="AC216" s="34"/>
      <c r="AD216" s="34"/>
      <c r="AE216" s="34"/>
      <c r="AT216" s="17" t="s">
        <v>143</v>
      </c>
      <c r="AU216" s="17" t="s">
        <v>89</v>
      </c>
    </row>
    <row r="217" spans="1:65" s="13" customFormat="1" x14ac:dyDescent="0.2">
      <c r="B217" s="206"/>
      <c r="C217" s="207"/>
      <c r="D217" s="204" t="s">
        <v>145</v>
      </c>
      <c r="E217" s="208" t="s">
        <v>1</v>
      </c>
      <c r="F217" s="209" t="s">
        <v>808</v>
      </c>
      <c r="G217" s="207"/>
      <c r="H217" s="210">
        <v>12</v>
      </c>
      <c r="I217" s="211"/>
      <c r="J217" s="207"/>
      <c r="K217" s="207"/>
      <c r="L217" s="212"/>
      <c r="M217" s="213"/>
      <c r="N217" s="214"/>
      <c r="O217" s="214"/>
      <c r="P217" s="214"/>
      <c r="Q217" s="214"/>
      <c r="R217" s="214"/>
      <c r="S217" s="214"/>
      <c r="T217" s="215"/>
      <c r="AT217" s="216" t="s">
        <v>145</v>
      </c>
      <c r="AU217" s="216" t="s">
        <v>89</v>
      </c>
      <c r="AV217" s="13" t="s">
        <v>89</v>
      </c>
      <c r="AW217" s="13" t="s">
        <v>34</v>
      </c>
      <c r="AX217" s="13" t="s">
        <v>80</v>
      </c>
      <c r="AY217" s="216" t="s">
        <v>132</v>
      </c>
    </row>
    <row r="218" spans="1:65" s="13" customFormat="1" x14ac:dyDescent="0.2">
      <c r="B218" s="206"/>
      <c r="C218" s="207"/>
      <c r="D218" s="204" t="s">
        <v>145</v>
      </c>
      <c r="E218" s="208" t="s">
        <v>1</v>
      </c>
      <c r="F218" s="209" t="s">
        <v>809</v>
      </c>
      <c r="G218" s="207"/>
      <c r="H218" s="210">
        <v>21</v>
      </c>
      <c r="I218" s="211"/>
      <c r="J218" s="207"/>
      <c r="K218" s="207"/>
      <c r="L218" s="212"/>
      <c r="M218" s="213"/>
      <c r="N218" s="214"/>
      <c r="O218" s="214"/>
      <c r="P218" s="214"/>
      <c r="Q218" s="214"/>
      <c r="R218" s="214"/>
      <c r="S218" s="214"/>
      <c r="T218" s="215"/>
      <c r="AT218" s="216" t="s">
        <v>145</v>
      </c>
      <c r="AU218" s="216" t="s">
        <v>89</v>
      </c>
      <c r="AV218" s="13" t="s">
        <v>89</v>
      </c>
      <c r="AW218" s="13" t="s">
        <v>34</v>
      </c>
      <c r="AX218" s="13" t="s">
        <v>80</v>
      </c>
      <c r="AY218" s="216" t="s">
        <v>132</v>
      </c>
    </row>
    <row r="219" spans="1:65" s="14" customFormat="1" x14ac:dyDescent="0.2">
      <c r="B219" s="217"/>
      <c r="C219" s="218"/>
      <c r="D219" s="204" t="s">
        <v>145</v>
      </c>
      <c r="E219" s="219" t="s">
        <v>1</v>
      </c>
      <c r="F219" s="220" t="s">
        <v>147</v>
      </c>
      <c r="G219" s="218"/>
      <c r="H219" s="221">
        <v>33</v>
      </c>
      <c r="I219" s="222"/>
      <c r="J219" s="218"/>
      <c r="K219" s="218"/>
      <c r="L219" s="223"/>
      <c r="M219" s="224"/>
      <c r="N219" s="225"/>
      <c r="O219" s="225"/>
      <c r="P219" s="225"/>
      <c r="Q219" s="225"/>
      <c r="R219" s="225"/>
      <c r="S219" s="225"/>
      <c r="T219" s="226"/>
      <c r="AT219" s="227" t="s">
        <v>145</v>
      </c>
      <c r="AU219" s="227" t="s">
        <v>89</v>
      </c>
      <c r="AV219" s="14" t="s">
        <v>139</v>
      </c>
      <c r="AW219" s="14" t="s">
        <v>34</v>
      </c>
      <c r="AX219" s="14" t="s">
        <v>85</v>
      </c>
      <c r="AY219" s="227" t="s">
        <v>132</v>
      </c>
    </row>
    <row r="220" spans="1:65" s="12" customFormat="1" ht="22.95" customHeight="1" x14ac:dyDescent="0.25">
      <c r="B220" s="170"/>
      <c r="C220" s="171"/>
      <c r="D220" s="172" t="s">
        <v>79</v>
      </c>
      <c r="E220" s="184" t="s">
        <v>604</v>
      </c>
      <c r="F220" s="184" t="s">
        <v>605</v>
      </c>
      <c r="G220" s="171"/>
      <c r="H220" s="171"/>
      <c r="I220" s="174"/>
      <c r="J220" s="185">
        <f>BK220</f>
        <v>0</v>
      </c>
      <c r="K220" s="171"/>
      <c r="L220" s="176"/>
      <c r="M220" s="177"/>
      <c r="N220" s="178"/>
      <c r="O220" s="178"/>
      <c r="P220" s="179">
        <f>SUM(P221:P237)</f>
        <v>0</v>
      </c>
      <c r="Q220" s="178"/>
      <c r="R220" s="179">
        <f>SUM(R221:R237)</f>
        <v>0</v>
      </c>
      <c r="S220" s="178"/>
      <c r="T220" s="180">
        <f>SUM(T221:T237)</f>
        <v>0</v>
      </c>
      <c r="AR220" s="181" t="s">
        <v>85</v>
      </c>
      <c r="AT220" s="182" t="s">
        <v>79</v>
      </c>
      <c r="AU220" s="182" t="s">
        <v>85</v>
      </c>
      <c r="AY220" s="181" t="s">
        <v>132</v>
      </c>
      <c r="BK220" s="183">
        <f>SUM(BK221:BK237)</f>
        <v>0</v>
      </c>
    </row>
    <row r="221" spans="1:65" s="2" customFormat="1" ht="24.15" customHeight="1" x14ac:dyDescent="0.2">
      <c r="A221" s="34"/>
      <c r="B221" s="35"/>
      <c r="C221" s="186" t="s">
        <v>297</v>
      </c>
      <c r="D221" s="186" t="s">
        <v>134</v>
      </c>
      <c r="E221" s="187" t="s">
        <v>607</v>
      </c>
      <c r="F221" s="188" t="s">
        <v>608</v>
      </c>
      <c r="G221" s="189" t="s">
        <v>289</v>
      </c>
      <c r="H221" s="190">
        <v>14.715</v>
      </c>
      <c r="I221" s="191"/>
      <c r="J221" s="192">
        <f>ROUND(I221*H221,2)</f>
        <v>0</v>
      </c>
      <c r="K221" s="188" t="s">
        <v>138</v>
      </c>
      <c r="L221" s="39"/>
      <c r="M221" s="193" t="s">
        <v>1</v>
      </c>
      <c r="N221" s="194" t="s">
        <v>45</v>
      </c>
      <c r="O221" s="71"/>
      <c r="P221" s="195">
        <f>O221*H221</f>
        <v>0</v>
      </c>
      <c r="Q221" s="195">
        <v>0</v>
      </c>
      <c r="R221" s="195">
        <f>Q221*H221</f>
        <v>0</v>
      </c>
      <c r="S221" s="195">
        <v>0</v>
      </c>
      <c r="T221" s="196">
        <f>S221*H221</f>
        <v>0</v>
      </c>
      <c r="U221" s="34"/>
      <c r="V221" s="34"/>
      <c r="W221" s="34"/>
      <c r="X221" s="34"/>
      <c r="Y221" s="34"/>
      <c r="Z221" s="34"/>
      <c r="AA221" s="34"/>
      <c r="AB221" s="34"/>
      <c r="AC221" s="34"/>
      <c r="AD221" s="34"/>
      <c r="AE221" s="34"/>
      <c r="AR221" s="197" t="s">
        <v>139</v>
      </c>
      <c r="AT221" s="197" t="s">
        <v>134</v>
      </c>
      <c r="AU221" s="197" t="s">
        <v>89</v>
      </c>
      <c r="AY221" s="17" t="s">
        <v>132</v>
      </c>
      <c r="BE221" s="198">
        <f>IF(N221="základní",J221,0)</f>
        <v>0</v>
      </c>
      <c r="BF221" s="198">
        <f>IF(N221="snížená",J221,0)</f>
        <v>0</v>
      </c>
      <c r="BG221" s="198">
        <f>IF(N221="zákl. přenesená",J221,0)</f>
        <v>0</v>
      </c>
      <c r="BH221" s="198">
        <f>IF(N221="sníž. přenesená",J221,0)</f>
        <v>0</v>
      </c>
      <c r="BI221" s="198">
        <f>IF(N221="nulová",J221,0)</f>
        <v>0</v>
      </c>
      <c r="BJ221" s="17" t="s">
        <v>85</v>
      </c>
      <c r="BK221" s="198">
        <f>ROUND(I221*H221,2)</f>
        <v>0</v>
      </c>
      <c r="BL221" s="17" t="s">
        <v>139</v>
      </c>
      <c r="BM221" s="197" t="s">
        <v>810</v>
      </c>
    </row>
    <row r="222" spans="1:65" s="2" customFormat="1" x14ac:dyDescent="0.2">
      <c r="A222" s="34"/>
      <c r="B222" s="35"/>
      <c r="C222" s="36"/>
      <c r="D222" s="199" t="s">
        <v>141</v>
      </c>
      <c r="E222" s="36"/>
      <c r="F222" s="200" t="s">
        <v>610</v>
      </c>
      <c r="G222" s="36"/>
      <c r="H222" s="36"/>
      <c r="I222" s="201"/>
      <c r="J222" s="36"/>
      <c r="K222" s="36"/>
      <c r="L222" s="39"/>
      <c r="M222" s="202"/>
      <c r="N222" s="203"/>
      <c r="O222" s="71"/>
      <c r="P222" s="71"/>
      <c r="Q222" s="71"/>
      <c r="R222" s="71"/>
      <c r="S222" s="71"/>
      <c r="T222" s="72"/>
      <c r="U222" s="34"/>
      <c r="V222" s="34"/>
      <c r="W222" s="34"/>
      <c r="X222" s="34"/>
      <c r="Y222" s="34"/>
      <c r="Z222" s="34"/>
      <c r="AA222" s="34"/>
      <c r="AB222" s="34"/>
      <c r="AC222" s="34"/>
      <c r="AD222" s="34"/>
      <c r="AE222" s="34"/>
      <c r="AT222" s="17" t="s">
        <v>141</v>
      </c>
      <c r="AU222" s="17" t="s">
        <v>89</v>
      </c>
    </row>
    <row r="223" spans="1:65" s="2" customFormat="1" ht="86.4" x14ac:dyDescent="0.2">
      <c r="A223" s="34"/>
      <c r="B223" s="35"/>
      <c r="C223" s="36"/>
      <c r="D223" s="204" t="s">
        <v>143</v>
      </c>
      <c r="E223" s="36"/>
      <c r="F223" s="205" t="s">
        <v>611</v>
      </c>
      <c r="G223" s="36"/>
      <c r="H223" s="36"/>
      <c r="I223" s="201"/>
      <c r="J223" s="36"/>
      <c r="K223" s="36"/>
      <c r="L223" s="39"/>
      <c r="M223" s="202"/>
      <c r="N223" s="203"/>
      <c r="O223" s="71"/>
      <c r="P223" s="71"/>
      <c r="Q223" s="71"/>
      <c r="R223" s="71"/>
      <c r="S223" s="71"/>
      <c r="T223" s="72"/>
      <c r="U223" s="34"/>
      <c r="V223" s="34"/>
      <c r="W223" s="34"/>
      <c r="X223" s="34"/>
      <c r="Y223" s="34"/>
      <c r="Z223" s="34"/>
      <c r="AA223" s="34"/>
      <c r="AB223" s="34"/>
      <c r="AC223" s="34"/>
      <c r="AD223" s="34"/>
      <c r="AE223" s="34"/>
      <c r="AT223" s="17" t="s">
        <v>143</v>
      </c>
      <c r="AU223" s="17" t="s">
        <v>89</v>
      </c>
    </row>
    <row r="224" spans="1:65" s="2" customFormat="1" ht="24.15" customHeight="1" x14ac:dyDescent="0.2">
      <c r="A224" s="34"/>
      <c r="B224" s="35"/>
      <c r="C224" s="186" t="s">
        <v>7</v>
      </c>
      <c r="D224" s="186" t="s">
        <v>134</v>
      </c>
      <c r="E224" s="187" t="s">
        <v>613</v>
      </c>
      <c r="F224" s="188" t="s">
        <v>614</v>
      </c>
      <c r="G224" s="189" t="s">
        <v>289</v>
      </c>
      <c r="H224" s="190">
        <v>132.435</v>
      </c>
      <c r="I224" s="191"/>
      <c r="J224" s="192">
        <f>ROUND(I224*H224,2)</f>
        <v>0</v>
      </c>
      <c r="K224" s="188" t="s">
        <v>138</v>
      </c>
      <c r="L224" s="39"/>
      <c r="M224" s="193" t="s">
        <v>1</v>
      </c>
      <c r="N224" s="194" t="s">
        <v>45</v>
      </c>
      <c r="O224" s="71"/>
      <c r="P224" s="195">
        <f>O224*H224</f>
        <v>0</v>
      </c>
      <c r="Q224" s="195">
        <v>0</v>
      </c>
      <c r="R224" s="195">
        <f>Q224*H224</f>
        <v>0</v>
      </c>
      <c r="S224" s="195">
        <v>0</v>
      </c>
      <c r="T224" s="196">
        <f>S224*H224</f>
        <v>0</v>
      </c>
      <c r="U224" s="34"/>
      <c r="V224" s="34"/>
      <c r="W224" s="34"/>
      <c r="X224" s="34"/>
      <c r="Y224" s="34"/>
      <c r="Z224" s="34"/>
      <c r="AA224" s="34"/>
      <c r="AB224" s="34"/>
      <c r="AC224" s="34"/>
      <c r="AD224" s="34"/>
      <c r="AE224" s="34"/>
      <c r="AR224" s="197" t="s">
        <v>139</v>
      </c>
      <c r="AT224" s="197" t="s">
        <v>134</v>
      </c>
      <c r="AU224" s="197" t="s">
        <v>89</v>
      </c>
      <c r="AY224" s="17" t="s">
        <v>132</v>
      </c>
      <c r="BE224" s="198">
        <f>IF(N224="základní",J224,0)</f>
        <v>0</v>
      </c>
      <c r="BF224" s="198">
        <f>IF(N224="snížená",J224,0)</f>
        <v>0</v>
      </c>
      <c r="BG224" s="198">
        <f>IF(N224="zákl. přenesená",J224,0)</f>
        <v>0</v>
      </c>
      <c r="BH224" s="198">
        <f>IF(N224="sníž. přenesená",J224,0)</f>
        <v>0</v>
      </c>
      <c r="BI224" s="198">
        <f>IF(N224="nulová",J224,0)</f>
        <v>0</v>
      </c>
      <c r="BJ224" s="17" t="s">
        <v>85</v>
      </c>
      <c r="BK224" s="198">
        <f>ROUND(I224*H224,2)</f>
        <v>0</v>
      </c>
      <c r="BL224" s="17" t="s">
        <v>139</v>
      </c>
      <c r="BM224" s="197" t="s">
        <v>811</v>
      </c>
    </row>
    <row r="225" spans="1:65" s="2" customFormat="1" x14ac:dyDescent="0.2">
      <c r="A225" s="34"/>
      <c r="B225" s="35"/>
      <c r="C225" s="36"/>
      <c r="D225" s="199" t="s">
        <v>141</v>
      </c>
      <c r="E225" s="36"/>
      <c r="F225" s="200" t="s">
        <v>616</v>
      </c>
      <c r="G225" s="36"/>
      <c r="H225" s="36"/>
      <c r="I225" s="201"/>
      <c r="J225" s="36"/>
      <c r="K225" s="36"/>
      <c r="L225" s="39"/>
      <c r="M225" s="202"/>
      <c r="N225" s="203"/>
      <c r="O225" s="71"/>
      <c r="P225" s="71"/>
      <c r="Q225" s="71"/>
      <c r="R225" s="71"/>
      <c r="S225" s="71"/>
      <c r="T225" s="72"/>
      <c r="U225" s="34"/>
      <c r="V225" s="34"/>
      <c r="W225" s="34"/>
      <c r="X225" s="34"/>
      <c r="Y225" s="34"/>
      <c r="Z225" s="34"/>
      <c r="AA225" s="34"/>
      <c r="AB225" s="34"/>
      <c r="AC225" s="34"/>
      <c r="AD225" s="34"/>
      <c r="AE225" s="34"/>
      <c r="AT225" s="17" t="s">
        <v>141</v>
      </c>
      <c r="AU225" s="17" t="s">
        <v>89</v>
      </c>
    </row>
    <row r="226" spans="1:65" s="2" customFormat="1" ht="86.4" x14ac:dyDescent="0.2">
      <c r="A226" s="34"/>
      <c r="B226" s="35"/>
      <c r="C226" s="36"/>
      <c r="D226" s="204" t="s">
        <v>143</v>
      </c>
      <c r="E226" s="36"/>
      <c r="F226" s="205" t="s">
        <v>611</v>
      </c>
      <c r="G226" s="36"/>
      <c r="H226" s="36"/>
      <c r="I226" s="201"/>
      <c r="J226" s="36"/>
      <c r="K226" s="36"/>
      <c r="L226" s="39"/>
      <c r="M226" s="202"/>
      <c r="N226" s="203"/>
      <c r="O226" s="71"/>
      <c r="P226" s="71"/>
      <c r="Q226" s="71"/>
      <c r="R226" s="71"/>
      <c r="S226" s="71"/>
      <c r="T226" s="72"/>
      <c r="U226" s="34"/>
      <c r="V226" s="34"/>
      <c r="W226" s="34"/>
      <c r="X226" s="34"/>
      <c r="Y226" s="34"/>
      <c r="Z226" s="34"/>
      <c r="AA226" s="34"/>
      <c r="AB226" s="34"/>
      <c r="AC226" s="34"/>
      <c r="AD226" s="34"/>
      <c r="AE226" s="34"/>
      <c r="AT226" s="17" t="s">
        <v>143</v>
      </c>
      <c r="AU226" s="17" t="s">
        <v>89</v>
      </c>
    </row>
    <row r="227" spans="1:65" s="13" customFormat="1" x14ac:dyDescent="0.2">
      <c r="B227" s="206"/>
      <c r="C227" s="207"/>
      <c r="D227" s="204" t="s">
        <v>145</v>
      </c>
      <c r="E227" s="207"/>
      <c r="F227" s="209" t="s">
        <v>812</v>
      </c>
      <c r="G227" s="207"/>
      <c r="H227" s="210">
        <v>132.435</v>
      </c>
      <c r="I227" s="211"/>
      <c r="J227" s="207"/>
      <c r="K227" s="207"/>
      <c r="L227" s="212"/>
      <c r="M227" s="213"/>
      <c r="N227" s="214"/>
      <c r="O227" s="214"/>
      <c r="P227" s="214"/>
      <c r="Q227" s="214"/>
      <c r="R227" s="214"/>
      <c r="S227" s="214"/>
      <c r="T227" s="215"/>
      <c r="AT227" s="216" t="s">
        <v>145</v>
      </c>
      <c r="AU227" s="216" t="s">
        <v>89</v>
      </c>
      <c r="AV227" s="13" t="s">
        <v>89</v>
      </c>
      <c r="AW227" s="13" t="s">
        <v>4</v>
      </c>
      <c r="AX227" s="13" t="s">
        <v>85</v>
      </c>
      <c r="AY227" s="216" t="s">
        <v>132</v>
      </c>
    </row>
    <row r="228" spans="1:65" s="2" customFormat="1" ht="33" customHeight="1" x14ac:dyDescent="0.2">
      <c r="A228" s="34"/>
      <c r="B228" s="35"/>
      <c r="C228" s="186" t="s">
        <v>308</v>
      </c>
      <c r="D228" s="186" t="s">
        <v>134</v>
      </c>
      <c r="E228" s="187" t="s">
        <v>619</v>
      </c>
      <c r="F228" s="188" t="s">
        <v>620</v>
      </c>
      <c r="G228" s="189" t="s">
        <v>289</v>
      </c>
      <c r="H228" s="190">
        <v>8.7750000000000004</v>
      </c>
      <c r="I228" s="191"/>
      <c r="J228" s="192">
        <f>ROUND(I228*H228,2)</f>
        <v>0</v>
      </c>
      <c r="K228" s="188" t="s">
        <v>138</v>
      </c>
      <c r="L228" s="39"/>
      <c r="M228" s="193" t="s">
        <v>1</v>
      </c>
      <c r="N228" s="194" t="s">
        <v>45</v>
      </c>
      <c r="O228" s="71"/>
      <c r="P228" s="195">
        <f>O228*H228</f>
        <v>0</v>
      </c>
      <c r="Q228" s="195">
        <v>0</v>
      </c>
      <c r="R228" s="195">
        <f>Q228*H228</f>
        <v>0</v>
      </c>
      <c r="S228" s="195">
        <v>0</v>
      </c>
      <c r="T228" s="196">
        <f>S228*H228</f>
        <v>0</v>
      </c>
      <c r="U228" s="34"/>
      <c r="V228" s="34"/>
      <c r="W228" s="34"/>
      <c r="X228" s="34"/>
      <c r="Y228" s="34"/>
      <c r="Z228" s="34"/>
      <c r="AA228" s="34"/>
      <c r="AB228" s="34"/>
      <c r="AC228" s="34"/>
      <c r="AD228" s="34"/>
      <c r="AE228" s="34"/>
      <c r="AR228" s="197" t="s">
        <v>139</v>
      </c>
      <c r="AT228" s="197" t="s">
        <v>134</v>
      </c>
      <c r="AU228" s="197" t="s">
        <v>89</v>
      </c>
      <c r="AY228" s="17" t="s">
        <v>132</v>
      </c>
      <c r="BE228" s="198">
        <f>IF(N228="základní",J228,0)</f>
        <v>0</v>
      </c>
      <c r="BF228" s="198">
        <f>IF(N228="snížená",J228,0)</f>
        <v>0</v>
      </c>
      <c r="BG228" s="198">
        <f>IF(N228="zákl. přenesená",J228,0)</f>
        <v>0</v>
      </c>
      <c r="BH228" s="198">
        <f>IF(N228="sníž. přenesená",J228,0)</f>
        <v>0</v>
      </c>
      <c r="BI228" s="198">
        <f>IF(N228="nulová",J228,0)</f>
        <v>0</v>
      </c>
      <c r="BJ228" s="17" t="s">
        <v>85</v>
      </c>
      <c r="BK228" s="198">
        <f>ROUND(I228*H228,2)</f>
        <v>0</v>
      </c>
      <c r="BL228" s="17" t="s">
        <v>139</v>
      </c>
      <c r="BM228" s="197" t="s">
        <v>813</v>
      </c>
    </row>
    <row r="229" spans="1:65" s="2" customFormat="1" x14ac:dyDescent="0.2">
      <c r="A229" s="34"/>
      <c r="B229" s="35"/>
      <c r="C229" s="36"/>
      <c r="D229" s="199" t="s">
        <v>141</v>
      </c>
      <c r="E229" s="36"/>
      <c r="F229" s="200" t="s">
        <v>622</v>
      </c>
      <c r="G229" s="36"/>
      <c r="H229" s="36"/>
      <c r="I229" s="201"/>
      <c r="J229" s="36"/>
      <c r="K229" s="36"/>
      <c r="L229" s="39"/>
      <c r="M229" s="202"/>
      <c r="N229" s="203"/>
      <c r="O229" s="71"/>
      <c r="P229" s="71"/>
      <c r="Q229" s="71"/>
      <c r="R229" s="71"/>
      <c r="S229" s="71"/>
      <c r="T229" s="72"/>
      <c r="U229" s="34"/>
      <c r="V229" s="34"/>
      <c r="W229" s="34"/>
      <c r="X229" s="34"/>
      <c r="Y229" s="34"/>
      <c r="Z229" s="34"/>
      <c r="AA229" s="34"/>
      <c r="AB229" s="34"/>
      <c r="AC229" s="34"/>
      <c r="AD229" s="34"/>
      <c r="AE229" s="34"/>
      <c r="AT229" s="17" t="s">
        <v>141</v>
      </c>
      <c r="AU229" s="17" t="s">
        <v>89</v>
      </c>
    </row>
    <row r="230" spans="1:65" s="2" customFormat="1" ht="76.8" x14ac:dyDescent="0.2">
      <c r="A230" s="34"/>
      <c r="B230" s="35"/>
      <c r="C230" s="36"/>
      <c r="D230" s="204" t="s">
        <v>143</v>
      </c>
      <c r="E230" s="36"/>
      <c r="F230" s="205" t="s">
        <v>623</v>
      </c>
      <c r="G230" s="36"/>
      <c r="H230" s="36"/>
      <c r="I230" s="201"/>
      <c r="J230" s="36"/>
      <c r="K230" s="36"/>
      <c r="L230" s="39"/>
      <c r="M230" s="202"/>
      <c r="N230" s="203"/>
      <c r="O230" s="71"/>
      <c r="P230" s="71"/>
      <c r="Q230" s="71"/>
      <c r="R230" s="71"/>
      <c r="S230" s="71"/>
      <c r="T230" s="72"/>
      <c r="U230" s="34"/>
      <c r="V230" s="34"/>
      <c r="W230" s="34"/>
      <c r="X230" s="34"/>
      <c r="Y230" s="34"/>
      <c r="Z230" s="34"/>
      <c r="AA230" s="34"/>
      <c r="AB230" s="34"/>
      <c r="AC230" s="34"/>
      <c r="AD230" s="34"/>
      <c r="AE230" s="34"/>
      <c r="AT230" s="17" t="s">
        <v>143</v>
      </c>
      <c r="AU230" s="17" t="s">
        <v>89</v>
      </c>
    </row>
    <row r="231" spans="1:65" s="13" customFormat="1" x14ac:dyDescent="0.2">
      <c r="B231" s="206"/>
      <c r="C231" s="207"/>
      <c r="D231" s="204" t="s">
        <v>145</v>
      </c>
      <c r="E231" s="208" t="s">
        <v>1</v>
      </c>
      <c r="F231" s="209" t="s">
        <v>814</v>
      </c>
      <c r="G231" s="207"/>
      <c r="H231" s="210">
        <v>8.7750000000000004</v>
      </c>
      <c r="I231" s="211"/>
      <c r="J231" s="207"/>
      <c r="K231" s="207"/>
      <c r="L231" s="212"/>
      <c r="M231" s="213"/>
      <c r="N231" s="214"/>
      <c r="O231" s="214"/>
      <c r="P231" s="214"/>
      <c r="Q231" s="214"/>
      <c r="R231" s="214"/>
      <c r="S231" s="214"/>
      <c r="T231" s="215"/>
      <c r="AT231" s="216" t="s">
        <v>145</v>
      </c>
      <c r="AU231" s="216" t="s">
        <v>89</v>
      </c>
      <c r="AV231" s="13" t="s">
        <v>89</v>
      </c>
      <c r="AW231" s="13" t="s">
        <v>34</v>
      </c>
      <c r="AX231" s="13" t="s">
        <v>80</v>
      </c>
      <c r="AY231" s="216" t="s">
        <v>132</v>
      </c>
    </row>
    <row r="232" spans="1:65" s="14" customFormat="1" x14ac:dyDescent="0.2">
      <c r="B232" s="217"/>
      <c r="C232" s="218"/>
      <c r="D232" s="204" t="s">
        <v>145</v>
      </c>
      <c r="E232" s="219" t="s">
        <v>1</v>
      </c>
      <c r="F232" s="220" t="s">
        <v>147</v>
      </c>
      <c r="G232" s="218"/>
      <c r="H232" s="221">
        <v>8.7750000000000004</v>
      </c>
      <c r="I232" s="222"/>
      <c r="J232" s="218"/>
      <c r="K232" s="218"/>
      <c r="L232" s="223"/>
      <c r="M232" s="224"/>
      <c r="N232" s="225"/>
      <c r="O232" s="225"/>
      <c r="P232" s="225"/>
      <c r="Q232" s="225"/>
      <c r="R232" s="225"/>
      <c r="S232" s="225"/>
      <c r="T232" s="226"/>
      <c r="AT232" s="227" t="s">
        <v>145</v>
      </c>
      <c r="AU232" s="227" t="s">
        <v>89</v>
      </c>
      <c r="AV232" s="14" t="s">
        <v>139</v>
      </c>
      <c r="AW232" s="14" t="s">
        <v>34</v>
      </c>
      <c r="AX232" s="14" t="s">
        <v>85</v>
      </c>
      <c r="AY232" s="227" t="s">
        <v>132</v>
      </c>
    </row>
    <row r="233" spans="1:65" s="2" customFormat="1" ht="33" customHeight="1" x14ac:dyDescent="0.2">
      <c r="A233" s="34"/>
      <c r="B233" s="35"/>
      <c r="C233" s="186" t="s">
        <v>314</v>
      </c>
      <c r="D233" s="186" t="s">
        <v>134</v>
      </c>
      <c r="E233" s="187" t="s">
        <v>815</v>
      </c>
      <c r="F233" s="188" t="s">
        <v>816</v>
      </c>
      <c r="G233" s="189" t="s">
        <v>289</v>
      </c>
      <c r="H233" s="190">
        <v>5.94</v>
      </c>
      <c r="I233" s="191"/>
      <c r="J233" s="192">
        <f>ROUND(I233*H233,2)</f>
        <v>0</v>
      </c>
      <c r="K233" s="188" t="s">
        <v>138</v>
      </c>
      <c r="L233" s="39"/>
      <c r="M233" s="193" t="s">
        <v>1</v>
      </c>
      <c r="N233" s="194" t="s">
        <v>45</v>
      </c>
      <c r="O233" s="71"/>
      <c r="P233" s="195">
        <f>O233*H233</f>
        <v>0</v>
      </c>
      <c r="Q233" s="195">
        <v>0</v>
      </c>
      <c r="R233" s="195">
        <f>Q233*H233</f>
        <v>0</v>
      </c>
      <c r="S233" s="195">
        <v>0</v>
      </c>
      <c r="T233" s="196">
        <f>S233*H233</f>
        <v>0</v>
      </c>
      <c r="U233" s="34"/>
      <c r="V233" s="34"/>
      <c r="W233" s="34"/>
      <c r="X233" s="34"/>
      <c r="Y233" s="34"/>
      <c r="Z233" s="34"/>
      <c r="AA233" s="34"/>
      <c r="AB233" s="34"/>
      <c r="AC233" s="34"/>
      <c r="AD233" s="34"/>
      <c r="AE233" s="34"/>
      <c r="AR233" s="197" t="s">
        <v>139</v>
      </c>
      <c r="AT233" s="197" t="s">
        <v>134</v>
      </c>
      <c r="AU233" s="197" t="s">
        <v>89</v>
      </c>
      <c r="AY233" s="17" t="s">
        <v>132</v>
      </c>
      <c r="BE233" s="198">
        <f>IF(N233="základní",J233,0)</f>
        <v>0</v>
      </c>
      <c r="BF233" s="198">
        <f>IF(N233="snížená",J233,0)</f>
        <v>0</v>
      </c>
      <c r="BG233" s="198">
        <f>IF(N233="zákl. přenesená",J233,0)</f>
        <v>0</v>
      </c>
      <c r="BH233" s="198">
        <f>IF(N233="sníž. přenesená",J233,0)</f>
        <v>0</v>
      </c>
      <c r="BI233" s="198">
        <f>IF(N233="nulová",J233,0)</f>
        <v>0</v>
      </c>
      <c r="BJ233" s="17" t="s">
        <v>85</v>
      </c>
      <c r="BK233" s="198">
        <f>ROUND(I233*H233,2)</f>
        <v>0</v>
      </c>
      <c r="BL233" s="17" t="s">
        <v>139</v>
      </c>
      <c r="BM233" s="197" t="s">
        <v>817</v>
      </c>
    </row>
    <row r="234" spans="1:65" s="2" customFormat="1" x14ac:dyDescent="0.2">
      <c r="A234" s="34"/>
      <c r="B234" s="35"/>
      <c r="C234" s="36"/>
      <c r="D234" s="199" t="s">
        <v>141</v>
      </c>
      <c r="E234" s="36"/>
      <c r="F234" s="200" t="s">
        <v>818</v>
      </c>
      <c r="G234" s="36"/>
      <c r="H234" s="36"/>
      <c r="I234" s="201"/>
      <c r="J234" s="36"/>
      <c r="K234" s="36"/>
      <c r="L234" s="39"/>
      <c r="M234" s="202"/>
      <c r="N234" s="203"/>
      <c r="O234" s="71"/>
      <c r="P234" s="71"/>
      <c r="Q234" s="71"/>
      <c r="R234" s="71"/>
      <c r="S234" s="71"/>
      <c r="T234" s="72"/>
      <c r="U234" s="34"/>
      <c r="V234" s="34"/>
      <c r="W234" s="34"/>
      <c r="X234" s="34"/>
      <c r="Y234" s="34"/>
      <c r="Z234" s="34"/>
      <c r="AA234" s="34"/>
      <c r="AB234" s="34"/>
      <c r="AC234" s="34"/>
      <c r="AD234" s="34"/>
      <c r="AE234" s="34"/>
      <c r="AT234" s="17" t="s">
        <v>141</v>
      </c>
      <c r="AU234" s="17" t="s">
        <v>89</v>
      </c>
    </row>
    <row r="235" spans="1:65" s="2" customFormat="1" ht="76.8" x14ac:dyDescent="0.2">
      <c r="A235" s="34"/>
      <c r="B235" s="35"/>
      <c r="C235" s="36"/>
      <c r="D235" s="204" t="s">
        <v>143</v>
      </c>
      <c r="E235" s="36"/>
      <c r="F235" s="205" t="s">
        <v>623</v>
      </c>
      <c r="G235" s="36"/>
      <c r="H235" s="36"/>
      <c r="I235" s="201"/>
      <c r="J235" s="36"/>
      <c r="K235" s="36"/>
      <c r="L235" s="39"/>
      <c r="M235" s="202"/>
      <c r="N235" s="203"/>
      <c r="O235" s="71"/>
      <c r="P235" s="71"/>
      <c r="Q235" s="71"/>
      <c r="R235" s="71"/>
      <c r="S235" s="71"/>
      <c r="T235" s="72"/>
      <c r="U235" s="34"/>
      <c r="V235" s="34"/>
      <c r="W235" s="34"/>
      <c r="X235" s="34"/>
      <c r="Y235" s="34"/>
      <c r="Z235" s="34"/>
      <c r="AA235" s="34"/>
      <c r="AB235" s="34"/>
      <c r="AC235" s="34"/>
      <c r="AD235" s="34"/>
      <c r="AE235" s="34"/>
      <c r="AT235" s="17" t="s">
        <v>143</v>
      </c>
      <c r="AU235" s="17" t="s">
        <v>89</v>
      </c>
    </row>
    <row r="236" spans="1:65" s="13" customFormat="1" x14ac:dyDescent="0.2">
      <c r="B236" s="206"/>
      <c r="C236" s="207"/>
      <c r="D236" s="204" t="s">
        <v>145</v>
      </c>
      <c r="E236" s="208" t="s">
        <v>1</v>
      </c>
      <c r="F236" s="209" t="s">
        <v>819</v>
      </c>
      <c r="G236" s="207"/>
      <c r="H236" s="210">
        <v>5.94</v>
      </c>
      <c r="I236" s="211"/>
      <c r="J236" s="207"/>
      <c r="K236" s="207"/>
      <c r="L236" s="212"/>
      <c r="M236" s="213"/>
      <c r="N236" s="214"/>
      <c r="O236" s="214"/>
      <c r="P236" s="214"/>
      <c r="Q236" s="214"/>
      <c r="R236" s="214"/>
      <c r="S236" s="214"/>
      <c r="T236" s="215"/>
      <c r="AT236" s="216" t="s">
        <v>145</v>
      </c>
      <c r="AU236" s="216" t="s">
        <v>89</v>
      </c>
      <c r="AV236" s="13" t="s">
        <v>89</v>
      </c>
      <c r="AW236" s="13" t="s">
        <v>34</v>
      </c>
      <c r="AX236" s="13" t="s">
        <v>80</v>
      </c>
      <c r="AY236" s="216" t="s">
        <v>132</v>
      </c>
    </row>
    <row r="237" spans="1:65" s="14" customFormat="1" x14ac:dyDescent="0.2">
      <c r="B237" s="217"/>
      <c r="C237" s="218"/>
      <c r="D237" s="204" t="s">
        <v>145</v>
      </c>
      <c r="E237" s="219" t="s">
        <v>1</v>
      </c>
      <c r="F237" s="220" t="s">
        <v>147</v>
      </c>
      <c r="G237" s="218"/>
      <c r="H237" s="221">
        <v>5.94</v>
      </c>
      <c r="I237" s="222"/>
      <c r="J237" s="218"/>
      <c r="K237" s="218"/>
      <c r="L237" s="223"/>
      <c r="M237" s="224"/>
      <c r="N237" s="225"/>
      <c r="O237" s="225"/>
      <c r="P237" s="225"/>
      <c r="Q237" s="225"/>
      <c r="R237" s="225"/>
      <c r="S237" s="225"/>
      <c r="T237" s="226"/>
      <c r="AT237" s="227" t="s">
        <v>145</v>
      </c>
      <c r="AU237" s="227" t="s">
        <v>89</v>
      </c>
      <c r="AV237" s="14" t="s">
        <v>139</v>
      </c>
      <c r="AW237" s="14" t="s">
        <v>34</v>
      </c>
      <c r="AX237" s="14" t="s">
        <v>85</v>
      </c>
      <c r="AY237" s="227" t="s">
        <v>132</v>
      </c>
    </row>
    <row r="238" spans="1:65" s="12" customFormat="1" ht="22.95" customHeight="1" x14ac:dyDescent="0.25">
      <c r="B238" s="170"/>
      <c r="C238" s="171"/>
      <c r="D238" s="172" t="s">
        <v>79</v>
      </c>
      <c r="E238" s="184" t="s">
        <v>647</v>
      </c>
      <c r="F238" s="184" t="s">
        <v>648</v>
      </c>
      <c r="G238" s="171"/>
      <c r="H238" s="171"/>
      <c r="I238" s="174"/>
      <c r="J238" s="185">
        <f>BK238</f>
        <v>0</v>
      </c>
      <c r="K238" s="171"/>
      <c r="L238" s="176"/>
      <c r="M238" s="177"/>
      <c r="N238" s="178"/>
      <c r="O238" s="178"/>
      <c r="P238" s="179">
        <f>SUM(P239:P241)</f>
        <v>0</v>
      </c>
      <c r="Q238" s="178"/>
      <c r="R238" s="179">
        <f>SUM(R239:R241)</f>
        <v>0</v>
      </c>
      <c r="S238" s="178"/>
      <c r="T238" s="180">
        <f>SUM(T239:T241)</f>
        <v>0</v>
      </c>
      <c r="AR238" s="181" t="s">
        <v>85</v>
      </c>
      <c r="AT238" s="182" t="s">
        <v>79</v>
      </c>
      <c r="AU238" s="182" t="s">
        <v>85</v>
      </c>
      <c r="AY238" s="181" t="s">
        <v>132</v>
      </c>
      <c r="BK238" s="183">
        <f>SUM(BK239:BK241)</f>
        <v>0</v>
      </c>
    </row>
    <row r="239" spans="1:65" s="2" customFormat="1" ht="24.15" customHeight="1" x14ac:dyDescent="0.2">
      <c r="A239" s="34"/>
      <c r="B239" s="35"/>
      <c r="C239" s="186" t="s">
        <v>321</v>
      </c>
      <c r="D239" s="186" t="s">
        <v>134</v>
      </c>
      <c r="E239" s="187" t="s">
        <v>820</v>
      </c>
      <c r="F239" s="188" t="s">
        <v>821</v>
      </c>
      <c r="G239" s="189" t="s">
        <v>289</v>
      </c>
      <c r="H239" s="190">
        <v>24.125</v>
      </c>
      <c r="I239" s="191"/>
      <c r="J239" s="192">
        <f>ROUND(I239*H239,2)</f>
        <v>0</v>
      </c>
      <c r="K239" s="188" t="s">
        <v>138</v>
      </c>
      <c r="L239" s="39"/>
      <c r="M239" s="193" t="s">
        <v>1</v>
      </c>
      <c r="N239" s="194" t="s">
        <v>45</v>
      </c>
      <c r="O239" s="71"/>
      <c r="P239" s="195">
        <f>O239*H239</f>
        <v>0</v>
      </c>
      <c r="Q239" s="195">
        <v>0</v>
      </c>
      <c r="R239" s="195">
        <f>Q239*H239</f>
        <v>0</v>
      </c>
      <c r="S239" s="195">
        <v>0</v>
      </c>
      <c r="T239" s="196">
        <f>S239*H239</f>
        <v>0</v>
      </c>
      <c r="U239" s="34"/>
      <c r="V239" s="34"/>
      <c r="W239" s="34"/>
      <c r="X239" s="34"/>
      <c r="Y239" s="34"/>
      <c r="Z239" s="34"/>
      <c r="AA239" s="34"/>
      <c r="AB239" s="34"/>
      <c r="AC239" s="34"/>
      <c r="AD239" s="34"/>
      <c r="AE239" s="34"/>
      <c r="AR239" s="197" t="s">
        <v>139</v>
      </c>
      <c r="AT239" s="197" t="s">
        <v>134</v>
      </c>
      <c r="AU239" s="197" t="s">
        <v>89</v>
      </c>
      <c r="AY239" s="17" t="s">
        <v>132</v>
      </c>
      <c r="BE239" s="198">
        <f>IF(N239="základní",J239,0)</f>
        <v>0</v>
      </c>
      <c r="BF239" s="198">
        <f>IF(N239="snížená",J239,0)</f>
        <v>0</v>
      </c>
      <c r="BG239" s="198">
        <f>IF(N239="zákl. přenesená",J239,0)</f>
        <v>0</v>
      </c>
      <c r="BH239" s="198">
        <f>IF(N239="sníž. přenesená",J239,0)</f>
        <v>0</v>
      </c>
      <c r="BI239" s="198">
        <f>IF(N239="nulová",J239,0)</f>
        <v>0</v>
      </c>
      <c r="BJ239" s="17" t="s">
        <v>85</v>
      </c>
      <c r="BK239" s="198">
        <f>ROUND(I239*H239,2)</f>
        <v>0</v>
      </c>
      <c r="BL239" s="17" t="s">
        <v>139</v>
      </c>
      <c r="BM239" s="197" t="s">
        <v>822</v>
      </c>
    </row>
    <row r="240" spans="1:65" s="2" customFormat="1" x14ac:dyDescent="0.2">
      <c r="A240" s="34"/>
      <c r="B240" s="35"/>
      <c r="C240" s="36"/>
      <c r="D240" s="199" t="s">
        <v>141</v>
      </c>
      <c r="E240" s="36"/>
      <c r="F240" s="200" t="s">
        <v>823</v>
      </c>
      <c r="G240" s="36"/>
      <c r="H240" s="36"/>
      <c r="I240" s="201"/>
      <c r="J240" s="36"/>
      <c r="K240" s="36"/>
      <c r="L240" s="39"/>
      <c r="M240" s="202"/>
      <c r="N240" s="203"/>
      <c r="O240" s="71"/>
      <c r="P240" s="71"/>
      <c r="Q240" s="71"/>
      <c r="R240" s="71"/>
      <c r="S240" s="71"/>
      <c r="T240" s="72"/>
      <c r="U240" s="34"/>
      <c r="V240" s="34"/>
      <c r="W240" s="34"/>
      <c r="X240" s="34"/>
      <c r="Y240" s="34"/>
      <c r="Z240" s="34"/>
      <c r="AA240" s="34"/>
      <c r="AB240" s="34"/>
      <c r="AC240" s="34"/>
      <c r="AD240" s="34"/>
      <c r="AE240" s="34"/>
      <c r="AT240" s="17" t="s">
        <v>141</v>
      </c>
      <c r="AU240" s="17" t="s">
        <v>89</v>
      </c>
    </row>
    <row r="241" spans="1:47" s="2" customFormat="1" ht="57.6" x14ac:dyDescent="0.2">
      <c r="A241" s="34"/>
      <c r="B241" s="35"/>
      <c r="C241" s="36"/>
      <c r="D241" s="204" t="s">
        <v>143</v>
      </c>
      <c r="E241" s="36"/>
      <c r="F241" s="205" t="s">
        <v>824</v>
      </c>
      <c r="G241" s="36"/>
      <c r="H241" s="36"/>
      <c r="I241" s="201"/>
      <c r="J241" s="36"/>
      <c r="K241" s="36"/>
      <c r="L241" s="39"/>
      <c r="M241" s="254"/>
      <c r="N241" s="255"/>
      <c r="O241" s="251"/>
      <c r="P241" s="251"/>
      <c r="Q241" s="251"/>
      <c r="R241" s="251"/>
      <c r="S241" s="251"/>
      <c r="T241" s="256"/>
      <c r="U241" s="34"/>
      <c r="V241" s="34"/>
      <c r="W241" s="34"/>
      <c r="X241" s="34"/>
      <c r="Y241" s="34"/>
      <c r="Z241" s="34"/>
      <c r="AA241" s="34"/>
      <c r="AB241" s="34"/>
      <c r="AC241" s="34"/>
      <c r="AD241" s="34"/>
      <c r="AE241" s="34"/>
      <c r="AT241" s="17" t="s">
        <v>143</v>
      </c>
      <c r="AU241" s="17" t="s">
        <v>89</v>
      </c>
    </row>
    <row r="242" spans="1:47" s="2" customFormat="1" ht="6.9" customHeight="1" x14ac:dyDescent="0.2">
      <c r="A242" s="34"/>
      <c r="B242" s="54"/>
      <c r="C242" s="55"/>
      <c r="D242" s="55"/>
      <c r="E242" s="55"/>
      <c r="F242" s="55"/>
      <c r="G242" s="55"/>
      <c r="H242" s="55"/>
      <c r="I242" s="55"/>
      <c r="J242" s="55"/>
      <c r="K242" s="55"/>
      <c r="L242" s="39"/>
      <c r="M242" s="34"/>
      <c r="O242" s="34"/>
      <c r="P242" s="34"/>
      <c r="Q242" s="34"/>
      <c r="R242" s="34"/>
      <c r="S242" s="34"/>
      <c r="T242" s="34"/>
      <c r="U242" s="34"/>
      <c r="V242" s="34"/>
      <c r="W242" s="34"/>
      <c r="X242" s="34"/>
      <c r="Y242" s="34"/>
      <c r="Z242" s="34"/>
      <c r="AA242" s="34"/>
      <c r="AB242" s="34"/>
      <c r="AC242" s="34"/>
      <c r="AD242" s="34"/>
      <c r="AE242" s="34"/>
    </row>
  </sheetData>
  <sheetProtection algorithmName="SHA-512" hashValue="4LMzWGkuQOMvHLeyTOEywKafTof8l77fyIHaX2oeWMSMJV95x3L55o2f4GDL8n6aKmQaR6dTg48FAWW0CCezcw==" saltValue="8HqgAnLA4tJrdGRMEvHG19hb33u1Y3Ls1etmFA5wS/Tp/1C+J06n7KXQGeBOhNLj/RI7bJN+FU0l2/SqjXes1w==" spinCount="100000" sheet="1" objects="1" scenarios="1" formatColumns="0" formatRows="0" autoFilter="0"/>
  <autoFilter ref="C123:K241"/>
  <mergeCells count="9">
    <mergeCell ref="E87:H87"/>
    <mergeCell ref="E114:H114"/>
    <mergeCell ref="E116:H116"/>
    <mergeCell ref="L2:V2"/>
    <mergeCell ref="E7:H7"/>
    <mergeCell ref="E9:H9"/>
    <mergeCell ref="E18:H18"/>
    <mergeCell ref="E27:H27"/>
    <mergeCell ref="E85:H85"/>
  </mergeCells>
  <hyperlinks>
    <hyperlink ref="F128" r:id="rId1"/>
    <hyperlink ref="F134" r:id="rId2"/>
    <hyperlink ref="F140" r:id="rId3"/>
    <hyperlink ref="F147" r:id="rId4"/>
    <hyperlink ref="F152" r:id="rId5"/>
    <hyperlink ref="F155" r:id="rId6"/>
    <hyperlink ref="F160" r:id="rId7"/>
    <hyperlink ref="F172" r:id="rId8"/>
    <hyperlink ref="F179" r:id="rId9"/>
    <hyperlink ref="F185" r:id="rId10"/>
    <hyperlink ref="F189" r:id="rId11"/>
    <hyperlink ref="F193" r:id="rId12"/>
    <hyperlink ref="F198" r:id="rId13"/>
    <hyperlink ref="F202" r:id="rId14"/>
    <hyperlink ref="F209" r:id="rId15"/>
    <hyperlink ref="F215" r:id="rId16"/>
    <hyperlink ref="F222" r:id="rId17"/>
    <hyperlink ref="F225" r:id="rId18"/>
    <hyperlink ref="F229" r:id="rId19"/>
    <hyperlink ref="F234" r:id="rId20"/>
    <hyperlink ref="F240" r:id="rId21"/>
  </hyperlinks>
  <pageMargins left="0.39370078740157483" right="0.39370078740157483" top="0.39370078740157483" bottom="0.39370078740157483" header="0" footer="0"/>
  <pageSetup paperSize="9" scale="78" fitToHeight="100" orientation="portrait" r:id="rId22"/>
  <headerFooter>
    <oddFooter>&amp;CStrana &amp;P z &amp;N</oddFooter>
  </headerFooter>
  <rowBreaks count="3" manualBreakCount="3">
    <brk id="145" min="2" max="10" man="1"/>
    <brk id="177" min="2" max="10" man="1"/>
    <brk id="212" min="2" max="10" man="1"/>
  </rowBreaks>
  <drawing r:id="rId2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49"/>
  <sheetViews>
    <sheetView showGridLines="0" zoomScaleNormal="100" workbookViewId="0"/>
  </sheetViews>
  <sheetFormatPr defaultRowHeight="10.199999999999999" x14ac:dyDescent="0.2"/>
  <cols>
    <col min="1" max="1" width="8.28515625" style="1" customWidth="1"/>
    <col min="2" max="2" width="1.140625" style="1" customWidth="1"/>
    <col min="3" max="3" width="4.140625" style="1" customWidth="1"/>
    <col min="4" max="4" width="4.28515625" style="1" customWidth="1"/>
    <col min="5" max="5" width="17.140625" style="1" customWidth="1"/>
    <col min="6" max="6" width="50.85546875" style="1" customWidth="1"/>
    <col min="7" max="7" width="7.42578125" style="1" customWidth="1"/>
    <col min="8" max="8" width="14" style="1" customWidth="1"/>
    <col min="9" max="9" width="15.85546875" style="1" customWidth="1"/>
    <col min="10" max="11" width="22.28515625" style="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x14ac:dyDescent="0.2">
      <c r="L2" s="282"/>
      <c r="M2" s="282"/>
      <c r="N2" s="282"/>
      <c r="O2" s="282"/>
      <c r="P2" s="282"/>
      <c r="Q2" s="282"/>
      <c r="R2" s="282"/>
      <c r="S2" s="282"/>
      <c r="T2" s="282"/>
      <c r="U2" s="282"/>
      <c r="V2" s="282"/>
      <c r="AT2" s="17" t="s">
        <v>94</v>
      </c>
    </row>
    <row r="3" spans="1:46" s="1" customFormat="1" ht="6.9" customHeight="1" x14ac:dyDescent="0.2">
      <c r="B3" s="108"/>
      <c r="C3" s="109"/>
      <c r="D3" s="109"/>
      <c r="E3" s="109"/>
      <c r="F3" s="109"/>
      <c r="G3" s="109"/>
      <c r="H3" s="109"/>
      <c r="I3" s="109"/>
      <c r="J3" s="109"/>
      <c r="K3" s="109"/>
      <c r="L3" s="20"/>
      <c r="AT3" s="17" t="s">
        <v>89</v>
      </c>
    </row>
    <row r="4" spans="1:46" s="1" customFormat="1" ht="24.9" customHeight="1" x14ac:dyDescent="0.2">
      <c r="B4" s="20"/>
      <c r="D4" s="110" t="s">
        <v>95</v>
      </c>
      <c r="L4" s="20"/>
      <c r="M4" s="111" t="s">
        <v>10</v>
      </c>
      <c r="AT4" s="17" t="s">
        <v>4</v>
      </c>
    </row>
    <row r="5" spans="1:46" s="1" customFormat="1" ht="6.9" customHeight="1" x14ac:dyDescent="0.2">
      <c r="B5" s="20"/>
      <c r="L5" s="20"/>
    </row>
    <row r="6" spans="1:46" s="1" customFormat="1" ht="12" customHeight="1" x14ac:dyDescent="0.2">
      <c r="B6" s="20"/>
      <c r="D6" s="112" t="s">
        <v>16</v>
      </c>
      <c r="L6" s="20"/>
    </row>
    <row r="7" spans="1:46" s="1" customFormat="1" ht="16.5" customHeight="1" x14ac:dyDescent="0.2">
      <c r="B7" s="20"/>
      <c r="E7" s="301" t="str">
        <f>'Rekapitulace stavby'!K6</f>
        <v>Odbahnění a oprava nádrže Klapý - revize 04/2023</v>
      </c>
      <c r="F7" s="302"/>
      <c r="G7" s="302"/>
      <c r="H7" s="302"/>
      <c r="L7" s="20"/>
    </row>
    <row r="8" spans="1:46" s="2" customFormat="1" ht="12" customHeight="1" x14ac:dyDescent="0.2">
      <c r="A8" s="34"/>
      <c r="B8" s="39"/>
      <c r="C8" s="34"/>
      <c r="D8" s="112" t="s">
        <v>96</v>
      </c>
      <c r="E8" s="34"/>
      <c r="F8" s="34"/>
      <c r="G8" s="34"/>
      <c r="H8" s="34"/>
      <c r="I8" s="34"/>
      <c r="J8" s="34"/>
      <c r="K8" s="34"/>
      <c r="L8" s="51"/>
      <c r="S8" s="34"/>
      <c r="T8" s="34"/>
      <c r="U8" s="34"/>
      <c r="V8" s="34"/>
      <c r="W8" s="34"/>
      <c r="X8" s="34"/>
      <c r="Y8" s="34"/>
      <c r="Z8" s="34"/>
      <c r="AA8" s="34"/>
      <c r="AB8" s="34"/>
      <c r="AC8" s="34"/>
      <c r="AD8" s="34"/>
      <c r="AE8" s="34"/>
    </row>
    <row r="9" spans="1:46" s="2" customFormat="1" ht="16.5" customHeight="1" x14ac:dyDescent="0.2">
      <c r="A9" s="34"/>
      <c r="B9" s="39"/>
      <c r="C9" s="34"/>
      <c r="D9" s="34"/>
      <c r="E9" s="303" t="s">
        <v>825</v>
      </c>
      <c r="F9" s="304"/>
      <c r="G9" s="304"/>
      <c r="H9" s="304"/>
      <c r="I9" s="34"/>
      <c r="J9" s="34"/>
      <c r="K9" s="34"/>
      <c r="L9" s="51"/>
      <c r="S9" s="34"/>
      <c r="T9" s="34"/>
      <c r="U9" s="34"/>
      <c r="V9" s="34"/>
      <c r="W9" s="34"/>
      <c r="X9" s="34"/>
      <c r="Y9" s="34"/>
      <c r="Z9" s="34"/>
      <c r="AA9" s="34"/>
      <c r="AB9" s="34"/>
      <c r="AC9" s="34"/>
      <c r="AD9" s="34"/>
      <c r="AE9" s="34"/>
    </row>
    <row r="10" spans="1:46" s="2" customFormat="1" x14ac:dyDescent="0.2">
      <c r="A10" s="34"/>
      <c r="B10" s="39"/>
      <c r="C10" s="34"/>
      <c r="D10" s="34"/>
      <c r="E10" s="34"/>
      <c r="F10" s="34"/>
      <c r="G10" s="34"/>
      <c r="H10" s="34"/>
      <c r="I10" s="34"/>
      <c r="J10" s="34"/>
      <c r="K10" s="34"/>
      <c r="L10" s="51"/>
      <c r="S10" s="34"/>
      <c r="T10" s="34"/>
      <c r="U10" s="34"/>
      <c r="V10" s="34"/>
      <c r="W10" s="34"/>
      <c r="X10" s="34"/>
      <c r="Y10" s="34"/>
      <c r="Z10" s="34"/>
      <c r="AA10" s="34"/>
      <c r="AB10" s="34"/>
      <c r="AC10" s="34"/>
      <c r="AD10" s="34"/>
      <c r="AE10" s="34"/>
    </row>
    <row r="11" spans="1:46" s="2" customFormat="1" ht="12" customHeight="1" x14ac:dyDescent="0.2">
      <c r="A11" s="34"/>
      <c r="B11" s="39"/>
      <c r="C11" s="34"/>
      <c r="D11" s="112" t="s">
        <v>18</v>
      </c>
      <c r="E11" s="34"/>
      <c r="F11" s="113" t="s">
        <v>1</v>
      </c>
      <c r="G11" s="34"/>
      <c r="H11" s="34"/>
      <c r="I11" s="112" t="s">
        <v>19</v>
      </c>
      <c r="J11" s="113" t="s">
        <v>1</v>
      </c>
      <c r="K11" s="34"/>
      <c r="L11" s="51"/>
      <c r="S11" s="34"/>
      <c r="T11" s="34"/>
      <c r="U11" s="34"/>
      <c r="V11" s="34"/>
      <c r="W11" s="34"/>
      <c r="X11" s="34"/>
      <c r="Y11" s="34"/>
      <c r="Z11" s="34"/>
      <c r="AA11" s="34"/>
      <c r="AB11" s="34"/>
      <c r="AC11" s="34"/>
      <c r="AD11" s="34"/>
      <c r="AE11" s="34"/>
    </row>
    <row r="12" spans="1:46" s="2" customFormat="1" ht="12" customHeight="1" x14ac:dyDescent="0.2">
      <c r="A12" s="34"/>
      <c r="B12" s="39"/>
      <c r="C12" s="34"/>
      <c r="D12" s="112" t="s">
        <v>20</v>
      </c>
      <c r="E12" s="34"/>
      <c r="F12" s="113" t="s">
        <v>21</v>
      </c>
      <c r="G12" s="34"/>
      <c r="H12" s="34"/>
      <c r="I12" s="112" t="s">
        <v>22</v>
      </c>
      <c r="J12" s="114" t="str">
        <f>'Rekapitulace stavby'!AN8</f>
        <v>3. 4. 2023</v>
      </c>
      <c r="K12" s="34"/>
      <c r="L12" s="51"/>
      <c r="S12" s="34"/>
      <c r="T12" s="34"/>
      <c r="U12" s="34"/>
      <c r="V12" s="34"/>
      <c r="W12" s="34"/>
      <c r="X12" s="34"/>
      <c r="Y12" s="34"/>
      <c r="Z12" s="34"/>
      <c r="AA12" s="34"/>
      <c r="AB12" s="34"/>
      <c r="AC12" s="34"/>
      <c r="AD12" s="34"/>
      <c r="AE12" s="34"/>
    </row>
    <row r="13" spans="1:46" s="2" customFormat="1" ht="10.95" customHeight="1" x14ac:dyDescent="0.2">
      <c r="A13" s="34"/>
      <c r="B13" s="39"/>
      <c r="C13" s="34"/>
      <c r="D13" s="34"/>
      <c r="E13" s="34"/>
      <c r="F13" s="34"/>
      <c r="G13" s="34"/>
      <c r="H13" s="34"/>
      <c r="I13" s="34"/>
      <c r="J13" s="34"/>
      <c r="K13" s="34"/>
      <c r="L13" s="51"/>
      <c r="S13" s="34"/>
      <c r="T13" s="34"/>
      <c r="U13" s="34"/>
      <c r="V13" s="34"/>
      <c r="W13" s="34"/>
      <c r="X13" s="34"/>
      <c r="Y13" s="34"/>
      <c r="Z13" s="34"/>
      <c r="AA13" s="34"/>
      <c r="AB13" s="34"/>
      <c r="AC13" s="34"/>
      <c r="AD13" s="34"/>
      <c r="AE13" s="34"/>
    </row>
    <row r="14" spans="1:46" s="2" customFormat="1" ht="12" customHeight="1" x14ac:dyDescent="0.2">
      <c r="A14" s="34"/>
      <c r="B14" s="39"/>
      <c r="C14" s="34"/>
      <c r="D14" s="112" t="s">
        <v>24</v>
      </c>
      <c r="E14" s="34"/>
      <c r="F14" s="34"/>
      <c r="G14" s="34"/>
      <c r="H14" s="34"/>
      <c r="I14" s="112" t="s">
        <v>25</v>
      </c>
      <c r="J14" s="113" t="s">
        <v>26</v>
      </c>
      <c r="K14" s="34"/>
      <c r="L14" s="51"/>
      <c r="S14" s="34"/>
      <c r="T14" s="34"/>
      <c r="U14" s="34"/>
      <c r="V14" s="34"/>
      <c r="W14" s="34"/>
      <c r="X14" s="34"/>
      <c r="Y14" s="34"/>
      <c r="Z14" s="34"/>
      <c r="AA14" s="34"/>
      <c r="AB14" s="34"/>
      <c r="AC14" s="34"/>
      <c r="AD14" s="34"/>
      <c r="AE14" s="34"/>
    </row>
    <row r="15" spans="1:46" s="2" customFormat="1" ht="18" customHeight="1" x14ac:dyDescent="0.2">
      <c r="A15" s="34"/>
      <c r="B15" s="39"/>
      <c r="C15" s="34"/>
      <c r="D15" s="34"/>
      <c r="E15" s="113" t="s">
        <v>27</v>
      </c>
      <c r="F15" s="34"/>
      <c r="G15" s="34"/>
      <c r="H15" s="34"/>
      <c r="I15" s="112" t="s">
        <v>28</v>
      </c>
      <c r="J15" s="113" t="s">
        <v>1</v>
      </c>
      <c r="K15" s="34"/>
      <c r="L15" s="51"/>
      <c r="S15" s="34"/>
      <c r="T15" s="34"/>
      <c r="U15" s="34"/>
      <c r="V15" s="34"/>
      <c r="W15" s="34"/>
      <c r="X15" s="34"/>
      <c r="Y15" s="34"/>
      <c r="Z15" s="34"/>
      <c r="AA15" s="34"/>
      <c r="AB15" s="34"/>
      <c r="AC15" s="34"/>
      <c r="AD15" s="34"/>
      <c r="AE15" s="34"/>
    </row>
    <row r="16" spans="1:46" s="2" customFormat="1" ht="6.9" customHeight="1" x14ac:dyDescent="0.2">
      <c r="A16" s="34"/>
      <c r="B16" s="39"/>
      <c r="C16" s="34"/>
      <c r="D16" s="34"/>
      <c r="E16" s="34"/>
      <c r="F16" s="34"/>
      <c r="G16" s="34"/>
      <c r="H16" s="34"/>
      <c r="I16" s="34"/>
      <c r="J16" s="34"/>
      <c r="K16" s="34"/>
      <c r="L16" s="51"/>
      <c r="S16" s="34"/>
      <c r="T16" s="34"/>
      <c r="U16" s="34"/>
      <c r="V16" s="34"/>
      <c r="W16" s="34"/>
      <c r="X16" s="34"/>
      <c r="Y16" s="34"/>
      <c r="Z16" s="34"/>
      <c r="AA16" s="34"/>
      <c r="AB16" s="34"/>
      <c r="AC16" s="34"/>
      <c r="AD16" s="34"/>
      <c r="AE16" s="34"/>
    </row>
    <row r="17" spans="1:31" s="2" customFormat="1" ht="12" customHeight="1" x14ac:dyDescent="0.2">
      <c r="A17" s="34"/>
      <c r="B17" s="39"/>
      <c r="C17" s="34"/>
      <c r="D17" s="112" t="s">
        <v>29</v>
      </c>
      <c r="E17" s="34"/>
      <c r="F17" s="34"/>
      <c r="G17" s="34"/>
      <c r="H17" s="34"/>
      <c r="I17" s="112" t="s">
        <v>25</v>
      </c>
      <c r="J17" s="30" t="str">
        <f>'Rekapitulace stavby'!AN13</f>
        <v>Vyplň údaj</v>
      </c>
      <c r="K17" s="34"/>
      <c r="L17" s="51"/>
      <c r="S17" s="34"/>
      <c r="T17" s="34"/>
      <c r="U17" s="34"/>
      <c r="V17" s="34"/>
      <c r="W17" s="34"/>
      <c r="X17" s="34"/>
      <c r="Y17" s="34"/>
      <c r="Z17" s="34"/>
      <c r="AA17" s="34"/>
      <c r="AB17" s="34"/>
      <c r="AC17" s="34"/>
      <c r="AD17" s="34"/>
      <c r="AE17" s="34"/>
    </row>
    <row r="18" spans="1:31" s="2" customFormat="1" ht="18" customHeight="1" x14ac:dyDescent="0.2">
      <c r="A18" s="34"/>
      <c r="B18" s="39"/>
      <c r="C18" s="34"/>
      <c r="D18" s="34"/>
      <c r="E18" s="305" t="str">
        <f>'Rekapitulace stavby'!E14</f>
        <v>Vyplň údaj</v>
      </c>
      <c r="F18" s="306"/>
      <c r="G18" s="306"/>
      <c r="H18" s="306"/>
      <c r="I18" s="112" t="s">
        <v>28</v>
      </c>
      <c r="J18" s="30" t="str">
        <f>'Rekapitulace stavby'!AN14</f>
        <v>Vyplň údaj</v>
      </c>
      <c r="K18" s="34"/>
      <c r="L18" s="51"/>
      <c r="S18" s="34"/>
      <c r="T18" s="34"/>
      <c r="U18" s="34"/>
      <c r="V18" s="34"/>
      <c r="W18" s="34"/>
      <c r="X18" s="34"/>
      <c r="Y18" s="34"/>
      <c r="Z18" s="34"/>
      <c r="AA18" s="34"/>
      <c r="AB18" s="34"/>
      <c r="AC18" s="34"/>
      <c r="AD18" s="34"/>
      <c r="AE18" s="34"/>
    </row>
    <row r="19" spans="1:31" s="2" customFormat="1" ht="6.9" customHeight="1" x14ac:dyDescent="0.2">
      <c r="A19" s="34"/>
      <c r="B19" s="39"/>
      <c r="C19" s="34"/>
      <c r="D19" s="34"/>
      <c r="E19" s="34"/>
      <c r="F19" s="34"/>
      <c r="G19" s="34"/>
      <c r="H19" s="34"/>
      <c r="I19" s="34"/>
      <c r="J19" s="34"/>
      <c r="K19" s="34"/>
      <c r="L19" s="51"/>
      <c r="S19" s="34"/>
      <c r="T19" s="34"/>
      <c r="U19" s="34"/>
      <c r="V19" s="34"/>
      <c r="W19" s="34"/>
      <c r="X19" s="34"/>
      <c r="Y19" s="34"/>
      <c r="Z19" s="34"/>
      <c r="AA19" s="34"/>
      <c r="AB19" s="34"/>
      <c r="AC19" s="34"/>
      <c r="AD19" s="34"/>
      <c r="AE19" s="34"/>
    </row>
    <row r="20" spans="1:31" s="2" customFormat="1" ht="12" customHeight="1" x14ac:dyDescent="0.2">
      <c r="A20" s="34"/>
      <c r="B20" s="39"/>
      <c r="C20" s="34"/>
      <c r="D20" s="112" t="s">
        <v>31</v>
      </c>
      <c r="E20" s="34"/>
      <c r="F20" s="34"/>
      <c r="G20" s="34"/>
      <c r="H20" s="34"/>
      <c r="I20" s="112" t="s">
        <v>25</v>
      </c>
      <c r="J20" s="113" t="s">
        <v>32</v>
      </c>
      <c r="K20" s="34"/>
      <c r="L20" s="51"/>
      <c r="S20" s="34"/>
      <c r="T20" s="34"/>
      <c r="U20" s="34"/>
      <c r="V20" s="34"/>
      <c r="W20" s="34"/>
      <c r="X20" s="34"/>
      <c r="Y20" s="34"/>
      <c r="Z20" s="34"/>
      <c r="AA20" s="34"/>
      <c r="AB20" s="34"/>
      <c r="AC20" s="34"/>
      <c r="AD20" s="34"/>
      <c r="AE20" s="34"/>
    </row>
    <row r="21" spans="1:31" s="2" customFormat="1" ht="18" customHeight="1" x14ac:dyDescent="0.2">
      <c r="A21" s="34"/>
      <c r="B21" s="39"/>
      <c r="C21" s="34"/>
      <c r="D21" s="34"/>
      <c r="E21" s="113" t="s">
        <v>33</v>
      </c>
      <c r="F21" s="34"/>
      <c r="G21" s="34"/>
      <c r="H21" s="34"/>
      <c r="I21" s="112" t="s">
        <v>28</v>
      </c>
      <c r="J21" s="113" t="s">
        <v>1</v>
      </c>
      <c r="K21" s="34"/>
      <c r="L21" s="51"/>
      <c r="S21" s="34"/>
      <c r="T21" s="34"/>
      <c r="U21" s="34"/>
      <c r="V21" s="34"/>
      <c r="W21" s="34"/>
      <c r="X21" s="34"/>
      <c r="Y21" s="34"/>
      <c r="Z21" s="34"/>
      <c r="AA21" s="34"/>
      <c r="AB21" s="34"/>
      <c r="AC21" s="34"/>
      <c r="AD21" s="34"/>
      <c r="AE21" s="34"/>
    </row>
    <row r="22" spans="1:31" s="2" customFormat="1" ht="6.9" customHeight="1" x14ac:dyDescent="0.2">
      <c r="A22" s="34"/>
      <c r="B22" s="39"/>
      <c r="C22" s="34"/>
      <c r="D22" s="34"/>
      <c r="E22" s="34"/>
      <c r="F22" s="34"/>
      <c r="G22" s="34"/>
      <c r="H22" s="34"/>
      <c r="I22" s="34"/>
      <c r="J22" s="34"/>
      <c r="K22" s="34"/>
      <c r="L22" s="51"/>
      <c r="S22" s="34"/>
      <c r="T22" s="34"/>
      <c r="U22" s="34"/>
      <c r="V22" s="34"/>
      <c r="W22" s="34"/>
      <c r="X22" s="34"/>
      <c r="Y22" s="34"/>
      <c r="Z22" s="34"/>
      <c r="AA22" s="34"/>
      <c r="AB22" s="34"/>
      <c r="AC22" s="34"/>
      <c r="AD22" s="34"/>
      <c r="AE22" s="34"/>
    </row>
    <row r="23" spans="1:31" s="2" customFormat="1" ht="12" customHeight="1" x14ac:dyDescent="0.2">
      <c r="A23" s="34"/>
      <c r="B23" s="39"/>
      <c r="C23" s="34"/>
      <c r="D23" s="112" t="s">
        <v>35</v>
      </c>
      <c r="E23" s="34"/>
      <c r="F23" s="34"/>
      <c r="G23" s="34"/>
      <c r="H23" s="34"/>
      <c r="I23" s="112" t="s">
        <v>25</v>
      </c>
      <c r="J23" s="113" t="s">
        <v>36</v>
      </c>
      <c r="K23" s="34"/>
      <c r="L23" s="51"/>
      <c r="S23" s="34"/>
      <c r="T23" s="34"/>
      <c r="U23" s="34"/>
      <c r="V23" s="34"/>
      <c r="W23" s="34"/>
      <c r="X23" s="34"/>
      <c r="Y23" s="34"/>
      <c r="Z23" s="34"/>
      <c r="AA23" s="34"/>
      <c r="AB23" s="34"/>
      <c r="AC23" s="34"/>
      <c r="AD23" s="34"/>
      <c r="AE23" s="34"/>
    </row>
    <row r="24" spans="1:31" s="2" customFormat="1" ht="18" customHeight="1" x14ac:dyDescent="0.2">
      <c r="A24" s="34"/>
      <c r="B24" s="39"/>
      <c r="C24" s="34"/>
      <c r="D24" s="34"/>
      <c r="E24" s="113" t="s">
        <v>37</v>
      </c>
      <c r="F24" s="34"/>
      <c r="G24" s="34"/>
      <c r="H24" s="34"/>
      <c r="I24" s="112" t="s">
        <v>28</v>
      </c>
      <c r="J24" s="113" t="s">
        <v>1</v>
      </c>
      <c r="K24" s="34"/>
      <c r="L24" s="51"/>
      <c r="S24" s="34"/>
      <c r="T24" s="34"/>
      <c r="U24" s="34"/>
      <c r="V24" s="34"/>
      <c r="W24" s="34"/>
      <c r="X24" s="34"/>
      <c r="Y24" s="34"/>
      <c r="Z24" s="34"/>
      <c r="AA24" s="34"/>
      <c r="AB24" s="34"/>
      <c r="AC24" s="34"/>
      <c r="AD24" s="34"/>
      <c r="AE24" s="34"/>
    </row>
    <row r="25" spans="1:31" s="2" customFormat="1" ht="6.9" customHeight="1" x14ac:dyDescent="0.2">
      <c r="A25" s="34"/>
      <c r="B25" s="39"/>
      <c r="C25" s="34"/>
      <c r="D25" s="34"/>
      <c r="E25" s="34"/>
      <c r="F25" s="34"/>
      <c r="G25" s="34"/>
      <c r="H25" s="34"/>
      <c r="I25" s="34"/>
      <c r="J25" s="34"/>
      <c r="K25" s="34"/>
      <c r="L25" s="51"/>
      <c r="S25" s="34"/>
      <c r="T25" s="34"/>
      <c r="U25" s="34"/>
      <c r="V25" s="34"/>
      <c r="W25" s="34"/>
      <c r="X25" s="34"/>
      <c r="Y25" s="34"/>
      <c r="Z25" s="34"/>
      <c r="AA25" s="34"/>
      <c r="AB25" s="34"/>
      <c r="AC25" s="34"/>
      <c r="AD25" s="34"/>
      <c r="AE25" s="34"/>
    </row>
    <row r="26" spans="1:31" s="2" customFormat="1" ht="12" customHeight="1" x14ac:dyDescent="0.2">
      <c r="A26" s="34"/>
      <c r="B26" s="39"/>
      <c r="C26" s="34"/>
      <c r="D26" s="112" t="s">
        <v>38</v>
      </c>
      <c r="E26" s="34"/>
      <c r="F26" s="34"/>
      <c r="G26" s="34"/>
      <c r="H26" s="34"/>
      <c r="I26" s="34"/>
      <c r="J26" s="34"/>
      <c r="K26" s="34"/>
      <c r="L26" s="51"/>
      <c r="S26" s="34"/>
      <c r="T26" s="34"/>
      <c r="U26" s="34"/>
      <c r="V26" s="34"/>
      <c r="W26" s="34"/>
      <c r="X26" s="34"/>
      <c r="Y26" s="34"/>
      <c r="Z26" s="34"/>
      <c r="AA26" s="34"/>
      <c r="AB26" s="34"/>
      <c r="AC26" s="34"/>
      <c r="AD26" s="34"/>
      <c r="AE26" s="34"/>
    </row>
    <row r="27" spans="1:31" s="8" customFormat="1" ht="155.25" customHeight="1" x14ac:dyDescent="0.2">
      <c r="A27" s="115"/>
      <c r="B27" s="116"/>
      <c r="C27" s="115"/>
      <c r="D27" s="115"/>
      <c r="E27" s="307" t="s">
        <v>98</v>
      </c>
      <c r="F27" s="307"/>
      <c r="G27" s="307"/>
      <c r="H27" s="307"/>
      <c r="I27" s="115"/>
      <c r="J27" s="115"/>
      <c r="K27" s="115"/>
      <c r="L27" s="117"/>
      <c r="S27" s="115"/>
      <c r="T27" s="115"/>
      <c r="U27" s="115"/>
      <c r="V27" s="115"/>
      <c r="W27" s="115"/>
      <c r="X27" s="115"/>
      <c r="Y27" s="115"/>
      <c r="Z27" s="115"/>
      <c r="AA27" s="115"/>
      <c r="AB27" s="115"/>
      <c r="AC27" s="115"/>
      <c r="AD27" s="115"/>
      <c r="AE27" s="115"/>
    </row>
    <row r="28" spans="1:31" s="2" customFormat="1" ht="6.9" customHeight="1" x14ac:dyDescent="0.2">
      <c r="A28" s="34"/>
      <c r="B28" s="39"/>
      <c r="C28" s="34"/>
      <c r="D28" s="34"/>
      <c r="E28" s="34"/>
      <c r="F28" s="34"/>
      <c r="G28" s="34"/>
      <c r="H28" s="34"/>
      <c r="I28" s="34"/>
      <c r="J28" s="34"/>
      <c r="K28" s="34"/>
      <c r="L28" s="51"/>
      <c r="S28" s="34"/>
      <c r="T28" s="34"/>
      <c r="U28" s="34"/>
      <c r="V28" s="34"/>
      <c r="W28" s="34"/>
      <c r="X28" s="34"/>
      <c r="Y28" s="34"/>
      <c r="Z28" s="34"/>
      <c r="AA28" s="34"/>
      <c r="AB28" s="34"/>
      <c r="AC28" s="34"/>
      <c r="AD28" s="34"/>
      <c r="AE28" s="34"/>
    </row>
    <row r="29" spans="1:31" s="2" customFormat="1" ht="6.9" customHeight="1" x14ac:dyDescent="0.2">
      <c r="A29" s="34"/>
      <c r="B29" s="39"/>
      <c r="C29" s="34"/>
      <c r="D29" s="118"/>
      <c r="E29" s="118"/>
      <c r="F29" s="118"/>
      <c r="G29" s="118"/>
      <c r="H29" s="118"/>
      <c r="I29" s="118"/>
      <c r="J29" s="118"/>
      <c r="K29" s="118"/>
      <c r="L29" s="51"/>
      <c r="S29" s="34"/>
      <c r="T29" s="34"/>
      <c r="U29" s="34"/>
      <c r="V29" s="34"/>
      <c r="W29" s="34"/>
      <c r="X29" s="34"/>
      <c r="Y29" s="34"/>
      <c r="Z29" s="34"/>
      <c r="AA29" s="34"/>
      <c r="AB29" s="34"/>
      <c r="AC29" s="34"/>
      <c r="AD29" s="34"/>
      <c r="AE29" s="34"/>
    </row>
    <row r="30" spans="1:31" s="2" customFormat="1" ht="25.35" customHeight="1" x14ac:dyDescent="0.2">
      <c r="A30" s="34"/>
      <c r="B30" s="39"/>
      <c r="C30" s="34"/>
      <c r="D30" s="119" t="s">
        <v>40</v>
      </c>
      <c r="E30" s="34"/>
      <c r="F30" s="34"/>
      <c r="G30" s="34"/>
      <c r="H30" s="34"/>
      <c r="I30" s="34"/>
      <c r="J30" s="120">
        <f>ROUND(J122, 2)</f>
        <v>0</v>
      </c>
      <c r="K30" s="34"/>
      <c r="L30" s="51"/>
      <c r="S30" s="34"/>
      <c r="T30" s="34"/>
      <c r="U30" s="34"/>
      <c r="V30" s="34"/>
      <c r="W30" s="34"/>
      <c r="X30" s="34"/>
      <c r="Y30" s="34"/>
      <c r="Z30" s="34"/>
      <c r="AA30" s="34"/>
      <c r="AB30" s="34"/>
      <c r="AC30" s="34"/>
      <c r="AD30" s="34"/>
      <c r="AE30" s="34"/>
    </row>
    <row r="31" spans="1:31" s="2" customFormat="1" ht="6.9" customHeight="1" x14ac:dyDescent="0.2">
      <c r="A31" s="34"/>
      <c r="B31" s="39"/>
      <c r="C31" s="34"/>
      <c r="D31" s="118"/>
      <c r="E31" s="118"/>
      <c r="F31" s="118"/>
      <c r="G31" s="118"/>
      <c r="H31" s="118"/>
      <c r="I31" s="118"/>
      <c r="J31" s="118"/>
      <c r="K31" s="118"/>
      <c r="L31" s="51"/>
      <c r="S31" s="34"/>
      <c r="T31" s="34"/>
      <c r="U31" s="34"/>
      <c r="V31" s="34"/>
      <c r="W31" s="34"/>
      <c r="X31" s="34"/>
      <c r="Y31" s="34"/>
      <c r="Z31" s="34"/>
      <c r="AA31" s="34"/>
      <c r="AB31" s="34"/>
      <c r="AC31" s="34"/>
      <c r="AD31" s="34"/>
      <c r="AE31" s="34"/>
    </row>
    <row r="32" spans="1:31" s="2" customFormat="1" ht="14.4" customHeight="1" x14ac:dyDescent="0.2">
      <c r="A32" s="34"/>
      <c r="B32" s="39"/>
      <c r="C32" s="34"/>
      <c r="D32" s="34"/>
      <c r="E32" s="34"/>
      <c r="F32" s="121" t="s">
        <v>42</v>
      </c>
      <c r="G32" s="34"/>
      <c r="H32" s="34"/>
      <c r="I32" s="121" t="s">
        <v>41</v>
      </c>
      <c r="J32" s="121" t="s">
        <v>43</v>
      </c>
      <c r="K32" s="34"/>
      <c r="L32" s="51"/>
      <c r="S32" s="34"/>
      <c r="T32" s="34"/>
      <c r="U32" s="34"/>
      <c r="V32" s="34"/>
      <c r="W32" s="34"/>
      <c r="X32" s="34"/>
      <c r="Y32" s="34"/>
      <c r="Z32" s="34"/>
      <c r="AA32" s="34"/>
      <c r="AB32" s="34"/>
      <c r="AC32" s="34"/>
      <c r="AD32" s="34"/>
      <c r="AE32" s="34"/>
    </row>
    <row r="33" spans="1:31" s="2" customFormat="1" ht="14.4" customHeight="1" x14ac:dyDescent="0.2">
      <c r="A33" s="34"/>
      <c r="B33" s="39"/>
      <c r="C33" s="34"/>
      <c r="D33" s="122" t="s">
        <v>44</v>
      </c>
      <c r="E33" s="112" t="s">
        <v>45</v>
      </c>
      <c r="F33" s="123">
        <f>ROUND((SUM(BE122:BE148)),  2)</f>
        <v>0</v>
      </c>
      <c r="G33" s="34"/>
      <c r="H33" s="34"/>
      <c r="I33" s="124">
        <v>0.21</v>
      </c>
      <c r="J33" s="123">
        <f>ROUND(((SUM(BE122:BE148))*I33),  2)</f>
        <v>0</v>
      </c>
      <c r="K33" s="34"/>
      <c r="L33" s="51"/>
      <c r="S33" s="34"/>
      <c r="T33" s="34"/>
      <c r="U33" s="34"/>
      <c r="V33" s="34"/>
      <c r="W33" s="34"/>
      <c r="X33" s="34"/>
      <c r="Y33" s="34"/>
      <c r="Z33" s="34"/>
      <c r="AA33" s="34"/>
      <c r="AB33" s="34"/>
      <c r="AC33" s="34"/>
      <c r="AD33" s="34"/>
      <c r="AE33" s="34"/>
    </row>
    <row r="34" spans="1:31" s="2" customFormat="1" ht="14.4" customHeight="1" x14ac:dyDescent="0.2">
      <c r="A34" s="34"/>
      <c r="B34" s="39"/>
      <c r="C34" s="34"/>
      <c r="D34" s="34"/>
      <c r="E34" s="112" t="s">
        <v>46</v>
      </c>
      <c r="F34" s="123">
        <f>ROUND((SUM(BF122:BF148)),  2)</f>
        <v>0</v>
      </c>
      <c r="G34" s="34"/>
      <c r="H34" s="34"/>
      <c r="I34" s="124">
        <v>0.15</v>
      </c>
      <c r="J34" s="123">
        <f>ROUND(((SUM(BF122:BF148))*I34),  2)</f>
        <v>0</v>
      </c>
      <c r="K34" s="34"/>
      <c r="L34" s="51"/>
      <c r="S34" s="34"/>
      <c r="T34" s="34"/>
      <c r="U34" s="34"/>
      <c r="V34" s="34"/>
      <c r="W34" s="34"/>
      <c r="X34" s="34"/>
      <c r="Y34" s="34"/>
      <c r="Z34" s="34"/>
      <c r="AA34" s="34"/>
      <c r="AB34" s="34"/>
      <c r="AC34" s="34"/>
      <c r="AD34" s="34"/>
      <c r="AE34" s="34"/>
    </row>
    <row r="35" spans="1:31" s="2" customFormat="1" ht="14.4" hidden="1" customHeight="1" x14ac:dyDescent="0.2">
      <c r="A35" s="34"/>
      <c r="B35" s="39"/>
      <c r="C35" s="34"/>
      <c r="D35" s="34"/>
      <c r="E35" s="112" t="s">
        <v>47</v>
      </c>
      <c r="F35" s="123">
        <f>ROUND((SUM(BG122:BG148)),  2)</f>
        <v>0</v>
      </c>
      <c r="G35" s="34"/>
      <c r="H35" s="34"/>
      <c r="I35" s="124">
        <v>0.21</v>
      </c>
      <c r="J35" s="123">
        <f>0</f>
        <v>0</v>
      </c>
      <c r="K35" s="34"/>
      <c r="L35" s="51"/>
      <c r="S35" s="34"/>
      <c r="T35" s="34"/>
      <c r="U35" s="34"/>
      <c r="V35" s="34"/>
      <c r="W35" s="34"/>
      <c r="X35" s="34"/>
      <c r="Y35" s="34"/>
      <c r="Z35" s="34"/>
      <c r="AA35" s="34"/>
      <c r="AB35" s="34"/>
      <c r="AC35" s="34"/>
      <c r="AD35" s="34"/>
      <c r="AE35" s="34"/>
    </row>
    <row r="36" spans="1:31" s="2" customFormat="1" ht="14.4" hidden="1" customHeight="1" x14ac:dyDescent="0.2">
      <c r="A36" s="34"/>
      <c r="B36" s="39"/>
      <c r="C36" s="34"/>
      <c r="D36" s="34"/>
      <c r="E36" s="112" t="s">
        <v>48</v>
      </c>
      <c r="F36" s="123">
        <f>ROUND((SUM(BH122:BH148)),  2)</f>
        <v>0</v>
      </c>
      <c r="G36" s="34"/>
      <c r="H36" s="34"/>
      <c r="I36" s="124">
        <v>0.15</v>
      </c>
      <c r="J36" s="123">
        <f>0</f>
        <v>0</v>
      </c>
      <c r="K36" s="34"/>
      <c r="L36" s="51"/>
      <c r="S36" s="34"/>
      <c r="T36" s="34"/>
      <c r="U36" s="34"/>
      <c r="V36" s="34"/>
      <c r="W36" s="34"/>
      <c r="X36" s="34"/>
      <c r="Y36" s="34"/>
      <c r="Z36" s="34"/>
      <c r="AA36" s="34"/>
      <c r="AB36" s="34"/>
      <c r="AC36" s="34"/>
      <c r="AD36" s="34"/>
      <c r="AE36" s="34"/>
    </row>
    <row r="37" spans="1:31" s="2" customFormat="1" ht="14.4" hidden="1" customHeight="1" x14ac:dyDescent="0.2">
      <c r="A37" s="34"/>
      <c r="B37" s="39"/>
      <c r="C37" s="34"/>
      <c r="D37" s="34"/>
      <c r="E37" s="112" t="s">
        <v>49</v>
      </c>
      <c r="F37" s="123">
        <f>ROUND((SUM(BI122:BI148)),  2)</f>
        <v>0</v>
      </c>
      <c r="G37" s="34"/>
      <c r="H37" s="34"/>
      <c r="I37" s="124">
        <v>0</v>
      </c>
      <c r="J37" s="123">
        <f>0</f>
        <v>0</v>
      </c>
      <c r="K37" s="34"/>
      <c r="L37" s="51"/>
      <c r="S37" s="34"/>
      <c r="T37" s="34"/>
      <c r="U37" s="34"/>
      <c r="V37" s="34"/>
      <c r="W37" s="34"/>
      <c r="X37" s="34"/>
      <c r="Y37" s="34"/>
      <c r="Z37" s="34"/>
      <c r="AA37" s="34"/>
      <c r="AB37" s="34"/>
      <c r="AC37" s="34"/>
      <c r="AD37" s="34"/>
      <c r="AE37" s="34"/>
    </row>
    <row r="38" spans="1:31" s="2" customFormat="1" ht="6.9" customHeight="1" x14ac:dyDescent="0.2">
      <c r="A38" s="34"/>
      <c r="B38" s="39"/>
      <c r="C38" s="34"/>
      <c r="D38" s="34"/>
      <c r="E38" s="34"/>
      <c r="F38" s="34"/>
      <c r="G38" s="34"/>
      <c r="H38" s="34"/>
      <c r="I38" s="34"/>
      <c r="J38" s="34"/>
      <c r="K38" s="34"/>
      <c r="L38" s="51"/>
      <c r="S38" s="34"/>
      <c r="T38" s="34"/>
      <c r="U38" s="34"/>
      <c r="V38" s="34"/>
      <c r="W38" s="34"/>
      <c r="X38" s="34"/>
      <c r="Y38" s="34"/>
      <c r="Z38" s="34"/>
      <c r="AA38" s="34"/>
      <c r="AB38" s="34"/>
      <c r="AC38" s="34"/>
      <c r="AD38" s="34"/>
      <c r="AE38" s="34"/>
    </row>
    <row r="39" spans="1:31" s="2" customFormat="1" ht="25.35" customHeight="1" x14ac:dyDescent="0.2">
      <c r="A39" s="34"/>
      <c r="B39" s="39"/>
      <c r="C39" s="125"/>
      <c r="D39" s="126" t="s">
        <v>50</v>
      </c>
      <c r="E39" s="127"/>
      <c r="F39" s="127"/>
      <c r="G39" s="128" t="s">
        <v>51</v>
      </c>
      <c r="H39" s="129" t="s">
        <v>52</v>
      </c>
      <c r="I39" s="127"/>
      <c r="J39" s="130">
        <f>SUM(J30:J37)</f>
        <v>0</v>
      </c>
      <c r="K39" s="131"/>
      <c r="L39" s="51"/>
      <c r="S39" s="34"/>
      <c r="T39" s="34"/>
      <c r="U39" s="34"/>
      <c r="V39" s="34"/>
      <c r="W39" s="34"/>
      <c r="X39" s="34"/>
      <c r="Y39" s="34"/>
      <c r="Z39" s="34"/>
      <c r="AA39" s="34"/>
      <c r="AB39" s="34"/>
      <c r="AC39" s="34"/>
      <c r="AD39" s="34"/>
      <c r="AE39" s="34"/>
    </row>
    <row r="40" spans="1:31" s="2" customFormat="1" ht="14.4" customHeight="1" x14ac:dyDescent="0.2">
      <c r="A40" s="34"/>
      <c r="B40" s="39"/>
      <c r="C40" s="34"/>
      <c r="D40" s="34"/>
      <c r="E40" s="34"/>
      <c r="F40" s="34"/>
      <c r="G40" s="34"/>
      <c r="H40" s="34"/>
      <c r="I40" s="34"/>
      <c r="J40" s="34"/>
      <c r="K40" s="34"/>
      <c r="L40" s="51"/>
      <c r="S40" s="34"/>
      <c r="T40" s="34"/>
      <c r="U40" s="34"/>
      <c r="V40" s="34"/>
      <c r="W40" s="34"/>
      <c r="X40" s="34"/>
      <c r="Y40" s="34"/>
      <c r="Z40" s="34"/>
      <c r="AA40" s="34"/>
      <c r="AB40" s="34"/>
      <c r="AC40" s="34"/>
      <c r="AD40" s="34"/>
      <c r="AE40" s="34"/>
    </row>
    <row r="41" spans="1:31" s="1" customFormat="1" ht="14.4" customHeight="1" x14ac:dyDescent="0.2">
      <c r="B41" s="20"/>
      <c r="L41" s="20"/>
    </row>
    <row r="42" spans="1:31" s="1" customFormat="1" ht="14.4" customHeight="1" x14ac:dyDescent="0.2">
      <c r="B42" s="20"/>
      <c r="L42" s="20"/>
    </row>
    <row r="43" spans="1:31" s="1" customFormat="1" ht="14.4" customHeight="1" x14ac:dyDescent="0.2">
      <c r="B43" s="20"/>
      <c r="L43" s="20"/>
    </row>
    <row r="44" spans="1:31" s="1" customFormat="1" ht="14.4" customHeight="1" x14ac:dyDescent="0.2">
      <c r="B44" s="20"/>
      <c r="L44" s="20"/>
    </row>
    <row r="45" spans="1:31" s="1" customFormat="1" ht="14.4" customHeight="1" x14ac:dyDescent="0.2">
      <c r="B45" s="20"/>
      <c r="L45" s="20"/>
    </row>
    <row r="46" spans="1:31" s="1" customFormat="1" ht="14.4" customHeight="1" x14ac:dyDescent="0.2">
      <c r="B46" s="20"/>
      <c r="L46" s="20"/>
    </row>
    <row r="47" spans="1:31" s="1" customFormat="1" ht="14.4" customHeight="1" x14ac:dyDescent="0.2">
      <c r="B47" s="20"/>
      <c r="L47" s="20"/>
    </row>
    <row r="48" spans="1:31" s="1" customFormat="1" ht="14.4" customHeight="1" x14ac:dyDescent="0.2">
      <c r="B48" s="20"/>
      <c r="L48" s="20"/>
    </row>
    <row r="49" spans="1:31" s="1" customFormat="1" ht="14.4" customHeight="1" x14ac:dyDescent="0.2">
      <c r="B49" s="20"/>
      <c r="L49" s="20"/>
    </row>
    <row r="50" spans="1:31" s="2" customFormat="1" ht="14.4" customHeight="1" x14ac:dyDescent="0.2">
      <c r="B50" s="51"/>
      <c r="D50" s="132" t="s">
        <v>53</v>
      </c>
      <c r="E50" s="133"/>
      <c r="F50" s="133"/>
      <c r="G50" s="132" t="s">
        <v>54</v>
      </c>
      <c r="H50" s="133"/>
      <c r="I50" s="133"/>
      <c r="J50" s="133"/>
      <c r="K50" s="133"/>
      <c r="L50" s="51"/>
    </row>
    <row r="51" spans="1:31" x14ac:dyDescent="0.2">
      <c r="B51" s="20"/>
      <c r="L51" s="20"/>
    </row>
    <row r="52" spans="1:31" x14ac:dyDescent="0.2">
      <c r="B52" s="20"/>
      <c r="L52" s="20"/>
    </row>
    <row r="53" spans="1:31" x14ac:dyDescent="0.2">
      <c r="B53" s="20"/>
      <c r="L53" s="20"/>
    </row>
    <row r="54" spans="1:31" x14ac:dyDescent="0.2">
      <c r="B54" s="20"/>
      <c r="L54" s="20"/>
    </row>
    <row r="55" spans="1:31" x14ac:dyDescent="0.2">
      <c r="B55" s="20"/>
      <c r="L55" s="20"/>
    </row>
    <row r="56" spans="1:31" x14ac:dyDescent="0.2">
      <c r="B56" s="20"/>
      <c r="L56" s="20"/>
    </row>
    <row r="57" spans="1:31" x14ac:dyDescent="0.2">
      <c r="B57" s="20"/>
      <c r="L57" s="20"/>
    </row>
    <row r="58" spans="1:31" x14ac:dyDescent="0.2">
      <c r="B58" s="20"/>
      <c r="L58" s="20"/>
    </row>
    <row r="59" spans="1:31" x14ac:dyDescent="0.2">
      <c r="B59" s="20"/>
      <c r="L59" s="20"/>
    </row>
    <row r="60" spans="1:31" x14ac:dyDescent="0.2">
      <c r="B60" s="20"/>
      <c r="L60" s="20"/>
    </row>
    <row r="61" spans="1:31" s="2" customFormat="1" ht="13.2" x14ac:dyDescent="0.2">
      <c r="A61" s="34"/>
      <c r="B61" s="39"/>
      <c r="C61" s="34"/>
      <c r="D61" s="134" t="s">
        <v>55</v>
      </c>
      <c r="E61" s="135"/>
      <c r="F61" s="136" t="s">
        <v>56</v>
      </c>
      <c r="G61" s="134" t="s">
        <v>55</v>
      </c>
      <c r="H61" s="135"/>
      <c r="I61" s="135"/>
      <c r="J61" s="137" t="s">
        <v>56</v>
      </c>
      <c r="K61" s="135"/>
      <c r="L61" s="51"/>
      <c r="S61" s="34"/>
      <c r="T61" s="34"/>
      <c r="U61" s="34"/>
      <c r="V61" s="34"/>
      <c r="W61" s="34"/>
      <c r="X61" s="34"/>
      <c r="Y61" s="34"/>
      <c r="Z61" s="34"/>
      <c r="AA61" s="34"/>
      <c r="AB61" s="34"/>
      <c r="AC61" s="34"/>
      <c r="AD61" s="34"/>
      <c r="AE61" s="34"/>
    </row>
    <row r="62" spans="1:31" x14ac:dyDescent="0.2">
      <c r="B62" s="20"/>
      <c r="L62" s="20"/>
    </row>
    <row r="63" spans="1:31" x14ac:dyDescent="0.2">
      <c r="B63" s="20"/>
      <c r="L63" s="20"/>
    </row>
    <row r="64" spans="1:31" x14ac:dyDescent="0.2">
      <c r="B64" s="20"/>
      <c r="L64" s="20"/>
    </row>
    <row r="65" spans="1:31" s="2" customFormat="1" ht="13.2" x14ac:dyDescent="0.2">
      <c r="A65" s="34"/>
      <c r="B65" s="39"/>
      <c r="C65" s="34"/>
      <c r="D65" s="132" t="s">
        <v>57</v>
      </c>
      <c r="E65" s="138"/>
      <c r="F65" s="138"/>
      <c r="G65" s="132" t="s">
        <v>58</v>
      </c>
      <c r="H65" s="138"/>
      <c r="I65" s="138"/>
      <c r="J65" s="138"/>
      <c r="K65" s="138"/>
      <c r="L65" s="51"/>
      <c r="S65" s="34"/>
      <c r="T65" s="34"/>
      <c r="U65" s="34"/>
      <c r="V65" s="34"/>
      <c r="W65" s="34"/>
      <c r="X65" s="34"/>
      <c r="Y65" s="34"/>
      <c r="Z65" s="34"/>
      <c r="AA65" s="34"/>
      <c r="AB65" s="34"/>
      <c r="AC65" s="34"/>
      <c r="AD65" s="34"/>
      <c r="AE65" s="34"/>
    </row>
    <row r="66" spans="1:31" x14ac:dyDescent="0.2">
      <c r="B66" s="20"/>
      <c r="L66" s="20"/>
    </row>
    <row r="67" spans="1:31" x14ac:dyDescent="0.2">
      <c r="B67" s="20"/>
      <c r="L67" s="20"/>
    </row>
    <row r="68" spans="1:31" x14ac:dyDescent="0.2">
      <c r="B68" s="20"/>
      <c r="L68" s="20"/>
    </row>
    <row r="69" spans="1:31" x14ac:dyDescent="0.2">
      <c r="B69" s="20"/>
      <c r="L69" s="20"/>
    </row>
    <row r="70" spans="1:31" x14ac:dyDescent="0.2">
      <c r="B70" s="20"/>
      <c r="L70" s="20"/>
    </row>
    <row r="71" spans="1:31" x14ac:dyDescent="0.2">
      <c r="B71" s="20"/>
      <c r="L71" s="20"/>
    </row>
    <row r="72" spans="1:31" x14ac:dyDescent="0.2">
      <c r="B72" s="20"/>
      <c r="L72" s="20"/>
    </row>
    <row r="73" spans="1:31" x14ac:dyDescent="0.2">
      <c r="B73" s="20"/>
      <c r="L73" s="20"/>
    </row>
    <row r="74" spans="1:31" x14ac:dyDescent="0.2">
      <c r="B74" s="20"/>
      <c r="L74" s="20"/>
    </row>
    <row r="75" spans="1:31" x14ac:dyDescent="0.2">
      <c r="B75" s="20"/>
      <c r="L75" s="20"/>
    </row>
    <row r="76" spans="1:31" s="2" customFormat="1" ht="13.2" x14ac:dyDescent="0.2">
      <c r="A76" s="34"/>
      <c r="B76" s="39"/>
      <c r="C76" s="34"/>
      <c r="D76" s="134" t="s">
        <v>55</v>
      </c>
      <c r="E76" s="135"/>
      <c r="F76" s="136" t="s">
        <v>56</v>
      </c>
      <c r="G76" s="134" t="s">
        <v>55</v>
      </c>
      <c r="H76" s="135"/>
      <c r="I76" s="135"/>
      <c r="J76" s="137" t="s">
        <v>56</v>
      </c>
      <c r="K76" s="135"/>
      <c r="L76" s="51"/>
      <c r="S76" s="34"/>
      <c r="T76" s="34"/>
      <c r="U76" s="34"/>
      <c r="V76" s="34"/>
      <c r="W76" s="34"/>
      <c r="X76" s="34"/>
      <c r="Y76" s="34"/>
      <c r="Z76" s="34"/>
      <c r="AA76" s="34"/>
      <c r="AB76" s="34"/>
      <c r="AC76" s="34"/>
      <c r="AD76" s="34"/>
      <c r="AE76" s="34"/>
    </row>
    <row r="77" spans="1:31" s="2" customFormat="1" ht="14.4" customHeight="1" x14ac:dyDescent="0.2">
      <c r="A77" s="34"/>
      <c r="B77" s="139"/>
      <c r="C77" s="140"/>
      <c r="D77" s="140"/>
      <c r="E77" s="140"/>
      <c r="F77" s="140"/>
      <c r="G77" s="140"/>
      <c r="H77" s="140"/>
      <c r="I77" s="140"/>
      <c r="J77" s="140"/>
      <c r="K77" s="140"/>
      <c r="L77" s="51"/>
      <c r="S77" s="34"/>
      <c r="T77" s="34"/>
      <c r="U77" s="34"/>
      <c r="V77" s="34"/>
      <c r="W77" s="34"/>
      <c r="X77" s="34"/>
      <c r="Y77" s="34"/>
      <c r="Z77" s="34"/>
      <c r="AA77" s="34"/>
      <c r="AB77" s="34"/>
      <c r="AC77" s="34"/>
      <c r="AD77" s="34"/>
      <c r="AE77" s="34"/>
    </row>
    <row r="81" spans="1:47" s="2" customFormat="1" ht="6.9" customHeight="1" x14ac:dyDescent="0.2">
      <c r="A81" s="34"/>
      <c r="B81" s="141"/>
      <c r="C81" s="142"/>
      <c r="D81" s="142"/>
      <c r="E81" s="142"/>
      <c r="F81" s="142"/>
      <c r="G81" s="142"/>
      <c r="H81" s="142"/>
      <c r="I81" s="142"/>
      <c r="J81" s="142"/>
      <c r="K81" s="142"/>
      <c r="L81" s="51"/>
      <c r="S81" s="34"/>
      <c r="T81" s="34"/>
      <c r="U81" s="34"/>
      <c r="V81" s="34"/>
      <c r="W81" s="34"/>
      <c r="X81" s="34"/>
      <c r="Y81" s="34"/>
      <c r="Z81" s="34"/>
      <c r="AA81" s="34"/>
      <c r="AB81" s="34"/>
      <c r="AC81" s="34"/>
      <c r="AD81" s="34"/>
      <c r="AE81" s="34"/>
    </row>
    <row r="82" spans="1:47" s="2" customFormat="1" ht="24.9" customHeight="1" x14ac:dyDescent="0.2">
      <c r="A82" s="34"/>
      <c r="B82" s="35"/>
      <c r="C82" s="23" t="s">
        <v>99</v>
      </c>
      <c r="D82" s="36"/>
      <c r="E82" s="36"/>
      <c r="F82" s="36"/>
      <c r="G82" s="36"/>
      <c r="H82" s="36"/>
      <c r="I82" s="36"/>
      <c r="J82" s="36"/>
      <c r="K82" s="36"/>
      <c r="L82" s="51"/>
      <c r="S82" s="34"/>
      <c r="T82" s="34"/>
      <c r="U82" s="34"/>
      <c r="V82" s="34"/>
      <c r="W82" s="34"/>
      <c r="X82" s="34"/>
      <c r="Y82" s="34"/>
      <c r="Z82" s="34"/>
      <c r="AA82" s="34"/>
      <c r="AB82" s="34"/>
      <c r="AC82" s="34"/>
      <c r="AD82" s="34"/>
      <c r="AE82" s="34"/>
    </row>
    <row r="83" spans="1:47" s="2" customFormat="1" ht="6.9" customHeight="1" x14ac:dyDescent="0.2">
      <c r="A83" s="34"/>
      <c r="B83" s="35"/>
      <c r="C83" s="36"/>
      <c r="D83" s="36"/>
      <c r="E83" s="36"/>
      <c r="F83" s="36"/>
      <c r="G83" s="36"/>
      <c r="H83" s="36"/>
      <c r="I83" s="36"/>
      <c r="J83" s="36"/>
      <c r="K83" s="36"/>
      <c r="L83" s="51"/>
      <c r="S83" s="34"/>
      <c r="T83" s="34"/>
      <c r="U83" s="34"/>
      <c r="V83" s="34"/>
      <c r="W83" s="34"/>
      <c r="X83" s="34"/>
      <c r="Y83" s="34"/>
      <c r="Z83" s="34"/>
      <c r="AA83" s="34"/>
      <c r="AB83" s="34"/>
      <c r="AC83" s="34"/>
      <c r="AD83" s="34"/>
      <c r="AE83" s="34"/>
    </row>
    <row r="84" spans="1:47" s="2" customFormat="1" ht="12" customHeight="1" x14ac:dyDescent="0.2">
      <c r="A84" s="34"/>
      <c r="B84" s="35"/>
      <c r="C84" s="29" t="s">
        <v>16</v>
      </c>
      <c r="D84" s="36"/>
      <c r="E84" s="36"/>
      <c r="F84" s="36"/>
      <c r="G84" s="36"/>
      <c r="H84" s="36"/>
      <c r="I84" s="36"/>
      <c r="J84" s="36"/>
      <c r="K84" s="36"/>
      <c r="L84" s="51"/>
      <c r="S84" s="34"/>
      <c r="T84" s="34"/>
      <c r="U84" s="34"/>
      <c r="V84" s="34"/>
      <c r="W84" s="34"/>
      <c r="X84" s="34"/>
      <c r="Y84" s="34"/>
      <c r="Z84" s="34"/>
      <c r="AA84" s="34"/>
      <c r="AB84" s="34"/>
      <c r="AC84" s="34"/>
      <c r="AD84" s="34"/>
      <c r="AE84" s="34"/>
    </row>
    <row r="85" spans="1:47" s="2" customFormat="1" ht="16.5" customHeight="1" x14ac:dyDescent="0.2">
      <c r="A85" s="34"/>
      <c r="B85" s="35"/>
      <c r="C85" s="36"/>
      <c r="D85" s="36"/>
      <c r="E85" s="299" t="str">
        <f>E7</f>
        <v>Odbahnění a oprava nádrže Klapý - revize 04/2023</v>
      </c>
      <c r="F85" s="300"/>
      <c r="G85" s="300"/>
      <c r="H85" s="300"/>
      <c r="I85" s="36"/>
      <c r="J85" s="36"/>
      <c r="K85" s="36"/>
      <c r="L85" s="51"/>
      <c r="S85" s="34"/>
      <c r="T85" s="34"/>
      <c r="U85" s="34"/>
      <c r="V85" s="34"/>
      <c r="W85" s="34"/>
      <c r="X85" s="34"/>
      <c r="Y85" s="34"/>
      <c r="Z85" s="34"/>
      <c r="AA85" s="34"/>
      <c r="AB85" s="34"/>
      <c r="AC85" s="34"/>
      <c r="AD85" s="34"/>
      <c r="AE85" s="34"/>
    </row>
    <row r="86" spans="1:47" s="2" customFormat="1" ht="12" customHeight="1" x14ac:dyDescent="0.2">
      <c r="A86" s="34"/>
      <c r="B86" s="35"/>
      <c r="C86" s="29" t="s">
        <v>96</v>
      </c>
      <c r="D86" s="36"/>
      <c r="E86" s="36"/>
      <c r="F86" s="36"/>
      <c r="G86" s="36"/>
      <c r="H86" s="36"/>
      <c r="I86" s="36"/>
      <c r="J86" s="36"/>
      <c r="K86" s="36"/>
      <c r="L86" s="51"/>
      <c r="S86" s="34"/>
      <c r="T86" s="34"/>
      <c r="U86" s="34"/>
      <c r="V86" s="34"/>
      <c r="W86" s="34"/>
      <c r="X86" s="34"/>
      <c r="Y86" s="34"/>
      <c r="Z86" s="34"/>
      <c r="AA86" s="34"/>
      <c r="AB86" s="34"/>
      <c r="AC86" s="34"/>
      <c r="AD86" s="34"/>
      <c r="AE86" s="34"/>
    </row>
    <row r="87" spans="1:47" s="2" customFormat="1" ht="16.5" customHeight="1" x14ac:dyDescent="0.2">
      <c r="A87" s="34"/>
      <c r="B87" s="35"/>
      <c r="C87" s="36"/>
      <c r="D87" s="36"/>
      <c r="E87" s="283" t="str">
        <f>E9</f>
        <v>3 - Vedlejší a ostatní náklady</v>
      </c>
      <c r="F87" s="298"/>
      <c r="G87" s="298"/>
      <c r="H87" s="298"/>
      <c r="I87" s="36"/>
      <c r="J87" s="36"/>
      <c r="K87" s="36"/>
      <c r="L87" s="51"/>
      <c r="S87" s="34"/>
      <c r="T87" s="34"/>
      <c r="U87" s="34"/>
      <c r="V87" s="34"/>
      <c r="W87" s="34"/>
      <c r="X87" s="34"/>
      <c r="Y87" s="34"/>
      <c r="Z87" s="34"/>
      <c r="AA87" s="34"/>
      <c r="AB87" s="34"/>
      <c r="AC87" s="34"/>
      <c r="AD87" s="34"/>
      <c r="AE87" s="34"/>
    </row>
    <row r="88" spans="1:47" s="2" customFormat="1" ht="6.9" customHeight="1" x14ac:dyDescent="0.2">
      <c r="A88" s="34"/>
      <c r="B88" s="35"/>
      <c r="C88" s="36"/>
      <c r="D88" s="36"/>
      <c r="E88" s="36"/>
      <c r="F88" s="36"/>
      <c r="G88" s="36"/>
      <c r="H88" s="36"/>
      <c r="I88" s="36"/>
      <c r="J88" s="36"/>
      <c r="K88" s="36"/>
      <c r="L88" s="51"/>
      <c r="S88" s="34"/>
      <c r="T88" s="34"/>
      <c r="U88" s="34"/>
      <c r="V88" s="34"/>
      <c r="W88" s="34"/>
      <c r="X88" s="34"/>
      <c r="Y88" s="34"/>
      <c r="Z88" s="34"/>
      <c r="AA88" s="34"/>
      <c r="AB88" s="34"/>
      <c r="AC88" s="34"/>
      <c r="AD88" s="34"/>
      <c r="AE88" s="34"/>
    </row>
    <row r="89" spans="1:47" s="2" customFormat="1" ht="12" customHeight="1" x14ac:dyDescent="0.2">
      <c r="A89" s="34"/>
      <c r="B89" s="35"/>
      <c r="C89" s="29" t="s">
        <v>20</v>
      </c>
      <c r="D89" s="36"/>
      <c r="E89" s="36"/>
      <c r="F89" s="27" t="str">
        <f>F12</f>
        <v>Klapý</v>
      </c>
      <c r="G89" s="36"/>
      <c r="H89" s="36"/>
      <c r="I89" s="29" t="s">
        <v>22</v>
      </c>
      <c r="J89" s="66" t="str">
        <f>IF(J12="","",J12)</f>
        <v>3. 4. 2023</v>
      </c>
      <c r="K89" s="36"/>
      <c r="L89" s="51"/>
      <c r="S89" s="34"/>
      <c r="T89" s="34"/>
      <c r="U89" s="34"/>
      <c r="V89" s="34"/>
      <c r="W89" s="34"/>
      <c r="X89" s="34"/>
      <c r="Y89" s="34"/>
      <c r="Z89" s="34"/>
      <c r="AA89" s="34"/>
      <c r="AB89" s="34"/>
      <c r="AC89" s="34"/>
      <c r="AD89" s="34"/>
      <c r="AE89" s="34"/>
    </row>
    <row r="90" spans="1:47" s="2" customFormat="1" ht="6.9" customHeight="1" x14ac:dyDescent="0.2">
      <c r="A90" s="34"/>
      <c r="B90" s="35"/>
      <c r="C90" s="36"/>
      <c r="D90" s="36"/>
      <c r="E90" s="36"/>
      <c r="F90" s="36"/>
      <c r="G90" s="36"/>
      <c r="H90" s="36"/>
      <c r="I90" s="36"/>
      <c r="J90" s="36"/>
      <c r="K90" s="36"/>
      <c r="L90" s="51"/>
      <c r="S90" s="34"/>
      <c r="T90" s="34"/>
      <c r="U90" s="34"/>
      <c r="V90" s="34"/>
      <c r="W90" s="34"/>
      <c r="X90" s="34"/>
      <c r="Y90" s="34"/>
      <c r="Z90" s="34"/>
      <c r="AA90" s="34"/>
      <c r="AB90" s="34"/>
      <c r="AC90" s="34"/>
      <c r="AD90" s="34"/>
      <c r="AE90" s="34"/>
    </row>
    <row r="91" spans="1:47" s="2" customFormat="1" ht="25.65" customHeight="1" x14ac:dyDescent="0.2">
      <c r="A91" s="34"/>
      <c r="B91" s="35"/>
      <c r="C91" s="29" t="s">
        <v>24</v>
      </c>
      <c r="D91" s="36"/>
      <c r="E91" s="36"/>
      <c r="F91" s="27" t="str">
        <f>E15</f>
        <v>Obec Klapý</v>
      </c>
      <c r="G91" s="36"/>
      <c r="H91" s="36"/>
      <c r="I91" s="29" t="s">
        <v>31</v>
      </c>
      <c r="J91" s="32" t="str">
        <f>E21</f>
        <v>Ing. Michal Jeřábek – INDORS</v>
      </c>
      <c r="K91" s="36"/>
      <c r="L91" s="51"/>
      <c r="S91" s="34"/>
      <c r="T91" s="34"/>
      <c r="U91" s="34"/>
      <c r="V91" s="34"/>
      <c r="W91" s="34"/>
      <c r="X91" s="34"/>
      <c r="Y91" s="34"/>
      <c r="Z91" s="34"/>
      <c r="AA91" s="34"/>
      <c r="AB91" s="34"/>
      <c r="AC91" s="34"/>
      <c r="AD91" s="34"/>
      <c r="AE91" s="34"/>
    </row>
    <row r="92" spans="1:47" s="2" customFormat="1" ht="15.15" customHeight="1" x14ac:dyDescent="0.2">
      <c r="A92" s="34"/>
      <c r="B92" s="35"/>
      <c r="C92" s="29" t="s">
        <v>29</v>
      </c>
      <c r="D92" s="36"/>
      <c r="E92" s="36"/>
      <c r="F92" s="27" t="str">
        <f>IF(E18="","",E18)</f>
        <v>Vyplň údaj</v>
      </c>
      <c r="G92" s="36"/>
      <c r="H92" s="36"/>
      <c r="I92" s="29" t="s">
        <v>35</v>
      </c>
      <c r="J92" s="32" t="str">
        <f>E24</f>
        <v>Ing. Petr Jarkovský</v>
      </c>
      <c r="K92" s="36"/>
      <c r="L92" s="51"/>
      <c r="S92" s="34"/>
      <c r="T92" s="34"/>
      <c r="U92" s="34"/>
      <c r="V92" s="34"/>
      <c r="W92" s="34"/>
      <c r="X92" s="34"/>
      <c r="Y92" s="34"/>
      <c r="Z92" s="34"/>
      <c r="AA92" s="34"/>
      <c r="AB92" s="34"/>
      <c r="AC92" s="34"/>
      <c r="AD92" s="34"/>
      <c r="AE92" s="34"/>
    </row>
    <row r="93" spans="1:47" s="2" customFormat="1" ht="10.35" customHeight="1" x14ac:dyDescent="0.2">
      <c r="A93" s="34"/>
      <c r="B93" s="35"/>
      <c r="C93" s="36"/>
      <c r="D93" s="36"/>
      <c r="E93" s="36"/>
      <c r="F93" s="36"/>
      <c r="G93" s="36"/>
      <c r="H93" s="36"/>
      <c r="I93" s="36"/>
      <c r="J93" s="36"/>
      <c r="K93" s="36"/>
      <c r="L93" s="51"/>
      <c r="S93" s="34"/>
      <c r="T93" s="34"/>
      <c r="U93" s="34"/>
      <c r="V93" s="34"/>
      <c r="W93" s="34"/>
      <c r="X93" s="34"/>
      <c r="Y93" s="34"/>
      <c r="Z93" s="34"/>
      <c r="AA93" s="34"/>
      <c r="AB93" s="34"/>
      <c r="AC93" s="34"/>
      <c r="AD93" s="34"/>
      <c r="AE93" s="34"/>
    </row>
    <row r="94" spans="1:47" s="2" customFormat="1" ht="29.25" customHeight="1" x14ac:dyDescent="0.2">
      <c r="A94" s="34"/>
      <c r="B94" s="35"/>
      <c r="C94" s="143" t="s">
        <v>100</v>
      </c>
      <c r="D94" s="144"/>
      <c r="E94" s="144"/>
      <c r="F94" s="144"/>
      <c r="G94" s="144"/>
      <c r="H94" s="144"/>
      <c r="I94" s="144"/>
      <c r="J94" s="145" t="s">
        <v>101</v>
      </c>
      <c r="K94" s="144"/>
      <c r="L94" s="51"/>
      <c r="S94" s="34"/>
      <c r="T94" s="34"/>
      <c r="U94" s="34"/>
      <c r="V94" s="34"/>
      <c r="W94" s="34"/>
      <c r="X94" s="34"/>
      <c r="Y94" s="34"/>
      <c r="Z94" s="34"/>
      <c r="AA94" s="34"/>
      <c r="AB94" s="34"/>
      <c r="AC94" s="34"/>
      <c r="AD94" s="34"/>
      <c r="AE94" s="34"/>
    </row>
    <row r="95" spans="1:47" s="2" customFormat="1" ht="10.35" customHeight="1" x14ac:dyDescent="0.2">
      <c r="A95" s="34"/>
      <c r="B95" s="35"/>
      <c r="C95" s="36"/>
      <c r="D95" s="36"/>
      <c r="E95" s="36"/>
      <c r="F95" s="36"/>
      <c r="G95" s="36"/>
      <c r="H95" s="36"/>
      <c r="I95" s="36"/>
      <c r="J95" s="36"/>
      <c r="K95" s="36"/>
      <c r="L95" s="51"/>
      <c r="S95" s="34"/>
      <c r="T95" s="34"/>
      <c r="U95" s="34"/>
      <c r="V95" s="34"/>
      <c r="W95" s="34"/>
      <c r="X95" s="34"/>
      <c r="Y95" s="34"/>
      <c r="Z95" s="34"/>
      <c r="AA95" s="34"/>
      <c r="AB95" s="34"/>
      <c r="AC95" s="34"/>
      <c r="AD95" s="34"/>
      <c r="AE95" s="34"/>
    </row>
    <row r="96" spans="1:47" s="2" customFormat="1" ht="22.95" customHeight="1" x14ac:dyDescent="0.2">
      <c r="A96" s="34"/>
      <c r="B96" s="35"/>
      <c r="C96" s="146" t="s">
        <v>102</v>
      </c>
      <c r="D96" s="36"/>
      <c r="E96" s="36"/>
      <c r="F96" s="36"/>
      <c r="G96" s="36"/>
      <c r="H96" s="36"/>
      <c r="I96" s="36"/>
      <c r="J96" s="84">
        <f>J122</f>
        <v>0</v>
      </c>
      <c r="K96" s="36"/>
      <c r="L96" s="51"/>
      <c r="S96" s="34"/>
      <c r="T96" s="34"/>
      <c r="U96" s="34"/>
      <c r="V96" s="34"/>
      <c r="W96" s="34"/>
      <c r="X96" s="34"/>
      <c r="Y96" s="34"/>
      <c r="Z96" s="34"/>
      <c r="AA96" s="34"/>
      <c r="AB96" s="34"/>
      <c r="AC96" s="34"/>
      <c r="AD96" s="34"/>
      <c r="AE96" s="34"/>
      <c r="AU96" s="17" t="s">
        <v>103</v>
      </c>
    </row>
    <row r="97" spans="1:31" s="9" customFormat="1" ht="24.9" customHeight="1" x14ac:dyDescent="0.2">
      <c r="B97" s="147"/>
      <c r="C97" s="148"/>
      <c r="D97" s="149" t="s">
        <v>826</v>
      </c>
      <c r="E97" s="150"/>
      <c r="F97" s="150"/>
      <c r="G97" s="150"/>
      <c r="H97" s="150"/>
      <c r="I97" s="150"/>
      <c r="J97" s="151">
        <f>J123</f>
        <v>0</v>
      </c>
      <c r="K97" s="148"/>
      <c r="L97" s="152"/>
    </row>
    <row r="98" spans="1:31" s="10" customFormat="1" ht="19.95" customHeight="1" x14ac:dyDescent="0.2">
      <c r="B98" s="153"/>
      <c r="C98" s="154"/>
      <c r="D98" s="155" t="s">
        <v>827</v>
      </c>
      <c r="E98" s="156"/>
      <c r="F98" s="156"/>
      <c r="G98" s="156"/>
      <c r="H98" s="156"/>
      <c r="I98" s="156"/>
      <c r="J98" s="157">
        <f>J124</f>
        <v>0</v>
      </c>
      <c r="K98" s="154"/>
      <c r="L98" s="158"/>
    </row>
    <row r="99" spans="1:31" s="10" customFormat="1" ht="19.95" customHeight="1" x14ac:dyDescent="0.2">
      <c r="B99" s="153"/>
      <c r="C99" s="154"/>
      <c r="D99" s="155" t="s">
        <v>828</v>
      </c>
      <c r="E99" s="156"/>
      <c r="F99" s="156"/>
      <c r="G99" s="156"/>
      <c r="H99" s="156"/>
      <c r="I99" s="156"/>
      <c r="J99" s="157">
        <f>J127</f>
        <v>0</v>
      </c>
      <c r="K99" s="154"/>
      <c r="L99" s="158"/>
    </row>
    <row r="100" spans="1:31" s="10" customFormat="1" ht="19.95" customHeight="1" x14ac:dyDescent="0.2">
      <c r="B100" s="153"/>
      <c r="C100" s="154"/>
      <c r="D100" s="155" t="s">
        <v>829</v>
      </c>
      <c r="E100" s="156"/>
      <c r="F100" s="156"/>
      <c r="G100" s="156"/>
      <c r="H100" s="156"/>
      <c r="I100" s="156"/>
      <c r="J100" s="157">
        <f>J130</f>
        <v>0</v>
      </c>
      <c r="K100" s="154"/>
      <c r="L100" s="158"/>
    </row>
    <row r="101" spans="1:31" s="10" customFormat="1" ht="19.95" customHeight="1" x14ac:dyDescent="0.2">
      <c r="B101" s="153"/>
      <c r="C101" s="154"/>
      <c r="D101" s="155" t="s">
        <v>830</v>
      </c>
      <c r="E101" s="156"/>
      <c r="F101" s="156"/>
      <c r="G101" s="156"/>
      <c r="H101" s="156"/>
      <c r="I101" s="156"/>
      <c r="J101" s="157">
        <f>J143</f>
        <v>0</v>
      </c>
      <c r="K101" s="154"/>
      <c r="L101" s="158"/>
    </row>
    <row r="102" spans="1:31" s="10" customFormat="1" ht="19.95" customHeight="1" x14ac:dyDescent="0.2">
      <c r="B102" s="153"/>
      <c r="C102" s="154"/>
      <c r="D102" s="155" t="s">
        <v>831</v>
      </c>
      <c r="E102" s="156"/>
      <c r="F102" s="156"/>
      <c r="G102" s="156"/>
      <c r="H102" s="156"/>
      <c r="I102" s="156"/>
      <c r="J102" s="157">
        <f>J146</f>
        <v>0</v>
      </c>
      <c r="K102" s="154"/>
      <c r="L102" s="158"/>
    </row>
    <row r="103" spans="1:31" s="2" customFormat="1" ht="21.75" customHeight="1" x14ac:dyDescent="0.2">
      <c r="A103" s="34"/>
      <c r="B103" s="35"/>
      <c r="C103" s="36"/>
      <c r="D103" s="36"/>
      <c r="E103" s="36"/>
      <c r="F103" s="36"/>
      <c r="G103" s="36"/>
      <c r="H103" s="36"/>
      <c r="I103" s="36"/>
      <c r="J103" s="36"/>
      <c r="K103" s="36"/>
      <c r="L103" s="51"/>
      <c r="S103" s="34"/>
      <c r="T103" s="34"/>
      <c r="U103" s="34"/>
      <c r="V103" s="34"/>
      <c r="W103" s="34"/>
      <c r="X103" s="34"/>
      <c r="Y103" s="34"/>
      <c r="Z103" s="34"/>
      <c r="AA103" s="34"/>
      <c r="AB103" s="34"/>
      <c r="AC103" s="34"/>
      <c r="AD103" s="34"/>
      <c r="AE103" s="34"/>
    </row>
    <row r="104" spans="1:31" s="2" customFormat="1" ht="6.9" customHeight="1" x14ac:dyDescent="0.2">
      <c r="A104" s="34"/>
      <c r="B104" s="54"/>
      <c r="C104" s="55"/>
      <c r="D104" s="55"/>
      <c r="E104" s="55"/>
      <c r="F104" s="55"/>
      <c r="G104" s="55"/>
      <c r="H104" s="55"/>
      <c r="I104" s="55"/>
      <c r="J104" s="55"/>
      <c r="K104" s="55"/>
      <c r="L104" s="51"/>
      <c r="S104" s="34"/>
      <c r="T104" s="34"/>
      <c r="U104" s="34"/>
      <c r="V104" s="34"/>
      <c r="W104" s="34"/>
      <c r="X104" s="34"/>
      <c r="Y104" s="34"/>
      <c r="Z104" s="34"/>
      <c r="AA104" s="34"/>
      <c r="AB104" s="34"/>
      <c r="AC104" s="34"/>
      <c r="AD104" s="34"/>
      <c r="AE104" s="34"/>
    </row>
    <row r="108" spans="1:31" s="2" customFormat="1" ht="6.9" customHeight="1" x14ac:dyDescent="0.2">
      <c r="A108" s="34"/>
      <c r="B108" s="56"/>
      <c r="C108" s="57"/>
      <c r="D108" s="57"/>
      <c r="E108" s="57"/>
      <c r="F108" s="57"/>
      <c r="G108" s="57"/>
      <c r="H108" s="57"/>
      <c r="I108" s="57"/>
      <c r="J108" s="57"/>
      <c r="K108" s="57"/>
      <c r="L108" s="51"/>
      <c r="S108" s="34"/>
      <c r="T108" s="34"/>
      <c r="U108" s="34"/>
      <c r="V108" s="34"/>
      <c r="W108" s="34"/>
      <c r="X108" s="34"/>
      <c r="Y108" s="34"/>
      <c r="Z108" s="34"/>
      <c r="AA108" s="34"/>
      <c r="AB108" s="34"/>
      <c r="AC108" s="34"/>
      <c r="AD108" s="34"/>
      <c r="AE108" s="34"/>
    </row>
    <row r="109" spans="1:31" s="2" customFormat="1" ht="24.9" customHeight="1" x14ac:dyDescent="0.2">
      <c r="A109" s="34"/>
      <c r="B109" s="35"/>
      <c r="C109" s="23" t="s">
        <v>117</v>
      </c>
      <c r="D109" s="36"/>
      <c r="E109" s="36"/>
      <c r="F109" s="36"/>
      <c r="G109" s="36"/>
      <c r="H109" s="36"/>
      <c r="I109" s="36"/>
      <c r="J109" s="36"/>
      <c r="K109" s="36"/>
      <c r="L109" s="51"/>
      <c r="S109" s="34"/>
      <c r="T109" s="34"/>
      <c r="U109" s="34"/>
      <c r="V109" s="34"/>
      <c r="W109" s="34"/>
      <c r="X109" s="34"/>
      <c r="Y109" s="34"/>
      <c r="Z109" s="34"/>
      <c r="AA109" s="34"/>
      <c r="AB109" s="34"/>
      <c r="AC109" s="34"/>
      <c r="AD109" s="34"/>
      <c r="AE109" s="34"/>
    </row>
    <row r="110" spans="1:31" s="2" customFormat="1" ht="6.9" customHeight="1" x14ac:dyDescent="0.2">
      <c r="A110" s="34"/>
      <c r="B110" s="35"/>
      <c r="C110" s="36"/>
      <c r="D110" s="36"/>
      <c r="E110" s="36"/>
      <c r="F110" s="36"/>
      <c r="G110" s="36"/>
      <c r="H110" s="36"/>
      <c r="I110" s="36"/>
      <c r="J110" s="36"/>
      <c r="K110" s="36"/>
      <c r="L110" s="51"/>
      <c r="S110" s="34"/>
      <c r="T110" s="34"/>
      <c r="U110" s="34"/>
      <c r="V110" s="34"/>
      <c r="W110" s="34"/>
      <c r="X110" s="34"/>
      <c r="Y110" s="34"/>
      <c r="Z110" s="34"/>
      <c r="AA110" s="34"/>
      <c r="AB110" s="34"/>
      <c r="AC110" s="34"/>
      <c r="AD110" s="34"/>
      <c r="AE110" s="34"/>
    </row>
    <row r="111" spans="1:31" s="2" customFormat="1" ht="12" customHeight="1" x14ac:dyDescent="0.2">
      <c r="A111" s="34"/>
      <c r="B111" s="35"/>
      <c r="C111" s="29" t="s">
        <v>16</v>
      </c>
      <c r="D111" s="36"/>
      <c r="E111" s="36"/>
      <c r="F111" s="36"/>
      <c r="G111" s="36"/>
      <c r="H111" s="36"/>
      <c r="I111" s="36"/>
      <c r="J111" s="36"/>
      <c r="K111" s="36"/>
      <c r="L111" s="51"/>
      <c r="S111" s="34"/>
      <c r="T111" s="34"/>
      <c r="U111" s="34"/>
      <c r="V111" s="34"/>
      <c r="W111" s="34"/>
      <c r="X111" s="34"/>
      <c r="Y111" s="34"/>
      <c r="Z111" s="34"/>
      <c r="AA111" s="34"/>
      <c r="AB111" s="34"/>
      <c r="AC111" s="34"/>
      <c r="AD111" s="34"/>
      <c r="AE111" s="34"/>
    </row>
    <row r="112" spans="1:31" s="2" customFormat="1" ht="16.5" customHeight="1" x14ac:dyDescent="0.2">
      <c r="A112" s="34"/>
      <c r="B112" s="35"/>
      <c r="C112" s="36"/>
      <c r="D112" s="36"/>
      <c r="E112" s="299" t="str">
        <f>E7</f>
        <v>Odbahnění a oprava nádrže Klapý - revize 04/2023</v>
      </c>
      <c r="F112" s="300"/>
      <c r="G112" s="300"/>
      <c r="H112" s="300"/>
      <c r="I112" s="36"/>
      <c r="J112" s="36"/>
      <c r="K112" s="36"/>
      <c r="L112" s="51"/>
      <c r="S112" s="34"/>
      <c r="T112" s="34"/>
      <c r="U112" s="34"/>
      <c r="V112" s="34"/>
      <c r="W112" s="34"/>
      <c r="X112" s="34"/>
      <c r="Y112" s="34"/>
      <c r="Z112" s="34"/>
      <c r="AA112" s="34"/>
      <c r="AB112" s="34"/>
      <c r="AC112" s="34"/>
      <c r="AD112" s="34"/>
      <c r="AE112" s="34"/>
    </row>
    <row r="113" spans="1:65" s="2" customFormat="1" ht="12" customHeight="1" x14ac:dyDescent="0.2">
      <c r="A113" s="34"/>
      <c r="B113" s="35"/>
      <c r="C113" s="29" t="s">
        <v>96</v>
      </c>
      <c r="D113" s="36"/>
      <c r="E113" s="36"/>
      <c r="F113" s="36"/>
      <c r="G113" s="36"/>
      <c r="H113" s="36"/>
      <c r="I113" s="36"/>
      <c r="J113" s="36"/>
      <c r="K113" s="36"/>
      <c r="L113" s="51"/>
      <c r="S113" s="34"/>
      <c r="T113" s="34"/>
      <c r="U113" s="34"/>
      <c r="V113" s="34"/>
      <c r="W113" s="34"/>
      <c r="X113" s="34"/>
      <c r="Y113" s="34"/>
      <c r="Z113" s="34"/>
      <c r="AA113" s="34"/>
      <c r="AB113" s="34"/>
      <c r="AC113" s="34"/>
      <c r="AD113" s="34"/>
      <c r="AE113" s="34"/>
    </row>
    <row r="114" spans="1:65" s="2" customFormat="1" ht="16.5" customHeight="1" x14ac:dyDescent="0.2">
      <c r="A114" s="34"/>
      <c r="B114" s="35"/>
      <c r="C114" s="36"/>
      <c r="D114" s="36"/>
      <c r="E114" s="283" t="str">
        <f>E9</f>
        <v>3 - Vedlejší a ostatní náklady</v>
      </c>
      <c r="F114" s="298"/>
      <c r="G114" s="298"/>
      <c r="H114" s="298"/>
      <c r="I114" s="36"/>
      <c r="J114" s="36"/>
      <c r="K114" s="36"/>
      <c r="L114" s="51"/>
      <c r="S114" s="34"/>
      <c r="T114" s="34"/>
      <c r="U114" s="34"/>
      <c r="V114" s="34"/>
      <c r="W114" s="34"/>
      <c r="X114" s="34"/>
      <c r="Y114" s="34"/>
      <c r="Z114" s="34"/>
      <c r="AA114" s="34"/>
      <c r="AB114" s="34"/>
      <c r="AC114" s="34"/>
      <c r="AD114" s="34"/>
      <c r="AE114" s="34"/>
    </row>
    <row r="115" spans="1:65" s="2" customFormat="1" ht="6.9" customHeight="1" x14ac:dyDescent="0.2">
      <c r="A115" s="34"/>
      <c r="B115" s="35"/>
      <c r="C115" s="36"/>
      <c r="D115" s="36"/>
      <c r="E115" s="36"/>
      <c r="F115" s="36"/>
      <c r="G115" s="36"/>
      <c r="H115" s="36"/>
      <c r="I115" s="36"/>
      <c r="J115" s="36"/>
      <c r="K115" s="36"/>
      <c r="L115" s="51"/>
      <c r="S115" s="34"/>
      <c r="T115" s="34"/>
      <c r="U115" s="34"/>
      <c r="V115" s="34"/>
      <c r="W115" s="34"/>
      <c r="X115" s="34"/>
      <c r="Y115" s="34"/>
      <c r="Z115" s="34"/>
      <c r="AA115" s="34"/>
      <c r="AB115" s="34"/>
      <c r="AC115" s="34"/>
      <c r="AD115" s="34"/>
      <c r="AE115" s="34"/>
    </row>
    <row r="116" spans="1:65" s="2" customFormat="1" ht="12" customHeight="1" x14ac:dyDescent="0.2">
      <c r="A116" s="34"/>
      <c r="B116" s="35"/>
      <c r="C116" s="29" t="s">
        <v>20</v>
      </c>
      <c r="D116" s="36"/>
      <c r="E116" s="36"/>
      <c r="F116" s="27" t="str">
        <f>F12</f>
        <v>Klapý</v>
      </c>
      <c r="G116" s="36"/>
      <c r="H116" s="36"/>
      <c r="I116" s="29" t="s">
        <v>22</v>
      </c>
      <c r="J116" s="66" t="str">
        <f>IF(J12="","",J12)</f>
        <v>3. 4. 2023</v>
      </c>
      <c r="K116" s="36"/>
      <c r="L116" s="51"/>
      <c r="S116" s="34"/>
      <c r="T116" s="34"/>
      <c r="U116" s="34"/>
      <c r="V116" s="34"/>
      <c r="W116" s="34"/>
      <c r="X116" s="34"/>
      <c r="Y116" s="34"/>
      <c r="Z116" s="34"/>
      <c r="AA116" s="34"/>
      <c r="AB116" s="34"/>
      <c r="AC116" s="34"/>
      <c r="AD116" s="34"/>
      <c r="AE116" s="34"/>
    </row>
    <row r="117" spans="1:65" s="2" customFormat="1" ht="6.9" customHeight="1" x14ac:dyDescent="0.2">
      <c r="A117" s="34"/>
      <c r="B117" s="35"/>
      <c r="C117" s="36"/>
      <c r="D117" s="36"/>
      <c r="E117" s="36"/>
      <c r="F117" s="36"/>
      <c r="G117" s="36"/>
      <c r="H117" s="36"/>
      <c r="I117" s="36"/>
      <c r="J117" s="36"/>
      <c r="K117" s="36"/>
      <c r="L117" s="51"/>
      <c r="S117" s="34"/>
      <c r="T117" s="34"/>
      <c r="U117" s="34"/>
      <c r="V117" s="34"/>
      <c r="W117" s="34"/>
      <c r="X117" s="34"/>
      <c r="Y117" s="34"/>
      <c r="Z117" s="34"/>
      <c r="AA117" s="34"/>
      <c r="AB117" s="34"/>
      <c r="AC117" s="34"/>
      <c r="AD117" s="34"/>
      <c r="AE117" s="34"/>
    </row>
    <row r="118" spans="1:65" s="2" customFormat="1" ht="25.65" customHeight="1" x14ac:dyDescent="0.2">
      <c r="A118" s="34"/>
      <c r="B118" s="35"/>
      <c r="C118" s="29" t="s">
        <v>24</v>
      </c>
      <c r="D118" s="36"/>
      <c r="E118" s="36"/>
      <c r="F118" s="27" t="str">
        <f>E15</f>
        <v>Obec Klapý</v>
      </c>
      <c r="G118" s="36"/>
      <c r="H118" s="36"/>
      <c r="I118" s="29" t="s">
        <v>31</v>
      </c>
      <c r="J118" s="32" t="str">
        <f>E21</f>
        <v>Ing. Michal Jeřábek – INDORS</v>
      </c>
      <c r="K118" s="36"/>
      <c r="L118" s="51"/>
      <c r="S118" s="34"/>
      <c r="T118" s="34"/>
      <c r="U118" s="34"/>
      <c r="V118" s="34"/>
      <c r="W118" s="34"/>
      <c r="X118" s="34"/>
      <c r="Y118" s="34"/>
      <c r="Z118" s="34"/>
      <c r="AA118" s="34"/>
      <c r="AB118" s="34"/>
      <c r="AC118" s="34"/>
      <c r="AD118" s="34"/>
      <c r="AE118" s="34"/>
    </row>
    <row r="119" spans="1:65" s="2" customFormat="1" ht="15.15" customHeight="1" x14ac:dyDescent="0.2">
      <c r="A119" s="34"/>
      <c r="B119" s="35"/>
      <c r="C119" s="29" t="s">
        <v>29</v>
      </c>
      <c r="D119" s="36"/>
      <c r="E119" s="36"/>
      <c r="F119" s="27" t="str">
        <f>IF(E18="","",E18)</f>
        <v>Vyplň údaj</v>
      </c>
      <c r="G119" s="36"/>
      <c r="H119" s="36"/>
      <c r="I119" s="29" t="s">
        <v>35</v>
      </c>
      <c r="J119" s="32" t="str">
        <f>E24</f>
        <v>Ing. Petr Jarkovský</v>
      </c>
      <c r="K119" s="36"/>
      <c r="L119" s="51"/>
      <c r="S119" s="34"/>
      <c r="T119" s="34"/>
      <c r="U119" s="34"/>
      <c r="V119" s="34"/>
      <c r="W119" s="34"/>
      <c r="X119" s="34"/>
      <c r="Y119" s="34"/>
      <c r="Z119" s="34"/>
      <c r="AA119" s="34"/>
      <c r="AB119" s="34"/>
      <c r="AC119" s="34"/>
      <c r="AD119" s="34"/>
      <c r="AE119" s="34"/>
    </row>
    <row r="120" spans="1:65" s="2" customFormat="1" ht="10.35" customHeight="1" x14ac:dyDescent="0.2">
      <c r="A120" s="34"/>
      <c r="B120" s="35"/>
      <c r="C120" s="36"/>
      <c r="D120" s="36"/>
      <c r="E120" s="36"/>
      <c r="F120" s="36"/>
      <c r="G120" s="36"/>
      <c r="H120" s="36"/>
      <c r="I120" s="36"/>
      <c r="J120" s="36"/>
      <c r="K120" s="36"/>
      <c r="L120" s="51"/>
      <c r="S120" s="34"/>
      <c r="T120" s="34"/>
      <c r="U120" s="34"/>
      <c r="V120" s="34"/>
      <c r="W120" s="34"/>
      <c r="X120" s="34"/>
      <c r="Y120" s="34"/>
      <c r="Z120" s="34"/>
      <c r="AA120" s="34"/>
      <c r="AB120" s="34"/>
      <c r="AC120" s="34"/>
      <c r="AD120" s="34"/>
      <c r="AE120" s="34"/>
    </row>
    <row r="121" spans="1:65" s="11" customFormat="1" ht="29.25" customHeight="1" x14ac:dyDescent="0.2">
      <c r="A121" s="159"/>
      <c r="B121" s="160"/>
      <c r="C121" s="161" t="s">
        <v>118</v>
      </c>
      <c r="D121" s="162" t="s">
        <v>65</v>
      </c>
      <c r="E121" s="162" t="s">
        <v>61</v>
      </c>
      <c r="F121" s="162" t="s">
        <v>62</v>
      </c>
      <c r="G121" s="162" t="s">
        <v>119</v>
      </c>
      <c r="H121" s="162" t="s">
        <v>120</v>
      </c>
      <c r="I121" s="162" t="s">
        <v>121</v>
      </c>
      <c r="J121" s="162" t="s">
        <v>101</v>
      </c>
      <c r="K121" s="163" t="s">
        <v>122</v>
      </c>
      <c r="L121" s="164"/>
      <c r="M121" s="75" t="s">
        <v>1</v>
      </c>
      <c r="N121" s="76" t="s">
        <v>44</v>
      </c>
      <c r="O121" s="76" t="s">
        <v>123</v>
      </c>
      <c r="P121" s="76" t="s">
        <v>124</v>
      </c>
      <c r="Q121" s="76" t="s">
        <v>125</v>
      </c>
      <c r="R121" s="76" t="s">
        <v>126</v>
      </c>
      <c r="S121" s="76" t="s">
        <v>127</v>
      </c>
      <c r="T121" s="77" t="s">
        <v>128</v>
      </c>
      <c r="U121" s="159"/>
      <c r="V121" s="159"/>
      <c r="W121" s="159"/>
      <c r="X121" s="159"/>
      <c r="Y121" s="159"/>
      <c r="Z121" s="159"/>
      <c r="AA121" s="159"/>
      <c r="AB121" s="159"/>
      <c r="AC121" s="159"/>
      <c r="AD121" s="159"/>
      <c r="AE121" s="159"/>
    </row>
    <row r="122" spans="1:65" s="2" customFormat="1" ht="22.95" customHeight="1" x14ac:dyDescent="0.3">
      <c r="A122" s="34"/>
      <c r="B122" s="35"/>
      <c r="C122" s="82" t="s">
        <v>129</v>
      </c>
      <c r="D122" s="36"/>
      <c r="E122" s="36"/>
      <c r="F122" s="36"/>
      <c r="G122" s="36"/>
      <c r="H122" s="36"/>
      <c r="I122" s="36"/>
      <c r="J122" s="165">
        <f>BK122</f>
        <v>0</v>
      </c>
      <c r="K122" s="36"/>
      <c r="L122" s="39"/>
      <c r="M122" s="78"/>
      <c r="N122" s="166"/>
      <c r="O122" s="79"/>
      <c r="P122" s="167">
        <f>P123</f>
        <v>0</v>
      </c>
      <c r="Q122" s="79"/>
      <c r="R122" s="167">
        <f>R123</f>
        <v>0</v>
      </c>
      <c r="S122" s="79"/>
      <c r="T122" s="168">
        <f>T123</f>
        <v>0</v>
      </c>
      <c r="U122" s="34"/>
      <c r="V122" s="34"/>
      <c r="W122" s="34"/>
      <c r="X122" s="34"/>
      <c r="Y122" s="34"/>
      <c r="Z122" s="34"/>
      <c r="AA122" s="34"/>
      <c r="AB122" s="34"/>
      <c r="AC122" s="34"/>
      <c r="AD122" s="34"/>
      <c r="AE122" s="34"/>
      <c r="AT122" s="17" t="s">
        <v>79</v>
      </c>
      <c r="AU122" s="17" t="s">
        <v>103</v>
      </c>
      <c r="BK122" s="169">
        <f>BK123</f>
        <v>0</v>
      </c>
    </row>
    <row r="123" spans="1:65" s="12" customFormat="1" ht="25.95" customHeight="1" x14ac:dyDescent="0.25">
      <c r="B123" s="170"/>
      <c r="C123" s="171"/>
      <c r="D123" s="172" t="s">
        <v>79</v>
      </c>
      <c r="E123" s="173" t="s">
        <v>832</v>
      </c>
      <c r="F123" s="173" t="s">
        <v>833</v>
      </c>
      <c r="G123" s="171"/>
      <c r="H123" s="171"/>
      <c r="I123" s="174"/>
      <c r="J123" s="175">
        <f>BK123</f>
        <v>0</v>
      </c>
      <c r="K123" s="171"/>
      <c r="L123" s="176"/>
      <c r="M123" s="177"/>
      <c r="N123" s="178"/>
      <c r="O123" s="178"/>
      <c r="P123" s="179">
        <f>P124+P127+P130+P143+P146</f>
        <v>0</v>
      </c>
      <c r="Q123" s="178"/>
      <c r="R123" s="179">
        <f>R124+R127+R130+R143+R146</f>
        <v>0</v>
      </c>
      <c r="S123" s="178"/>
      <c r="T123" s="180">
        <f>T124+T127+T130+T143+T146</f>
        <v>0</v>
      </c>
      <c r="AR123" s="181" t="s">
        <v>165</v>
      </c>
      <c r="AT123" s="182" t="s">
        <v>79</v>
      </c>
      <c r="AU123" s="182" t="s">
        <v>80</v>
      </c>
      <c r="AY123" s="181" t="s">
        <v>132</v>
      </c>
      <c r="BK123" s="183">
        <f>BK124+BK127+BK130+BK143+BK146</f>
        <v>0</v>
      </c>
    </row>
    <row r="124" spans="1:65" s="12" customFormat="1" ht="22.95" customHeight="1" x14ac:dyDescent="0.25">
      <c r="B124" s="170"/>
      <c r="C124" s="171"/>
      <c r="D124" s="172" t="s">
        <v>79</v>
      </c>
      <c r="E124" s="184" t="s">
        <v>834</v>
      </c>
      <c r="F124" s="184" t="s">
        <v>835</v>
      </c>
      <c r="G124" s="171"/>
      <c r="H124" s="171"/>
      <c r="I124" s="174"/>
      <c r="J124" s="185">
        <f>BK124</f>
        <v>0</v>
      </c>
      <c r="K124" s="171"/>
      <c r="L124" s="176"/>
      <c r="M124" s="177"/>
      <c r="N124" s="178"/>
      <c r="O124" s="178"/>
      <c r="P124" s="179">
        <f>SUM(P125:P126)</f>
        <v>0</v>
      </c>
      <c r="Q124" s="178"/>
      <c r="R124" s="179">
        <f>SUM(R125:R126)</f>
        <v>0</v>
      </c>
      <c r="S124" s="178"/>
      <c r="T124" s="180">
        <f>SUM(T125:T126)</f>
        <v>0</v>
      </c>
      <c r="AR124" s="181" t="s">
        <v>165</v>
      </c>
      <c r="AT124" s="182" t="s">
        <v>79</v>
      </c>
      <c r="AU124" s="182" t="s">
        <v>85</v>
      </c>
      <c r="AY124" s="181" t="s">
        <v>132</v>
      </c>
      <c r="BK124" s="183">
        <f>SUM(BK125:BK126)</f>
        <v>0</v>
      </c>
    </row>
    <row r="125" spans="1:65" s="2" customFormat="1" ht="16.5" customHeight="1" x14ac:dyDescent="0.2">
      <c r="A125" s="34"/>
      <c r="B125" s="35"/>
      <c r="C125" s="186" t="s">
        <v>85</v>
      </c>
      <c r="D125" s="186" t="s">
        <v>134</v>
      </c>
      <c r="E125" s="187" t="s">
        <v>836</v>
      </c>
      <c r="F125" s="188" t="s">
        <v>837</v>
      </c>
      <c r="G125" s="189" t="s">
        <v>311</v>
      </c>
      <c r="H125" s="190">
        <v>1</v>
      </c>
      <c r="I125" s="191"/>
      <c r="J125" s="192">
        <f>ROUND(I125*H125,2)</f>
        <v>0</v>
      </c>
      <c r="K125" s="188" t="s">
        <v>1</v>
      </c>
      <c r="L125" s="39"/>
      <c r="M125" s="193" t="s">
        <v>1</v>
      </c>
      <c r="N125" s="194" t="s">
        <v>45</v>
      </c>
      <c r="O125" s="71"/>
      <c r="P125" s="195">
        <f>O125*H125</f>
        <v>0</v>
      </c>
      <c r="Q125" s="195">
        <v>0</v>
      </c>
      <c r="R125" s="195">
        <f>Q125*H125</f>
        <v>0</v>
      </c>
      <c r="S125" s="195">
        <v>0</v>
      </c>
      <c r="T125" s="196">
        <f>S125*H125</f>
        <v>0</v>
      </c>
      <c r="U125" s="34"/>
      <c r="V125" s="34"/>
      <c r="W125" s="34"/>
      <c r="X125" s="34"/>
      <c r="Y125" s="34"/>
      <c r="Z125" s="34"/>
      <c r="AA125" s="34"/>
      <c r="AB125" s="34"/>
      <c r="AC125" s="34"/>
      <c r="AD125" s="34"/>
      <c r="AE125" s="34"/>
      <c r="AR125" s="197" t="s">
        <v>838</v>
      </c>
      <c r="AT125" s="197" t="s">
        <v>134</v>
      </c>
      <c r="AU125" s="197" t="s">
        <v>89</v>
      </c>
      <c r="AY125" s="17" t="s">
        <v>132</v>
      </c>
      <c r="BE125" s="198">
        <f>IF(N125="základní",J125,0)</f>
        <v>0</v>
      </c>
      <c r="BF125" s="198">
        <f>IF(N125="snížená",J125,0)</f>
        <v>0</v>
      </c>
      <c r="BG125" s="198">
        <f>IF(N125="zákl. přenesená",J125,0)</f>
        <v>0</v>
      </c>
      <c r="BH125" s="198">
        <f>IF(N125="sníž. přenesená",J125,0)</f>
        <v>0</v>
      </c>
      <c r="BI125" s="198">
        <f>IF(N125="nulová",J125,0)</f>
        <v>0</v>
      </c>
      <c r="BJ125" s="17" t="s">
        <v>85</v>
      </c>
      <c r="BK125" s="198">
        <f>ROUND(I125*H125,2)</f>
        <v>0</v>
      </c>
      <c r="BL125" s="17" t="s">
        <v>838</v>
      </c>
      <c r="BM125" s="197" t="s">
        <v>839</v>
      </c>
    </row>
    <row r="126" spans="1:65" s="2" customFormat="1" ht="19.2" x14ac:dyDescent="0.2">
      <c r="A126" s="34"/>
      <c r="B126" s="35"/>
      <c r="C126" s="36"/>
      <c r="D126" s="204" t="s">
        <v>237</v>
      </c>
      <c r="E126" s="36"/>
      <c r="F126" s="205" t="s">
        <v>840</v>
      </c>
      <c r="G126" s="36"/>
      <c r="H126" s="36"/>
      <c r="I126" s="201"/>
      <c r="J126" s="36"/>
      <c r="K126" s="36"/>
      <c r="L126" s="39"/>
      <c r="M126" s="202"/>
      <c r="N126" s="203"/>
      <c r="O126" s="71"/>
      <c r="P126" s="71"/>
      <c r="Q126" s="71"/>
      <c r="R126" s="71"/>
      <c r="S126" s="71"/>
      <c r="T126" s="72"/>
      <c r="U126" s="34"/>
      <c r="V126" s="34"/>
      <c r="W126" s="34"/>
      <c r="X126" s="34"/>
      <c r="Y126" s="34"/>
      <c r="Z126" s="34"/>
      <c r="AA126" s="34"/>
      <c r="AB126" s="34"/>
      <c r="AC126" s="34"/>
      <c r="AD126" s="34"/>
      <c r="AE126" s="34"/>
      <c r="AT126" s="17" t="s">
        <v>237</v>
      </c>
      <c r="AU126" s="17" t="s">
        <v>89</v>
      </c>
    </row>
    <row r="127" spans="1:65" s="12" customFormat="1" ht="22.95" customHeight="1" x14ac:dyDescent="0.25">
      <c r="B127" s="170"/>
      <c r="C127" s="171"/>
      <c r="D127" s="172" t="s">
        <v>79</v>
      </c>
      <c r="E127" s="184" t="s">
        <v>841</v>
      </c>
      <c r="F127" s="184" t="s">
        <v>842</v>
      </c>
      <c r="G127" s="171"/>
      <c r="H127" s="171"/>
      <c r="I127" s="174"/>
      <c r="J127" s="185">
        <f>BK127</f>
        <v>0</v>
      </c>
      <c r="K127" s="171"/>
      <c r="L127" s="176"/>
      <c r="M127" s="177"/>
      <c r="N127" s="178"/>
      <c r="O127" s="178"/>
      <c r="P127" s="179">
        <f>SUM(P128:P129)</f>
        <v>0</v>
      </c>
      <c r="Q127" s="178"/>
      <c r="R127" s="179">
        <f>SUM(R128:R129)</f>
        <v>0</v>
      </c>
      <c r="S127" s="178"/>
      <c r="T127" s="180">
        <f>SUM(T128:T129)</f>
        <v>0</v>
      </c>
      <c r="AR127" s="181" t="s">
        <v>165</v>
      </c>
      <c r="AT127" s="182" t="s">
        <v>79</v>
      </c>
      <c r="AU127" s="182" t="s">
        <v>85</v>
      </c>
      <c r="AY127" s="181" t="s">
        <v>132</v>
      </c>
      <c r="BK127" s="183">
        <f>SUM(BK128:BK129)</f>
        <v>0</v>
      </c>
    </row>
    <row r="128" spans="1:65" s="2" customFormat="1" ht="16.5" customHeight="1" x14ac:dyDescent="0.2">
      <c r="A128" s="34"/>
      <c r="B128" s="35"/>
      <c r="C128" s="186" t="s">
        <v>89</v>
      </c>
      <c r="D128" s="186" t="s">
        <v>134</v>
      </c>
      <c r="E128" s="187" t="s">
        <v>843</v>
      </c>
      <c r="F128" s="188" t="s">
        <v>842</v>
      </c>
      <c r="G128" s="189" t="s">
        <v>311</v>
      </c>
      <c r="H128" s="190">
        <v>1</v>
      </c>
      <c r="I128" s="191"/>
      <c r="J128" s="192">
        <f>ROUND(I128*H128,2)</f>
        <v>0</v>
      </c>
      <c r="K128" s="188" t="s">
        <v>1</v>
      </c>
      <c r="L128" s="39"/>
      <c r="M128" s="193" t="s">
        <v>1</v>
      </c>
      <c r="N128" s="194" t="s">
        <v>45</v>
      </c>
      <c r="O128" s="71"/>
      <c r="P128" s="195">
        <f>O128*H128</f>
        <v>0</v>
      </c>
      <c r="Q128" s="195">
        <v>0</v>
      </c>
      <c r="R128" s="195">
        <f>Q128*H128</f>
        <v>0</v>
      </c>
      <c r="S128" s="195">
        <v>0</v>
      </c>
      <c r="T128" s="196">
        <f>S128*H128</f>
        <v>0</v>
      </c>
      <c r="U128" s="34"/>
      <c r="V128" s="34"/>
      <c r="W128" s="34"/>
      <c r="X128" s="34"/>
      <c r="Y128" s="34"/>
      <c r="Z128" s="34"/>
      <c r="AA128" s="34"/>
      <c r="AB128" s="34"/>
      <c r="AC128" s="34"/>
      <c r="AD128" s="34"/>
      <c r="AE128" s="34"/>
      <c r="AR128" s="197" t="s">
        <v>838</v>
      </c>
      <c r="AT128" s="197" t="s">
        <v>134</v>
      </c>
      <c r="AU128" s="197" t="s">
        <v>89</v>
      </c>
      <c r="AY128" s="17" t="s">
        <v>132</v>
      </c>
      <c r="BE128" s="198">
        <f>IF(N128="základní",J128,0)</f>
        <v>0</v>
      </c>
      <c r="BF128" s="198">
        <f>IF(N128="snížená",J128,0)</f>
        <v>0</v>
      </c>
      <c r="BG128" s="198">
        <f>IF(N128="zákl. přenesená",J128,0)</f>
        <v>0</v>
      </c>
      <c r="BH128" s="198">
        <f>IF(N128="sníž. přenesená",J128,0)</f>
        <v>0</v>
      </c>
      <c r="BI128" s="198">
        <f>IF(N128="nulová",J128,0)</f>
        <v>0</v>
      </c>
      <c r="BJ128" s="17" t="s">
        <v>85</v>
      </c>
      <c r="BK128" s="198">
        <f>ROUND(I128*H128,2)</f>
        <v>0</v>
      </c>
      <c r="BL128" s="17" t="s">
        <v>838</v>
      </c>
      <c r="BM128" s="197" t="s">
        <v>844</v>
      </c>
    </row>
    <row r="129" spans="1:65" s="2" customFormat="1" ht="134.4" x14ac:dyDescent="0.2">
      <c r="A129" s="34"/>
      <c r="B129" s="35"/>
      <c r="C129" s="36"/>
      <c r="D129" s="204" t="s">
        <v>237</v>
      </c>
      <c r="E129" s="36"/>
      <c r="F129" s="205" t="s">
        <v>845</v>
      </c>
      <c r="G129" s="36"/>
      <c r="H129" s="36"/>
      <c r="I129" s="201"/>
      <c r="J129" s="36"/>
      <c r="K129" s="36"/>
      <c r="L129" s="39"/>
      <c r="M129" s="202"/>
      <c r="N129" s="203"/>
      <c r="O129" s="71"/>
      <c r="P129" s="71"/>
      <c r="Q129" s="71"/>
      <c r="R129" s="71"/>
      <c r="S129" s="71"/>
      <c r="T129" s="72"/>
      <c r="U129" s="34"/>
      <c r="V129" s="34"/>
      <c r="W129" s="34"/>
      <c r="X129" s="34"/>
      <c r="Y129" s="34"/>
      <c r="Z129" s="34"/>
      <c r="AA129" s="34"/>
      <c r="AB129" s="34"/>
      <c r="AC129" s="34"/>
      <c r="AD129" s="34"/>
      <c r="AE129" s="34"/>
      <c r="AT129" s="17" t="s">
        <v>237</v>
      </c>
      <c r="AU129" s="17" t="s">
        <v>89</v>
      </c>
    </row>
    <row r="130" spans="1:65" s="12" customFormat="1" ht="22.95" customHeight="1" x14ac:dyDescent="0.25">
      <c r="B130" s="170"/>
      <c r="C130" s="171"/>
      <c r="D130" s="172" t="s">
        <v>79</v>
      </c>
      <c r="E130" s="184" t="s">
        <v>846</v>
      </c>
      <c r="F130" s="184" t="s">
        <v>847</v>
      </c>
      <c r="G130" s="171"/>
      <c r="H130" s="171"/>
      <c r="I130" s="174"/>
      <c r="J130" s="185">
        <f>BK130</f>
        <v>0</v>
      </c>
      <c r="K130" s="171"/>
      <c r="L130" s="176"/>
      <c r="M130" s="177"/>
      <c r="N130" s="178"/>
      <c r="O130" s="178"/>
      <c r="P130" s="179">
        <f>SUM(P131:P142)</f>
        <v>0</v>
      </c>
      <c r="Q130" s="178"/>
      <c r="R130" s="179">
        <f>SUM(R131:R142)</f>
        <v>0</v>
      </c>
      <c r="S130" s="178"/>
      <c r="T130" s="180">
        <f>SUM(T131:T142)</f>
        <v>0</v>
      </c>
      <c r="AR130" s="181" t="s">
        <v>165</v>
      </c>
      <c r="AT130" s="182" t="s">
        <v>79</v>
      </c>
      <c r="AU130" s="182" t="s">
        <v>85</v>
      </c>
      <c r="AY130" s="181" t="s">
        <v>132</v>
      </c>
      <c r="BK130" s="183">
        <f>SUM(BK131:BK142)</f>
        <v>0</v>
      </c>
    </row>
    <row r="131" spans="1:65" s="2" customFormat="1" ht="16.5" customHeight="1" x14ac:dyDescent="0.2">
      <c r="A131" s="34"/>
      <c r="B131" s="35"/>
      <c r="C131" s="186" t="s">
        <v>92</v>
      </c>
      <c r="D131" s="186" t="s">
        <v>134</v>
      </c>
      <c r="E131" s="187" t="s">
        <v>848</v>
      </c>
      <c r="F131" s="188" t="s">
        <v>847</v>
      </c>
      <c r="G131" s="189" t="s">
        <v>311</v>
      </c>
      <c r="H131" s="190">
        <v>1</v>
      </c>
      <c r="I131" s="191"/>
      <c r="J131" s="192">
        <f>ROUND(I131*H131,2)</f>
        <v>0</v>
      </c>
      <c r="K131" s="188" t="s">
        <v>1</v>
      </c>
      <c r="L131" s="39"/>
      <c r="M131" s="193" t="s">
        <v>1</v>
      </c>
      <c r="N131" s="194" t="s">
        <v>45</v>
      </c>
      <c r="O131" s="71"/>
      <c r="P131" s="195">
        <f>O131*H131</f>
        <v>0</v>
      </c>
      <c r="Q131" s="195">
        <v>0</v>
      </c>
      <c r="R131" s="195">
        <f>Q131*H131</f>
        <v>0</v>
      </c>
      <c r="S131" s="195">
        <v>0</v>
      </c>
      <c r="T131" s="196">
        <f>S131*H131</f>
        <v>0</v>
      </c>
      <c r="U131" s="34"/>
      <c r="V131" s="34"/>
      <c r="W131" s="34"/>
      <c r="X131" s="34"/>
      <c r="Y131" s="34"/>
      <c r="Z131" s="34"/>
      <c r="AA131" s="34"/>
      <c r="AB131" s="34"/>
      <c r="AC131" s="34"/>
      <c r="AD131" s="34"/>
      <c r="AE131" s="34"/>
      <c r="AR131" s="197" t="s">
        <v>838</v>
      </c>
      <c r="AT131" s="197" t="s">
        <v>134</v>
      </c>
      <c r="AU131" s="197" t="s">
        <v>89</v>
      </c>
      <c r="AY131" s="17" t="s">
        <v>132</v>
      </c>
      <c r="BE131" s="198">
        <f>IF(N131="základní",J131,0)</f>
        <v>0</v>
      </c>
      <c r="BF131" s="198">
        <f>IF(N131="snížená",J131,0)</f>
        <v>0</v>
      </c>
      <c r="BG131" s="198">
        <f>IF(N131="zákl. přenesená",J131,0)</f>
        <v>0</v>
      </c>
      <c r="BH131" s="198">
        <f>IF(N131="sníž. přenesená",J131,0)</f>
        <v>0</v>
      </c>
      <c r="BI131" s="198">
        <f>IF(N131="nulová",J131,0)</f>
        <v>0</v>
      </c>
      <c r="BJ131" s="17" t="s">
        <v>85</v>
      </c>
      <c r="BK131" s="198">
        <f>ROUND(I131*H131,2)</f>
        <v>0</v>
      </c>
      <c r="BL131" s="17" t="s">
        <v>838</v>
      </c>
      <c r="BM131" s="197" t="s">
        <v>849</v>
      </c>
    </row>
    <row r="132" spans="1:65" s="2" customFormat="1" ht="16.5" customHeight="1" x14ac:dyDescent="0.2">
      <c r="A132" s="34"/>
      <c r="B132" s="35"/>
      <c r="C132" s="186" t="s">
        <v>139</v>
      </c>
      <c r="D132" s="186" t="s">
        <v>134</v>
      </c>
      <c r="E132" s="187" t="s">
        <v>850</v>
      </c>
      <c r="F132" s="188" t="s">
        <v>851</v>
      </c>
      <c r="G132" s="189" t="s">
        <v>311</v>
      </c>
      <c r="H132" s="190">
        <v>1</v>
      </c>
      <c r="I132" s="191"/>
      <c r="J132" s="192">
        <f>ROUND(I132*H132,2)</f>
        <v>0</v>
      </c>
      <c r="K132" s="188" t="s">
        <v>1</v>
      </c>
      <c r="L132" s="39"/>
      <c r="M132" s="193" t="s">
        <v>1</v>
      </c>
      <c r="N132" s="194" t="s">
        <v>45</v>
      </c>
      <c r="O132" s="71"/>
      <c r="P132" s="195">
        <f>O132*H132</f>
        <v>0</v>
      </c>
      <c r="Q132" s="195">
        <v>0</v>
      </c>
      <c r="R132" s="195">
        <f>Q132*H132</f>
        <v>0</v>
      </c>
      <c r="S132" s="195">
        <v>0</v>
      </c>
      <c r="T132" s="196">
        <f>S132*H132</f>
        <v>0</v>
      </c>
      <c r="U132" s="34"/>
      <c r="V132" s="34"/>
      <c r="W132" s="34"/>
      <c r="X132" s="34"/>
      <c r="Y132" s="34"/>
      <c r="Z132" s="34"/>
      <c r="AA132" s="34"/>
      <c r="AB132" s="34"/>
      <c r="AC132" s="34"/>
      <c r="AD132" s="34"/>
      <c r="AE132" s="34"/>
      <c r="AR132" s="197" t="s">
        <v>838</v>
      </c>
      <c r="AT132" s="197" t="s">
        <v>134</v>
      </c>
      <c r="AU132" s="197" t="s">
        <v>89</v>
      </c>
      <c r="AY132" s="17" t="s">
        <v>132</v>
      </c>
      <c r="BE132" s="198">
        <f>IF(N132="základní",J132,0)</f>
        <v>0</v>
      </c>
      <c r="BF132" s="198">
        <f>IF(N132="snížená",J132,0)</f>
        <v>0</v>
      </c>
      <c r="BG132" s="198">
        <f>IF(N132="zákl. přenesená",J132,0)</f>
        <v>0</v>
      </c>
      <c r="BH132" s="198">
        <f>IF(N132="sníž. přenesená",J132,0)</f>
        <v>0</v>
      </c>
      <c r="BI132" s="198">
        <f>IF(N132="nulová",J132,0)</f>
        <v>0</v>
      </c>
      <c r="BJ132" s="17" t="s">
        <v>85</v>
      </c>
      <c r="BK132" s="198">
        <f>ROUND(I132*H132,2)</f>
        <v>0</v>
      </c>
      <c r="BL132" s="17" t="s">
        <v>838</v>
      </c>
      <c r="BM132" s="197" t="s">
        <v>852</v>
      </c>
    </row>
    <row r="133" spans="1:65" s="2" customFormat="1" ht="38.4" x14ac:dyDescent="0.2">
      <c r="A133" s="34"/>
      <c r="B133" s="35"/>
      <c r="C133" s="36"/>
      <c r="D133" s="204" t="s">
        <v>237</v>
      </c>
      <c r="E133" s="36"/>
      <c r="F133" s="205" t="s">
        <v>853</v>
      </c>
      <c r="G133" s="36"/>
      <c r="H133" s="36"/>
      <c r="I133" s="201"/>
      <c r="J133" s="36"/>
      <c r="K133" s="36"/>
      <c r="L133" s="39"/>
      <c r="M133" s="202"/>
      <c r="N133" s="203"/>
      <c r="O133" s="71"/>
      <c r="P133" s="71"/>
      <c r="Q133" s="71"/>
      <c r="R133" s="71"/>
      <c r="S133" s="71"/>
      <c r="T133" s="72"/>
      <c r="U133" s="34"/>
      <c r="V133" s="34"/>
      <c r="W133" s="34"/>
      <c r="X133" s="34"/>
      <c r="Y133" s="34"/>
      <c r="Z133" s="34"/>
      <c r="AA133" s="34"/>
      <c r="AB133" s="34"/>
      <c r="AC133" s="34"/>
      <c r="AD133" s="34"/>
      <c r="AE133" s="34"/>
      <c r="AT133" s="17" t="s">
        <v>237</v>
      </c>
      <c r="AU133" s="17" t="s">
        <v>89</v>
      </c>
    </row>
    <row r="134" spans="1:65" s="2" customFormat="1" ht="16.5" customHeight="1" x14ac:dyDescent="0.2">
      <c r="A134" s="34"/>
      <c r="B134" s="35"/>
      <c r="C134" s="186" t="s">
        <v>165</v>
      </c>
      <c r="D134" s="186" t="s">
        <v>134</v>
      </c>
      <c r="E134" s="187" t="s">
        <v>854</v>
      </c>
      <c r="F134" s="188" t="s">
        <v>855</v>
      </c>
      <c r="G134" s="189" t="s">
        <v>311</v>
      </c>
      <c r="H134" s="190">
        <v>1</v>
      </c>
      <c r="I134" s="191"/>
      <c r="J134" s="192">
        <f>ROUND(I134*H134,2)</f>
        <v>0</v>
      </c>
      <c r="K134" s="188" t="s">
        <v>1</v>
      </c>
      <c r="L134" s="39"/>
      <c r="M134" s="193" t="s">
        <v>1</v>
      </c>
      <c r="N134" s="194" t="s">
        <v>45</v>
      </c>
      <c r="O134" s="71"/>
      <c r="P134" s="195">
        <f>O134*H134</f>
        <v>0</v>
      </c>
      <c r="Q134" s="195">
        <v>0</v>
      </c>
      <c r="R134" s="195">
        <f>Q134*H134</f>
        <v>0</v>
      </c>
      <c r="S134" s="195">
        <v>0</v>
      </c>
      <c r="T134" s="196">
        <f>S134*H134</f>
        <v>0</v>
      </c>
      <c r="U134" s="34"/>
      <c r="V134" s="34"/>
      <c r="W134" s="34"/>
      <c r="X134" s="34"/>
      <c r="Y134" s="34"/>
      <c r="Z134" s="34"/>
      <c r="AA134" s="34"/>
      <c r="AB134" s="34"/>
      <c r="AC134" s="34"/>
      <c r="AD134" s="34"/>
      <c r="AE134" s="34"/>
      <c r="AR134" s="197" t="s">
        <v>838</v>
      </c>
      <c r="AT134" s="197" t="s">
        <v>134</v>
      </c>
      <c r="AU134" s="197" t="s">
        <v>89</v>
      </c>
      <c r="AY134" s="17" t="s">
        <v>132</v>
      </c>
      <c r="BE134" s="198">
        <f>IF(N134="základní",J134,0)</f>
        <v>0</v>
      </c>
      <c r="BF134" s="198">
        <f>IF(N134="snížená",J134,0)</f>
        <v>0</v>
      </c>
      <c r="BG134" s="198">
        <f>IF(N134="zákl. přenesená",J134,0)</f>
        <v>0</v>
      </c>
      <c r="BH134" s="198">
        <f>IF(N134="sníž. přenesená",J134,0)</f>
        <v>0</v>
      </c>
      <c r="BI134" s="198">
        <f>IF(N134="nulová",J134,0)</f>
        <v>0</v>
      </c>
      <c r="BJ134" s="17" t="s">
        <v>85</v>
      </c>
      <c r="BK134" s="198">
        <f>ROUND(I134*H134,2)</f>
        <v>0</v>
      </c>
      <c r="BL134" s="17" t="s">
        <v>838</v>
      </c>
      <c r="BM134" s="197" t="s">
        <v>856</v>
      </c>
    </row>
    <row r="135" spans="1:65" s="2" customFormat="1" ht="28.8" x14ac:dyDescent="0.2">
      <c r="A135" s="34"/>
      <c r="B135" s="35"/>
      <c r="C135" s="36"/>
      <c r="D135" s="204" t="s">
        <v>237</v>
      </c>
      <c r="E135" s="36"/>
      <c r="F135" s="205" t="s">
        <v>857</v>
      </c>
      <c r="G135" s="36"/>
      <c r="H135" s="36"/>
      <c r="I135" s="201"/>
      <c r="J135" s="36"/>
      <c r="K135" s="36"/>
      <c r="L135" s="39"/>
      <c r="M135" s="202"/>
      <c r="N135" s="203"/>
      <c r="O135" s="71"/>
      <c r="P135" s="71"/>
      <c r="Q135" s="71"/>
      <c r="R135" s="71"/>
      <c r="S135" s="71"/>
      <c r="T135" s="72"/>
      <c r="U135" s="34"/>
      <c r="V135" s="34"/>
      <c r="W135" s="34"/>
      <c r="X135" s="34"/>
      <c r="Y135" s="34"/>
      <c r="Z135" s="34"/>
      <c r="AA135" s="34"/>
      <c r="AB135" s="34"/>
      <c r="AC135" s="34"/>
      <c r="AD135" s="34"/>
      <c r="AE135" s="34"/>
      <c r="AT135" s="17" t="s">
        <v>237</v>
      </c>
      <c r="AU135" s="17" t="s">
        <v>89</v>
      </c>
    </row>
    <row r="136" spans="1:65" s="2" customFormat="1" ht="16.5" customHeight="1" x14ac:dyDescent="0.2">
      <c r="A136" s="34"/>
      <c r="B136" s="35"/>
      <c r="C136" s="186" t="s">
        <v>171</v>
      </c>
      <c r="D136" s="186" t="s">
        <v>134</v>
      </c>
      <c r="E136" s="187" t="s">
        <v>858</v>
      </c>
      <c r="F136" s="188" t="s">
        <v>859</v>
      </c>
      <c r="G136" s="189" t="s">
        <v>311</v>
      </c>
      <c r="H136" s="190">
        <v>1</v>
      </c>
      <c r="I136" s="191"/>
      <c r="J136" s="192">
        <f>ROUND(I136*H136,2)</f>
        <v>0</v>
      </c>
      <c r="K136" s="188" t="s">
        <v>1</v>
      </c>
      <c r="L136" s="39"/>
      <c r="M136" s="193" t="s">
        <v>1</v>
      </c>
      <c r="N136" s="194" t="s">
        <v>45</v>
      </c>
      <c r="O136" s="71"/>
      <c r="P136" s="195">
        <f>O136*H136</f>
        <v>0</v>
      </c>
      <c r="Q136" s="195">
        <v>0</v>
      </c>
      <c r="R136" s="195">
        <f>Q136*H136</f>
        <v>0</v>
      </c>
      <c r="S136" s="195">
        <v>0</v>
      </c>
      <c r="T136" s="196">
        <f>S136*H136</f>
        <v>0</v>
      </c>
      <c r="U136" s="34"/>
      <c r="V136" s="34"/>
      <c r="W136" s="34"/>
      <c r="X136" s="34"/>
      <c r="Y136" s="34"/>
      <c r="Z136" s="34"/>
      <c r="AA136" s="34"/>
      <c r="AB136" s="34"/>
      <c r="AC136" s="34"/>
      <c r="AD136" s="34"/>
      <c r="AE136" s="34"/>
      <c r="AR136" s="197" t="s">
        <v>838</v>
      </c>
      <c r="AT136" s="197" t="s">
        <v>134</v>
      </c>
      <c r="AU136" s="197" t="s">
        <v>89</v>
      </c>
      <c r="AY136" s="17" t="s">
        <v>132</v>
      </c>
      <c r="BE136" s="198">
        <f>IF(N136="základní",J136,0)</f>
        <v>0</v>
      </c>
      <c r="BF136" s="198">
        <f>IF(N136="snížená",J136,0)</f>
        <v>0</v>
      </c>
      <c r="BG136" s="198">
        <f>IF(N136="zákl. přenesená",J136,0)</f>
        <v>0</v>
      </c>
      <c r="BH136" s="198">
        <f>IF(N136="sníž. přenesená",J136,0)</f>
        <v>0</v>
      </c>
      <c r="BI136" s="198">
        <f>IF(N136="nulová",J136,0)</f>
        <v>0</v>
      </c>
      <c r="BJ136" s="17" t="s">
        <v>85</v>
      </c>
      <c r="BK136" s="198">
        <f>ROUND(I136*H136,2)</f>
        <v>0</v>
      </c>
      <c r="BL136" s="17" t="s">
        <v>838</v>
      </c>
      <c r="BM136" s="197" t="s">
        <v>860</v>
      </c>
    </row>
    <row r="137" spans="1:65" s="2" customFormat="1" ht="28.8" x14ac:dyDescent="0.2">
      <c r="A137" s="34"/>
      <c r="B137" s="35"/>
      <c r="C137" s="36"/>
      <c r="D137" s="204" t="s">
        <v>237</v>
      </c>
      <c r="E137" s="36"/>
      <c r="F137" s="205" t="s">
        <v>861</v>
      </c>
      <c r="G137" s="36"/>
      <c r="H137" s="36"/>
      <c r="I137" s="201"/>
      <c r="J137" s="36"/>
      <c r="K137" s="36"/>
      <c r="L137" s="39"/>
      <c r="M137" s="202"/>
      <c r="N137" s="203"/>
      <c r="O137" s="71"/>
      <c r="P137" s="71"/>
      <c r="Q137" s="71"/>
      <c r="R137" s="71"/>
      <c r="S137" s="71"/>
      <c r="T137" s="72"/>
      <c r="U137" s="34"/>
      <c r="V137" s="34"/>
      <c r="W137" s="34"/>
      <c r="X137" s="34"/>
      <c r="Y137" s="34"/>
      <c r="Z137" s="34"/>
      <c r="AA137" s="34"/>
      <c r="AB137" s="34"/>
      <c r="AC137" s="34"/>
      <c r="AD137" s="34"/>
      <c r="AE137" s="34"/>
      <c r="AT137" s="17" t="s">
        <v>237</v>
      </c>
      <c r="AU137" s="17" t="s">
        <v>89</v>
      </c>
    </row>
    <row r="138" spans="1:65" s="2" customFormat="1" ht="16.5" customHeight="1" x14ac:dyDescent="0.2">
      <c r="A138" s="34"/>
      <c r="B138" s="35"/>
      <c r="C138" s="186" t="s">
        <v>186</v>
      </c>
      <c r="D138" s="186" t="s">
        <v>134</v>
      </c>
      <c r="E138" s="187" t="s">
        <v>862</v>
      </c>
      <c r="F138" s="188" t="s">
        <v>863</v>
      </c>
      <c r="G138" s="189" t="s">
        <v>311</v>
      </c>
      <c r="H138" s="190">
        <v>1</v>
      </c>
      <c r="I138" s="191"/>
      <c r="J138" s="192">
        <f>ROUND(I138*H138,2)</f>
        <v>0</v>
      </c>
      <c r="K138" s="188" t="s">
        <v>1</v>
      </c>
      <c r="L138" s="39"/>
      <c r="M138" s="193" t="s">
        <v>1</v>
      </c>
      <c r="N138" s="194" t="s">
        <v>45</v>
      </c>
      <c r="O138" s="71"/>
      <c r="P138" s="195">
        <f>O138*H138</f>
        <v>0</v>
      </c>
      <c r="Q138" s="195">
        <v>0</v>
      </c>
      <c r="R138" s="195">
        <f>Q138*H138</f>
        <v>0</v>
      </c>
      <c r="S138" s="195">
        <v>0</v>
      </c>
      <c r="T138" s="196">
        <f>S138*H138</f>
        <v>0</v>
      </c>
      <c r="U138" s="34"/>
      <c r="V138" s="34"/>
      <c r="W138" s="34"/>
      <c r="X138" s="34"/>
      <c r="Y138" s="34"/>
      <c r="Z138" s="34"/>
      <c r="AA138" s="34"/>
      <c r="AB138" s="34"/>
      <c r="AC138" s="34"/>
      <c r="AD138" s="34"/>
      <c r="AE138" s="34"/>
      <c r="AR138" s="197" t="s">
        <v>838</v>
      </c>
      <c r="AT138" s="197" t="s">
        <v>134</v>
      </c>
      <c r="AU138" s="197" t="s">
        <v>89</v>
      </c>
      <c r="AY138" s="17" t="s">
        <v>132</v>
      </c>
      <c r="BE138" s="198">
        <f>IF(N138="základní",J138,0)</f>
        <v>0</v>
      </c>
      <c r="BF138" s="198">
        <f>IF(N138="snížená",J138,0)</f>
        <v>0</v>
      </c>
      <c r="BG138" s="198">
        <f>IF(N138="zákl. přenesená",J138,0)</f>
        <v>0</v>
      </c>
      <c r="BH138" s="198">
        <f>IF(N138="sníž. přenesená",J138,0)</f>
        <v>0</v>
      </c>
      <c r="BI138" s="198">
        <f>IF(N138="nulová",J138,0)</f>
        <v>0</v>
      </c>
      <c r="BJ138" s="17" t="s">
        <v>85</v>
      </c>
      <c r="BK138" s="198">
        <f>ROUND(I138*H138,2)</f>
        <v>0</v>
      </c>
      <c r="BL138" s="17" t="s">
        <v>838</v>
      </c>
      <c r="BM138" s="197" t="s">
        <v>864</v>
      </c>
    </row>
    <row r="139" spans="1:65" s="2" customFormat="1" ht="57.6" x14ac:dyDescent="0.2">
      <c r="A139" s="34"/>
      <c r="B139" s="35"/>
      <c r="C139" s="36"/>
      <c r="D139" s="204" t="s">
        <v>237</v>
      </c>
      <c r="E139" s="36"/>
      <c r="F139" s="205" t="s">
        <v>865</v>
      </c>
      <c r="G139" s="36"/>
      <c r="H139" s="36"/>
      <c r="I139" s="201"/>
      <c r="J139" s="36"/>
      <c r="K139" s="36"/>
      <c r="L139" s="39"/>
      <c r="M139" s="202"/>
      <c r="N139" s="203"/>
      <c r="O139" s="71"/>
      <c r="P139" s="71"/>
      <c r="Q139" s="71"/>
      <c r="R139" s="71"/>
      <c r="S139" s="71"/>
      <c r="T139" s="72"/>
      <c r="U139" s="34"/>
      <c r="V139" s="34"/>
      <c r="W139" s="34"/>
      <c r="X139" s="34"/>
      <c r="Y139" s="34"/>
      <c r="Z139" s="34"/>
      <c r="AA139" s="34"/>
      <c r="AB139" s="34"/>
      <c r="AC139" s="34"/>
      <c r="AD139" s="34"/>
      <c r="AE139" s="34"/>
      <c r="AT139" s="17" t="s">
        <v>237</v>
      </c>
      <c r="AU139" s="17" t="s">
        <v>89</v>
      </c>
    </row>
    <row r="140" spans="1:65" s="2" customFormat="1" ht="16.5" customHeight="1" x14ac:dyDescent="0.2">
      <c r="A140" s="34"/>
      <c r="B140" s="35"/>
      <c r="C140" s="186" t="s">
        <v>201</v>
      </c>
      <c r="D140" s="186" t="s">
        <v>134</v>
      </c>
      <c r="E140" s="187" t="s">
        <v>866</v>
      </c>
      <c r="F140" s="188" t="s">
        <v>867</v>
      </c>
      <c r="G140" s="189" t="s">
        <v>311</v>
      </c>
      <c r="H140" s="190">
        <v>1</v>
      </c>
      <c r="I140" s="191"/>
      <c r="J140" s="192">
        <f>ROUND(I140*H140,2)</f>
        <v>0</v>
      </c>
      <c r="K140" s="188" t="s">
        <v>1</v>
      </c>
      <c r="L140" s="39"/>
      <c r="M140" s="193" t="s">
        <v>1</v>
      </c>
      <c r="N140" s="194" t="s">
        <v>45</v>
      </c>
      <c r="O140" s="71"/>
      <c r="P140" s="195">
        <f>O140*H140</f>
        <v>0</v>
      </c>
      <c r="Q140" s="195">
        <v>0</v>
      </c>
      <c r="R140" s="195">
        <f>Q140*H140</f>
        <v>0</v>
      </c>
      <c r="S140" s="195">
        <v>0</v>
      </c>
      <c r="T140" s="196">
        <f>S140*H140</f>
        <v>0</v>
      </c>
      <c r="U140" s="34"/>
      <c r="V140" s="34"/>
      <c r="W140" s="34"/>
      <c r="X140" s="34"/>
      <c r="Y140" s="34"/>
      <c r="Z140" s="34"/>
      <c r="AA140" s="34"/>
      <c r="AB140" s="34"/>
      <c r="AC140" s="34"/>
      <c r="AD140" s="34"/>
      <c r="AE140" s="34"/>
      <c r="AR140" s="197" t="s">
        <v>838</v>
      </c>
      <c r="AT140" s="197" t="s">
        <v>134</v>
      </c>
      <c r="AU140" s="197" t="s">
        <v>89</v>
      </c>
      <c r="AY140" s="17" t="s">
        <v>132</v>
      </c>
      <c r="BE140" s="198">
        <f>IF(N140="základní",J140,0)</f>
        <v>0</v>
      </c>
      <c r="BF140" s="198">
        <f>IF(N140="snížená",J140,0)</f>
        <v>0</v>
      </c>
      <c r="BG140" s="198">
        <f>IF(N140="zákl. přenesená",J140,0)</f>
        <v>0</v>
      </c>
      <c r="BH140" s="198">
        <f>IF(N140="sníž. přenesená",J140,0)</f>
        <v>0</v>
      </c>
      <c r="BI140" s="198">
        <f>IF(N140="nulová",J140,0)</f>
        <v>0</v>
      </c>
      <c r="BJ140" s="17" t="s">
        <v>85</v>
      </c>
      <c r="BK140" s="198">
        <f>ROUND(I140*H140,2)</f>
        <v>0</v>
      </c>
      <c r="BL140" s="17" t="s">
        <v>838</v>
      </c>
      <c r="BM140" s="197" t="s">
        <v>868</v>
      </c>
    </row>
    <row r="141" spans="1:65" s="2" customFormat="1" ht="19.2" x14ac:dyDescent="0.2">
      <c r="A141" s="34"/>
      <c r="B141" s="35"/>
      <c r="C141" s="36"/>
      <c r="D141" s="204" t="s">
        <v>237</v>
      </c>
      <c r="E141" s="36"/>
      <c r="F141" s="205" t="s">
        <v>869</v>
      </c>
      <c r="G141" s="36"/>
      <c r="H141" s="36"/>
      <c r="I141" s="201"/>
      <c r="J141" s="36"/>
      <c r="K141" s="36"/>
      <c r="L141" s="39"/>
      <c r="M141" s="202"/>
      <c r="N141" s="203"/>
      <c r="O141" s="71"/>
      <c r="P141" s="71"/>
      <c r="Q141" s="71"/>
      <c r="R141" s="71"/>
      <c r="S141" s="71"/>
      <c r="T141" s="72"/>
      <c r="U141" s="34"/>
      <c r="V141" s="34"/>
      <c r="W141" s="34"/>
      <c r="X141" s="34"/>
      <c r="Y141" s="34"/>
      <c r="Z141" s="34"/>
      <c r="AA141" s="34"/>
      <c r="AB141" s="34"/>
      <c r="AC141" s="34"/>
      <c r="AD141" s="34"/>
      <c r="AE141" s="34"/>
      <c r="AT141" s="17" t="s">
        <v>237</v>
      </c>
      <c r="AU141" s="17" t="s">
        <v>89</v>
      </c>
    </row>
    <row r="142" spans="1:65" s="2" customFormat="1" ht="16.5" customHeight="1" x14ac:dyDescent="0.2">
      <c r="A142" s="34"/>
      <c r="B142" s="35"/>
      <c r="C142" s="186" t="s">
        <v>212</v>
      </c>
      <c r="D142" s="186" t="s">
        <v>134</v>
      </c>
      <c r="E142" s="187" t="s">
        <v>870</v>
      </c>
      <c r="F142" s="188" t="s">
        <v>871</v>
      </c>
      <c r="G142" s="189" t="s">
        <v>311</v>
      </c>
      <c r="H142" s="190">
        <v>1</v>
      </c>
      <c r="I142" s="191"/>
      <c r="J142" s="192">
        <f>ROUND(I142*H142,2)</f>
        <v>0</v>
      </c>
      <c r="K142" s="188" t="s">
        <v>1</v>
      </c>
      <c r="L142" s="39"/>
      <c r="M142" s="193" t="s">
        <v>1</v>
      </c>
      <c r="N142" s="194" t="s">
        <v>45</v>
      </c>
      <c r="O142" s="71"/>
      <c r="P142" s="195">
        <f>O142*H142</f>
        <v>0</v>
      </c>
      <c r="Q142" s="195">
        <v>0</v>
      </c>
      <c r="R142" s="195">
        <f>Q142*H142</f>
        <v>0</v>
      </c>
      <c r="S142" s="195">
        <v>0</v>
      </c>
      <c r="T142" s="196">
        <f>S142*H142</f>
        <v>0</v>
      </c>
      <c r="U142" s="34"/>
      <c r="V142" s="34"/>
      <c r="W142" s="34"/>
      <c r="X142" s="34"/>
      <c r="Y142" s="34"/>
      <c r="Z142" s="34"/>
      <c r="AA142" s="34"/>
      <c r="AB142" s="34"/>
      <c r="AC142" s="34"/>
      <c r="AD142" s="34"/>
      <c r="AE142" s="34"/>
      <c r="AR142" s="197" t="s">
        <v>838</v>
      </c>
      <c r="AT142" s="197" t="s">
        <v>134</v>
      </c>
      <c r="AU142" s="197" t="s">
        <v>89</v>
      </c>
      <c r="AY142" s="17" t="s">
        <v>132</v>
      </c>
      <c r="BE142" s="198">
        <f>IF(N142="základní",J142,0)</f>
        <v>0</v>
      </c>
      <c r="BF142" s="198">
        <f>IF(N142="snížená",J142,0)</f>
        <v>0</v>
      </c>
      <c r="BG142" s="198">
        <f>IF(N142="zákl. přenesená",J142,0)</f>
        <v>0</v>
      </c>
      <c r="BH142" s="198">
        <f>IF(N142="sníž. přenesená",J142,0)</f>
        <v>0</v>
      </c>
      <c r="BI142" s="198">
        <f>IF(N142="nulová",J142,0)</f>
        <v>0</v>
      </c>
      <c r="BJ142" s="17" t="s">
        <v>85</v>
      </c>
      <c r="BK142" s="198">
        <f>ROUND(I142*H142,2)</f>
        <v>0</v>
      </c>
      <c r="BL142" s="17" t="s">
        <v>838</v>
      </c>
      <c r="BM142" s="197" t="s">
        <v>872</v>
      </c>
    </row>
    <row r="143" spans="1:65" s="12" customFormat="1" ht="22.95" customHeight="1" x14ac:dyDescent="0.25">
      <c r="B143" s="170"/>
      <c r="C143" s="171"/>
      <c r="D143" s="172" t="s">
        <v>79</v>
      </c>
      <c r="E143" s="184" t="s">
        <v>873</v>
      </c>
      <c r="F143" s="184" t="s">
        <v>874</v>
      </c>
      <c r="G143" s="171"/>
      <c r="H143" s="171"/>
      <c r="I143" s="174"/>
      <c r="J143" s="185">
        <f>BK143</f>
        <v>0</v>
      </c>
      <c r="K143" s="171"/>
      <c r="L143" s="176"/>
      <c r="M143" s="177"/>
      <c r="N143" s="178"/>
      <c r="O143" s="178"/>
      <c r="P143" s="179">
        <f>SUM(P144:P145)</f>
        <v>0</v>
      </c>
      <c r="Q143" s="178"/>
      <c r="R143" s="179">
        <f>SUM(R144:R145)</f>
        <v>0</v>
      </c>
      <c r="S143" s="178"/>
      <c r="T143" s="180">
        <f>SUM(T144:T145)</f>
        <v>0</v>
      </c>
      <c r="AR143" s="181" t="s">
        <v>165</v>
      </c>
      <c r="AT143" s="182" t="s">
        <v>79</v>
      </c>
      <c r="AU143" s="182" t="s">
        <v>85</v>
      </c>
      <c r="AY143" s="181" t="s">
        <v>132</v>
      </c>
      <c r="BK143" s="183">
        <f>SUM(BK144:BK145)</f>
        <v>0</v>
      </c>
    </row>
    <row r="144" spans="1:65" s="2" customFormat="1" ht="16.5" customHeight="1" x14ac:dyDescent="0.2">
      <c r="A144" s="34"/>
      <c r="B144" s="35"/>
      <c r="C144" s="186" t="s">
        <v>221</v>
      </c>
      <c r="D144" s="186" t="s">
        <v>134</v>
      </c>
      <c r="E144" s="187" t="s">
        <v>875</v>
      </c>
      <c r="F144" s="188" t="s">
        <v>876</v>
      </c>
      <c r="G144" s="189" t="s">
        <v>311</v>
      </c>
      <c r="H144" s="190">
        <v>1</v>
      </c>
      <c r="I144" s="191"/>
      <c r="J144" s="192">
        <f>ROUND(I144*H144,2)</f>
        <v>0</v>
      </c>
      <c r="K144" s="188" t="s">
        <v>1</v>
      </c>
      <c r="L144" s="39"/>
      <c r="M144" s="193" t="s">
        <v>1</v>
      </c>
      <c r="N144" s="194" t="s">
        <v>45</v>
      </c>
      <c r="O144" s="71"/>
      <c r="P144" s="195">
        <f>O144*H144</f>
        <v>0</v>
      </c>
      <c r="Q144" s="195">
        <v>0</v>
      </c>
      <c r="R144" s="195">
        <f>Q144*H144</f>
        <v>0</v>
      </c>
      <c r="S144" s="195">
        <v>0</v>
      </c>
      <c r="T144" s="196">
        <f>S144*H144</f>
        <v>0</v>
      </c>
      <c r="U144" s="34"/>
      <c r="V144" s="34"/>
      <c r="W144" s="34"/>
      <c r="X144" s="34"/>
      <c r="Y144" s="34"/>
      <c r="Z144" s="34"/>
      <c r="AA144" s="34"/>
      <c r="AB144" s="34"/>
      <c r="AC144" s="34"/>
      <c r="AD144" s="34"/>
      <c r="AE144" s="34"/>
      <c r="AR144" s="197" t="s">
        <v>838</v>
      </c>
      <c r="AT144" s="197" t="s">
        <v>134</v>
      </c>
      <c r="AU144" s="197" t="s">
        <v>89</v>
      </c>
      <c r="AY144" s="17" t="s">
        <v>132</v>
      </c>
      <c r="BE144" s="198">
        <f>IF(N144="základní",J144,0)</f>
        <v>0</v>
      </c>
      <c r="BF144" s="198">
        <f>IF(N144="snížená",J144,0)</f>
        <v>0</v>
      </c>
      <c r="BG144" s="198">
        <f>IF(N144="zákl. přenesená",J144,0)</f>
        <v>0</v>
      </c>
      <c r="BH144" s="198">
        <f>IF(N144="sníž. přenesená",J144,0)</f>
        <v>0</v>
      </c>
      <c r="BI144" s="198">
        <f>IF(N144="nulová",J144,0)</f>
        <v>0</v>
      </c>
      <c r="BJ144" s="17" t="s">
        <v>85</v>
      </c>
      <c r="BK144" s="198">
        <f>ROUND(I144*H144,2)</f>
        <v>0</v>
      </c>
      <c r="BL144" s="17" t="s">
        <v>838</v>
      </c>
      <c r="BM144" s="197" t="s">
        <v>877</v>
      </c>
    </row>
    <row r="145" spans="1:65" s="2" customFormat="1" ht="105.6" x14ac:dyDescent="0.2">
      <c r="A145" s="34"/>
      <c r="B145" s="35"/>
      <c r="C145" s="36"/>
      <c r="D145" s="204" t="s">
        <v>237</v>
      </c>
      <c r="E145" s="36"/>
      <c r="F145" s="205" t="s">
        <v>878</v>
      </c>
      <c r="G145" s="36"/>
      <c r="H145" s="36"/>
      <c r="I145" s="201"/>
      <c r="J145" s="36"/>
      <c r="K145" s="36"/>
      <c r="L145" s="39"/>
      <c r="M145" s="202"/>
      <c r="N145" s="203"/>
      <c r="O145" s="71"/>
      <c r="P145" s="71"/>
      <c r="Q145" s="71"/>
      <c r="R145" s="71"/>
      <c r="S145" s="71"/>
      <c r="T145" s="72"/>
      <c r="U145" s="34"/>
      <c r="V145" s="34"/>
      <c r="W145" s="34"/>
      <c r="X145" s="34"/>
      <c r="Y145" s="34"/>
      <c r="Z145" s="34"/>
      <c r="AA145" s="34"/>
      <c r="AB145" s="34"/>
      <c r="AC145" s="34"/>
      <c r="AD145" s="34"/>
      <c r="AE145" s="34"/>
      <c r="AT145" s="17" t="s">
        <v>237</v>
      </c>
      <c r="AU145" s="17" t="s">
        <v>89</v>
      </c>
    </row>
    <row r="146" spans="1:65" s="12" customFormat="1" ht="22.95" customHeight="1" x14ac:dyDescent="0.25">
      <c r="B146" s="170"/>
      <c r="C146" s="171"/>
      <c r="D146" s="172" t="s">
        <v>79</v>
      </c>
      <c r="E146" s="184" t="s">
        <v>879</v>
      </c>
      <c r="F146" s="184" t="s">
        <v>880</v>
      </c>
      <c r="G146" s="171"/>
      <c r="H146" s="171"/>
      <c r="I146" s="174"/>
      <c r="J146" s="185">
        <f>BK146</f>
        <v>0</v>
      </c>
      <c r="K146" s="171"/>
      <c r="L146" s="176"/>
      <c r="M146" s="177"/>
      <c r="N146" s="178"/>
      <c r="O146" s="178"/>
      <c r="P146" s="179">
        <f>SUM(P147:P148)</f>
        <v>0</v>
      </c>
      <c r="Q146" s="178"/>
      <c r="R146" s="179">
        <f>SUM(R147:R148)</f>
        <v>0</v>
      </c>
      <c r="S146" s="178"/>
      <c r="T146" s="180">
        <f>SUM(T147:T148)</f>
        <v>0</v>
      </c>
      <c r="AR146" s="181" t="s">
        <v>165</v>
      </c>
      <c r="AT146" s="182" t="s">
        <v>79</v>
      </c>
      <c r="AU146" s="182" t="s">
        <v>85</v>
      </c>
      <c r="AY146" s="181" t="s">
        <v>132</v>
      </c>
      <c r="BK146" s="183">
        <f>SUM(BK147:BK148)</f>
        <v>0</v>
      </c>
    </row>
    <row r="147" spans="1:65" s="2" customFormat="1" ht="16.5" customHeight="1" x14ac:dyDescent="0.2">
      <c r="A147" s="34"/>
      <c r="B147" s="35"/>
      <c r="C147" s="186" t="s">
        <v>231</v>
      </c>
      <c r="D147" s="186" t="s">
        <v>134</v>
      </c>
      <c r="E147" s="187" t="s">
        <v>881</v>
      </c>
      <c r="F147" s="188" t="s">
        <v>882</v>
      </c>
      <c r="G147" s="189" t="s">
        <v>311</v>
      </c>
      <c r="H147" s="190">
        <v>1</v>
      </c>
      <c r="I147" s="191"/>
      <c r="J147" s="192">
        <f>ROUND(I147*H147,2)</f>
        <v>0</v>
      </c>
      <c r="K147" s="188" t="s">
        <v>1</v>
      </c>
      <c r="L147" s="39"/>
      <c r="M147" s="193" t="s">
        <v>1</v>
      </c>
      <c r="N147" s="194" t="s">
        <v>45</v>
      </c>
      <c r="O147" s="71"/>
      <c r="P147" s="195">
        <f>O147*H147</f>
        <v>0</v>
      </c>
      <c r="Q147" s="195">
        <v>0</v>
      </c>
      <c r="R147" s="195">
        <f>Q147*H147</f>
        <v>0</v>
      </c>
      <c r="S147" s="195">
        <v>0</v>
      </c>
      <c r="T147" s="196">
        <f>S147*H147</f>
        <v>0</v>
      </c>
      <c r="U147" s="34"/>
      <c r="V147" s="34"/>
      <c r="W147" s="34"/>
      <c r="X147" s="34"/>
      <c r="Y147" s="34"/>
      <c r="Z147" s="34"/>
      <c r="AA147" s="34"/>
      <c r="AB147" s="34"/>
      <c r="AC147" s="34"/>
      <c r="AD147" s="34"/>
      <c r="AE147" s="34"/>
      <c r="AR147" s="197" t="s">
        <v>838</v>
      </c>
      <c r="AT147" s="197" t="s">
        <v>134</v>
      </c>
      <c r="AU147" s="197" t="s">
        <v>89</v>
      </c>
      <c r="AY147" s="17" t="s">
        <v>132</v>
      </c>
      <c r="BE147" s="198">
        <f>IF(N147="základní",J147,0)</f>
        <v>0</v>
      </c>
      <c r="BF147" s="198">
        <f>IF(N147="snížená",J147,0)</f>
        <v>0</v>
      </c>
      <c r="BG147" s="198">
        <f>IF(N147="zákl. přenesená",J147,0)</f>
        <v>0</v>
      </c>
      <c r="BH147" s="198">
        <f>IF(N147="sníž. přenesená",J147,0)</f>
        <v>0</v>
      </c>
      <c r="BI147" s="198">
        <f>IF(N147="nulová",J147,0)</f>
        <v>0</v>
      </c>
      <c r="BJ147" s="17" t="s">
        <v>85</v>
      </c>
      <c r="BK147" s="198">
        <f>ROUND(I147*H147,2)</f>
        <v>0</v>
      </c>
      <c r="BL147" s="17" t="s">
        <v>838</v>
      </c>
      <c r="BM147" s="197" t="s">
        <v>883</v>
      </c>
    </row>
    <row r="148" spans="1:65" s="2" customFormat="1" ht="96" x14ac:dyDescent="0.2">
      <c r="A148" s="34"/>
      <c r="B148" s="35"/>
      <c r="C148" s="36"/>
      <c r="D148" s="204" t="s">
        <v>237</v>
      </c>
      <c r="E148" s="36"/>
      <c r="F148" s="205" t="s">
        <v>884</v>
      </c>
      <c r="G148" s="36"/>
      <c r="H148" s="36"/>
      <c r="I148" s="201"/>
      <c r="J148" s="36"/>
      <c r="K148" s="36"/>
      <c r="L148" s="39"/>
      <c r="M148" s="254"/>
      <c r="N148" s="255"/>
      <c r="O148" s="251"/>
      <c r="P148" s="251"/>
      <c r="Q148" s="251"/>
      <c r="R148" s="251"/>
      <c r="S148" s="251"/>
      <c r="T148" s="256"/>
      <c r="U148" s="34"/>
      <c r="V148" s="34"/>
      <c r="W148" s="34"/>
      <c r="X148" s="34"/>
      <c r="Y148" s="34"/>
      <c r="Z148" s="34"/>
      <c r="AA148" s="34"/>
      <c r="AB148" s="34"/>
      <c r="AC148" s="34"/>
      <c r="AD148" s="34"/>
      <c r="AE148" s="34"/>
      <c r="AT148" s="17" t="s">
        <v>237</v>
      </c>
      <c r="AU148" s="17" t="s">
        <v>89</v>
      </c>
    </row>
    <row r="149" spans="1:65" s="2" customFormat="1" ht="6.9" customHeight="1" x14ac:dyDescent="0.2">
      <c r="A149" s="34"/>
      <c r="B149" s="54"/>
      <c r="C149" s="55"/>
      <c r="D149" s="55"/>
      <c r="E149" s="55"/>
      <c r="F149" s="55"/>
      <c r="G149" s="55"/>
      <c r="H149" s="55"/>
      <c r="I149" s="55"/>
      <c r="J149" s="55"/>
      <c r="K149" s="55"/>
      <c r="L149" s="39"/>
      <c r="M149" s="34"/>
      <c r="O149" s="34"/>
      <c r="P149" s="34"/>
      <c r="Q149" s="34"/>
      <c r="R149" s="34"/>
      <c r="S149" s="34"/>
      <c r="T149" s="34"/>
      <c r="U149" s="34"/>
      <c r="V149" s="34"/>
      <c r="W149" s="34"/>
      <c r="X149" s="34"/>
      <c r="Y149" s="34"/>
      <c r="Z149" s="34"/>
      <c r="AA149" s="34"/>
      <c r="AB149" s="34"/>
      <c r="AC149" s="34"/>
      <c r="AD149" s="34"/>
      <c r="AE149" s="34"/>
    </row>
  </sheetData>
  <sheetProtection algorithmName="SHA-512" hashValue="18UUxiVIFg052nBEsWyOKps1/AoBCaxESlZ72Wr7tkzv7zxgpkalUuXN2qVgwIs3bhfsEK8lcg3hddPI+lpvfw==" saltValue="To2467NS5vQseO+7rIm6+tG0Q/m7KKpLlZIuEdaojYrkeC863O+E/Mg3QI+WlJEx7KOlZOujH1Robxph3Nt8Qg==" spinCount="100000" sheet="1" objects="1" scenarios="1" formatColumns="0" formatRows="0" autoFilter="0"/>
  <autoFilter ref="C121:K148"/>
  <mergeCells count="9">
    <mergeCell ref="E87:H87"/>
    <mergeCell ref="E112:H112"/>
    <mergeCell ref="E114:H114"/>
    <mergeCell ref="L2:V2"/>
    <mergeCell ref="E7:H7"/>
    <mergeCell ref="E9:H9"/>
    <mergeCell ref="E18:H18"/>
    <mergeCell ref="E27:H27"/>
    <mergeCell ref="E85:H85"/>
  </mergeCells>
  <pageMargins left="0.39370078740157483" right="0.39370078740157483" top="0.39370078740157483" bottom="0.39370078740157483" header="0" footer="0"/>
  <pageSetup paperSize="9" scale="78" fitToHeight="100" orientation="portrait" r:id="rId1"/>
  <headerFooter>
    <oddFooter>&amp;CStrana &amp;P z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8</vt:i4>
      </vt:variant>
    </vt:vector>
  </HeadingPairs>
  <TitlesOfParts>
    <vt:vector size="12" baseType="lpstr">
      <vt:lpstr>Rekapitulace stavby</vt:lpstr>
      <vt:lpstr>1 - Odbahnění a oprava ná...</vt:lpstr>
      <vt:lpstr>2 - Dešťová kanalizace</vt:lpstr>
      <vt:lpstr>3 - Vedlejší a ostatní ná...</vt:lpstr>
      <vt:lpstr>'1 - Odbahnění a oprava ná...'!Názvy_tisku</vt:lpstr>
      <vt:lpstr>'2 - Dešťová kanalizace'!Názvy_tisku</vt:lpstr>
      <vt:lpstr>'3 - Vedlejší a ostatní ná...'!Názvy_tisku</vt:lpstr>
      <vt:lpstr>'Rekapitulace stavby'!Názvy_tisku</vt:lpstr>
      <vt:lpstr>'1 - Odbahnění a oprava ná...'!Oblast_tisku</vt:lpstr>
      <vt:lpstr>'2 - Dešťová kanalizace'!Oblast_tisku</vt:lpstr>
      <vt:lpstr>'3 - Vedlejší a ostatní ná...'!Oblast_tisku</vt:lpstr>
      <vt:lpstr>'Rekapitulace stavby'!Oblast_tisku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 Jarkovský</dc:creator>
  <cp:lastModifiedBy>Windows User</cp:lastModifiedBy>
  <dcterms:created xsi:type="dcterms:W3CDTF">2024-02-14T12:18:04Z</dcterms:created>
  <dcterms:modified xsi:type="dcterms:W3CDTF">2024-02-15T09:08:28Z</dcterms:modified>
</cp:coreProperties>
</file>